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v.perez\Documents\GitHub\BusinessAnalytics\Project2-Analysise_NYSE_Data\"/>
    </mc:Choice>
  </mc:AlternateContent>
  <xr:revisionPtr revIDLastSave="0" documentId="13_ncr:20001_{F0B40CBA-D2C2-4B35-A6D5-2B72BDD7EA71}" xr6:coauthVersionLast="45" xr6:coauthVersionMax="45" xr10:uidLastSave="{00000000-0000-0000-0000-000000000000}"/>
  <bookViews>
    <workbookView xWindow="28680" yWindow="-120" windowWidth="29040" windowHeight="15840" firstSheet="1" activeTab="1" xr2:uid="{00000000-000D-0000-FFFF-FFFF00000000}"/>
  </bookViews>
  <sheets>
    <sheet name="Sheet2" sheetId="3" r:id="rId1"/>
    <sheet name="DataFile" sheetId="1" r:id="rId2"/>
    <sheet name="Sheet1" sheetId="2" r:id="rId3"/>
    <sheet name="1. Analysis" sheetId="4" r:id="rId4"/>
    <sheet name="2.P&amp;L" sheetId="5" r:id="rId5"/>
    <sheet name="3. Financial forecasting" sheetId="6" r:id="rId6"/>
  </sheets>
  <externalReferences>
    <externalReference r:id="rId7"/>
  </externalReferences>
  <definedNames>
    <definedName name="COGS">Table1_1[[ Cost of Goods Sold ]]</definedName>
    <definedName name="company_code">Table1_1[Ticker Symbol]</definedName>
    <definedName name="company_list">DataFile!$A$2:$A$431</definedName>
    <definedName name="forecast_years">[1]Data!$C$2:$C$13</definedName>
    <definedName name="grossmargin">[1]Data!$K$2:$K$13</definedName>
    <definedName name="oper_margin">[1]Data!$L$2:$L$13</definedName>
    <definedName name="otherOp">Table1_1[[ Other Operating Items ]]</definedName>
    <definedName name="RnD">Table1_1[[ Research and Development ]]</definedName>
    <definedName name="SGAS" xml:space="preserve">Table1_1 [ Sales, General and Admin. ] </definedName>
    <definedName name="tickersymbol">[1]Data!$B$2:$B$13</definedName>
    <definedName name="total_revenue">Table1_1[[ Total Revenue ]]</definedName>
    <definedName name="years">Table1_1[Years]</definedName>
  </definedNames>
  <calcPr calcId="191029"/>
  <pivotCaches>
    <pivotCache cacheId="1" r:id="rId8"/>
  </pivotCaches>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N2" i="1" l="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N1002" i="1"/>
  <c r="N1003" i="1"/>
  <c r="N1004" i="1"/>
  <c r="N1005" i="1"/>
  <c r="N1006" i="1"/>
  <c r="N1007" i="1"/>
  <c r="N1008" i="1"/>
  <c r="N1009" i="1"/>
  <c r="N1010" i="1"/>
  <c r="N1011" i="1"/>
  <c r="N1012" i="1"/>
  <c r="N1013" i="1"/>
  <c r="N1014" i="1"/>
  <c r="N1015" i="1"/>
  <c r="N1016" i="1"/>
  <c r="N1017" i="1"/>
  <c r="N1018" i="1"/>
  <c r="N1019" i="1"/>
  <c r="N1020" i="1"/>
  <c r="N1021" i="1"/>
  <c r="N1022" i="1"/>
  <c r="N1023" i="1"/>
  <c r="N1024" i="1"/>
  <c r="N1025" i="1"/>
  <c r="N1026" i="1"/>
  <c r="N1027" i="1"/>
  <c r="N1028" i="1"/>
  <c r="N1029" i="1"/>
  <c r="N1030" i="1"/>
  <c r="N1031" i="1"/>
  <c r="N1032" i="1"/>
  <c r="N1033" i="1"/>
  <c r="N1034" i="1"/>
  <c r="N1035" i="1"/>
  <c r="N1036" i="1"/>
  <c r="N1037" i="1"/>
  <c r="N1038" i="1"/>
  <c r="N1039" i="1"/>
  <c r="N1040" i="1"/>
  <c r="N1041" i="1"/>
  <c r="N1042" i="1"/>
  <c r="N1043" i="1"/>
  <c r="N1044" i="1"/>
  <c r="N1045" i="1"/>
  <c r="N1046" i="1"/>
  <c r="N1047" i="1"/>
  <c r="N1048" i="1"/>
  <c r="N1049" i="1"/>
  <c r="N1050" i="1"/>
  <c r="N1051" i="1"/>
  <c r="N1052" i="1"/>
  <c r="N1053" i="1"/>
  <c r="N1054" i="1"/>
  <c r="N1055" i="1"/>
  <c r="N1056" i="1"/>
  <c r="N1057" i="1"/>
  <c r="N1058" i="1"/>
  <c r="N1059" i="1"/>
  <c r="N1060" i="1"/>
  <c r="N1061" i="1"/>
  <c r="N1062" i="1"/>
  <c r="N1063" i="1"/>
  <c r="N1064" i="1"/>
  <c r="N1065" i="1"/>
  <c r="N1066" i="1"/>
  <c r="N1067" i="1"/>
  <c r="N1068" i="1"/>
  <c r="N1069" i="1"/>
  <c r="N1070" i="1"/>
  <c r="N1071" i="1"/>
  <c r="N1072" i="1"/>
  <c r="N1073" i="1"/>
  <c r="N1074" i="1"/>
  <c r="N1075" i="1"/>
  <c r="N1076" i="1"/>
  <c r="N1077" i="1"/>
  <c r="N1078" i="1"/>
  <c r="N1079" i="1"/>
  <c r="N1080" i="1"/>
  <c r="N1081" i="1"/>
  <c r="N1082" i="1"/>
  <c r="N1083" i="1"/>
  <c r="N1084" i="1"/>
  <c r="N1085" i="1"/>
  <c r="N1086" i="1"/>
  <c r="N1087" i="1"/>
  <c r="N1088" i="1"/>
  <c r="N1089" i="1"/>
  <c r="N1090" i="1"/>
  <c r="N1091" i="1"/>
  <c r="N1092" i="1"/>
  <c r="N1093" i="1"/>
  <c r="N1094" i="1"/>
  <c r="N1095" i="1"/>
  <c r="N1096" i="1"/>
  <c r="N1097" i="1"/>
  <c r="N1098" i="1"/>
  <c r="N1099" i="1"/>
  <c r="N1100" i="1"/>
  <c r="N1101" i="1"/>
  <c r="N1102" i="1"/>
  <c r="N1103" i="1"/>
  <c r="N1104" i="1"/>
  <c r="N1105" i="1"/>
  <c r="N1106" i="1"/>
  <c r="N1107" i="1"/>
  <c r="N1108" i="1"/>
  <c r="N1109" i="1"/>
  <c r="N1110" i="1"/>
  <c r="N1111" i="1"/>
  <c r="N1112" i="1"/>
  <c r="N1113" i="1"/>
  <c r="N1114" i="1"/>
  <c r="N1115" i="1"/>
  <c r="N1116" i="1"/>
  <c r="N1117" i="1"/>
  <c r="N1118" i="1"/>
  <c r="N1119" i="1"/>
  <c r="N1120" i="1"/>
  <c r="N1121" i="1"/>
  <c r="N1122" i="1"/>
  <c r="N1123" i="1"/>
  <c r="N1124" i="1"/>
  <c r="N1125" i="1"/>
  <c r="N1126" i="1"/>
  <c r="N1127" i="1"/>
  <c r="N1128" i="1"/>
  <c r="N1129" i="1"/>
  <c r="N1130" i="1"/>
  <c r="N1131" i="1"/>
  <c r="N1132" i="1"/>
  <c r="N1133" i="1"/>
  <c r="N1134" i="1"/>
  <c r="N1135" i="1"/>
  <c r="N1136" i="1"/>
  <c r="N1137" i="1"/>
  <c r="N1138" i="1"/>
  <c r="N1139" i="1"/>
  <c r="N1140" i="1"/>
  <c r="N1141" i="1"/>
  <c r="N1142" i="1"/>
  <c r="N1143" i="1"/>
  <c r="N1144" i="1"/>
  <c r="N1145" i="1"/>
  <c r="N1146" i="1"/>
  <c r="N1147" i="1"/>
  <c r="N1148" i="1"/>
  <c r="N1149" i="1"/>
  <c r="N1150" i="1"/>
  <c r="N1151" i="1"/>
  <c r="N1152" i="1"/>
  <c r="N1153" i="1"/>
  <c r="N1154" i="1"/>
  <c r="N1155" i="1"/>
  <c r="N1156" i="1"/>
  <c r="N1157" i="1"/>
  <c r="N1158" i="1"/>
  <c r="N1159" i="1"/>
  <c r="N1160" i="1"/>
  <c r="N1161" i="1"/>
  <c r="N1162" i="1"/>
  <c r="N1163" i="1"/>
  <c r="N1164" i="1"/>
  <c r="N1165" i="1"/>
  <c r="N1166" i="1"/>
  <c r="N1167" i="1"/>
  <c r="N1168" i="1"/>
  <c r="N1169" i="1"/>
  <c r="N1170" i="1"/>
  <c r="N1171" i="1"/>
  <c r="N1172" i="1"/>
  <c r="N1173" i="1"/>
  <c r="N1174" i="1"/>
  <c r="N1175" i="1"/>
  <c r="N1176" i="1"/>
  <c r="N1177" i="1"/>
  <c r="N1178" i="1"/>
  <c r="N1179" i="1"/>
  <c r="N1180" i="1"/>
  <c r="N1181" i="1"/>
  <c r="N1182" i="1"/>
  <c r="N1183" i="1"/>
  <c r="N1184" i="1"/>
  <c r="N1185" i="1"/>
  <c r="N1186" i="1"/>
  <c r="N1187" i="1"/>
  <c r="N1188" i="1"/>
  <c r="N1189" i="1"/>
  <c r="N1190" i="1"/>
  <c r="N1191" i="1"/>
  <c r="N1192" i="1"/>
  <c r="N1193" i="1"/>
  <c r="N1194" i="1"/>
  <c r="N1195" i="1"/>
  <c r="N1196" i="1"/>
  <c r="N1197" i="1"/>
  <c r="N1198" i="1"/>
  <c r="N1199" i="1"/>
  <c r="N1200" i="1"/>
  <c r="N1201" i="1"/>
  <c r="N1202" i="1"/>
  <c r="N1203" i="1"/>
  <c r="N1204" i="1"/>
  <c r="N1205" i="1"/>
  <c r="N1206" i="1"/>
  <c r="N1207" i="1"/>
  <c r="N1208" i="1"/>
  <c r="N1209" i="1"/>
  <c r="N1210" i="1"/>
  <c r="N1211" i="1"/>
  <c r="N1212" i="1"/>
  <c r="N1213" i="1"/>
  <c r="N1214" i="1"/>
  <c r="N1215" i="1"/>
  <c r="N1216" i="1"/>
  <c r="N1217" i="1"/>
  <c r="N1218" i="1"/>
  <c r="N1219" i="1"/>
  <c r="N1220" i="1"/>
  <c r="N1221" i="1"/>
  <c r="N1222" i="1"/>
  <c r="N1223" i="1"/>
  <c r="N1224" i="1"/>
  <c r="N1225" i="1"/>
  <c r="N1226" i="1"/>
  <c r="N1227" i="1"/>
  <c r="N1228" i="1"/>
  <c r="N1229" i="1"/>
  <c r="N1230" i="1"/>
  <c r="N1231" i="1"/>
  <c r="N1232" i="1"/>
  <c r="N1233" i="1"/>
  <c r="N1234" i="1"/>
  <c r="N1235" i="1"/>
  <c r="N1236" i="1"/>
  <c r="N1237" i="1"/>
  <c r="N1238" i="1"/>
  <c r="N1239" i="1"/>
  <c r="N1240" i="1"/>
  <c r="N1241" i="1"/>
  <c r="N1242" i="1"/>
  <c r="N1243" i="1"/>
  <c r="N1244" i="1"/>
  <c r="N1245" i="1"/>
  <c r="N1246" i="1"/>
  <c r="N1247" i="1"/>
  <c r="N1248" i="1"/>
  <c r="N1249" i="1"/>
  <c r="N1250" i="1"/>
  <c r="N1251" i="1"/>
  <c r="N1252" i="1"/>
  <c r="N1253" i="1"/>
  <c r="N1254" i="1"/>
  <c r="N1255" i="1"/>
  <c r="N1256" i="1"/>
  <c r="N1257" i="1"/>
  <c r="N1258" i="1"/>
  <c r="N1259" i="1"/>
  <c r="N1260" i="1"/>
  <c r="N1261" i="1"/>
  <c r="N1262" i="1"/>
  <c r="N1263" i="1"/>
  <c r="N1264" i="1"/>
  <c r="N1265" i="1"/>
  <c r="N1266" i="1"/>
  <c r="N1267" i="1"/>
  <c r="N1268" i="1"/>
  <c r="N1269" i="1"/>
  <c r="N1270" i="1"/>
  <c r="N1271" i="1"/>
  <c r="N1272" i="1"/>
  <c r="N1273" i="1"/>
  <c r="N1274" i="1"/>
  <c r="N1275" i="1"/>
  <c r="N1276" i="1"/>
  <c r="N1277" i="1"/>
  <c r="N1278" i="1"/>
  <c r="N1279" i="1"/>
  <c r="N1280" i="1"/>
  <c r="N1281" i="1"/>
  <c r="N1282" i="1"/>
  <c r="N1283" i="1"/>
  <c r="N1284" i="1"/>
  <c r="N1285" i="1"/>
  <c r="N1286" i="1"/>
  <c r="N1287" i="1"/>
  <c r="N1288" i="1"/>
  <c r="N1289" i="1"/>
  <c r="N1290" i="1"/>
  <c r="N1291" i="1"/>
  <c r="N1292" i="1"/>
  <c r="N1293" i="1"/>
  <c r="N1294" i="1"/>
  <c r="N1295" i="1"/>
  <c r="N1296" i="1"/>
  <c r="N1297" i="1"/>
  <c r="N1298" i="1"/>
  <c r="N1299" i="1"/>
  <c r="N1300" i="1"/>
  <c r="N1301" i="1"/>
  <c r="N1302" i="1"/>
  <c r="N1303" i="1"/>
  <c r="N1304" i="1"/>
  <c r="N1305" i="1"/>
  <c r="N1306" i="1"/>
  <c r="N1307" i="1"/>
  <c r="N1308" i="1"/>
  <c r="N1309" i="1"/>
  <c r="N1310" i="1"/>
  <c r="N1311" i="1"/>
  <c r="N1312" i="1"/>
  <c r="N1313" i="1"/>
  <c r="N1314" i="1"/>
  <c r="N1315" i="1"/>
  <c r="N1316" i="1"/>
  <c r="N1317" i="1"/>
  <c r="N1318" i="1"/>
  <c r="N1319" i="1"/>
  <c r="N1320" i="1"/>
  <c r="N1321" i="1"/>
  <c r="N1322" i="1"/>
  <c r="N1323" i="1"/>
  <c r="N1324" i="1"/>
  <c r="N1325" i="1"/>
  <c r="N1326" i="1"/>
  <c r="N1327" i="1"/>
  <c r="N1328" i="1"/>
  <c r="N1329" i="1"/>
  <c r="N1330" i="1"/>
  <c r="N1331" i="1"/>
  <c r="N1332" i="1"/>
  <c r="N1333" i="1"/>
  <c r="N1334" i="1"/>
  <c r="N1335" i="1"/>
  <c r="N1336" i="1"/>
  <c r="N1337" i="1"/>
  <c r="N1338" i="1"/>
  <c r="N1339" i="1"/>
  <c r="N1340" i="1"/>
  <c r="N1341" i="1"/>
  <c r="N1342" i="1"/>
  <c r="N1343" i="1"/>
  <c r="N1344" i="1"/>
  <c r="N1345" i="1"/>
  <c r="N1346" i="1"/>
  <c r="N1347" i="1"/>
  <c r="N1348" i="1"/>
  <c r="N1349" i="1"/>
  <c r="N1350" i="1"/>
  <c r="N1351" i="1"/>
  <c r="N1352" i="1"/>
  <c r="N1353" i="1"/>
  <c r="N1354" i="1"/>
  <c r="N1355" i="1"/>
  <c r="N1356" i="1"/>
  <c r="N1357" i="1"/>
  <c r="N1358" i="1"/>
  <c r="N1359" i="1"/>
  <c r="N1360" i="1"/>
  <c r="N1361" i="1"/>
  <c r="N1362" i="1"/>
  <c r="N1363" i="1"/>
  <c r="N1364" i="1"/>
  <c r="N1365" i="1"/>
  <c r="N1366" i="1"/>
  <c r="N1367" i="1"/>
  <c r="N1368" i="1"/>
  <c r="N1369" i="1"/>
  <c r="N1370" i="1"/>
  <c r="N1371" i="1"/>
  <c r="N1372" i="1"/>
  <c r="N1373" i="1"/>
  <c r="N1374" i="1"/>
  <c r="N1375" i="1"/>
  <c r="N1376" i="1"/>
  <c r="N1377" i="1"/>
  <c r="N1378" i="1"/>
  <c r="N1379" i="1"/>
  <c r="N1380" i="1"/>
  <c r="N1381" i="1"/>
  <c r="N1382" i="1"/>
  <c r="N1383" i="1"/>
  <c r="N1384" i="1"/>
  <c r="N1385" i="1"/>
  <c r="N1386" i="1"/>
  <c r="N1387" i="1"/>
  <c r="N1388" i="1"/>
  <c r="N1389" i="1"/>
  <c r="N1390" i="1"/>
  <c r="N1391" i="1"/>
  <c r="N1392" i="1"/>
  <c r="N1393" i="1"/>
  <c r="N1394" i="1"/>
  <c r="N1395" i="1"/>
  <c r="N1396" i="1"/>
  <c r="N1397" i="1"/>
  <c r="N1398" i="1"/>
  <c r="N1399" i="1"/>
  <c r="N1400" i="1"/>
  <c r="N1401" i="1"/>
  <c r="N1402" i="1"/>
  <c r="N1403" i="1"/>
  <c r="N1404" i="1"/>
  <c r="N1405" i="1"/>
  <c r="N1406" i="1"/>
  <c r="N1407" i="1"/>
  <c r="N1408" i="1"/>
  <c r="N1409" i="1"/>
  <c r="N1410" i="1"/>
  <c r="N1411" i="1"/>
  <c r="N1412" i="1"/>
  <c r="N1413" i="1"/>
  <c r="N1414" i="1"/>
  <c r="N1415" i="1"/>
  <c r="N1416" i="1"/>
  <c r="N1417" i="1"/>
  <c r="N1418" i="1"/>
  <c r="N1419" i="1"/>
  <c r="N1420" i="1"/>
  <c r="N1421" i="1"/>
  <c r="N1422" i="1"/>
  <c r="N1423" i="1"/>
  <c r="N1424" i="1"/>
  <c r="N1425" i="1"/>
  <c r="N1426" i="1"/>
  <c r="N1427" i="1"/>
  <c r="N1428" i="1"/>
  <c r="N1429" i="1"/>
  <c r="N1430" i="1"/>
  <c r="N1431" i="1"/>
  <c r="N1432" i="1"/>
  <c r="N1433" i="1"/>
  <c r="N1434" i="1"/>
  <c r="N1435" i="1"/>
  <c r="N1436" i="1"/>
  <c r="N1437" i="1"/>
  <c r="N1438" i="1"/>
  <c r="N1439" i="1"/>
  <c r="N1440" i="1"/>
  <c r="N1441" i="1"/>
  <c r="N1442" i="1"/>
  <c r="N1443" i="1"/>
  <c r="N1444" i="1"/>
  <c r="N1445" i="1"/>
  <c r="N1446" i="1"/>
  <c r="N1447" i="1"/>
  <c r="N1448" i="1"/>
  <c r="N1449" i="1"/>
  <c r="N1450" i="1"/>
  <c r="N1451" i="1"/>
  <c r="N1452" i="1"/>
  <c r="N1453" i="1"/>
  <c r="N1454" i="1"/>
  <c r="N1455" i="1"/>
  <c r="N1456" i="1"/>
  <c r="N1457" i="1"/>
  <c r="N1458" i="1"/>
  <c r="N1459" i="1"/>
  <c r="N1460" i="1"/>
  <c r="N1461" i="1"/>
  <c r="N1462" i="1"/>
  <c r="N1463" i="1"/>
  <c r="N1464" i="1"/>
  <c r="N1465" i="1"/>
  <c r="N1466" i="1"/>
  <c r="N1467" i="1"/>
  <c r="N1468" i="1"/>
  <c r="N1469" i="1"/>
  <c r="N1470" i="1"/>
  <c r="N1471" i="1"/>
  <c r="N1472" i="1"/>
  <c r="N1473" i="1"/>
  <c r="N1474" i="1"/>
  <c r="N1475" i="1"/>
  <c r="N1476" i="1"/>
  <c r="N1477" i="1"/>
  <c r="N1478" i="1"/>
  <c r="N1479" i="1"/>
  <c r="N1480" i="1"/>
  <c r="N1481" i="1"/>
  <c r="N1482" i="1"/>
  <c r="N1483" i="1"/>
  <c r="N1484" i="1"/>
  <c r="N1485" i="1"/>
  <c r="N1486" i="1"/>
  <c r="N1487" i="1"/>
  <c r="N1488" i="1"/>
  <c r="N1489" i="1"/>
  <c r="N1490" i="1"/>
  <c r="N1491" i="1"/>
  <c r="N1492" i="1"/>
  <c r="N1493" i="1"/>
  <c r="N1494" i="1"/>
  <c r="N1495" i="1"/>
  <c r="N1496" i="1"/>
  <c r="N1497" i="1"/>
  <c r="N1498" i="1"/>
  <c r="N1499" i="1"/>
  <c r="N1500" i="1"/>
  <c r="N1501" i="1"/>
  <c r="N1502" i="1"/>
  <c r="N1503" i="1"/>
  <c r="N1504" i="1"/>
  <c r="N1505" i="1"/>
  <c r="N1506" i="1"/>
  <c r="N1507" i="1"/>
  <c r="N1508" i="1"/>
  <c r="N1509" i="1"/>
  <c r="N1510" i="1"/>
  <c r="N1511" i="1"/>
  <c r="N1512" i="1"/>
  <c r="N1513" i="1"/>
  <c r="N1514" i="1"/>
  <c r="N1515" i="1"/>
  <c r="N1516" i="1"/>
  <c r="N1517" i="1"/>
  <c r="N1518" i="1"/>
  <c r="N1519" i="1"/>
  <c r="N1520" i="1"/>
  <c r="N1521" i="1"/>
  <c r="N1522" i="1"/>
  <c r="N1523" i="1"/>
  <c r="N1524" i="1"/>
  <c r="N1525" i="1"/>
  <c r="N1526" i="1"/>
  <c r="N1527" i="1"/>
  <c r="N1528" i="1"/>
  <c r="N1529" i="1"/>
  <c r="N1530" i="1"/>
  <c r="N1531" i="1"/>
  <c r="N1532" i="1"/>
  <c r="N1533" i="1"/>
  <c r="N1534" i="1"/>
  <c r="N1535" i="1"/>
  <c r="N1536" i="1"/>
  <c r="N1537" i="1"/>
  <c r="N1538" i="1"/>
  <c r="N1539" i="1"/>
  <c r="N1540" i="1"/>
  <c r="N1541" i="1"/>
  <c r="N1542" i="1"/>
  <c r="N1543" i="1"/>
  <c r="N1544" i="1"/>
  <c r="N1545" i="1"/>
  <c r="N1546" i="1"/>
  <c r="N1547" i="1"/>
  <c r="N1548" i="1"/>
  <c r="N1549" i="1"/>
  <c r="N1550" i="1"/>
  <c r="N1551" i="1"/>
  <c r="N1552" i="1"/>
  <c r="N1553" i="1"/>
  <c r="N1554" i="1"/>
  <c r="N1555" i="1"/>
  <c r="N1556" i="1"/>
  <c r="N1557" i="1"/>
  <c r="N1558" i="1"/>
  <c r="N1559" i="1"/>
  <c r="N1560" i="1"/>
  <c r="N1561" i="1"/>
  <c r="N1562" i="1"/>
  <c r="N1563" i="1"/>
  <c r="N1564" i="1"/>
  <c r="N1565" i="1"/>
  <c r="N1566" i="1"/>
  <c r="N1567" i="1"/>
  <c r="N1568" i="1"/>
  <c r="N1569" i="1"/>
  <c r="N1570" i="1"/>
  <c r="N1571" i="1"/>
  <c r="N1572" i="1"/>
  <c r="N1573" i="1"/>
  <c r="N1574" i="1"/>
  <c r="N1575" i="1"/>
  <c r="N1576" i="1"/>
  <c r="N1577" i="1"/>
  <c r="N1578" i="1"/>
  <c r="N1579" i="1"/>
  <c r="N1580" i="1"/>
  <c r="N1581" i="1"/>
  <c r="N1582" i="1"/>
  <c r="N1583" i="1"/>
  <c r="N1584" i="1"/>
  <c r="N1585" i="1"/>
  <c r="N1586" i="1"/>
  <c r="N1587" i="1"/>
  <c r="N1588" i="1"/>
  <c r="N1589" i="1"/>
  <c r="N1590" i="1"/>
  <c r="N1591" i="1"/>
  <c r="N1592" i="1"/>
  <c r="N1593" i="1"/>
  <c r="N1594" i="1"/>
  <c r="N1595" i="1"/>
  <c r="N1596" i="1"/>
  <c r="N1597" i="1"/>
  <c r="N1598" i="1"/>
  <c r="N1599" i="1"/>
  <c r="N1600" i="1"/>
  <c r="N1601" i="1"/>
  <c r="N1602" i="1"/>
  <c r="N1603" i="1"/>
  <c r="N1604" i="1"/>
  <c r="N1605" i="1"/>
  <c r="N1606" i="1"/>
  <c r="N1607" i="1"/>
  <c r="N1608" i="1"/>
  <c r="N1609" i="1"/>
  <c r="N1610" i="1"/>
  <c r="N1611" i="1"/>
  <c r="N1612" i="1"/>
  <c r="N1613" i="1"/>
  <c r="N1614" i="1"/>
  <c r="N1615" i="1"/>
  <c r="N1616" i="1"/>
  <c r="N1617" i="1"/>
  <c r="N1618" i="1"/>
  <c r="N1619" i="1"/>
  <c r="N1620" i="1"/>
  <c r="N1621" i="1"/>
  <c r="N1622" i="1"/>
  <c r="N1623" i="1"/>
  <c r="N1624" i="1"/>
  <c r="N1625" i="1"/>
  <c r="N1626" i="1"/>
  <c r="N1627" i="1"/>
  <c r="N1628" i="1"/>
  <c r="N1629" i="1"/>
  <c r="N1630" i="1"/>
  <c r="N1631" i="1"/>
  <c r="N1632" i="1"/>
  <c r="N1633" i="1"/>
  <c r="N1634" i="1"/>
  <c r="N1635" i="1"/>
  <c r="N1636" i="1"/>
  <c r="N1637" i="1"/>
  <c r="N1638" i="1"/>
  <c r="N1639" i="1"/>
  <c r="N1640" i="1"/>
  <c r="N1641" i="1"/>
  <c r="N1642" i="1"/>
  <c r="N1643" i="1"/>
  <c r="N1644" i="1"/>
  <c r="N1645" i="1"/>
  <c r="N1646" i="1"/>
  <c r="N1647" i="1"/>
  <c r="N1648" i="1"/>
  <c r="N1649" i="1"/>
  <c r="N1650" i="1"/>
  <c r="N1651" i="1"/>
  <c r="N1652" i="1"/>
  <c r="N1653" i="1"/>
  <c r="N1654" i="1"/>
  <c r="N1655" i="1"/>
  <c r="N1656" i="1"/>
  <c r="N1657" i="1"/>
  <c r="N1658" i="1"/>
  <c r="N1659" i="1"/>
  <c r="N1660" i="1"/>
  <c r="N1661" i="1"/>
  <c r="N1662" i="1"/>
  <c r="N1663" i="1"/>
  <c r="N1664" i="1"/>
  <c r="N1665" i="1"/>
  <c r="N1666" i="1"/>
  <c r="N1667" i="1"/>
  <c r="N1668" i="1"/>
  <c r="N1669" i="1"/>
  <c r="N1670" i="1"/>
  <c r="N1671" i="1"/>
  <c r="N1672" i="1"/>
  <c r="N1673" i="1"/>
  <c r="N1674" i="1"/>
  <c r="N1675" i="1"/>
  <c r="N1676" i="1"/>
  <c r="N1677" i="1"/>
  <c r="N1678" i="1"/>
  <c r="N1679" i="1"/>
  <c r="N1680" i="1"/>
  <c r="N1681" i="1"/>
  <c r="N1682" i="1"/>
  <c r="N1683" i="1"/>
  <c r="N1684" i="1"/>
  <c r="N1685" i="1"/>
  <c r="N1686" i="1"/>
  <c r="N1687" i="1"/>
  <c r="N1688" i="1"/>
  <c r="N1689" i="1"/>
  <c r="N1690" i="1"/>
  <c r="N1691" i="1"/>
  <c r="N1692" i="1"/>
  <c r="N1693" i="1"/>
  <c r="N1694" i="1"/>
  <c r="N1695" i="1"/>
  <c r="N1696" i="1"/>
  <c r="N1697" i="1"/>
  <c r="N1698" i="1"/>
  <c r="N1699" i="1"/>
  <c r="N1700" i="1"/>
  <c r="N1701" i="1"/>
  <c r="N1702" i="1"/>
  <c r="N1703" i="1"/>
  <c r="N1704" i="1"/>
  <c r="N1705" i="1"/>
  <c r="N1706" i="1"/>
  <c r="N1707" i="1"/>
  <c r="N1708" i="1"/>
  <c r="N1709" i="1"/>
  <c r="N1710" i="1"/>
  <c r="N1711" i="1"/>
  <c r="M2"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1002" i="1"/>
  <c r="M1003" i="1"/>
  <c r="M1004" i="1"/>
  <c r="M1005" i="1"/>
  <c r="M1006" i="1"/>
  <c r="M1007" i="1"/>
  <c r="M1008" i="1"/>
  <c r="M1009" i="1"/>
  <c r="M1010" i="1"/>
  <c r="M1011" i="1"/>
  <c r="M1012" i="1"/>
  <c r="M1013" i="1"/>
  <c r="M1014" i="1"/>
  <c r="M1015" i="1"/>
  <c r="M1016" i="1"/>
  <c r="M1017" i="1"/>
  <c r="M1018" i="1"/>
  <c r="M1019" i="1"/>
  <c r="M1020" i="1"/>
  <c r="M1021" i="1"/>
  <c r="M1022" i="1"/>
  <c r="M1023" i="1"/>
  <c r="M1024" i="1"/>
  <c r="M1025" i="1"/>
  <c r="M1026" i="1"/>
  <c r="M1027" i="1"/>
  <c r="M1028" i="1"/>
  <c r="M1029" i="1"/>
  <c r="M1030" i="1"/>
  <c r="M1031" i="1"/>
  <c r="M1032" i="1"/>
  <c r="M1033" i="1"/>
  <c r="M1034" i="1"/>
  <c r="M1035" i="1"/>
  <c r="M1036" i="1"/>
  <c r="M1037" i="1"/>
  <c r="M1038" i="1"/>
  <c r="M1039" i="1"/>
  <c r="M1040" i="1"/>
  <c r="M1041" i="1"/>
  <c r="M1042" i="1"/>
  <c r="M1043" i="1"/>
  <c r="M1044" i="1"/>
  <c r="M1045" i="1"/>
  <c r="M1046" i="1"/>
  <c r="M1047" i="1"/>
  <c r="M1048" i="1"/>
  <c r="M1049" i="1"/>
  <c r="M1050" i="1"/>
  <c r="M1051" i="1"/>
  <c r="M1052" i="1"/>
  <c r="M1053" i="1"/>
  <c r="M1054" i="1"/>
  <c r="M1055" i="1"/>
  <c r="M1056" i="1"/>
  <c r="M1057" i="1"/>
  <c r="M1058" i="1"/>
  <c r="M1059" i="1"/>
  <c r="M1060" i="1"/>
  <c r="M1061" i="1"/>
  <c r="M1062" i="1"/>
  <c r="M1063" i="1"/>
  <c r="M1064" i="1"/>
  <c r="M1065" i="1"/>
  <c r="M1066" i="1"/>
  <c r="M1067" i="1"/>
  <c r="M1068" i="1"/>
  <c r="M1069" i="1"/>
  <c r="M1070" i="1"/>
  <c r="M1071" i="1"/>
  <c r="M1072" i="1"/>
  <c r="M1073" i="1"/>
  <c r="M1074" i="1"/>
  <c r="M1075" i="1"/>
  <c r="M1076" i="1"/>
  <c r="M1077" i="1"/>
  <c r="M1078" i="1"/>
  <c r="M1079" i="1"/>
  <c r="M1080" i="1"/>
  <c r="M1081" i="1"/>
  <c r="M1082" i="1"/>
  <c r="M1083" i="1"/>
  <c r="M1084" i="1"/>
  <c r="M1085" i="1"/>
  <c r="M1086" i="1"/>
  <c r="M1087" i="1"/>
  <c r="M1088" i="1"/>
  <c r="M1089" i="1"/>
  <c r="M1090" i="1"/>
  <c r="M1091" i="1"/>
  <c r="M1092" i="1"/>
  <c r="M1093" i="1"/>
  <c r="M1094" i="1"/>
  <c r="M1095" i="1"/>
  <c r="M1096" i="1"/>
  <c r="M1097" i="1"/>
  <c r="M1098" i="1"/>
  <c r="M1099" i="1"/>
  <c r="M1100" i="1"/>
  <c r="M1101" i="1"/>
  <c r="M1102" i="1"/>
  <c r="M1103" i="1"/>
  <c r="M1104" i="1"/>
  <c r="M1105" i="1"/>
  <c r="M1106" i="1"/>
  <c r="M1107" i="1"/>
  <c r="M1108" i="1"/>
  <c r="M1109" i="1"/>
  <c r="M1110" i="1"/>
  <c r="M1111" i="1"/>
  <c r="M1112" i="1"/>
  <c r="M1113" i="1"/>
  <c r="M1114" i="1"/>
  <c r="M1115" i="1"/>
  <c r="M1116" i="1"/>
  <c r="M1117" i="1"/>
  <c r="M1118" i="1"/>
  <c r="M1119" i="1"/>
  <c r="M1120" i="1"/>
  <c r="M1121" i="1"/>
  <c r="M1122" i="1"/>
  <c r="M1123" i="1"/>
  <c r="M1124" i="1"/>
  <c r="M1125" i="1"/>
  <c r="M1126" i="1"/>
  <c r="M1127" i="1"/>
  <c r="M1128" i="1"/>
  <c r="M1129" i="1"/>
  <c r="M1130" i="1"/>
  <c r="M1131" i="1"/>
  <c r="M1132" i="1"/>
  <c r="M1133" i="1"/>
  <c r="M1134" i="1"/>
  <c r="M1135" i="1"/>
  <c r="M1136" i="1"/>
  <c r="M1137" i="1"/>
  <c r="M1138" i="1"/>
  <c r="M1139" i="1"/>
  <c r="M1140" i="1"/>
  <c r="M1141" i="1"/>
  <c r="M1142" i="1"/>
  <c r="M1143" i="1"/>
  <c r="M1144" i="1"/>
  <c r="M1145" i="1"/>
  <c r="M1146" i="1"/>
  <c r="M1147" i="1"/>
  <c r="M1148" i="1"/>
  <c r="M1149" i="1"/>
  <c r="M1150" i="1"/>
  <c r="M1151" i="1"/>
  <c r="M1152" i="1"/>
  <c r="M1153" i="1"/>
  <c r="M1154" i="1"/>
  <c r="M1155" i="1"/>
  <c r="M1156" i="1"/>
  <c r="M1157" i="1"/>
  <c r="M1158" i="1"/>
  <c r="M1159" i="1"/>
  <c r="M1160" i="1"/>
  <c r="M1161" i="1"/>
  <c r="M1162" i="1"/>
  <c r="M1163" i="1"/>
  <c r="M1164" i="1"/>
  <c r="M1165" i="1"/>
  <c r="M1166" i="1"/>
  <c r="M1167" i="1"/>
  <c r="M1168" i="1"/>
  <c r="M1169" i="1"/>
  <c r="M1170" i="1"/>
  <c r="M1171" i="1"/>
  <c r="M1172" i="1"/>
  <c r="M1173" i="1"/>
  <c r="M1174" i="1"/>
  <c r="M1175" i="1"/>
  <c r="M1176" i="1"/>
  <c r="M1177" i="1"/>
  <c r="M1178" i="1"/>
  <c r="M1179" i="1"/>
  <c r="M1180" i="1"/>
  <c r="M1181" i="1"/>
  <c r="M1182" i="1"/>
  <c r="M1183" i="1"/>
  <c r="M1184" i="1"/>
  <c r="M1185" i="1"/>
  <c r="M1186" i="1"/>
  <c r="M1187" i="1"/>
  <c r="M1188" i="1"/>
  <c r="M1189" i="1"/>
  <c r="M1190" i="1"/>
  <c r="M1191" i="1"/>
  <c r="M1192" i="1"/>
  <c r="M1193" i="1"/>
  <c r="M1194" i="1"/>
  <c r="M1195" i="1"/>
  <c r="M1196" i="1"/>
  <c r="M1197" i="1"/>
  <c r="M1198" i="1"/>
  <c r="M1199" i="1"/>
  <c r="M1200" i="1"/>
  <c r="M1201" i="1"/>
  <c r="M1202" i="1"/>
  <c r="M1203" i="1"/>
  <c r="M1204" i="1"/>
  <c r="M1205" i="1"/>
  <c r="M1206" i="1"/>
  <c r="M1207" i="1"/>
  <c r="M1208" i="1"/>
  <c r="M1209" i="1"/>
  <c r="M1210" i="1"/>
  <c r="M1211" i="1"/>
  <c r="M1212" i="1"/>
  <c r="M1213" i="1"/>
  <c r="M1214" i="1"/>
  <c r="M1215" i="1"/>
  <c r="M1216" i="1"/>
  <c r="M1217" i="1"/>
  <c r="M1218" i="1"/>
  <c r="M1219" i="1"/>
  <c r="M1220" i="1"/>
  <c r="M1221" i="1"/>
  <c r="M1222" i="1"/>
  <c r="M1223" i="1"/>
  <c r="M1224" i="1"/>
  <c r="M1225" i="1"/>
  <c r="M1226" i="1"/>
  <c r="M1227" i="1"/>
  <c r="M1228" i="1"/>
  <c r="M1229" i="1"/>
  <c r="M1230" i="1"/>
  <c r="M1231" i="1"/>
  <c r="M1232" i="1"/>
  <c r="M1233" i="1"/>
  <c r="M1234" i="1"/>
  <c r="M1235" i="1"/>
  <c r="M1236" i="1"/>
  <c r="M1237" i="1"/>
  <c r="M1238" i="1"/>
  <c r="M1239" i="1"/>
  <c r="M1240" i="1"/>
  <c r="M1241" i="1"/>
  <c r="M1242" i="1"/>
  <c r="M1243" i="1"/>
  <c r="M1244" i="1"/>
  <c r="M1245" i="1"/>
  <c r="M1246" i="1"/>
  <c r="M1247" i="1"/>
  <c r="M1248" i="1"/>
  <c r="M1249" i="1"/>
  <c r="M1250" i="1"/>
  <c r="M1251" i="1"/>
  <c r="M1252" i="1"/>
  <c r="M1253" i="1"/>
  <c r="M1254" i="1"/>
  <c r="M1255" i="1"/>
  <c r="M1256" i="1"/>
  <c r="M1257" i="1"/>
  <c r="M1258" i="1"/>
  <c r="M1259" i="1"/>
  <c r="M1260" i="1"/>
  <c r="M1261" i="1"/>
  <c r="M1262" i="1"/>
  <c r="M1263" i="1"/>
  <c r="M1264" i="1"/>
  <c r="M1265" i="1"/>
  <c r="M1266" i="1"/>
  <c r="M1267" i="1"/>
  <c r="M1268" i="1"/>
  <c r="M1269" i="1"/>
  <c r="M1270" i="1"/>
  <c r="M1271" i="1"/>
  <c r="M1272" i="1"/>
  <c r="M1273" i="1"/>
  <c r="M1274" i="1"/>
  <c r="M1275" i="1"/>
  <c r="M1276" i="1"/>
  <c r="M1277" i="1"/>
  <c r="M1278" i="1"/>
  <c r="M1279" i="1"/>
  <c r="M1280" i="1"/>
  <c r="M1281" i="1"/>
  <c r="M1282" i="1"/>
  <c r="M1283" i="1"/>
  <c r="M1284" i="1"/>
  <c r="M1285" i="1"/>
  <c r="M1286" i="1"/>
  <c r="M1287" i="1"/>
  <c r="M1288" i="1"/>
  <c r="M1289" i="1"/>
  <c r="M1290" i="1"/>
  <c r="M1291" i="1"/>
  <c r="M1292" i="1"/>
  <c r="M1293" i="1"/>
  <c r="M1294" i="1"/>
  <c r="M1295" i="1"/>
  <c r="M1296" i="1"/>
  <c r="M1297" i="1"/>
  <c r="M1298" i="1"/>
  <c r="M1299" i="1"/>
  <c r="M1300" i="1"/>
  <c r="M1301" i="1"/>
  <c r="M1302" i="1"/>
  <c r="M1303" i="1"/>
  <c r="M1304" i="1"/>
  <c r="M1305" i="1"/>
  <c r="M1306" i="1"/>
  <c r="M1307" i="1"/>
  <c r="M1308" i="1"/>
  <c r="M1309" i="1"/>
  <c r="M1310" i="1"/>
  <c r="M1311" i="1"/>
  <c r="M1312" i="1"/>
  <c r="M1313" i="1"/>
  <c r="M1314" i="1"/>
  <c r="M1315" i="1"/>
  <c r="M1316" i="1"/>
  <c r="M1317" i="1"/>
  <c r="M1318" i="1"/>
  <c r="M1319" i="1"/>
  <c r="M1320" i="1"/>
  <c r="M1321" i="1"/>
  <c r="M1322" i="1"/>
  <c r="M1323" i="1"/>
  <c r="M1324" i="1"/>
  <c r="M1325" i="1"/>
  <c r="M1326" i="1"/>
  <c r="M1327" i="1"/>
  <c r="M1328" i="1"/>
  <c r="M1329" i="1"/>
  <c r="M1330" i="1"/>
  <c r="M1331" i="1"/>
  <c r="M1332" i="1"/>
  <c r="M1333" i="1"/>
  <c r="M1334" i="1"/>
  <c r="M1335" i="1"/>
  <c r="M1336" i="1"/>
  <c r="M1337" i="1"/>
  <c r="M1338" i="1"/>
  <c r="M1339" i="1"/>
  <c r="M1340" i="1"/>
  <c r="M1341" i="1"/>
  <c r="M1342" i="1"/>
  <c r="M1343" i="1"/>
  <c r="M1344" i="1"/>
  <c r="M1345" i="1"/>
  <c r="M1346" i="1"/>
  <c r="M1347" i="1"/>
  <c r="M1348" i="1"/>
  <c r="M1349" i="1"/>
  <c r="M1350" i="1"/>
  <c r="M1351" i="1"/>
  <c r="M1352" i="1"/>
  <c r="M1353" i="1"/>
  <c r="M1354" i="1"/>
  <c r="M1355" i="1"/>
  <c r="M1356" i="1"/>
  <c r="M1357" i="1"/>
  <c r="M1358" i="1"/>
  <c r="M1359" i="1"/>
  <c r="M1360" i="1"/>
  <c r="M1361" i="1"/>
  <c r="M1362" i="1"/>
  <c r="M1363" i="1"/>
  <c r="M1364" i="1"/>
  <c r="M1365" i="1"/>
  <c r="M1366" i="1"/>
  <c r="M1367" i="1"/>
  <c r="M1368" i="1"/>
  <c r="M1369" i="1"/>
  <c r="M1370" i="1"/>
  <c r="M1371" i="1"/>
  <c r="M1372" i="1"/>
  <c r="M1373" i="1"/>
  <c r="M1374" i="1"/>
  <c r="M1375" i="1"/>
  <c r="M1376" i="1"/>
  <c r="M1377" i="1"/>
  <c r="M1378" i="1"/>
  <c r="M1379" i="1"/>
  <c r="M1380" i="1"/>
  <c r="M1381" i="1"/>
  <c r="M1382" i="1"/>
  <c r="M1383" i="1"/>
  <c r="M1384" i="1"/>
  <c r="M1385" i="1"/>
  <c r="M1386" i="1"/>
  <c r="M1387" i="1"/>
  <c r="M1388" i="1"/>
  <c r="M1389" i="1"/>
  <c r="M1390" i="1"/>
  <c r="M1391" i="1"/>
  <c r="M1392" i="1"/>
  <c r="M1393" i="1"/>
  <c r="M1394" i="1"/>
  <c r="M1395" i="1"/>
  <c r="M1396" i="1"/>
  <c r="M1397" i="1"/>
  <c r="M1398" i="1"/>
  <c r="M1399" i="1"/>
  <c r="M1400" i="1"/>
  <c r="M1401" i="1"/>
  <c r="M1402" i="1"/>
  <c r="M1403" i="1"/>
  <c r="M1404" i="1"/>
  <c r="M1405" i="1"/>
  <c r="M1406" i="1"/>
  <c r="M1407" i="1"/>
  <c r="M1408" i="1"/>
  <c r="M1409" i="1"/>
  <c r="M1410" i="1"/>
  <c r="M1411" i="1"/>
  <c r="M1412" i="1"/>
  <c r="M1413" i="1"/>
  <c r="M1414" i="1"/>
  <c r="M1415" i="1"/>
  <c r="M1416" i="1"/>
  <c r="M1417" i="1"/>
  <c r="M1418" i="1"/>
  <c r="M1419" i="1"/>
  <c r="M1420" i="1"/>
  <c r="M1421" i="1"/>
  <c r="M1422" i="1"/>
  <c r="M1423" i="1"/>
  <c r="M1424" i="1"/>
  <c r="M1425" i="1"/>
  <c r="M1426" i="1"/>
  <c r="M1427" i="1"/>
  <c r="M1428" i="1"/>
  <c r="M1429" i="1"/>
  <c r="M1430" i="1"/>
  <c r="M1431" i="1"/>
  <c r="M1432" i="1"/>
  <c r="M1433" i="1"/>
  <c r="M1434" i="1"/>
  <c r="M1435" i="1"/>
  <c r="M1436" i="1"/>
  <c r="M1437" i="1"/>
  <c r="M1438" i="1"/>
  <c r="M1439" i="1"/>
  <c r="M1440" i="1"/>
  <c r="M1441" i="1"/>
  <c r="M1442" i="1"/>
  <c r="M1443" i="1"/>
  <c r="M1444" i="1"/>
  <c r="M1445" i="1"/>
  <c r="M1446" i="1"/>
  <c r="M1447" i="1"/>
  <c r="M1448" i="1"/>
  <c r="M1449" i="1"/>
  <c r="M1450" i="1"/>
  <c r="M1451" i="1"/>
  <c r="M1452" i="1"/>
  <c r="M1453" i="1"/>
  <c r="M1454" i="1"/>
  <c r="M1455" i="1"/>
  <c r="M1456" i="1"/>
  <c r="M1457" i="1"/>
  <c r="M1458" i="1"/>
  <c r="M1459" i="1"/>
  <c r="M1460" i="1"/>
  <c r="M1461" i="1"/>
  <c r="M1462" i="1"/>
  <c r="M1463" i="1"/>
  <c r="M1464" i="1"/>
  <c r="M1465" i="1"/>
  <c r="M1466" i="1"/>
  <c r="M1467" i="1"/>
  <c r="M1468" i="1"/>
  <c r="M1469" i="1"/>
  <c r="M1470" i="1"/>
  <c r="M1471" i="1"/>
  <c r="M1472" i="1"/>
  <c r="M1473" i="1"/>
  <c r="M1474" i="1"/>
  <c r="M1475" i="1"/>
  <c r="M1476" i="1"/>
  <c r="M1477" i="1"/>
  <c r="M1478" i="1"/>
  <c r="M1479" i="1"/>
  <c r="M1480" i="1"/>
  <c r="M1481" i="1"/>
  <c r="M1482" i="1"/>
  <c r="M1483" i="1"/>
  <c r="M1484" i="1"/>
  <c r="M1485" i="1"/>
  <c r="M1486" i="1"/>
  <c r="M1487" i="1"/>
  <c r="M1488" i="1"/>
  <c r="M1489" i="1"/>
  <c r="M1490" i="1"/>
  <c r="M1491" i="1"/>
  <c r="M1492" i="1"/>
  <c r="M1493" i="1"/>
  <c r="M1494" i="1"/>
  <c r="M1495" i="1"/>
  <c r="M1496" i="1"/>
  <c r="M1497" i="1"/>
  <c r="M1498" i="1"/>
  <c r="M1499" i="1"/>
  <c r="M1500" i="1"/>
  <c r="M1501" i="1"/>
  <c r="M1502" i="1"/>
  <c r="M1503" i="1"/>
  <c r="M1504" i="1"/>
  <c r="M1505" i="1"/>
  <c r="M1506" i="1"/>
  <c r="M1507" i="1"/>
  <c r="M1508" i="1"/>
  <c r="M1509" i="1"/>
  <c r="M1510" i="1"/>
  <c r="M1511" i="1"/>
  <c r="M1512" i="1"/>
  <c r="M1513" i="1"/>
  <c r="M1514" i="1"/>
  <c r="M1515" i="1"/>
  <c r="M1516" i="1"/>
  <c r="M1517" i="1"/>
  <c r="M1518" i="1"/>
  <c r="M1519" i="1"/>
  <c r="M1520" i="1"/>
  <c r="M1521" i="1"/>
  <c r="M1522" i="1"/>
  <c r="M1523" i="1"/>
  <c r="M1524" i="1"/>
  <c r="M1525" i="1"/>
  <c r="M1526" i="1"/>
  <c r="M1527" i="1"/>
  <c r="M1528" i="1"/>
  <c r="M1529" i="1"/>
  <c r="M1530" i="1"/>
  <c r="M1531" i="1"/>
  <c r="M1532" i="1"/>
  <c r="M1533" i="1"/>
  <c r="M1534" i="1"/>
  <c r="M1535" i="1"/>
  <c r="M1536" i="1"/>
  <c r="M1537" i="1"/>
  <c r="M1538" i="1"/>
  <c r="M1539" i="1"/>
  <c r="M1540" i="1"/>
  <c r="M1541" i="1"/>
  <c r="M1542" i="1"/>
  <c r="M1543" i="1"/>
  <c r="M1544" i="1"/>
  <c r="M1545" i="1"/>
  <c r="M1546" i="1"/>
  <c r="M1547" i="1"/>
  <c r="M1548" i="1"/>
  <c r="M1549" i="1"/>
  <c r="M1550" i="1"/>
  <c r="M1551" i="1"/>
  <c r="M1552" i="1"/>
  <c r="M1553" i="1"/>
  <c r="M1554" i="1"/>
  <c r="M1555" i="1"/>
  <c r="M1556" i="1"/>
  <c r="M1557" i="1"/>
  <c r="M1558" i="1"/>
  <c r="M1559" i="1"/>
  <c r="M1560" i="1"/>
  <c r="M1561" i="1"/>
  <c r="M1562" i="1"/>
  <c r="M1563" i="1"/>
  <c r="M1564" i="1"/>
  <c r="M1565" i="1"/>
  <c r="M1566" i="1"/>
  <c r="M1567" i="1"/>
  <c r="M1568" i="1"/>
  <c r="M1569" i="1"/>
  <c r="M1570" i="1"/>
  <c r="M1571" i="1"/>
  <c r="M1572" i="1"/>
  <c r="M1573" i="1"/>
  <c r="M1574" i="1"/>
  <c r="M1575" i="1"/>
  <c r="M1576" i="1"/>
  <c r="M1577" i="1"/>
  <c r="M1578" i="1"/>
  <c r="M1579" i="1"/>
  <c r="M1580" i="1"/>
  <c r="M1581" i="1"/>
  <c r="M1582" i="1"/>
  <c r="M1583" i="1"/>
  <c r="M1584" i="1"/>
  <c r="M1585" i="1"/>
  <c r="M1586" i="1"/>
  <c r="M1587" i="1"/>
  <c r="M1588" i="1"/>
  <c r="M1589" i="1"/>
  <c r="M1590" i="1"/>
  <c r="M1591" i="1"/>
  <c r="M1592" i="1"/>
  <c r="M1593" i="1"/>
  <c r="M1594" i="1"/>
  <c r="M1595" i="1"/>
  <c r="M1596" i="1"/>
  <c r="M1597" i="1"/>
  <c r="M1598" i="1"/>
  <c r="M1599" i="1"/>
  <c r="M1600" i="1"/>
  <c r="M1601" i="1"/>
  <c r="M1602" i="1"/>
  <c r="M1603" i="1"/>
  <c r="M1604" i="1"/>
  <c r="M1605" i="1"/>
  <c r="M1606" i="1"/>
  <c r="M1607" i="1"/>
  <c r="M1608" i="1"/>
  <c r="M1609" i="1"/>
  <c r="M1610" i="1"/>
  <c r="M1611" i="1"/>
  <c r="M1612" i="1"/>
  <c r="M1613" i="1"/>
  <c r="M1614" i="1"/>
  <c r="M1615" i="1"/>
  <c r="M1616" i="1"/>
  <c r="M1617" i="1"/>
  <c r="M1618" i="1"/>
  <c r="M1619" i="1"/>
  <c r="M1620" i="1"/>
  <c r="M1621" i="1"/>
  <c r="M1622" i="1"/>
  <c r="M1623" i="1"/>
  <c r="M1624" i="1"/>
  <c r="M1625" i="1"/>
  <c r="M1626" i="1"/>
  <c r="M1627" i="1"/>
  <c r="M1628" i="1"/>
  <c r="M1629" i="1"/>
  <c r="M1630" i="1"/>
  <c r="M1631" i="1"/>
  <c r="M1632" i="1"/>
  <c r="M1633" i="1"/>
  <c r="M1634" i="1"/>
  <c r="M1635" i="1"/>
  <c r="M1636" i="1"/>
  <c r="M1637" i="1"/>
  <c r="M1638" i="1"/>
  <c r="M1639" i="1"/>
  <c r="M1640" i="1"/>
  <c r="M1641" i="1"/>
  <c r="M1642" i="1"/>
  <c r="M1643" i="1"/>
  <c r="M1644" i="1"/>
  <c r="M1645" i="1"/>
  <c r="M1646" i="1"/>
  <c r="M1647" i="1"/>
  <c r="M1648" i="1"/>
  <c r="M1649" i="1"/>
  <c r="M1650" i="1"/>
  <c r="M1651" i="1"/>
  <c r="M1652" i="1"/>
  <c r="M1653" i="1"/>
  <c r="M1654" i="1"/>
  <c r="M1655" i="1"/>
  <c r="M1656" i="1"/>
  <c r="M1657" i="1"/>
  <c r="M1658" i="1"/>
  <c r="M1659" i="1"/>
  <c r="M1660" i="1"/>
  <c r="M1661" i="1"/>
  <c r="M1662" i="1"/>
  <c r="M1663" i="1"/>
  <c r="M1664" i="1"/>
  <c r="M1665" i="1"/>
  <c r="M1666" i="1"/>
  <c r="M1667" i="1"/>
  <c r="M1668" i="1"/>
  <c r="M1669" i="1"/>
  <c r="M1670" i="1"/>
  <c r="M1671" i="1"/>
  <c r="M1672" i="1"/>
  <c r="M1673" i="1"/>
  <c r="M1674" i="1"/>
  <c r="M1675" i="1"/>
  <c r="M1676" i="1"/>
  <c r="M1677" i="1"/>
  <c r="M1678" i="1"/>
  <c r="M1679" i="1"/>
  <c r="M1680" i="1"/>
  <c r="M1681" i="1"/>
  <c r="M1682" i="1"/>
  <c r="M1683" i="1"/>
  <c r="M1684" i="1"/>
  <c r="M1685" i="1"/>
  <c r="M1686" i="1"/>
  <c r="M1687" i="1"/>
  <c r="M1688" i="1"/>
  <c r="M1689" i="1"/>
  <c r="M1690" i="1"/>
  <c r="M1691" i="1"/>
  <c r="M1692" i="1"/>
  <c r="M1693" i="1"/>
  <c r="M1694" i="1"/>
  <c r="M1695" i="1"/>
  <c r="M1696" i="1"/>
  <c r="M1697" i="1"/>
  <c r="M1698" i="1"/>
  <c r="M1699" i="1"/>
  <c r="M1700" i="1"/>
  <c r="M1701" i="1"/>
  <c r="M1702" i="1"/>
  <c r="M1703" i="1"/>
  <c r="M1704" i="1"/>
  <c r="M1705" i="1"/>
  <c r="M1706" i="1"/>
  <c r="M1707" i="1"/>
  <c r="M1708" i="1"/>
  <c r="M1709" i="1"/>
  <c r="M1710" i="1"/>
  <c r="M1711" i="1"/>
  <c r="L2" i="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 r="L447" i="1"/>
  <c r="L448" i="1"/>
  <c r="L449" i="1"/>
  <c r="L450" i="1"/>
  <c r="L451" i="1"/>
  <c r="L452" i="1"/>
  <c r="L453" i="1"/>
  <c r="L454" i="1"/>
  <c r="L455" i="1"/>
  <c r="L456" i="1"/>
  <c r="L457" i="1"/>
  <c r="L458" i="1"/>
  <c r="L459" i="1"/>
  <c r="L460" i="1"/>
  <c r="L461" i="1"/>
  <c r="L462" i="1"/>
  <c r="L463" i="1"/>
  <c r="L464" i="1"/>
  <c r="L465" i="1"/>
  <c r="L466" i="1"/>
  <c r="L467" i="1"/>
  <c r="L468" i="1"/>
  <c r="L469" i="1"/>
  <c r="L470" i="1"/>
  <c r="L471" i="1"/>
  <c r="L472" i="1"/>
  <c r="L473" i="1"/>
  <c r="L474" i="1"/>
  <c r="L475" i="1"/>
  <c r="L476" i="1"/>
  <c r="L477" i="1"/>
  <c r="L478" i="1"/>
  <c r="L479" i="1"/>
  <c r="L480" i="1"/>
  <c r="L481" i="1"/>
  <c r="L482" i="1"/>
  <c r="L483" i="1"/>
  <c r="L484" i="1"/>
  <c r="L485" i="1"/>
  <c r="L486" i="1"/>
  <c r="L487" i="1"/>
  <c r="L488" i="1"/>
  <c r="L489" i="1"/>
  <c r="L490" i="1"/>
  <c r="L491" i="1"/>
  <c r="L492" i="1"/>
  <c r="L493" i="1"/>
  <c r="L494" i="1"/>
  <c r="L495" i="1"/>
  <c r="L496" i="1"/>
  <c r="L497" i="1"/>
  <c r="L498" i="1"/>
  <c r="L499" i="1"/>
  <c r="L500" i="1"/>
  <c r="L501" i="1"/>
  <c r="L502" i="1"/>
  <c r="L503" i="1"/>
  <c r="L504" i="1"/>
  <c r="L505" i="1"/>
  <c r="L506" i="1"/>
  <c r="L507" i="1"/>
  <c r="L508" i="1"/>
  <c r="L509" i="1"/>
  <c r="L510" i="1"/>
  <c r="L511" i="1"/>
  <c r="L512" i="1"/>
  <c r="L513" i="1"/>
  <c r="L514" i="1"/>
  <c r="L515" i="1"/>
  <c r="L516" i="1"/>
  <c r="L517" i="1"/>
  <c r="L518" i="1"/>
  <c r="L519" i="1"/>
  <c r="L520" i="1"/>
  <c r="L521" i="1"/>
  <c r="L522" i="1"/>
  <c r="L523" i="1"/>
  <c r="L524" i="1"/>
  <c r="L525" i="1"/>
  <c r="L526" i="1"/>
  <c r="L527" i="1"/>
  <c r="L528" i="1"/>
  <c r="L529" i="1"/>
  <c r="L530" i="1"/>
  <c r="L531" i="1"/>
  <c r="L532" i="1"/>
  <c r="L533" i="1"/>
  <c r="L534" i="1"/>
  <c r="L535" i="1"/>
  <c r="L536" i="1"/>
  <c r="L537" i="1"/>
  <c r="L538" i="1"/>
  <c r="L539" i="1"/>
  <c r="L540" i="1"/>
  <c r="L541" i="1"/>
  <c r="L542" i="1"/>
  <c r="L543" i="1"/>
  <c r="L544" i="1"/>
  <c r="L545" i="1"/>
  <c r="L546" i="1"/>
  <c r="L547" i="1"/>
  <c r="L548" i="1"/>
  <c r="L549" i="1"/>
  <c r="L550" i="1"/>
  <c r="L551" i="1"/>
  <c r="L552" i="1"/>
  <c r="L553" i="1"/>
  <c r="L554" i="1"/>
  <c r="L555" i="1"/>
  <c r="L556" i="1"/>
  <c r="L557" i="1"/>
  <c r="L558" i="1"/>
  <c r="L559" i="1"/>
  <c r="L560" i="1"/>
  <c r="L561" i="1"/>
  <c r="L562" i="1"/>
  <c r="L563" i="1"/>
  <c r="L564" i="1"/>
  <c r="L565" i="1"/>
  <c r="L566" i="1"/>
  <c r="L567" i="1"/>
  <c r="L568" i="1"/>
  <c r="L569" i="1"/>
  <c r="L570" i="1"/>
  <c r="L571" i="1"/>
  <c r="L572" i="1"/>
  <c r="L573" i="1"/>
  <c r="L574" i="1"/>
  <c r="L575" i="1"/>
  <c r="L576" i="1"/>
  <c r="L577" i="1"/>
  <c r="L578" i="1"/>
  <c r="L579" i="1"/>
  <c r="L580" i="1"/>
  <c r="L581" i="1"/>
  <c r="L582" i="1"/>
  <c r="L583" i="1"/>
  <c r="L584" i="1"/>
  <c r="L585" i="1"/>
  <c r="L586" i="1"/>
  <c r="L587" i="1"/>
  <c r="L588" i="1"/>
  <c r="L589" i="1"/>
  <c r="L590" i="1"/>
  <c r="L591" i="1"/>
  <c r="L592" i="1"/>
  <c r="L593" i="1"/>
  <c r="L594" i="1"/>
  <c r="L595" i="1"/>
  <c r="L596" i="1"/>
  <c r="L597" i="1"/>
  <c r="L598" i="1"/>
  <c r="L599" i="1"/>
  <c r="L600" i="1"/>
  <c r="L601" i="1"/>
  <c r="L602" i="1"/>
  <c r="L603" i="1"/>
  <c r="L604" i="1"/>
  <c r="L605" i="1"/>
  <c r="L606" i="1"/>
  <c r="L607" i="1"/>
  <c r="L608" i="1"/>
  <c r="L609" i="1"/>
  <c r="L610" i="1"/>
  <c r="L611" i="1"/>
  <c r="L612" i="1"/>
  <c r="L613" i="1"/>
  <c r="L614" i="1"/>
  <c r="L615" i="1"/>
  <c r="L616" i="1"/>
  <c r="L617" i="1"/>
  <c r="L618" i="1"/>
  <c r="L619" i="1"/>
  <c r="L620" i="1"/>
  <c r="L621" i="1"/>
  <c r="L622" i="1"/>
  <c r="L623" i="1"/>
  <c r="L624" i="1"/>
  <c r="L625" i="1"/>
  <c r="L626" i="1"/>
  <c r="L627" i="1"/>
  <c r="L628" i="1"/>
  <c r="L629" i="1"/>
  <c r="L630" i="1"/>
  <c r="L631" i="1"/>
  <c r="L632" i="1"/>
  <c r="L633" i="1"/>
  <c r="L634" i="1"/>
  <c r="L635" i="1"/>
  <c r="L636" i="1"/>
  <c r="L637" i="1"/>
  <c r="L638" i="1"/>
  <c r="L639" i="1"/>
  <c r="L640" i="1"/>
  <c r="L641" i="1"/>
  <c r="L642" i="1"/>
  <c r="L643" i="1"/>
  <c r="L644" i="1"/>
  <c r="L645" i="1"/>
  <c r="L646" i="1"/>
  <c r="L647" i="1"/>
  <c r="L648" i="1"/>
  <c r="L649" i="1"/>
  <c r="L650" i="1"/>
  <c r="L651" i="1"/>
  <c r="L652" i="1"/>
  <c r="L653" i="1"/>
  <c r="L654" i="1"/>
  <c r="L655" i="1"/>
  <c r="L656" i="1"/>
  <c r="L657" i="1"/>
  <c r="L658" i="1"/>
  <c r="L659" i="1"/>
  <c r="L660" i="1"/>
  <c r="L661" i="1"/>
  <c r="L662" i="1"/>
  <c r="L663" i="1"/>
  <c r="L664" i="1"/>
  <c r="L665" i="1"/>
  <c r="L666" i="1"/>
  <c r="L667" i="1"/>
  <c r="L668" i="1"/>
  <c r="L669" i="1"/>
  <c r="L670" i="1"/>
  <c r="L671" i="1"/>
  <c r="L672" i="1"/>
  <c r="L673" i="1"/>
  <c r="L674" i="1"/>
  <c r="L675" i="1"/>
  <c r="L676" i="1"/>
  <c r="L677" i="1"/>
  <c r="L678" i="1"/>
  <c r="L679" i="1"/>
  <c r="L680" i="1"/>
  <c r="L681" i="1"/>
  <c r="L682" i="1"/>
  <c r="L683" i="1"/>
  <c r="L684" i="1"/>
  <c r="L685" i="1"/>
  <c r="L686" i="1"/>
  <c r="L687" i="1"/>
  <c r="L688" i="1"/>
  <c r="L689" i="1"/>
  <c r="L690" i="1"/>
  <c r="L691" i="1"/>
  <c r="L692" i="1"/>
  <c r="L693" i="1"/>
  <c r="L694" i="1"/>
  <c r="L695" i="1"/>
  <c r="L696" i="1"/>
  <c r="L697" i="1"/>
  <c r="L698" i="1"/>
  <c r="L699" i="1"/>
  <c r="L700" i="1"/>
  <c r="L701" i="1"/>
  <c r="L702" i="1"/>
  <c r="L703" i="1"/>
  <c r="L704" i="1"/>
  <c r="L705" i="1"/>
  <c r="L706" i="1"/>
  <c r="L707" i="1"/>
  <c r="L708" i="1"/>
  <c r="L709" i="1"/>
  <c r="L710" i="1"/>
  <c r="L711" i="1"/>
  <c r="L712" i="1"/>
  <c r="L713" i="1"/>
  <c r="L714" i="1"/>
  <c r="L715" i="1"/>
  <c r="L716" i="1"/>
  <c r="L717" i="1"/>
  <c r="L718" i="1"/>
  <c r="L719" i="1"/>
  <c r="L720" i="1"/>
  <c r="L721" i="1"/>
  <c r="L722" i="1"/>
  <c r="L723" i="1"/>
  <c r="L724" i="1"/>
  <c r="L725" i="1"/>
  <c r="L726" i="1"/>
  <c r="L727" i="1"/>
  <c r="L728" i="1"/>
  <c r="L729" i="1"/>
  <c r="L730" i="1"/>
  <c r="L731" i="1"/>
  <c r="L732" i="1"/>
  <c r="L733" i="1"/>
  <c r="L734" i="1"/>
  <c r="L735" i="1"/>
  <c r="L736" i="1"/>
  <c r="L737" i="1"/>
  <c r="L738" i="1"/>
  <c r="L739" i="1"/>
  <c r="L740" i="1"/>
  <c r="L741" i="1"/>
  <c r="L742" i="1"/>
  <c r="L743" i="1"/>
  <c r="L744" i="1"/>
  <c r="L745" i="1"/>
  <c r="L746" i="1"/>
  <c r="L747" i="1"/>
  <c r="L748" i="1"/>
  <c r="L749" i="1"/>
  <c r="L750" i="1"/>
  <c r="L751" i="1"/>
  <c r="L752" i="1"/>
  <c r="L753" i="1"/>
  <c r="L754" i="1"/>
  <c r="L755" i="1"/>
  <c r="L756" i="1"/>
  <c r="L757" i="1"/>
  <c r="L758" i="1"/>
  <c r="L759" i="1"/>
  <c r="L760" i="1"/>
  <c r="L761" i="1"/>
  <c r="L762" i="1"/>
  <c r="L763" i="1"/>
  <c r="L764" i="1"/>
  <c r="L765" i="1"/>
  <c r="L766" i="1"/>
  <c r="L767" i="1"/>
  <c r="L768" i="1"/>
  <c r="L769" i="1"/>
  <c r="L770" i="1"/>
  <c r="L771" i="1"/>
  <c r="L772" i="1"/>
  <c r="L773" i="1"/>
  <c r="L774" i="1"/>
  <c r="L775" i="1"/>
  <c r="L776" i="1"/>
  <c r="L777" i="1"/>
  <c r="L778" i="1"/>
  <c r="L779" i="1"/>
  <c r="L780" i="1"/>
  <c r="L781" i="1"/>
  <c r="L782" i="1"/>
  <c r="L783" i="1"/>
  <c r="L784" i="1"/>
  <c r="L785" i="1"/>
  <c r="L786" i="1"/>
  <c r="L787" i="1"/>
  <c r="L788" i="1"/>
  <c r="L789" i="1"/>
  <c r="L790" i="1"/>
  <c r="L791" i="1"/>
  <c r="L792" i="1"/>
  <c r="L793" i="1"/>
  <c r="L794" i="1"/>
  <c r="L795" i="1"/>
  <c r="L796" i="1"/>
  <c r="L797" i="1"/>
  <c r="L798" i="1"/>
  <c r="L799" i="1"/>
  <c r="L800" i="1"/>
  <c r="L801" i="1"/>
  <c r="L802" i="1"/>
  <c r="L803" i="1"/>
  <c r="L804" i="1"/>
  <c r="L805" i="1"/>
  <c r="L806" i="1"/>
  <c r="L807" i="1"/>
  <c r="L808" i="1"/>
  <c r="L809" i="1"/>
  <c r="L810" i="1"/>
  <c r="L811" i="1"/>
  <c r="L812" i="1"/>
  <c r="L813" i="1"/>
  <c r="L814" i="1"/>
  <c r="L815" i="1"/>
  <c r="L816" i="1"/>
  <c r="L817" i="1"/>
  <c r="L818" i="1"/>
  <c r="L819" i="1"/>
  <c r="L820" i="1"/>
  <c r="L821" i="1"/>
  <c r="L822" i="1"/>
  <c r="L823" i="1"/>
  <c r="L824" i="1"/>
  <c r="L825" i="1"/>
  <c r="L826" i="1"/>
  <c r="L827" i="1"/>
  <c r="L828" i="1"/>
  <c r="L829" i="1"/>
  <c r="L830" i="1"/>
  <c r="L831" i="1"/>
  <c r="L832" i="1"/>
  <c r="L833" i="1"/>
  <c r="L834" i="1"/>
  <c r="L835" i="1"/>
  <c r="L836" i="1"/>
  <c r="L837" i="1"/>
  <c r="L838" i="1"/>
  <c r="L839" i="1"/>
  <c r="L840" i="1"/>
  <c r="L841" i="1"/>
  <c r="L842" i="1"/>
  <c r="L843" i="1"/>
  <c r="L844" i="1"/>
  <c r="L845" i="1"/>
  <c r="L846" i="1"/>
  <c r="L847" i="1"/>
  <c r="L848" i="1"/>
  <c r="L849" i="1"/>
  <c r="L850" i="1"/>
  <c r="L851" i="1"/>
  <c r="L852" i="1"/>
  <c r="L853" i="1"/>
  <c r="L854" i="1"/>
  <c r="L855" i="1"/>
  <c r="L856" i="1"/>
  <c r="L857" i="1"/>
  <c r="L858" i="1"/>
  <c r="L859" i="1"/>
  <c r="L860" i="1"/>
  <c r="L861" i="1"/>
  <c r="L862" i="1"/>
  <c r="L863" i="1"/>
  <c r="L864" i="1"/>
  <c r="L865" i="1"/>
  <c r="L866" i="1"/>
  <c r="L867" i="1"/>
  <c r="L868" i="1"/>
  <c r="L869" i="1"/>
  <c r="L870" i="1"/>
  <c r="L871" i="1"/>
  <c r="L872" i="1"/>
  <c r="L873" i="1"/>
  <c r="L874" i="1"/>
  <c r="L875" i="1"/>
  <c r="L876" i="1"/>
  <c r="L877" i="1"/>
  <c r="L878" i="1"/>
  <c r="L879" i="1"/>
  <c r="L880" i="1"/>
  <c r="L881" i="1"/>
  <c r="L882" i="1"/>
  <c r="L883" i="1"/>
  <c r="L884" i="1"/>
  <c r="L885" i="1"/>
  <c r="L886" i="1"/>
  <c r="L887" i="1"/>
  <c r="L888" i="1"/>
  <c r="L889" i="1"/>
  <c r="L890" i="1"/>
  <c r="L891" i="1"/>
  <c r="L892" i="1"/>
  <c r="L893" i="1"/>
  <c r="L894" i="1"/>
  <c r="L895" i="1"/>
  <c r="L896" i="1"/>
  <c r="L897" i="1"/>
  <c r="L898" i="1"/>
  <c r="L899" i="1"/>
  <c r="L900" i="1"/>
  <c r="L901" i="1"/>
  <c r="L902" i="1"/>
  <c r="L903" i="1"/>
  <c r="L904" i="1"/>
  <c r="L905" i="1"/>
  <c r="L906" i="1"/>
  <c r="L907" i="1"/>
  <c r="L908" i="1"/>
  <c r="L909" i="1"/>
  <c r="L910" i="1"/>
  <c r="L911" i="1"/>
  <c r="L912" i="1"/>
  <c r="L913" i="1"/>
  <c r="L914" i="1"/>
  <c r="L915" i="1"/>
  <c r="L916" i="1"/>
  <c r="L917" i="1"/>
  <c r="L918" i="1"/>
  <c r="L919" i="1"/>
  <c r="L920" i="1"/>
  <c r="L921" i="1"/>
  <c r="L922" i="1"/>
  <c r="L923" i="1"/>
  <c r="L924" i="1"/>
  <c r="L925" i="1"/>
  <c r="L926" i="1"/>
  <c r="L927" i="1"/>
  <c r="L928" i="1"/>
  <c r="L929" i="1"/>
  <c r="L930" i="1"/>
  <c r="L931" i="1"/>
  <c r="L932" i="1"/>
  <c r="L933" i="1"/>
  <c r="L934" i="1"/>
  <c r="L935" i="1"/>
  <c r="L936" i="1"/>
  <c r="L937" i="1"/>
  <c r="L938" i="1"/>
  <c r="L939" i="1"/>
  <c r="L940" i="1"/>
  <c r="L941" i="1"/>
  <c r="L942" i="1"/>
  <c r="L943" i="1"/>
  <c r="L944" i="1"/>
  <c r="L945" i="1"/>
  <c r="L946" i="1"/>
  <c r="L947" i="1"/>
  <c r="L948" i="1"/>
  <c r="L949" i="1"/>
  <c r="L950" i="1"/>
  <c r="L951" i="1"/>
  <c r="L952" i="1"/>
  <c r="L953" i="1"/>
  <c r="L954" i="1"/>
  <c r="L955" i="1"/>
  <c r="L956" i="1"/>
  <c r="L957" i="1"/>
  <c r="L958" i="1"/>
  <c r="L959" i="1"/>
  <c r="L960" i="1"/>
  <c r="L961" i="1"/>
  <c r="L962" i="1"/>
  <c r="L963" i="1"/>
  <c r="L964" i="1"/>
  <c r="L965" i="1"/>
  <c r="L966" i="1"/>
  <c r="L967" i="1"/>
  <c r="L968" i="1"/>
  <c r="L969" i="1"/>
  <c r="L970" i="1"/>
  <c r="L971" i="1"/>
  <c r="L972" i="1"/>
  <c r="L973" i="1"/>
  <c r="L974" i="1"/>
  <c r="L975" i="1"/>
  <c r="L976" i="1"/>
  <c r="L977" i="1"/>
  <c r="L978" i="1"/>
  <c r="L979" i="1"/>
  <c r="L980" i="1"/>
  <c r="L981" i="1"/>
  <c r="L982" i="1"/>
  <c r="L983" i="1"/>
  <c r="L984" i="1"/>
  <c r="L985" i="1"/>
  <c r="L986" i="1"/>
  <c r="L987" i="1"/>
  <c r="L988" i="1"/>
  <c r="L989" i="1"/>
  <c r="L990" i="1"/>
  <c r="L991" i="1"/>
  <c r="L992" i="1"/>
  <c r="L993" i="1"/>
  <c r="L994" i="1"/>
  <c r="L995" i="1"/>
  <c r="L996" i="1"/>
  <c r="L997" i="1"/>
  <c r="L998" i="1"/>
  <c r="L999" i="1"/>
  <c r="L1000" i="1"/>
  <c r="L1001" i="1"/>
  <c r="L1002" i="1"/>
  <c r="L1003" i="1"/>
  <c r="L1004" i="1"/>
  <c r="L1005" i="1"/>
  <c r="L1006" i="1"/>
  <c r="L1007" i="1"/>
  <c r="L1008" i="1"/>
  <c r="L1009" i="1"/>
  <c r="L1010" i="1"/>
  <c r="L1011" i="1"/>
  <c r="L1012" i="1"/>
  <c r="L1013" i="1"/>
  <c r="L1014" i="1"/>
  <c r="L1015" i="1"/>
  <c r="L1016" i="1"/>
  <c r="L1017" i="1"/>
  <c r="L1018" i="1"/>
  <c r="L1019" i="1"/>
  <c r="L1020" i="1"/>
  <c r="L1021" i="1"/>
  <c r="L1022" i="1"/>
  <c r="L1023" i="1"/>
  <c r="L1024" i="1"/>
  <c r="L1025" i="1"/>
  <c r="L1026" i="1"/>
  <c r="L1027" i="1"/>
  <c r="L1028" i="1"/>
  <c r="L1029" i="1"/>
  <c r="L1030" i="1"/>
  <c r="L1031" i="1"/>
  <c r="L1032" i="1"/>
  <c r="L1033" i="1"/>
  <c r="L1034" i="1"/>
  <c r="L1035" i="1"/>
  <c r="L1036" i="1"/>
  <c r="L1037" i="1"/>
  <c r="L1038" i="1"/>
  <c r="L1039" i="1"/>
  <c r="L1040" i="1"/>
  <c r="L1041" i="1"/>
  <c r="L1042" i="1"/>
  <c r="L1043" i="1"/>
  <c r="L1044" i="1"/>
  <c r="L1045" i="1"/>
  <c r="L1046" i="1"/>
  <c r="L1047" i="1"/>
  <c r="L1048" i="1"/>
  <c r="L1049" i="1"/>
  <c r="L1050" i="1"/>
  <c r="L1051" i="1"/>
  <c r="L1052" i="1"/>
  <c r="L1053" i="1"/>
  <c r="L1054" i="1"/>
  <c r="L1055" i="1"/>
  <c r="L1056" i="1"/>
  <c r="L1057" i="1"/>
  <c r="L1058" i="1"/>
  <c r="L1059" i="1"/>
  <c r="L1060" i="1"/>
  <c r="L1061" i="1"/>
  <c r="L1062" i="1"/>
  <c r="L1063" i="1"/>
  <c r="L1064" i="1"/>
  <c r="L1065" i="1"/>
  <c r="L1066" i="1"/>
  <c r="L1067" i="1"/>
  <c r="L1068" i="1"/>
  <c r="L1069" i="1"/>
  <c r="L1070" i="1"/>
  <c r="L1071" i="1"/>
  <c r="L1072" i="1"/>
  <c r="L1073" i="1"/>
  <c r="L1074" i="1"/>
  <c r="L1075" i="1"/>
  <c r="L1076" i="1"/>
  <c r="L1077" i="1"/>
  <c r="L1078" i="1"/>
  <c r="L1079" i="1"/>
  <c r="L1080" i="1"/>
  <c r="L1081" i="1"/>
  <c r="L1082" i="1"/>
  <c r="L1083" i="1"/>
  <c r="L1084" i="1"/>
  <c r="L1085" i="1"/>
  <c r="L1086" i="1"/>
  <c r="L1087" i="1"/>
  <c r="L1088" i="1"/>
  <c r="L1089" i="1"/>
  <c r="L1090" i="1"/>
  <c r="L1091" i="1"/>
  <c r="L1092" i="1"/>
  <c r="L1093" i="1"/>
  <c r="L1094" i="1"/>
  <c r="L1095" i="1"/>
  <c r="L1096" i="1"/>
  <c r="L1097" i="1"/>
  <c r="L1098" i="1"/>
  <c r="L1099" i="1"/>
  <c r="L1100" i="1"/>
  <c r="L1101" i="1"/>
  <c r="L1102" i="1"/>
  <c r="L1103" i="1"/>
  <c r="L1104" i="1"/>
  <c r="L1105" i="1"/>
  <c r="L1106" i="1"/>
  <c r="L1107" i="1"/>
  <c r="L1108" i="1"/>
  <c r="L1109" i="1"/>
  <c r="L1110" i="1"/>
  <c r="L1111" i="1"/>
  <c r="L1112" i="1"/>
  <c r="L1113" i="1"/>
  <c r="L1114" i="1"/>
  <c r="L1115" i="1"/>
  <c r="L1116" i="1"/>
  <c r="L1117" i="1"/>
  <c r="L1118" i="1"/>
  <c r="L1119" i="1"/>
  <c r="L1120" i="1"/>
  <c r="L1121" i="1"/>
  <c r="L1122" i="1"/>
  <c r="L1123" i="1"/>
  <c r="L1124" i="1"/>
  <c r="L1125" i="1"/>
  <c r="L1126" i="1"/>
  <c r="L1127" i="1"/>
  <c r="L1128" i="1"/>
  <c r="L1129" i="1"/>
  <c r="L1130" i="1"/>
  <c r="L1131" i="1"/>
  <c r="L1132" i="1"/>
  <c r="L1133" i="1"/>
  <c r="L1134" i="1"/>
  <c r="L1135" i="1"/>
  <c r="L1136" i="1"/>
  <c r="L1137" i="1"/>
  <c r="L1138" i="1"/>
  <c r="L1139" i="1"/>
  <c r="L1140" i="1"/>
  <c r="L1141" i="1"/>
  <c r="L1142" i="1"/>
  <c r="L1143" i="1"/>
  <c r="L1144" i="1"/>
  <c r="L1145" i="1"/>
  <c r="L1146" i="1"/>
  <c r="L1147" i="1"/>
  <c r="L1148" i="1"/>
  <c r="L1149" i="1"/>
  <c r="L1150" i="1"/>
  <c r="L1151" i="1"/>
  <c r="L1152" i="1"/>
  <c r="L1153" i="1"/>
  <c r="L1154" i="1"/>
  <c r="L1155" i="1"/>
  <c r="L1156" i="1"/>
  <c r="L1157" i="1"/>
  <c r="L1158" i="1"/>
  <c r="L1159" i="1"/>
  <c r="L1160" i="1"/>
  <c r="L1161" i="1"/>
  <c r="L1162" i="1"/>
  <c r="L1163" i="1"/>
  <c r="L1164" i="1"/>
  <c r="L1165" i="1"/>
  <c r="L1166" i="1"/>
  <c r="L1167" i="1"/>
  <c r="L1168" i="1"/>
  <c r="L1169" i="1"/>
  <c r="L1170" i="1"/>
  <c r="L1171" i="1"/>
  <c r="L1172" i="1"/>
  <c r="L1173" i="1"/>
  <c r="L1174" i="1"/>
  <c r="L1175" i="1"/>
  <c r="L1176" i="1"/>
  <c r="L1177" i="1"/>
  <c r="L1178" i="1"/>
  <c r="L1179" i="1"/>
  <c r="L1180" i="1"/>
  <c r="L1181" i="1"/>
  <c r="L1182" i="1"/>
  <c r="L1183" i="1"/>
  <c r="L1184" i="1"/>
  <c r="L1185" i="1"/>
  <c r="L1186" i="1"/>
  <c r="L1187" i="1"/>
  <c r="L1188" i="1"/>
  <c r="L1189" i="1"/>
  <c r="L1190" i="1"/>
  <c r="L1191" i="1"/>
  <c r="L1192" i="1"/>
  <c r="L1193" i="1"/>
  <c r="L1194" i="1"/>
  <c r="L1195" i="1"/>
  <c r="L1196" i="1"/>
  <c r="L1197" i="1"/>
  <c r="L1198" i="1"/>
  <c r="L1199" i="1"/>
  <c r="L1200" i="1"/>
  <c r="L1201" i="1"/>
  <c r="L1202" i="1"/>
  <c r="L1203" i="1"/>
  <c r="L1204" i="1"/>
  <c r="L1205" i="1"/>
  <c r="L1206" i="1"/>
  <c r="L1207" i="1"/>
  <c r="L1208" i="1"/>
  <c r="L1209" i="1"/>
  <c r="L1210" i="1"/>
  <c r="L1211" i="1"/>
  <c r="L1212" i="1"/>
  <c r="L1213" i="1"/>
  <c r="L1214" i="1"/>
  <c r="L1215" i="1"/>
  <c r="L1216" i="1"/>
  <c r="L1217" i="1"/>
  <c r="L1218" i="1"/>
  <c r="L1219" i="1"/>
  <c r="L1220" i="1"/>
  <c r="L1221" i="1"/>
  <c r="L1222" i="1"/>
  <c r="L1223" i="1"/>
  <c r="L1224" i="1"/>
  <c r="L1225" i="1"/>
  <c r="L1226" i="1"/>
  <c r="L1227" i="1"/>
  <c r="L1228" i="1"/>
  <c r="L1229" i="1"/>
  <c r="L1230" i="1"/>
  <c r="L1231" i="1"/>
  <c r="L1232" i="1"/>
  <c r="L1233" i="1"/>
  <c r="L1234" i="1"/>
  <c r="L1235" i="1"/>
  <c r="L1236" i="1"/>
  <c r="L1237" i="1"/>
  <c r="L1238" i="1"/>
  <c r="L1239" i="1"/>
  <c r="L1240" i="1"/>
  <c r="L1241" i="1"/>
  <c r="L1242" i="1"/>
  <c r="L1243" i="1"/>
  <c r="L1244" i="1"/>
  <c r="L1245" i="1"/>
  <c r="L1246" i="1"/>
  <c r="L1247" i="1"/>
  <c r="L1248" i="1"/>
  <c r="L1249" i="1"/>
  <c r="L1250" i="1"/>
  <c r="L1251" i="1"/>
  <c r="L1252" i="1"/>
  <c r="L1253" i="1"/>
  <c r="L1254" i="1"/>
  <c r="L1255" i="1"/>
  <c r="L1256" i="1"/>
  <c r="L1257" i="1"/>
  <c r="L1258" i="1"/>
  <c r="L1259" i="1"/>
  <c r="L1260" i="1"/>
  <c r="L1261" i="1"/>
  <c r="L1262" i="1"/>
  <c r="L1263" i="1"/>
  <c r="L1264" i="1"/>
  <c r="L1265" i="1"/>
  <c r="L1266" i="1"/>
  <c r="L1267" i="1"/>
  <c r="L1268" i="1"/>
  <c r="L1269" i="1"/>
  <c r="L1270" i="1"/>
  <c r="L1271" i="1"/>
  <c r="L1272" i="1"/>
  <c r="L1273" i="1"/>
  <c r="L1274" i="1"/>
  <c r="L1275" i="1"/>
  <c r="L1276" i="1"/>
  <c r="L1277" i="1"/>
  <c r="L1278" i="1"/>
  <c r="L1279" i="1"/>
  <c r="L1280" i="1"/>
  <c r="L1281" i="1"/>
  <c r="L1282" i="1"/>
  <c r="L1283" i="1"/>
  <c r="L1284" i="1"/>
  <c r="L1285" i="1"/>
  <c r="L1286" i="1"/>
  <c r="L1287" i="1"/>
  <c r="L1288" i="1"/>
  <c r="L1289" i="1"/>
  <c r="L1290" i="1"/>
  <c r="L1291" i="1"/>
  <c r="L1292" i="1"/>
  <c r="L1293" i="1"/>
  <c r="L1294" i="1"/>
  <c r="L1295" i="1"/>
  <c r="L1296" i="1"/>
  <c r="L1297" i="1"/>
  <c r="L1298" i="1"/>
  <c r="L1299" i="1"/>
  <c r="L1300" i="1"/>
  <c r="L1301" i="1"/>
  <c r="L1302" i="1"/>
  <c r="L1303" i="1"/>
  <c r="L1304" i="1"/>
  <c r="L1305" i="1"/>
  <c r="L1306" i="1"/>
  <c r="L1307" i="1"/>
  <c r="L1308" i="1"/>
  <c r="L1309" i="1"/>
  <c r="L1310" i="1"/>
  <c r="L1311" i="1"/>
  <c r="L1312" i="1"/>
  <c r="L1313" i="1"/>
  <c r="L1314" i="1"/>
  <c r="L1315" i="1"/>
  <c r="L1316" i="1"/>
  <c r="L1317" i="1"/>
  <c r="L1318" i="1"/>
  <c r="L1319" i="1"/>
  <c r="L1320" i="1"/>
  <c r="L1321" i="1"/>
  <c r="L1322" i="1"/>
  <c r="L1323" i="1"/>
  <c r="L1324" i="1"/>
  <c r="L1325" i="1"/>
  <c r="L1326" i="1"/>
  <c r="L1327" i="1"/>
  <c r="L1328" i="1"/>
  <c r="L1329" i="1"/>
  <c r="L1330" i="1"/>
  <c r="L1331" i="1"/>
  <c r="L1332" i="1"/>
  <c r="L1333" i="1"/>
  <c r="L1334" i="1"/>
  <c r="L1335" i="1"/>
  <c r="L1336" i="1"/>
  <c r="L1337" i="1"/>
  <c r="L1338" i="1"/>
  <c r="L1339" i="1"/>
  <c r="L1340" i="1"/>
  <c r="L1341" i="1"/>
  <c r="L1342" i="1"/>
  <c r="L1343" i="1"/>
  <c r="L1344" i="1"/>
  <c r="L1345" i="1"/>
  <c r="L1346" i="1"/>
  <c r="L1347" i="1"/>
  <c r="L1348" i="1"/>
  <c r="L1349" i="1"/>
  <c r="L1350" i="1"/>
  <c r="L1351" i="1"/>
  <c r="L1352" i="1"/>
  <c r="L1353" i="1"/>
  <c r="L1354" i="1"/>
  <c r="L1355" i="1"/>
  <c r="L1356" i="1"/>
  <c r="L1357" i="1"/>
  <c r="L1358" i="1"/>
  <c r="L1359" i="1"/>
  <c r="L1360" i="1"/>
  <c r="L1361" i="1"/>
  <c r="L1362" i="1"/>
  <c r="L1363" i="1"/>
  <c r="L1364" i="1"/>
  <c r="L1365" i="1"/>
  <c r="L1366" i="1"/>
  <c r="L1367" i="1"/>
  <c r="L1368" i="1"/>
  <c r="L1369" i="1"/>
  <c r="L1370" i="1"/>
  <c r="L1371" i="1"/>
  <c r="L1372" i="1"/>
  <c r="L1373" i="1"/>
  <c r="L1374" i="1"/>
  <c r="L1375" i="1"/>
  <c r="L1376" i="1"/>
  <c r="L1377" i="1"/>
  <c r="L1378" i="1"/>
  <c r="L1379" i="1"/>
  <c r="L1380" i="1"/>
  <c r="L1381" i="1"/>
  <c r="L1382" i="1"/>
  <c r="L1383" i="1"/>
  <c r="L1384" i="1"/>
  <c r="L1385" i="1"/>
  <c r="L1386" i="1"/>
  <c r="L1387" i="1"/>
  <c r="L1388" i="1"/>
  <c r="L1389" i="1"/>
  <c r="L1390" i="1"/>
  <c r="L1391" i="1"/>
  <c r="L1392" i="1"/>
  <c r="L1393" i="1"/>
  <c r="L1394" i="1"/>
  <c r="L1395" i="1"/>
  <c r="L1396" i="1"/>
  <c r="L1397" i="1"/>
  <c r="L1398" i="1"/>
  <c r="L1399" i="1"/>
  <c r="L1400" i="1"/>
  <c r="L1401" i="1"/>
  <c r="L1402" i="1"/>
  <c r="L1403" i="1"/>
  <c r="L1404" i="1"/>
  <c r="L1405" i="1"/>
  <c r="L1406" i="1"/>
  <c r="L1407" i="1"/>
  <c r="L1408" i="1"/>
  <c r="L1409" i="1"/>
  <c r="L1410" i="1"/>
  <c r="L1411" i="1"/>
  <c r="L1412" i="1"/>
  <c r="L1413" i="1"/>
  <c r="L1414" i="1"/>
  <c r="L1415" i="1"/>
  <c r="L1416" i="1"/>
  <c r="L1417" i="1"/>
  <c r="L1418" i="1"/>
  <c r="L1419" i="1"/>
  <c r="L1420" i="1"/>
  <c r="L1421" i="1"/>
  <c r="L1422" i="1"/>
  <c r="L1423" i="1"/>
  <c r="L1424" i="1"/>
  <c r="L1425" i="1"/>
  <c r="L1426" i="1"/>
  <c r="L1427" i="1"/>
  <c r="L1428" i="1"/>
  <c r="L1429" i="1"/>
  <c r="L1430" i="1"/>
  <c r="L1431" i="1"/>
  <c r="L1432" i="1"/>
  <c r="L1433" i="1"/>
  <c r="L1434" i="1"/>
  <c r="L1435" i="1"/>
  <c r="L1436" i="1"/>
  <c r="L1437" i="1"/>
  <c r="L1438" i="1"/>
  <c r="L1439" i="1"/>
  <c r="L1440" i="1"/>
  <c r="L1441" i="1"/>
  <c r="L1442" i="1"/>
  <c r="L1443" i="1"/>
  <c r="L1444" i="1"/>
  <c r="L1445" i="1"/>
  <c r="L1446" i="1"/>
  <c r="L1447" i="1"/>
  <c r="L1448" i="1"/>
  <c r="L1449" i="1"/>
  <c r="L1450" i="1"/>
  <c r="L1451" i="1"/>
  <c r="L1452" i="1"/>
  <c r="L1453" i="1"/>
  <c r="L1454" i="1"/>
  <c r="L1455" i="1"/>
  <c r="L1456" i="1"/>
  <c r="L1457" i="1"/>
  <c r="L1458" i="1"/>
  <c r="L1459" i="1"/>
  <c r="L1460" i="1"/>
  <c r="L1461" i="1"/>
  <c r="L1462" i="1"/>
  <c r="L1463" i="1"/>
  <c r="L1464" i="1"/>
  <c r="L1465" i="1"/>
  <c r="L1466" i="1"/>
  <c r="L1467" i="1"/>
  <c r="L1468" i="1"/>
  <c r="L1469" i="1"/>
  <c r="L1470" i="1"/>
  <c r="L1471" i="1"/>
  <c r="L1472" i="1"/>
  <c r="L1473" i="1"/>
  <c r="L1474" i="1"/>
  <c r="L1475" i="1"/>
  <c r="L1476" i="1"/>
  <c r="L1477" i="1"/>
  <c r="L1478" i="1"/>
  <c r="L1479" i="1"/>
  <c r="L1480" i="1"/>
  <c r="L1481" i="1"/>
  <c r="L1482" i="1"/>
  <c r="L1483" i="1"/>
  <c r="L1484" i="1"/>
  <c r="L1485" i="1"/>
  <c r="L1486" i="1"/>
  <c r="L1487" i="1"/>
  <c r="L1488" i="1"/>
  <c r="L1489" i="1"/>
  <c r="L1490" i="1"/>
  <c r="L1491" i="1"/>
  <c r="L1492" i="1"/>
  <c r="L1493" i="1"/>
  <c r="L1494" i="1"/>
  <c r="L1495" i="1"/>
  <c r="L1496" i="1"/>
  <c r="L1497" i="1"/>
  <c r="L1498" i="1"/>
  <c r="L1499" i="1"/>
  <c r="L1500" i="1"/>
  <c r="L1501" i="1"/>
  <c r="L1502" i="1"/>
  <c r="L1503" i="1"/>
  <c r="L1504" i="1"/>
  <c r="L1505" i="1"/>
  <c r="L1506" i="1"/>
  <c r="L1507" i="1"/>
  <c r="L1508" i="1"/>
  <c r="L1509" i="1"/>
  <c r="L1510" i="1"/>
  <c r="L1511" i="1"/>
  <c r="L1512" i="1"/>
  <c r="L1513" i="1"/>
  <c r="L1514" i="1"/>
  <c r="L1515" i="1"/>
  <c r="L1516" i="1"/>
  <c r="L1517" i="1"/>
  <c r="L1518" i="1"/>
  <c r="L1519" i="1"/>
  <c r="L1520" i="1"/>
  <c r="L1521" i="1"/>
  <c r="L1522" i="1"/>
  <c r="L1523" i="1"/>
  <c r="L1524" i="1"/>
  <c r="L1525" i="1"/>
  <c r="L1526" i="1"/>
  <c r="L1527" i="1"/>
  <c r="L1528" i="1"/>
  <c r="L1529" i="1"/>
  <c r="L1530" i="1"/>
  <c r="L1531" i="1"/>
  <c r="L1532" i="1"/>
  <c r="L1533" i="1"/>
  <c r="L1534" i="1"/>
  <c r="L1535" i="1"/>
  <c r="L1536" i="1"/>
  <c r="L1537" i="1"/>
  <c r="L1538" i="1"/>
  <c r="L1539" i="1"/>
  <c r="L1540" i="1"/>
  <c r="L1541" i="1"/>
  <c r="L1542" i="1"/>
  <c r="L1543" i="1"/>
  <c r="L1544" i="1"/>
  <c r="L1545" i="1"/>
  <c r="L1546" i="1"/>
  <c r="L1547" i="1"/>
  <c r="L1548" i="1"/>
  <c r="L1549" i="1"/>
  <c r="L1550" i="1"/>
  <c r="L1551" i="1"/>
  <c r="L1552" i="1"/>
  <c r="L1553" i="1"/>
  <c r="L1554" i="1"/>
  <c r="L1555" i="1"/>
  <c r="L1556" i="1"/>
  <c r="L1557" i="1"/>
  <c r="L1558" i="1"/>
  <c r="L1559" i="1"/>
  <c r="L1560" i="1"/>
  <c r="L1561" i="1"/>
  <c r="L1562" i="1"/>
  <c r="L1563" i="1"/>
  <c r="L1564" i="1"/>
  <c r="L1565" i="1"/>
  <c r="L1566" i="1"/>
  <c r="L1567" i="1"/>
  <c r="L1568" i="1"/>
  <c r="L1569" i="1"/>
  <c r="L1570" i="1"/>
  <c r="L1571" i="1"/>
  <c r="L1572" i="1"/>
  <c r="L1573" i="1"/>
  <c r="L1574" i="1"/>
  <c r="L1575" i="1"/>
  <c r="L1576" i="1"/>
  <c r="L1577" i="1"/>
  <c r="L1578" i="1"/>
  <c r="L1579" i="1"/>
  <c r="L1580" i="1"/>
  <c r="L1581" i="1"/>
  <c r="L1582" i="1"/>
  <c r="L1583" i="1"/>
  <c r="L1584" i="1"/>
  <c r="L1585" i="1"/>
  <c r="L1586" i="1"/>
  <c r="L1587" i="1"/>
  <c r="L1588" i="1"/>
  <c r="L1589" i="1"/>
  <c r="L1590" i="1"/>
  <c r="L1591" i="1"/>
  <c r="L1592" i="1"/>
  <c r="L1593" i="1"/>
  <c r="L1594" i="1"/>
  <c r="L1595" i="1"/>
  <c r="L1596" i="1"/>
  <c r="L1597" i="1"/>
  <c r="L1598" i="1"/>
  <c r="L1599" i="1"/>
  <c r="L1600" i="1"/>
  <c r="L1601" i="1"/>
  <c r="L1602" i="1"/>
  <c r="L1603" i="1"/>
  <c r="L1604" i="1"/>
  <c r="L1605" i="1"/>
  <c r="L1606" i="1"/>
  <c r="L1607" i="1"/>
  <c r="L1608" i="1"/>
  <c r="L1609" i="1"/>
  <c r="L1610" i="1"/>
  <c r="L1611" i="1"/>
  <c r="L1612" i="1"/>
  <c r="L1613" i="1"/>
  <c r="L1614" i="1"/>
  <c r="L1615" i="1"/>
  <c r="L1616" i="1"/>
  <c r="L1617" i="1"/>
  <c r="L1618" i="1"/>
  <c r="L1619" i="1"/>
  <c r="L1620" i="1"/>
  <c r="L1621" i="1"/>
  <c r="L1622" i="1"/>
  <c r="L1623" i="1"/>
  <c r="L1624" i="1"/>
  <c r="L1625" i="1"/>
  <c r="L1626" i="1"/>
  <c r="L1627" i="1"/>
  <c r="L1628" i="1"/>
  <c r="L1629" i="1"/>
  <c r="L1630" i="1"/>
  <c r="L1631" i="1"/>
  <c r="L1632" i="1"/>
  <c r="L1633" i="1"/>
  <c r="L1634" i="1"/>
  <c r="L1635" i="1"/>
  <c r="L1636" i="1"/>
  <c r="L1637" i="1"/>
  <c r="L1638" i="1"/>
  <c r="L1639" i="1"/>
  <c r="L1640" i="1"/>
  <c r="L1641" i="1"/>
  <c r="L1642" i="1"/>
  <c r="L1643" i="1"/>
  <c r="L1644" i="1"/>
  <c r="L1645" i="1"/>
  <c r="L1646" i="1"/>
  <c r="L1647" i="1"/>
  <c r="L1648" i="1"/>
  <c r="L1649" i="1"/>
  <c r="L1650" i="1"/>
  <c r="L1651" i="1"/>
  <c r="L1652" i="1"/>
  <c r="L1653" i="1"/>
  <c r="L1654" i="1"/>
  <c r="L1655" i="1"/>
  <c r="L1656" i="1"/>
  <c r="L1657" i="1"/>
  <c r="L1658" i="1"/>
  <c r="L1659" i="1"/>
  <c r="L1660" i="1"/>
  <c r="L1661" i="1"/>
  <c r="L1662" i="1"/>
  <c r="L1663" i="1"/>
  <c r="L1664" i="1"/>
  <c r="L1665" i="1"/>
  <c r="L1666" i="1"/>
  <c r="L1667" i="1"/>
  <c r="L1668" i="1"/>
  <c r="L1669" i="1"/>
  <c r="L1670" i="1"/>
  <c r="L1671" i="1"/>
  <c r="L1672" i="1"/>
  <c r="L1673" i="1"/>
  <c r="L1674" i="1"/>
  <c r="L1675" i="1"/>
  <c r="L1676" i="1"/>
  <c r="L1677" i="1"/>
  <c r="L1678" i="1"/>
  <c r="L1679" i="1"/>
  <c r="L1680" i="1"/>
  <c r="L1681" i="1"/>
  <c r="L1682" i="1"/>
  <c r="L1683" i="1"/>
  <c r="L1684" i="1"/>
  <c r="L1685" i="1"/>
  <c r="L1686" i="1"/>
  <c r="L1687" i="1"/>
  <c r="L1688" i="1"/>
  <c r="L1689" i="1"/>
  <c r="L1690" i="1"/>
  <c r="L1691" i="1"/>
  <c r="L1692" i="1"/>
  <c r="L1693" i="1"/>
  <c r="L1694" i="1"/>
  <c r="L1695" i="1"/>
  <c r="L1696" i="1"/>
  <c r="L1697" i="1"/>
  <c r="L1698" i="1"/>
  <c r="L1699" i="1"/>
  <c r="L1700" i="1"/>
  <c r="L1701" i="1"/>
  <c r="L1702" i="1"/>
  <c r="L1703" i="1"/>
  <c r="L1704" i="1"/>
  <c r="L1705" i="1"/>
  <c r="L1706" i="1"/>
  <c r="L1707" i="1"/>
  <c r="L1708" i="1"/>
  <c r="L1709" i="1"/>
  <c r="L1710" i="1"/>
  <c r="L1711" i="1"/>
  <c r="K2" i="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3" i="1"/>
  <c r="K394" i="1"/>
  <c r="K395" i="1"/>
  <c r="K396" i="1"/>
  <c r="K397" i="1"/>
  <c r="K398" i="1"/>
  <c r="K399" i="1"/>
  <c r="K400" i="1"/>
  <c r="K401" i="1"/>
  <c r="K402" i="1"/>
  <c r="K403" i="1"/>
  <c r="K404" i="1"/>
  <c r="K405" i="1"/>
  <c r="K406" i="1"/>
  <c r="K407" i="1"/>
  <c r="K408" i="1"/>
  <c r="K409" i="1"/>
  <c r="K410" i="1"/>
  <c r="K411" i="1"/>
  <c r="K412" i="1"/>
  <c r="K413" i="1"/>
  <c r="K414" i="1"/>
  <c r="K415" i="1"/>
  <c r="K416" i="1"/>
  <c r="K417" i="1"/>
  <c r="K418" i="1"/>
  <c r="K419" i="1"/>
  <c r="K420" i="1"/>
  <c r="K421" i="1"/>
  <c r="K422" i="1"/>
  <c r="K423" i="1"/>
  <c r="K424" i="1"/>
  <c r="K425" i="1"/>
  <c r="K426" i="1"/>
  <c r="K427" i="1"/>
  <c r="K428" i="1"/>
  <c r="K429" i="1"/>
  <c r="K430" i="1"/>
  <c r="K431" i="1"/>
  <c r="K432" i="1"/>
  <c r="K433" i="1"/>
  <c r="K434" i="1"/>
  <c r="K435" i="1"/>
  <c r="K436" i="1"/>
  <c r="K437" i="1"/>
  <c r="K438" i="1"/>
  <c r="K439" i="1"/>
  <c r="K440" i="1"/>
  <c r="K441" i="1"/>
  <c r="K442" i="1"/>
  <c r="K443" i="1"/>
  <c r="K444" i="1"/>
  <c r="K445" i="1"/>
  <c r="K446" i="1"/>
  <c r="K447" i="1"/>
  <c r="K448" i="1"/>
  <c r="K449" i="1"/>
  <c r="K450" i="1"/>
  <c r="K451" i="1"/>
  <c r="K452" i="1"/>
  <c r="K453" i="1"/>
  <c r="K454" i="1"/>
  <c r="K455" i="1"/>
  <c r="K456" i="1"/>
  <c r="K457" i="1"/>
  <c r="K458" i="1"/>
  <c r="K459" i="1"/>
  <c r="K460" i="1"/>
  <c r="K461" i="1"/>
  <c r="K462" i="1"/>
  <c r="K463" i="1"/>
  <c r="K464" i="1"/>
  <c r="K465" i="1"/>
  <c r="K466" i="1"/>
  <c r="K467" i="1"/>
  <c r="K468" i="1"/>
  <c r="K469" i="1"/>
  <c r="K470" i="1"/>
  <c r="K471" i="1"/>
  <c r="K472" i="1"/>
  <c r="K473" i="1"/>
  <c r="K474" i="1"/>
  <c r="K475" i="1"/>
  <c r="K476" i="1"/>
  <c r="K477" i="1"/>
  <c r="K478" i="1"/>
  <c r="K479" i="1"/>
  <c r="K480" i="1"/>
  <c r="K481" i="1"/>
  <c r="K482" i="1"/>
  <c r="K483" i="1"/>
  <c r="K484" i="1"/>
  <c r="K485" i="1"/>
  <c r="K486" i="1"/>
  <c r="K487" i="1"/>
  <c r="K488" i="1"/>
  <c r="K489" i="1"/>
  <c r="K490" i="1"/>
  <c r="K491" i="1"/>
  <c r="K492" i="1"/>
  <c r="K493" i="1"/>
  <c r="K494" i="1"/>
  <c r="K495" i="1"/>
  <c r="K496" i="1"/>
  <c r="K497" i="1"/>
  <c r="K498" i="1"/>
  <c r="K499" i="1"/>
  <c r="K500" i="1"/>
  <c r="K501" i="1"/>
  <c r="K502" i="1"/>
  <c r="K503" i="1"/>
  <c r="K504" i="1"/>
  <c r="K505" i="1"/>
  <c r="K506" i="1"/>
  <c r="K507" i="1"/>
  <c r="K508" i="1"/>
  <c r="K509" i="1"/>
  <c r="K510" i="1"/>
  <c r="K511" i="1"/>
  <c r="K512" i="1"/>
  <c r="K513" i="1"/>
  <c r="K514" i="1"/>
  <c r="K515" i="1"/>
  <c r="K516" i="1"/>
  <c r="K517" i="1"/>
  <c r="K518" i="1"/>
  <c r="K519" i="1"/>
  <c r="K520" i="1"/>
  <c r="K521" i="1"/>
  <c r="K522" i="1"/>
  <c r="K523" i="1"/>
  <c r="K524" i="1"/>
  <c r="K525" i="1"/>
  <c r="K526" i="1"/>
  <c r="K527" i="1"/>
  <c r="K528" i="1"/>
  <c r="K529" i="1"/>
  <c r="K530" i="1"/>
  <c r="K531" i="1"/>
  <c r="K532" i="1"/>
  <c r="K533" i="1"/>
  <c r="K534" i="1"/>
  <c r="K535" i="1"/>
  <c r="K536" i="1"/>
  <c r="K537" i="1"/>
  <c r="K538" i="1"/>
  <c r="K539" i="1"/>
  <c r="K540" i="1"/>
  <c r="K541" i="1"/>
  <c r="K542" i="1"/>
  <c r="K543" i="1"/>
  <c r="K544" i="1"/>
  <c r="K545" i="1"/>
  <c r="K546" i="1"/>
  <c r="K547" i="1"/>
  <c r="K548" i="1"/>
  <c r="K549" i="1"/>
  <c r="K550" i="1"/>
  <c r="K551" i="1"/>
  <c r="K552" i="1"/>
  <c r="K553" i="1"/>
  <c r="K554" i="1"/>
  <c r="K555" i="1"/>
  <c r="K556" i="1"/>
  <c r="K557" i="1"/>
  <c r="K558" i="1"/>
  <c r="K559" i="1"/>
  <c r="K560" i="1"/>
  <c r="K561" i="1"/>
  <c r="K562" i="1"/>
  <c r="K563" i="1"/>
  <c r="K564" i="1"/>
  <c r="K565" i="1"/>
  <c r="K566" i="1"/>
  <c r="K567" i="1"/>
  <c r="K568" i="1"/>
  <c r="K569" i="1"/>
  <c r="K570" i="1"/>
  <c r="K571" i="1"/>
  <c r="K572" i="1"/>
  <c r="K573" i="1"/>
  <c r="K574" i="1"/>
  <c r="K575" i="1"/>
  <c r="K576" i="1"/>
  <c r="K577" i="1"/>
  <c r="K578" i="1"/>
  <c r="K579" i="1"/>
  <c r="K580" i="1"/>
  <c r="K581" i="1"/>
  <c r="K582" i="1"/>
  <c r="K583" i="1"/>
  <c r="K584" i="1"/>
  <c r="K585" i="1"/>
  <c r="K586" i="1"/>
  <c r="K587" i="1"/>
  <c r="K588" i="1"/>
  <c r="K589" i="1"/>
  <c r="K590" i="1"/>
  <c r="K591" i="1"/>
  <c r="K592" i="1"/>
  <c r="K593" i="1"/>
  <c r="K594" i="1"/>
  <c r="K595" i="1"/>
  <c r="K596" i="1"/>
  <c r="K597" i="1"/>
  <c r="K598" i="1"/>
  <c r="K599" i="1"/>
  <c r="K600" i="1"/>
  <c r="K601" i="1"/>
  <c r="K602" i="1"/>
  <c r="K603" i="1"/>
  <c r="K604" i="1"/>
  <c r="K605" i="1"/>
  <c r="K606" i="1"/>
  <c r="K607" i="1"/>
  <c r="K608" i="1"/>
  <c r="K609" i="1"/>
  <c r="K610" i="1"/>
  <c r="K611" i="1"/>
  <c r="K612" i="1"/>
  <c r="K613" i="1"/>
  <c r="K614" i="1"/>
  <c r="K615" i="1"/>
  <c r="K616" i="1"/>
  <c r="K617" i="1"/>
  <c r="K618" i="1"/>
  <c r="K619" i="1"/>
  <c r="K620" i="1"/>
  <c r="K621" i="1"/>
  <c r="K622" i="1"/>
  <c r="K623" i="1"/>
  <c r="K624" i="1"/>
  <c r="K625" i="1"/>
  <c r="K626" i="1"/>
  <c r="K627" i="1"/>
  <c r="K628" i="1"/>
  <c r="K629" i="1"/>
  <c r="K630" i="1"/>
  <c r="K631" i="1"/>
  <c r="K632" i="1"/>
  <c r="K633" i="1"/>
  <c r="K634" i="1"/>
  <c r="K635" i="1"/>
  <c r="K636" i="1"/>
  <c r="K637" i="1"/>
  <c r="K638" i="1"/>
  <c r="K639" i="1"/>
  <c r="K640" i="1"/>
  <c r="K641" i="1"/>
  <c r="K642" i="1"/>
  <c r="K643" i="1"/>
  <c r="K644" i="1"/>
  <c r="K645" i="1"/>
  <c r="K646" i="1"/>
  <c r="K647" i="1"/>
  <c r="K648" i="1"/>
  <c r="K649" i="1"/>
  <c r="K650" i="1"/>
  <c r="K651" i="1"/>
  <c r="K652" i="1"/>
  <c r="K653" i="1"/>
  <c r="K654" i="1"/>
  <c r="K655" i="1"/>
  <c r="K656" i="1"/>
  <c r="K657" i="1"/>
  <c r="K658" i="1"/>
  <c r="K659" i="1"/>
  <c r="K660" i="1"/>
  <c r="K661" i="1"/>
  <c r="K662" i="1"/>
  <c r="K663" i="1"/>
  <c r="K664" i="1"/>
  <c r="K665" i="1"/>
  <c r="K666" i="1"/>
  <c r="K667" i="1"/>
  <c r="K668" i="1"/>
  <c r="K669" i="1"/>
  <c r="K670" i="1"/>
  <c r="K671" i="1"/>
  <c r="K672" i="1"/>
  <c r="K673" i="1"/>
  <c r="K674" i="1"/>
  <c r="K675" i="1"/>
  <c r="K676" i="1"/>
  <c r="K677" i="1"/>
  <c r="K678" i="1"/>
  <c r="K679" i="1"/>
  <c r="K680" i="1"/>
  <c r="K681" i="1"/>
  <c r="K682" i="1"/>
  <c r="K683" i="1"/>
  <c r="K684" i="1"/>
  <c r="K685" i="1"/>
  <c r="K686" i="1"/>
  <c r="K687" i="1"/>
  <c r="K688" i="1"/>
  <c r="K689" i="1"/>
  <c r="K690" i="1"/>
  <c r="K691" i="1"/>
  <c r="K692" i="1"/>
  <c r="K693" i="1"/>
  <c r="K694" i="1"/>
  <c r="K695" i="1"/>
  <c r="K696" i="1"/>
  <c r="K697" i="1"/>
  <c r="K698" i="1"/>
  <c r="K699" i="1"/>
  <c r="K700" i="1"/>
  <c r="K701" i="1"/>
  <c r="K702" i="1"/>
  <c r="K703" i="1"/>
  <c r="K704" i="1"/>
  <c r="K705" i="1"/>
  <c r="K706" i="1"/>
  <c r="K707" i="1"/>
  <c r="K708" i="1"/>
  <c r="K709" i="1"/>
  <c r="K710" i="1"/>
  <c r="K711" i="1"/>
  <c r="K712" i="1"/>
  <c r="K713" i="1"/>
  <c r="K714" i="1"/>
  <c r="K715" i="1"/>
  <c r="K716" i="1"/>
  <c r="K717" i="1"/>
  <c r="K718" i="1"/>
  <c r="K719" i="1"/>
  <c r="K720" i="1"/>
  <c r="K721" i="1"/>
  <c r="K722" i="1"/>
  <c r="K723" i="1"/>
  <c r="K724" i="1"/>
  <c r="K725" i="1"/>
  <c r="K726" i="1"/>
  <c r="K727" i="1"/>
  <c r="K728" i="1"/>
  <c r="K729" i="1"/>
  <c r="K730" i="1"/>
  <c r="K731" i="1"/>
  <c r="K732" i="1"/>
  <c r="K733" i="1"/>
  <c r="K734" i="1"/>
  <c r="K735" i="1"/>
  <c r="K736" i="1"/>
  <c r="K737" i="1"/>
  <c r="K738" i="1"/>
  <c r="K739" i="1"/>
  <c r="K740" i="1"/>
  <c r="K741" i="1"/>
  <c r="K742" i="1"/>
  <c r="K743" i="1"/>
  <c r="K744" i="1"/>
  <c r="K745" i="1"/>
  <c r="K746" i="1"/>
  <c r="K747" i="1"/>
  <c r="K748" i="1"/>
  <c r="K749" i="1"/>
  <c r="K750" i="1"/>
  <c r="K751" i="1"/>
  <c r="K752" i="1"/>
  <c r="K753" i="1"/>
  <c r="K754" i="1"/>
  <c r="K755" i="1"/>
  <c r="K756" i="1"/>
  <c r="K757" i="1"/>
  <c r="K758" i="1"/>
  <c r="K759" i="1"/>
  <c r="K760" i="1"/>
  <c r="K761" i="1"/>
  <c r="K762" i="1"/>
  <c r="K763" i="1"/>
  <c r="K764" i="1"/>
  <c r="K765" i="1"/>
  <c r="K766" i="1"/>
  <c r="K767" i="1"/>
  <c r="K768" i="1"/>
  <c r="K769" i="1"/>
  <c r="K770" i="1"/>
  <c r="K771" i="1"/>
  <c r="K772" i="1"/>
  <c r="K773" i="1"/>
  <c r="K774" i="1"/>
  <c r="K775" i="1"/>
  <c r="K776" i="1"/>
  <c r="K777" i="1"/>
  <c r="K778" i="1"/>
  <c r="K779" i="1"/>
  <c r="K780" i="1"/>
  <c r="K781" i="1"/>
  <c r="K782" i="1"/>
  <c r="K783" i="1"/>
  <c r="K784" i="1"/>
  <c r="K785" i="1"/>
  <c r="K786" i="1"/>
  <c r="K787" i="1"/>
  <c r="K788" i="1"/>
  <c r="K789" i="1"/>
  <c r="K790" i="1"/>
  <c r="K791" i="1"/>
  <c r="K792" i="1"/>
  <c r="K793" i="1"/>
  <c r="K794" i="1"/>
  <c r="K795" i="1"/>
  <c r="K796" i="1"/>
  <c r="K797" i="1"/>
  <c r="K798" i="1"/>
  <c r="K799" i="1"/>
  <c r="K800" i="1"/>
  <c r="K801" i="1"/>
  <c r="K802" i="1"/>
  <c r="K803" i="1"/>
  <c r="K804" i="1"/>
  <c r="K805" i="1"/>
  <c r="K806" i="1"/>
  <c r="K807" i="1"/>
  <c r="K808" i="1"/>
  <c r="K809" i="1"/>
  <c r="K810" i="1"/>
  <c r="K811" i="1"/>
  <c r="K812" i="1"/>
  <c r="K813" i="1"/>
  <c r="K814" i="1"/>
  <c r="K815" i="1"/>
  <c r="K816" i="1"/>
  <c r="K817" i="1"/>
  <c r="K818" i="1"/>
  <c r="K819" i="1"/>
  <c r="K820" i="1"/>
  <c r="K821" i="1"/>
  <c r="K822" i="1"/>
  <c r="K823" i="1"/>
  <c r="K824" i="1"/>
  <c r="K825" i="1"/>
  <c r="K826" i="1"/>
  <c r="K827" i="1"/>
  <c r="K828" i="1"/>
  <c r="K829" i="1"/>
  <c r="K830" i="1"/>
  <c r="K831" i="1"/>
  <c r="K832" i="1"/>
  <c r="K833" i="1"/>
  <c r="K834" i="1"/>
  <c r="K835" i="1"/>
  <c r="K836" i="1"/>
  <c r="K837" i="1"/>
  <c r="K838" i="1"/>
  <c r="K839" i="1"/>
  <c r="K840" i="1"/>
  <c r="K841" i="1"/>
  <c r="K842" i="1"/>
  <c r="K843" i="1"/>
  <c r="K844" i="1"/>
  <c r="K845" i="1"/>
  <c r="K846" i="1"/>
  <c r="K847" i="1"/>
  <c r="K848" i="1"/>
  <c r="K849" i="1"/>
  <c r="K850" i="1"/>
  <c r="K851" i="1"/>
  <c r="K852" i="1"/>
  <c r="K853" i="1"/>
  <c r="K854" i="1"/>
  <c r="K855" i="1"/>
  <c r="K856" i="1"/>
  <c r="K857" i="1"/>
  <c r="K858" i="1"/>
  <c r="K859" i="1"/>
  <c r="K860" i="1"/>
  <c r="K861" i="1"/>
  <c r="K862" i="1"/>
  <c r="K863" i="1"/>
  <c r="K864" i="1"/>
  <c r="K865" i="1"/>
  <c r="K866" i="1"/>
  <c r="K867" i="1"/>
  <c r="K868" i="1"/>
  <c r="K869" i="1"/>
  <c r="K870" i="1"/>
  <c r="K871" i="1"/>
  <c r="K872" i="1"/>
  <c r="K873" i="1"/>
  <c r="K874" i="1"/>
  <c r="K875" i="1"/>
  <c r="K876" i="1"/>
  <c r="K877" i="1"/>
  <c r="K878" i="1"/>
  <c r="K879" i="1"/>
  <c r="K880" i="1"/>
  <c r="K881" i="1"/>
  <c r="K882" i="1"/>
  <c r="K883" i="1"/>
  <c r="K884" i="1"/>
  <c r="K885" i="1"/>
  <c r="K886" i="1"/>
  <c r="K887" i="1"/>
  <c r="K888" i="1"/>
  <c r="K889" i="1"/>
  <c r="K890" i="1"/>
  <c r="K891" i="1"/>
  <c r="K892" i="1"/>
  <c r="K893" i="1"/>
  <c r="K894" i="1"/>
  <c r="K895" i="1"/>
  <c r="K896" i="1"/>
  <c r="K897" i="1"/>
  <c r="K898" i="1"/>
  <c r="K899" i="1"/>
  <c r="K900" i="1"/>
  <c r="K901" i="1"/>
  <c r="K902" i="1"/>
  <c r="K903" i="1"/>
  <c r="K904" i="1"/>
  <c r="K905" i="1"/>
  <c r="K906" i="1"/>
  <c r="K907" i="1"/>
  <c r="K908" i="1"/>
  <c r="K909" i="1"/>
  <c r="K910" i="1"/>
  <c r="K911" i="1"/>
  <c r="K912" i="1"/>
  <c r="K913" i="1"/>
  <c r="K914" i="1"/>
  <c r="K915" i="1"/>
  <c r="K916" i="1"/>
  <c r="K917" i="1"/>
  <c r="K918" i="1"/>
  <c r="K919" i="1"/>
  <c r="K920" i="1"/>
  <c r="K921" i="1"/>
  <c r="K922" i="1"/>
  <c r="K923" i="1"/>
  <c r="K924" i="1"/>
  <c r="K925" i="1"/>
  <c r="K926" i="1"/>
  <c r="K927" i="1"/>
  <c r="K928" i="1"/>
  <c r="K929" i="1"/>
  <c r="K930" i="1"/>
  <c r="K931" i="1"/>
  <c r="K932" i="1"/>
  <c r="K933" i="1"/>
  <c r="K934" i="1"/>
  <c r="K935" i="1"/>
  <c r="K936" i="1"/>
  <c r="K937" i="1"/>
  <c r="K938" i="1"/>
  <c r="K939" i="1"/>
  <c r="K940" i="1"/>
  <c r="K941" i="1"/>
  <c r="K942" i="1"/>
  <c r="K943" i="1"/>
  <c r="K944" i="1"/>
  <c r="K945" i="1"/>
  <c r="K946" i="1"/>
  <c r="K947" i="1"/>
  <c r="K948" i="1"/>
  <c r="K949" i="1"/>
  <c r="K950" i="1"/>
  <c r="K951" i="1"/>
  <c r="K952" i="1"/>
  <c r="K953" i="1"/>
  <c r="K954" i="1"/>
  <c r="K955" i="1"/>
  <c r="K956" i="1"/>
  <c r="K957" i="1"/>
  <c r="K958" i="1"/>
  <c r="K959" i="1"/>
  <c r="K960" i="1"/>
  <c r="K961" i="1"/>
  <c r="K962" i="1"/>
  <c r="K963" i="1"/>
  <c r="K964" i="1"/>
  <c r="K965" i="1"/>
  <c r="K966" i="1"/>
  <c r="K967" i="1"/>
  <c r="K968" i="1"/>
  <c r="K969" i="1"/>
  <c r="K970" i="1"/>
  <c r="K971" i="1"/>
  <c r="K972" i="1"/>
  <c r="K973" i="1"/>
  <c r="K974" i="1"/>
  <c r="K975" i="1"/>
  <c r="K976" i="1"/>
  <c r="K977" i="1"/>
  <c r="K978" i="1"/>
  <c r="K979" i="1"/>
  <c r="K980" i="1"/>
  <c r="K981" i="1"/>
  <c r="K982" i="1"/>
  <c r="K983" i="1"/>
  <c r="K984" i="1"/>
  <c r="K985" i="1"/>
  <c r="K986" i="1"/>
  <c r="K987" i="1"/>
  <c r="K988" i="1"/>
  <c r="K989" i="1"/>
  <c r="K990" i="1"/>
  <c r="K991" i="1"/>
  <c r="K992" i="1"/>
  <c r="K993" i="1"/>
  <c r="K994" i="1"/>
  <c r="K995" i="1"/>
  <c r="K996" i="1"/>
  <c r="K997" i="1"/>
  <c r="K998" i="1"/>
  <c r="K999" i="1"/>
  <c r="K1000" i="1"/>
  <c r="K1001" i="1"/>
  <c r="K1002" i="1"/>
  <c r="K1003" i="1"/>
  <c r="K1004" i="1"/>
  <c r="K1005" i="1"/>
  <c r="K1006" i="1"/>
  <c r="K1007" i="1"/>
  <c r="K1008" i="1"/>
  <c r="K1009" i="1"/>
  <c r="K1010" i="1"/>
  <c r="K1011" i="1"/>
  <c r="K1012" i="1"/>
  <c r="K1013" i="1"/>
  <c r="K1014" i="1"/>
  <c r="K1015" i="1"/>
  <c r="K1016" i="1"/>
  <c r="K1017" i="1"/>
  <c r="K1018" i="1"/>
  <c r="K1019" i="1"/>
  <c r="K1020" i="1"/>
  <c r="K1021" i="1"/>
  <c r="K1022" i="1"/>
  <c r="K1023" i="1"/>
  <c r="K1024" i="1"/>
  <c r="K1025" i="1"/>
  <c r="K1026" i="1"/>
  <c r="K1027" i="1"/>
  <c r="K1028" i="1"/>
  <c r="K1029" i="1"/>
  <c r="K1030" i="1"/>
  <c r="K1031" i="1"/>
  <c r="K1032" i="1"/>
  <c r="K1033" i="1"/>
  <c r="K1034" i="1"/>
  <c r="K1035" i="1"/>
  <c r="K1036" i="1"/>
  <c r="K1037" i="1"/>
  <c r="K1038" i="1"/>
  <c r="K1039" i="1"/>
  <c r="K1040" i="1"/>
  <c r="K1041" i="1"/>
  <c r="K1042" i="1"/>
  <c r="K1043" i="1"/>
  <c r="K1044" i="1"/>
  <c r="K1045" i="1"/>
  <c r="K1046" i="1"/>
  <c r="K1047" i="1"/>
  <c r="K1048" i="1"/>
  <c r="K1049" i="1"/>
  <c r="K1050" i="1"/>
  <c r="K1051" i="1"/>
  <c r="K1052" i="1"/>
  <c r="K1053" i="1"/>
  <c r="K1054" i="1"/>
  <c r="K1055" i="1"/>
  <c r="K1056" i="1"/>
  <c r="K1057" i="1"/>
  <c r="K1058" i="1"/>
  <c r="K1059" i="1"/>
  <c r="K1060" i="1"/>
  <c r="K1061" i="1"/>
  <c r="K1062" i="1"/>
  <c r="K1063" i="1"/>
  <c r="K1064" i="1"/>
  <c r="K1065" i="1"/>
  <c r="K1066" i="1"/>
  <c r="K1067" i="1"/>
  <c r="K1068" i="1"/>
  <c r="K1069" i="1"/>
  <c r="K1070" i="1"/>
  <c r="K1071" i="1"/>
  <c r="K1072" i="1"/>
  <c r="K1073" i="1"/>
  <c r="K1074" i="1"/>
  <c r="K1075" i="1"/>
  <c r="K1076" i="1"/>
  <c r="K1077" i="1"/>
  <c r="K1078" i="1"/>
  <c r="K1079" i="1"/>
  <c r="K1080" i="1"/>
  <c r="K1081" i="1"/>
  <c r="K1082" i="1"/>
  <c r="K1083" i="1"/>
  <c r="K1084" i="1"/>
  <c r="K1085" i="1"/>
  <c r="K1086" i="1"/>
  <c r="K1087" i="1"/>
  <c r="K1088" i="1"/>
  <c r="K1089" i="1"/>
  <c r="K1090" i="1"/>
  <c r="K1091" i="1"/>
  <c r="K1092" i="1"/>
  <c r="K1093" i="1"/>
  <c r="K1094" i="1"/>
  <c r="K1095" i="1"/>
  <c r="K1096" i="1"/>
  <c r="K1097" i="1"/>
  <c r="K1098" i="1"/>
  <c r="K1099" i="1"/>
  <c r="K1100" i="1"/>
  <c r="K1101" i="1"/>
  <c r="K1102" i="1"/>
  <c r="K1103" i="1"/>
  <c r="K1104" i="1"/>
  <c r="K1105" i="1"/>
  <c r="K1106" i="1"/>
  <c r="K1107" i="1"/>
  <c r="K1108" i="1"/>
  <c r="K1109" i="1"/>
  <c r="K1110" i="1"/>
  <c r="K1111" i="1"/>
  <c r="K1112" i="1"/>
  <c r="K1113" i="1"/>
  <c r="K1114" i="1"/>
  <c r="K1115" i="1"/>
  <c r="K1116" i="1"/>
  <c r="K1117" i="1"/>
  <c r="K1118" i="1"/>
  <c r="K1119" i="1"/>
  <c r="K1120" i="1"/>
  <c r="K1121" i="1"/>
  <c r="K1122" i="1"/>
  <c r="K1123" i="1"/>
  <c r="K1124" i="1"/>
  <c r="K1125" i="1"/>
  <c r="K1126" i="1"/>
  <c r="K1127" i="1"/>
  <c r="K1128" i="1"/>
  <c r="K1129" i="1"/>
  <c r="K1130" i="1"/>
  <c r="K1131" i="1"/>
  <c r="K1132" i="1"/>
  <c r="K1133" i="1"/>
  <c r="K1134" i="1"/>
  <c r="K1135" i="1"/>
  <c r="K1136" i="1"/>
  <c r="K1137" i="1"/>
  <c r="K1138" i="1"/>
  <c r="K1139" i="1"/>
  <c r="K1140" i="1"/>
  <c r="K1141" i="1"/>
  <c r="K1142" i="1"/>
  <c r="K1143" i="1"/>
  <c r="K1144" i="1"/>
  <c r="K1145" i="1"/>
  <c r="K1146" i="1"/>
  <c r="K1147" i="1"/>
  <c r="K1148" i="1"/>
  <c r="K1149" i="1"/>
  <c r="K1150" i="1"/>
  <c r="K1151" i="1"/>
  <c r="K1152" i="1"/>
  <c r="K1153" i="1"/>
  <c r="K1154" i="1"/>
  <c r="K1155" i="1"/>
  <c r="K1156" i="1"/>
  <c r="K1157" i="1"/>
  <c r="K1158" i="1"/>
  <c r="K1159" i="1"/>
  <c r="K1160" i="1"/>
  <c r="K1161" i="1"/>
  <c r="K1162" i="1"/>
  <c r="K1163" i="1"/>
  <c r="K1164" i="1"/>
  <c r="K1165" i="1"/>
  <c r="K1166" i="1"/>
  <c r="K1167" i="1"/>
  <c r="K1168" i="1"/>
  <c r="K1169" i="1"/>
  <c r="K1170" i="1"/>
  <c r="K1171" i="1"/>
  <c r="K1172" i="1"/>
  <c r="K1173" i="1"/>
  <c r="K1174" i="1"/>
  <c r="K1175" i="1"/>
  <c r="K1176" i="1"/>
  <c r="K1177" i="1"/>
  <c r="K1178" i="1"/>
  <c r="K1179" i="1"/>
  <c r="K1180" i="1"/>
  <c r="K1181" i="1"/>
  <c r="K1182" i="1"/>
  <c r="K1183" i="1"/>
  <c r="K1184" i="1"/>
  <c r="K1185" i="1"/>
  <c r="K1186" i="1"/>
  <c r="K1187" i="1"/>
  <c r="K1188" i="1"/>
  <c r="K1189" i="1"/>
  <c r="K1190" i="1"/>
  <c r="K1191" i="1"/>
  <c r="K1192" i="1"/>
  <c r="K1193" i="1"/>
  <c r="K1194" i="1"/>
  <c r="K1195" i="1"/>
  <c r="K1196" i="1"/>
  <c r="K1197" i="1"/>
  <c r="K1198" i="1"/>
  <c r="K1199" i="1"/>
  <c r="K1200" i="1"/>
  <c r="K1201" i="1"/>
  <c r="K1202" i="1"/>
  <c r="K1203" i="1"/>
  <c r="K1204" i="1"/>
  <c r="K1205" i="1"/>
  <c r="K1206" i="1"/>
  <c r="K1207" i="1"/>
  <c r="K1208" i="1"/>
  <c r="K1209" i="1"/>
  <c r="K1210" i="1"/>
  <c r="K1211" i="1"/>
  <c r="K1212" i="1"/>
  <c r="K1213" i="1"/>
  <c r="K1214" i="1"/>
  <c r="K1215" i="1"/>
  <c r="K1216" i="1"/>
  <c r="K1217" i="1"/>
  <c r="K1218" i="1"/>
  <c r="K1219" i="1"/>
  <c r="K1220" i="1"/>
  <c r="K1221" i="1"/>
  <c r="K1222" i="1"/>
  <c r="K1223" i="1"/>
  <c r="K1224" i="1"/>
  <c r="K1225" i="1"/>
  <c r="K1226" i="1"/>
  <c r="K1227" i="1"/>
  <c r="K1228" i="1"/>
  <c r="K1229" i="1"/>
  <c r="K1230" i="1"/>
  <c r="K1231" i="1"/>
  <c r="K1232" i="1"/>
  <c r="K1233" i="1"/>
  <c r="K1234" i="1"/>
  <c r="K1235" i="1"/>
  <c r="K1236" i="1"/>
  <c r="K1237" i="1"/>
  <c r="K1238" i="1"/>
  <c r="K1239" i="1"/>
  <c r="K1240" i="1"/>
  <c r="K1241" i="1"/>
  <c r="K1242" i="1"/>
  <c r="K1243" i="1"/>
  <c r="K1244" i="1"/>
  <c r="K1245" i="1"/>
  <c r="K1246" i="1"/>
  <c r="K1247" i="1"/>
  <c r="K1248" i="1"/>
  <c r="K1249" i="1"/>
  <c r="K1250" i="1"/>
  <c r="K1251" i="1"/>
  <c r="K1252" i="1"/>
  <c r="K1253" i="1"/>
  <c r="K1254" i="1"/>
  <c r="K1255" i="1"/>
  <c r="K1256" i="1"/>
  <c r="K1257" i="1"/>
  <c r="K1258" i="1"/>
  <c r="K1259" i="1"/>
  <c r="K1260" i="1"/>
  <c r="K1261" i="1"/>
  <c r="K1262" i="1"/>
  <c r="K1263" i="1"/>
  <c r="K1264" i="1"/>
  <c r="K1265" i="1"/>
  <c r="K1266" i="1"/>
  <c r="K1267" i="1"/>
  <c r="K1268" i="1"/>
  <c r="K1269" i="1"/>
  <c r="K1270" i="1"/>
  <c r="K1271" i="1"/>
  <c r="K1272" i="1"/>
  <c r="K1273" i="1"/>
  <c r="K1274" i="1"/>
  <c r="K1275" i="1"/>
  <c r="K1276" i="1"/>
  <c r="K1277" i="1"/>
  <c r="K1278" i="1"/>
  <c r="K1279" i="1"/>
  <c r="K1280" i="1"/>
  <c r="K1281" i="1"/>
  <c r="K1282" i="1"/>
  <c r="K1283" i="1"/>
  <c r="K1284" i="1"/>
  <c r="K1285" i="1"/>
  <c r="K1286" i="1"/>
  <c r="K1287" i="1"/>
  <c r="K1288" i="1"/>
  <c r="K1289" i="1"/>
  <c r="K1290" i="1"/>
  <c r="K1291" i="1"/>
  <c r="K1292" i="1"/>
  <c r="K1293" i="1"/>
  <c r="K1294" i="1"/>
  <c r="K1295" i="1"/>
  <c r="K1296" i="1"/>
  <c r="K1297" i="1"/>
  <c r="K1298" i="1"/>
  <c r="K1299" i="1"/>
  <c r="K1300" i="1"/>
  <c r="K1301" i="1"/>
  <c r="K1302" i="1"/>
  <c r="K1303" i="1"/>
  <c r="K1304" i="1"/>
  <c r="K1305" i="1"/>
  <c r="K1306" i="1"/>
  <c r="K1307" i="1"/>
  <c r="K1308" i="1"/>
  <c r="K1309" i="1"/>
  <c r="K1310" i="1"/>
  <c r="K1311" i="1"/>
  <c r="K1312" i="1"/>
  <c r="K1313" i="1"/>
  <c r="K1314" i="1"/>
  <c r="K1315" i="1"/>
  <c r="K1316" i="1"/>
  <c r="K1317" i="1"/>
  <c r="K1318" i="1"/>
  <c r="K1319" i="1"/>
  <c r="K1320" i="1"/>
  <c r="K1321" i="1"/>
  <c r="K1322" i="1"/>
  <c r="K1323" i="1"/>
  <c r="K1324" i="1"/>
  <c r="K1325" i="1"/>
  <c r="K1326" i="1"/>
  <c r="K1327" i="1"/>
  <c r="K1328" i="1"/>
  <c r="K1329" i="1"/>
  <c r="K1330" i="1"/>
  <c r="K1331" i="1"/>
  <c r="K1332" i="1"/>
  <c r="K1333" i="1"/>
  <c r="K1334" i="1"/>
  <c r="K1335" i="1"/>
  <c r="K1336" i="1"/>
  <c r="K1337" i="1"/>
  <c r="K1338" i="1"/>
  <c r="K1339" i="1"/>
  <c r="K1340" i="1"/>
  <c r="K1341" i="1"/>
  <c r="K1342" i="1"/>
  <c r="K1343" i="1"/>
  <c r="K1344" i="1"/>
  <c r="K1345" i="1"/>
  <c r="K1346" i="1"/>
  <c r="K1347" i="1"/>
  <c r="K1348" i="1"/>
  <c r="K1349" i="1"/>
  <c r="K1350" i="1"/>
  <c r="K1351" i="1"/>
  <c r="K1352" i="1"/>
  <c r="K1353" i="1"/>
  <c r="K1354" i="1"/>
  <c r="K1355" i="1"/>
  <c r="K1356" i="1"/>
  <c r="K1357" i="1"/>
  <c r="K1358" i="1"/>
  <c r="K1359" i="1"/>
  <c r="K1360" i="1"/>
  <c r="K1361" i="1"/>
  <c r="K1362" i="1"/>
  <c r="K1363" i="1"/>
  <c r="K1364" i="1"/>
  <c r="K1365" i="1"/>
  <c r="K1366" i="1"/>
  <c r="K1367" i="1"/>
  <c r="K1368" i="1"/>
  <c r="K1369" i="1"/>
  <c r="K1370" i="1"/>
  <c r="K1371" i="1"/>
  <c r="K1372" i="1"/>
  <c r="K1373" i="1"/>
  <c r="K1374" i="1"/>
  <c r="K1375" i="1"/>
  <c r="K1376" i="1"/>
  <c r="K1377" i="1"/>
  <c r="K1378" i="1"/>
  <c r="K1379" i="1"/>
  <c r="K1380" i="1"/>
  <c r="K1381" i="1"/>
  <c r="K1382" i="1"/>
  <c r="K1383" i="1"/>
  <c r="K1384" i="1"/>
  <c r="K1385" i="1"/>
  <c r="K1386" i="1"/>
  <c r="K1387" i="1"/>
  <c r="K1388" i="1"/>
  <c r="K1389" i="1"/>
  <c r="K1390" i="1"/>
  <c r="K1391" i="1"/>
  <c r="K1392" i="1"/>
  <c r="K1393" i="1"/>
  <c r="K1394" i="1"/>
  <c r="K1395" i="1"/>
  <c r="K1396" i="1"/>
  <c r="K1397" i="1"/>
  <c r="K1398" i="1"/>
  <c r="K1399" i="1"/>
  <c r="K1400" i="1"/>
  <c r="K1401" i="1"/>
  <c r="K1402" i="1"/>
  <c r="K1403" i="1"/>
  <c r="K1404" i="1"/>
  <c r="K1405" i="1"/>
  <c r="K1406" i="1"/>
  <c r="K1407" i="1"/>
  <c r="K1408" i="1"/>
  <c r="K1409" i="1"/>
  <c r="K1410" i="1"/>
  <c r="K1411" i="1"/>
  <c r="K1412" i="1"/>
  <c r="K1413" i="1"/>
  <c r="K1414" i="1"/>
  <c r="K1415" i="1"/>
  <c r="K1416" i="1"/>
  <c r="K1417" i="1"/>
  <c r="K1418" i="1"/>
  <c r="K1419" i="1"/>
  <c r="K1420" i="1"/>
  <c r="K1421" i="1"/>
  <c r="K1422" i="1"/>
  <c r="K1423" i="1"/>
  <c r="K1424" i="1"/>
  <c r="K1425" i="1"/>
  <c r="K1426" i="1"/>
  <c r="K1427" i="1"/>
  <c r="K1428" i="1"/>
  <c r="K1429" i="1"/>
  <c r="K1430" i="1"/>
  <c r="K1431" i="1"/>
  <c r="K1432" i="1"/>
  <c r="K1433" i="1"/>
  <c r="K1434" i="1"/>
  <c r="K1435" i="1"/>
  <c r="K1436" i="1"/>
  <c r="K1437" i="1"/>
  <c r="K1438" i="1"/>
  <c r="K1439" i="1"/>
  <c r="K1440" i="1"/>
  <c r="K1441" i="1"/>
  <c r="K1442" i="1"/>
  <c r="K1443" i="1"/>
  <c r="K1444" i="1"/>
  <c r="K1445" i="1"/>
  <c r="K1446" i="1"/>
  <c r="K1447" i="1"/>
  <c r="K1448" i="1"/>
  <c r="K1449" i="1"/>
  <c r="K1450" i="1"/>
  <c r="K1451" i="1"/>
  <c r="K1452" i="1"/>
  <c r="K1453" i="1"/>
  <c r="K1454" i="1"/>
  <c r="K1455" i="1"/>
  <c r="K1456" i="1"/>
  <c r="K1457" i="1"/>
  <c r="K1458" i="1"/>
  <c r="K1459" i="1"/>
  <c r="K1460" i="1"/>
  <c r="K1461" i="1"/>
  <c r="K1462" i="1"/>
  <c r="K1463" i="1"/>
  <c r="K1464" i="1"/>
  <c r="K1465" i="1"/>
  <c r="K1466" i="1"/>
  <c r="K1467" i="1"/>
  <c r="K1468" i="1"/>
  <c r="K1469" i="1"/>
  <c r="K1470" i="1"/>
  <c r="K1471" i="1"/>
  <c r="K1472" i="1"/>
  <c r="K1473" i="1"/>
  <c r="K1474" i="1"/>
  <c r="K1475" i="1"/>
  <c r="K1476" i="1"/>
  <c r="K1477" i="1"/>
  <c r="K1478" i="1"/>
  <c r="K1479" i="1"/>
  <c r="K1480" i="1"/>
  <c r="K1481" i="1"/>
  <c r="K1482" i="1"/>
  <c r="K1483" i="1"/>
  <c r="K1484" i="1"/>
  <c r="K1485" i="1"/>
  <c r="K1486" i="1"/>
  <c r="K1487" i="1"/>
  <c r="K1488" i="1"/>
  <c r="K1489" i="1"/>
  <c r="K1490" i="1"/>
  <c r="K1491" i="1"/>
  <c r="K1492" i="1"/>
  <c r="K1493" i="1"/>
  <c r="K1494" i="1"/>
  <c r="K1495" i="1"/>
  <c r="K1496" i="1"/>
  <c r="K1497" i="1"/>
  <c r="K1498" i="1"/>
  <c r="K1499" i="1"/>
  <c r="K1500" i="1"/>
  <c r="K1501" i="1"/>
  <c r="K1502" i="1"/>
  <c r="K1503" i="1"/>
  <c r="K1504" i="1"/>
  <c r="K1505" i="1"/>
  <c r="K1506" i="1"/>
  <c r="K1507" i="1"/>
  <c r="K1508" i="1"/>
  <c r="K1509" i="1"/>
  <c r="K1510" i="1"/>
  <c r="K1511" i="1"/>
  <c r="K1512" i="1"/>
  <c r="K1513" i="1"/>
  <c r="K1514" i="1"/>
  <c r="K1515" i="1"/>
  <c r="K1516" i="1"/>
  <c r="K1517" i="1"/>
  <c r="K1518" i="1"/>
  <c r="K1519" i="1"/>
  <c r="K1520" i="1"/>
  <c r="K1521" i="1"/>
  <c r="K1522" i="1"/>
  <c r="K1523" i="1"/>
  <c r="K1524" i="1"/>
  <c r="K1525" i="1"/>
  <c r="K1526" i="1"/>
  <c r="K1527" i="1"/>
  <c r="K1528" i="1"/>
  <c r="K1529" i="1"/>
  <c r="K1530" i="1"/>
  <c r="K1531" i="1"/>
  <c r="K1532" i="1"/>
  <c r="K1533" i="1"/>
  <c r="K1534" i="1"/>
  <c r="K1535" i="1"/>
  <c r="K1536" i="1"/>
  <c r="K1537" i="1"/>
  <c r="K1538" i="1"/>
  <c r="K1539" i="1"/>
  <c r="K1540" i="1"/>
  <c r="K1541" i="1"/>
  <c r="K1542" i="1"/>
  <c r="K1543" i="1"/>
  <c r="K1544" i="1"/>
  <c r="K1545" i="1"/>
  <c r="K1546" i="1"/>
  <c r="K1547" i="1"/>
  <c r="K1548" i="1"/>
  <c r="K1549" i="1"/>
  <c r="K1550" i="1"/>
  <c r="K1551" i="1"/>
  <c r="K1552" i="1"/>
  <c r="K1553" i="1"/>
  <c r="K1554" i="1"/>
  <c r="K1555" i="1"/>
  <c r="K1556" i="1"/>
  <c r="K1557" i="1"/>
  <c r="K1558" i="1"/>
  <c r="K1559" i="1"/>
  <c r="K1560" i="1"/>
  <c r="K1561" i="1"/>
  <c r="K1562" i="1"/>
  <c r="K1563" i="1"/>
  <c r="K1564" i="1"/>
  <c r="K1565" i="1"/>
  <c r="K1566" i="1"/>
  <c r="K1567" i="1"/>
  <c r="K1568" i="1"/>
  <c r="K1569" i="1"/>
  <c r="K1570" i="1"/>
  <c r="K1571" i="1"/>
  <c r="K1572" i="1"/>
  <c r="K1573" i="1"/>
  <c r="K1574" i="1"/>
  <c r="K1575" i="1"/>
  <c r="K1576" i="1"/>
  <c r="K1577" i="1"/>
  <c r="K1578" i="1"/>
  <c r="K1579" i="1"/>
  <c r="K1580" i="1"/>
  <c r="K1581" i="1"/>
  <c r="K1582" i="1"/>
  <c r="K1583" i="1"/>
  <c r="K1584" i="1"/>
  <c r="K1585" i="1"/>
  <c r="K1586" i="1"/>
  <c r="K1587" i="1"/>
  <c r="K1588" i="1"/>
  <c r="K1589" i="1"/>
  <c r="K1590" i="1"/>
  <c r="K1591" i="1"/>
  <c r="K1592" i="1"/>
  <c r="K1593" i="1"/>
  <c r="K1594" i="1"/>
  <c r="K1595" i="1"/>
  <c r="K1596" i="1"/>
  <c r="K1597" i="1"/>
  <c r="K1598" i="1"/>
  <c r="K1599" i="1"/>
  <c r="K1600" i="1"/>
  <c r="K1601" i="1"/>
  <c r="K1602" i="1"/>
  <c r="K1603" i="1"/>
  <c r="K1604" i="1"/>
  <c r="K1605" i="1"/>
  <c r="K1606" i="1"/>
  <c r="K1607" i="1"/>
  <c r="K1608" i="1"/>
  <c r="K1609" i="1"/>
  <c r="K1610" i="1"/>
  <c r="K1611" i="1"/>
  <c r="K1612" i="1"/>
  <c r="K1613" i="1"/>
  <c r="K1614" i="1"/>
  <c r="K1615" i="1"/>
  <c r="K1616" i="1"/>
  <c r="K1617" i="1"/>
  <c r="K1618" i="1"/>
  <c r="K1619" i="1"/>
  <c r="K1620" i="1"/>
  <c r="K1621" i="1"/>
  <c r="K1622" i="1"/>
  <c r="K1623" i="1"/>
  <c r="K1624" i="1"/>
  <c r="K1625" i="1"/>
  <c r="K1626" i="1"/>
  <c r="K1627" i="1"/>
  <c r="K1628" i="1"/>
  <c r="K1629" i="1"/>
  <c r="K1630" i="1"/>
  <c r="K1631" i="1"/>
  <c r="K1632" i="1"/>
  <c r="K1633" i="1"/>
  <c r="K1634" i="1"/>
  <c r="K1635" i="1"/>
  <c r="K1636" i="1"/>
  <c r="K1637" i="1"/>
  <c r="K1638" i="1"/>
  <c r="K1639" i="1"/>
  <c r="K1640" i="1"/>
  <c r="K1641" i="1"/>
  <c r="K1642" i="1"/>
  <c r="K1643" i="1"/>
  <c r="K1644" i="1"/>
  <c r="K1645" i="1"/>
  <c r="K1646" i="1"/>
  <c r="K1647" i="1"/>
  <c r="K1648" i="1"/>
  <c r="K1649" i="1"/>
  <c r="K1650" i="1"/>
  <c r="K1651" i="1"/>
  <c r="K1652" i="1"/>
  <c r="K1653" i="1"/>
  <c r="K1654" i="1"/>
  <c r="K1655" i="1"/>
  <c r="K1656" i="1"/>
  <c r="K1657" i="1"/>
  <c r="K1658" i="1"/>
  <c r="K1659" i="1"/>
  <c r="K1660" i="1"/>
  <c r="K1661" i="1"/>
  <c r="K1662" i="1"/>
  <c r="K1663" i="1"/>
  <c r="K1664" i="1"/>
  <c r="K1665" i="1"/>
  <c r="K1666" i="1"/>
  <c r="K1667" i="1"/>
  <c r="K1668" i="1"/>
  <c r="K1669" i="1"/>
  <c r="K1670" i="1"/>
  <c r="K1671" i="1"/>
  <c r="K1672" i="1"/>
  <c r="K1673" i="1"/>
  <c r="K1674" i="1"/>
  <c r="K1675" i="1"/>
  <c r="K1676" i="1"/>
  <c r="K1677" i="1"/>
  <c r="K1678" i="1"/>
  <c r="K1679" i="1"/>
  <c r="K1680" i="1"/>
  <c r="K1681" i="1"/>
  <c r="K1682" i="1"/>
  <c r="K1683" i="1"/>
  <c r="K1684" i="1"/>
  <c r="K1685" i="1"/>
  <c r="K1686" i="1"/>
  <c r="K1687" i="1"/>
  <c r="K1688" i="1"/>
  <c r="K1689" i="1"/>
  <c r="K1690" i="1"/>
  <c r="K1691" i="1"/>
  <c r="K1692" i="1"/>
  <c r="K1693" i="1"/>
  <c r="K1694" i="1"/>
  <c r="K1695" i="1"/>
  <c r="K1696" i="1"/>
  <c r="K1697" i="1"/>
  <c r="K1698" i="1"/>
  <c r="K1699" i="1"/>
  <c r="K1700" i="1"/>
  <c r="K1701" i="1"/>
  <c r="K1702" i="1"/>
  <c r="K1703" i="1"/>
  <c r="K1704" i="1"/>
  <c r="K1705" i="1"/>
  <c r="K1706" i="1"/>
  <c r="K1707" i="1"/>
  <c r="K1708" i="1"/>
  <c r="K1709" i="1"/>
  <c r="K1710" i="1"/>
  <c r="K1711" i="1"/>
  <c r="E20" i="6" l="1" a="1"/>
  <c r="E20" i="6" s="1"/>
  <c r="E21" i="6" a="1"/>
  <c r="E21" i="6" s="1"/>
  <c r="I21" i="6"/>
  <c r="H21" i="6" a="1"/>
  <c r="H21" i="6" s="1"/>
  <c r="G21" i="6" a="1"/>
  <c r="G21" i="6" s="1"/>
  <c r="F21" i="6" a="1"/>
  <c r="F21" i="6" s="1"/>
  <c r="D21" i="6" a="1"/>
  <c r="D21" i="6" s="1"/>
  <c r="I20" i="6" a="1"/>
  <c r="I20" i="6" s="1"/>
  <c r="H20" i="6" a="1"/>
  <c r="H20" i="6" s="1"/>
  <c r="G20" i="6" a="1"/>
  <c r="G20" i="6" s="1"/>
  <c r="F20" i="6" a="1"/>
  <c r="F20" i="6" s="1"/>
  <c r="D20" i="6" a="1"/>
  <c r="D20" i="6" s="1"/>
  <c r="I19" i="6"/>
  <c r="H19" i="6"/>
  <c r="I14" i="6" a="1"/>
  <c r="I14" i="6" s="1"/>
  <c r="H14" i="6" a="1"/>
  <c r="H14" i="6" s="1"/>
  <c r="I13" i="6" a="1"/>
  <c r="I13" i="6" s="1"/>
  <c r="H13" i="6" a="1"/>
  <c r="H13" i="6" s="1"/>
  <c r="I12" i="6" a="1"/>
  <c r="I12" i="6" s="1"/>
  <c r="H12" i="6" a="1"/>
  <c r="H12" i="6" s="1"/>
  <c r="I10" i="6" a="1"/>
  <c r="I10" i="6" s="1"/>
  <c r="H10" i="6" a="1"/>
  <c r="H10" i="6" s="1"/>
  <c r="I9" i="6" a="1"/>
  <c r="I9" i="6" s="1"/>
  <c r="H9" i="6" a="1"/>
  <c r="H9" i="6" s="1"/>
  <c r="G14" i="6" a="1"/>
  <c r="G14" i="6" s="1"/>
  <c r="F14" i="6" a="1"/>
  <c r="F14" i="6" s="1"/>
  <c r="E14" i="6" a="1"/>
  <c r="E14" i="6" s="1"/>
  <c r="D14" i="6" a="1"/>
  <c r="D14" i="6" s="1"/>
  <c r="G13" i="6" a="1"/>
  <c r="G13" i="6" s="1"/>
  <c r="F13" i="6" a="1"/>
  <c r="F13" i="6" s="1"/>
  <c r="E13" i="6" a="1"/>
  <c r="E13" i="6" s="1"/>
  <c r="D13" i="6" a="1"/>
  <c r="D13" i="6" s="1"/>
  <c r="G12" i="6" a="1"/>
  <c r="G12" i="6" s="1"/>
  <c r="F12" i="6" a="1"/>
  <c r="F12" i="6" s="1"/>
  <c r="E12" i="6" a="1"/>
  <c r="E12" i="6" s="1"/>
  <c r="D12" i="6" a="1"/>
  <c r="D12" i="6" s="1"/>
  <c r="G10" i="6" a="1"/>
  <c r="G10" i="6" s="1"/>
  <c r="F10" i="6" a="1"/>
  <c r="F10" i="6" s="1"/>
  <c r="E10" i="6" a="1"/>
  <c r="E10" i="6" s="1"/>
  <c r="D10" i="6" a="1"/>
  <c r="D10" i="6" s="1"/>
  <c r="G9" i="6" a="1"/>
  <c r="G9" i="6" s="1"/>
  <c r="G11" i="6" s="1"/>
  <c r="G15" i="6" s="1"/>
  <c r="F9" i="6" a="1"/>
  <c r="F9" i="6" s="1"/>
  <c r="E9" i="6" a="1"/>
  <c r="E9" i="6" s="1"/>
  <c r="E11" i="6" s="1"/>
  <c r="D9" i="6" a="1"/>
  <c r="D9" i="6" s="1"/>
  <c r="F11" i="6" l="1"/>
  <c r="F15" i="6" s="1"/>
  <c r="H11" i="6"/>
  <c r="E19" i="6"/>
  <c r="E15" i="6"/>
  <c r="G19" i="6"/>
  <c r="D11" i="6"/>
  <c r="D15" i="6" s="1"/>
  <c r="H15" i="6"/>
  <c r="F19" i="6"/>
  <c r="I11" i="6"/>
  <c r="I15" i="6" s="1"/>
  <c r="G9" i="5" a="1"/>
  <c r="G9" i="5" s="1"/>
  <c r="F9" i="5" a="1"/>
  <c r="F9" i="5" s="1"/>
  <c r="G13" i="5" a="1"/>
  <c r="G13" i="5" s="1"/>
  <c r="F13" i="5" a="1"/>
  <c r="F13" i="5" s="1"/>
  <c r="E13" i="5" a="1"/>
  <c r="E13" i="5" s="1"/>
  <c r="D13" i="5" a="1"/>
  <c r="D13" i="5" s="1"/>
  <c r="G14" i="5" a="1"/>
  <c r="G14" i="5" s="1"/>
  <c r="F14" i="5" a="1"/>
  <c r="F14" i="5" s="1"/>
  <c r="E14" i="5" a="1"/>
  <c r="E14" i="5" s="1"/>
  <c r="D14" i="5" a="1"/>
  <c r="D14" i="5" s="1"/>
  <c r="G12" i="5" a="1"/>
  <c r="G12" i="5" s="1"/>
  <c r="F12" i="5" a="1"/>
  <c r="F12" i="5" s="1"/>
  <c r="E12" i="5" a="1"/>
  <c r="E12" i="5" s="1"/>
  <c r="D12" i="5" a="1"/>
  <c r="D12" i="5" s="1"/>
  <c r="F10" i="5" a="1"/>
  <c r="F10" i="5" s="1"/>
  <c r="G10" i="5" a="1"/>
  <c r="G10" i="5" s="1"/>
  <c r="E10" i="5" a="1"/>
  <c r="E10" i="5" s="1"/>
  <c r="D10" i="5" a="1"/>
  <c r="D10" i="5" s="1"/>
  <c r="E9" i="5" a="1"/>
  <c r="E9" i="5" s="1"/>
  <c r="D9" i="5" a="1"/>
  <c r="D9" i="5" s="1"/>
  <c r="E11" i="5" l="1"/>
  <c r="D11" i="5"/>
  <c r="F11" i="5"/>
  <c r="F15" i="5" s="1"/>
  <c r="B17" i="3"/>
  <c r="B16" i="3"/>
  <c r="B3" i="2"/>
  <c r="B2" i="2"/>
  <c r="C2" i="2" s="1"/>
  <c r="D4" i="3"/>
  <c r="D6" i="3"/>
  <c r="D7" i="3"/>
  <c r="D5" i="3"/>
  <c r="E15" i="5" l="1"/>
  <c r="D15" i="5"/>
  <c r="G11" i="5"/>
  <c r="G15"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<sst xmlns="http://schemas.openxmlformats.org/spreadsheetml/2006/main" count="9027" uniqueCount="625">
  <si>
    <t>Ticker Symbol</t>
  </si>
  <si>
    <t>Years</t>
  </si>
  <si>
    <t>Period Ending</t>
  </si>
  <si>
    <t xml:space="preserve"> Total Revenue </t>
  </si>
  <si>
    <t xml:space="preserve"> Cost of Goods Sold </t>
  </si>
  <si>
    <t xml:space="preserve"> Sales, General and Admin. </t>
  </si>
  <si>
    <t xml:space="preserve"> Research and Development </t>
  </si>
  <si>
    <t xml:space="preserve"> Other Operating Items </t>
  </si>
  <si>
    <t>GICS Sector</t>
  </si>
  <si>
    <t>GICS Sub Industry</t>
  </si>
  <si>
    <t>AAL</t>
  </si>
  <si>
    <t>Year 1</t>
  </si>
  <si>
    <t xml:space="preserve"> $-   </t>
  </si>
  <si>
    <t>Industrials</t>
  </si>
  <si>
    <t>Airlines</t>
  </si>
  <si>
    <t>Year 2</t>
  </si>
  <si>
    <t>Year 3</t>
  </si>
  <si>
    <t>Year 4</t>
  </si>
  <si>
    <t>AAP</t>
  </si>
  <si>
    <t>Consumer Discretionary</t>
  </si>
  <si>
    <t>Automotive Retail</t>
  </si>
  <si>
    <t>AAPL</t>
  </si>
  <si>
    <t>Information Technology</t>
  </si>
  <si>
    <t>Computer Hardware</t>
  </si>
  <si>
    <t>ABBV</t>
  </si>
  <si>
    <t>Health Care</t>
  </si>
  <si>
    <t>Pharmaceuticals</t>
  </si>
  <si>
    <t>ABC</t>
  </si>
  <si>
    <t>Health Care Distributors</t>
  </si>
  <si>
    <t>ABT</t>
  </si>
  <si>
    <t>Health Care Equipment</t>
  </si>
  <si>
    <t>ADBE</t>
  </si>
  <si>
    <t>Application Software</t>
  </si>
  <si>
    <t>ADI</t>
  </si>
  <si>
    <t>Semiconductors</t>
  </si>
  <si>
    <t>ADM</t>
  </si>
  <si>
    <t>Consumer Staples</t>
  </si>
  <si>
    <t>Agricultural Products</t>
  </si>
  <si>
    <t>ADS</t>
  </si>
  <si>
    <t>Data Processing &amp; Outsourced Services</t>
  </si>
  <si>
    <t>ADSK</t>
  </si>
  <si>
    <t>AEE</t>
  </si>
  <si>
    <t>Utilities</t>
  </si>
  <si>
    <t>MultiUtilities</t>
  </si>
  <si>
    <t>AEP</t>
  </si>
  <si>
    <t>Electric Utilities</t>
  </si>
  <si>
    <t>AFL</t>
  </si>
  <si>
    <t>Financials</t>
  </si>
  <si>
    <t>Life &amp; Health Insurance</t>
  </si>
  <si>
    <t>AIG</t>
  </si>
  <si>
    <t>Property &amp; Casualty Insurance</t>
  </si>
  <si>
    <t>AIV</t>
  </si>
  <si>
    <t>Real Estate</t>
  </si>
  <si>
    <t>REITs</t>
  </si>
  <si>
    <t>AIZ</t>
  </si>
  <si>
    <t>Multi-line Insurance</t>
  </si>
  <si>
    <t>AKAM</t>
  </si>
  <si>
    <t>Internet Software &amp; Services</t>
  </si>
  <si>
    <t>ALB</t>
  </si>
  <si>
    <t>Materials</t>
  </si>
  <si>
    <t>Specialty Chemicals</t>
  </si>
  <si>
    <t>ALK</t>
  </si>
  <si>
    <t>ALL</t>
  </si>
  <si>
    <t>ALLE</t>
  </si>
  <si>
    <t>Building Products</t>
  </si>
  <si>
    <t>ALXN</t>
  </si>
  <si>
    <t>Biotechnology</t>
  </si>
  <si>
    <t>AMAT</t>
  </si>
  <si>
    <t>Semiconductor Equipment</t>
  </si>
  <si>
    <t>AME</t>
  </si>
  <si>
    <t>Electrical Components &amp; Equipment</t>
  </si>
  <si>
    <t>AMGN</t>
  </si>
  <si>
    <t>AMP</t>
  </si>
  <si>
    <t>Asset Management &amp; Custody Banks</t>
  </si>
  <si>
    <t>AMT</t>
  </si>
  <si>
    <t>Specialized REITs</t>
  </si>
  <si>
    <t>AMZN</t>
  </si>
  <si>
    <t>Internet &amp; Direct Marketing Retail</t>
  </si>
  <si>
    <t>AN</t>
  </si>
  <si>
    <t>Specialty Stores</t>
  </si>
  <si>
    <t>ANTM</t>
  </si>
  <si>
    <t>Managed Health Care</t>
  </si>
  <si>
    <t>APA</t>
  </si>
  <si>
    <t>Energy</t>
  </si>
  <si>
    <t>Oil &amp; Gas Exploration &amp; Production</t>
  </si>
  <si>
    <t>APC</t>
  </si>
  <si>
    <t>APD</t>
  </si>
  <si>
    <t>Industrial Gases</t>
  </si>
  <si>
    <t>APH</t>
  </si>
  <si>
    <t>Electronic Components</t>
  </si>
  <si>
    <t>ARNC</t>
  </si>
  <si>
    <t>Aerospace &amp; Defense</t>
  </si>
  <si>
    <t>ATVI</t>
  </si>
  <si>
    <t>Home Entertainment Software</t>
  </si>
  <si>
    <t>AVGO</t>
  </si>
  <si>
    <t>AVY</t>
  </si>
  <si>
    <t>Paper Packaging</t>
  </si>
  <si>
    <t>AWK</t>
  </si>
  <si>
    <t>Water Utilities</t>
  </si>
  <si>
    <t>AXP</t>
  </si>
  <si>
    <t>Consumer Finance</t>
  </si>
  <si>
    <t>AYI</t>
  </si>
  <si>
    <t>AZO</t>
  </si>
  <si>
    <t>BA</t>
  </si>
  <si>
    <t>BAC</t>
  </si>
  <si>
    <t>Banks</t>
  </si>
  <si>
    <t>BAX</t>
  </si>
  <si>
    <t>BBBY</t>
  </si>
  <si>
    <t>BBT</t>
  </si>
  <si>
    <t>BBY</t>
  </si>
  <si>
    <t>Computer &amp; Electronics Retail</t>
  </si>
  <si>
    <t>BCR</t>
  </si>
  <si>
    <t>BDX</t>
  </si>
  <si>
    <t>BHI</t>
  </si>
  <si>
    <t>Oil &amp; Gas Equipment &amp; Services</t>
  </si>
  <si>
    <t>BIIB</t>
  </si>
  <si>
    <t>BLL</t>
  </si>
  <si>
    <t>Metal &amp; Glass Containers</t>
  </si>
  <si>
    <t>BMY</t>
  </si>
  <si>
    <t>BSX</t>
  </si>
  <si>
    <t>BWA</t>
  </si>
  <si>
    <t>Auto Parts &amp; Equipment</t>
  </si>
  <si>
    <t>BXP</t>
  </si>
  <si>
    <t>CAG</t>
  </si>
  <si>
    <t>Packaged Foods &amp; Meats</t>
  </si>
  <si>
    <t>CAH</t>
  </si>
  <si>
    <t>CAT</t>
  </si>
  <si>
    <t>Construction &amp; Farm Machinery &amp; Heavy Trucks</t>
  </si>
  <si>
    <t>CB</t>
  </si>
  <si>
    <t>CBG</t>
  </si>
  <si>
    <t>Real Estate Services</t>
  </si>
  <si>
    <t>CCI</t>
  </si>
  <si>
    <t>CCL</t>
  </si>
  <si>
    <t>Hotels, Resorts &amp; Cruise Lines</t>
  </si>
  <si>
    <t>CELG</t>
  </si>
  <si>
    <t>CERN</t>
  </si>
  <si>
    <t>Health Care Technology</t>
  </si>
  <si>
    <t>CF</t>
  </si>
  <si>
    <t>Fertilizers &amp; Agricultural Chemicals</t>
  </si>
  <si>
    <t>CFG</t>
  </si>
  <si>
    <t>Regional Banks</t>
  </si>
  <si>
    <t>CHD</t>
  </si>
  <si>
    <t>Household Products</t>
  </si>
  <si>
    <t>CHK</t>
  </si>
  <si>
    <t>Integrated Oil &amp; Gas</t>
  </si>
  <si>
    <t>CHRW</t>
  </si>
  <si>
    <t>Air Freight &amp; Logistics</t>
  </si>
  <si>
    <t>CHTR</t>
  </si>
  <si>
    <t>Cable &amp; Satellite</t>
  </si>
  <si>
    <t>CI</t>
  </si>
  <si>
    <t>CINF</t>
  </si>
  <si>
    <t>CL</t>
  </si>
  <si>
    <t>CLX</t>
  </si>
  <si>
    <t>CMA</t>
  </si>
  <si>
    <t>CMG</t>
  </si>
  <si>
    <t>Restaurants</t>
  </si>
  <si>
    <t>CMI</t>
  </si>
  <si>
    <t>Industrial Machinery</t>
  </si>
  <si>
    <t>CMS</t>
  </si>
  <si>
    <t>CNC</t>
  </si>
  <si>
    <t>CNP</t>
  </si>
  <si>
    <t>COF</t>
  </si>
  <si>
    <t>COG</t>
  </si>
  <si>
    <t>COL</t>
  </si>
  <si>
    <t>Industrial Conglomerates</t>
  </si>
  <si>
    <t>COO</t>
  </si>
  <si>
    <t>Health Care Supplies</t>
  </si>
  <si>
    <t>COST</t>
  </si>
  <si>
    <t>Hypermarkets &amp; Super Centers</t>
  </si>
  <si>
    <t>COTY</t>
  </si>
  <si>
    <t>Personal Products</t>
  </si>
  <si>
    <t>CPB</t>
  </si>
  <si>
    <t>CRM</t>
  </si>
  <si>
    <t>CSCO</t>
  </si>
  <si>
    <t>Networking Equipment</t>
  </si>
  <si>
    <t>CSRA</t>
  </si>
  <si>
    <t>IT Consulting &amp; Other Services</t>
  </si>
  <si>
    <t>CSX</t>
  </si>
  <si>
    <t>Railroads</t>
  </si>
  <si>
    <t>CTAS</t>
  </si>
  <si>
    <t>Diversified Support Services</t>
  </si>
  <si>
    <t>CTL</t>
  </si>
  <si>
    <t>Telecommunications Services</t>
  </si>
  <si>
    <t>Integrated Telecommunications Services</t>
  </si>
  <si>
    <t>CTSH</t>
  </si>
  <si>
    <t>CTXS</t>
  </si>
  <si>
    <t>CVS</t>
  </si>
  <si>
    <t>Drug Retail</t>
  </si>
  <si>
    <t>CVX</t>
  </si>
  <si>
    <t>CXO</t>
  </si>
  <si>
    <t>D</t>
  </si>
  <si>
    <t>DAL</t>
  </si>
  <si>
    <t>DD</t>
  </si>
  <si>
    <t>Diversified Chemicals</t>
  </si>
  <si>
    <t>DE</t>
  </si>
  <si>
    <t>DFS</t>
  </si>
  <si>
    <t>DG</t>
  </si>
  <si>
    <t>General Merchandise Stores</t>
  </si>
  <si>
    <t>DGX</t>
  </si>
  <si>
    <t>Health Care Facilities</t>
  </si>
  <si>
    <t>DHI</t>
  </si>
  <si>
    <t>Homebuilding</t>
  </si>
  <si>
    <t>DHR</t>
  </si>
  <si>
    <t>DIS</t>
  </si>
  <si>
    <t>Broadcasting &amp; Cable TV</t>
  </si>
  <si>
    <t>DISCA</t>
  </si>
  <si>
    <t>DISCK</t>
  </si>
  <si>
    <t>DLPH</t>
  </si>
  <si>
    <t>DLR</t>
  </si>
  <si>
    <t>DLTR</t>
  </si>
  <si>
    <t>DNB</t>
  </si>
  <si>
    <t>Research &amp; Consulting Services</t>
  </si>
  <si>
    <t>DOV</t>
  </si>
  <si>
    <t>DPS</t>
  </si>
  <si>
    <t>Soft Drinks</t>
  </si>
  <si>
    <t>DRI</t>
  </si>
  <si>
    <t>DUK</t>
  </si>
  <si>
    <t>DVA</t>
  </si>
  <si>
    <t>DVN</t>
  </si>
  <si>
    <t>EA</t>
  </si>
  <si>
    <t>EBAY</t>
  </si>
  <si>
    <t>ECL</t>
  </si>
  <si>
    <t>ED</t>
  </si>
  <si>
    <t>EFX</t>
  </si>
  <si>
    <t>EIX</t>
  </si>
  <si>
    <t>EL</t>
  </si>
  <si>
    <t>EMN</t>
  </si>
  <si>
    <t>EMR</t>
  </si>
  <si>
    <t>EOG</t>
  </si>
  <si>
    <t>EQIX</t>
  </si>
  <si>
    <t>EQR</t>
  </si>
  <si>
    <t>EQT</t>
  </si>
  <si>
    <t>ES</t>
  </si>
  <si>
    <t>ESS</t>
  </si>
  <si>
    <t>Residential REITs</t>
  </si>
  <si>
    <t>ETFC</t>
  </si>
  <si>
    <t>Investment Banking &amp; Brokerage</t>
  </si>
  <si>
    <t>ETN</t>
  </si>
  <si>
    <t>ETR</t>
  </si>
  <si>
    <t>EW</t>
  </si>
  <si>
    <t>EXC</t>
  </si>
  <si>
    <t>EXPD</t>
  </si>
  <si>
    <t>EXPE</t>
  </si>
  <si>
    <t>EXR</t>
  </si>
  <si>
    <t>F</t>
  </si>
  <si>
    <t>Automobile Manufacturers</t>
  </si>
  <si>
    <t>FAST</t>
  </si>
  <si>
    <t>FB</t>
  </si>
  <si>
    <t>FBHS</t>
  </si>
  <si>
    <t>FCX</t>
  </si>
  <si>
    <t>Copper</t>
  </si>
  <si>
    <t>FDX</t>
  </si>
  <si>
    <t>FE</t>
  </si>
  <si>
    <t>FFIV</t>
  </si>
  <si>
    <t>FIS</t>
  </si>
  <si>
    <t>FISV</t>
  </si>
  <si>
    <t>FL</t>
  </si>
  <si>
    <t>Apparel Retail</t>
  </si>
  <si>
    <t>FLIR</t>
  </si>
  <si>
    <t>Electronic Equipment &amp; Instruments</t>
  </si>
  <si>
    <t>FLR</t>
  </si>
  <si>
    <t>Diversified Commercial Services</t>
  </si>
  <si>
    <t>FLS</t>
  </si>
  <si>
    <t>FMC</t>
  </si>
  <si>
    <t>FRT</t>
  </si>
  <si>
    <t>Retail REITs</t>
  </si>
  <si>
    <t>FSLR</t>
  </si>
  <si>
    <t>FTR</t>
  </si>
  <si>
    <t>GD</t>
  </si>
  <si>
    <t>GGP</t>
  </si>
  <si>
    <t>GILD</t>
  </si>
  <si>
    <t>GIS</t>
  </si>
  <si>
    <t>GLW</t>
  </si>
  <si>
    <t>GM</t>
  </si>
  <si>
    <t>GPC</t>
  </si>
  <si>
    <t>GPN</t>
  </si>
  <si>
    <t>GPS</t>
  </si>
  <si>
    <t>GRMN</t>
  </si>
  <si>
    <t>Consumer Electronics</t>
  </si>
  <si>
    <t>GT</t>
  </si>
  <si>
    <t>Tires &amp; Rubber</t>
  </si>
  <si>
    <t>GWW</t>
  </si>
  <si>
    <t>Industrial Materials</t>
  </si>
  <si>
    <t>HAL</t>
  </si>
  <si>
    <t>HAR</t>
  </si>
  <si>
    <t>HAS</t>
  </si>
  <si>
    <t>Leisure Products</t>
  </si>
  <si>
    <t>HBAN</t>
  </si>
  <si>
    <t>HBI</t>
  </si>
  <si>
    <t>Apparel, Accessories &amp; Luxury Goods</t>
  </si>
  <si>
    <t>HCA</t>
  </si>
  <si>
    <t>HCN</t>
  </si>
  <si>
    <t>HCP</t>
  </si>
  <si>
    <t>HD</t>
  </si>
  <si>
    <t>Home Improvement Retail</t>
  </si>
  <si>
    <t>HES</t>
  </si>
  <si>
    <t>HIG</t>
  </si>
  <si>
    <t>HOG</t>
  </si>
  <si>
    <t>Motorcycle Manufacturers</t>
  </si>
  <si>
    <t>HOLX</t>
  </si>
  <si>
    <t>HON</t>
  </si>
  <si>
    <t>HP</t>
  </si>
  <si>
    <t>Oil &amp; Gas Drilling</t>
  </si>
  <si>
    <t>HPE</t>
  </si>
  <si>
    <t>Technology Hardware, Storage &amp; Peripherals</t>
  </si>
  <si>
    <t>HPQ</t>
  </si>
  <si>
    <t>HRB</t>
  </si>
  <si>
    <t>HRL</t>
  </si>
  <si>
    <t>HRS</t>
  </si>
  <si>
    <t>Telecommunications Equipment</t>
  </si>
  <si>
    <t>HSIC</t>
  </si>
  <si>
    <t>HST</t>
  </si>
  <si>
    <t>HSY</t>
  </si>
  <si>
    <t>HUM</t>
  </si>
  <si>
    <t>IBM</t>
  </si>
  <si>
    <t>IDXX</t>
  </si>
  <si>
    <t>IFF</t>
  </si>
  <si>
    <t>ILMN</t>
  </si>
  <si>
    <t>Life Sciences Tools &amp; Services</t>
  </si>
  <si>
    <t>INTC</t>
  </si>
  <si>
    <t>INTU</t>
  </si>
  <si>
    <t>IP</t>
  </si>
  <si>
    <t>IPG</t>
  </si>
  <si>
    <t>Advertising</t>
  </si>
  <si>
    <t>IRM</t>
  </si>
  <si>
    <t>ISRG</t>
  </si>
  <si>
    <t>ITW</t>
  </si>
  <si>
    <t>IVZ</t>
  </si>
  <si>
    <t>JBHT</t>
  </si>
  <si>
    <t>Trucking</t>
  </si>
  <si>
    <t>JEC</t>
  </si>
  <si>
    <t>JNPR</t>
  </si>
  <si>
    <t>JPM</t>
  </si>
  <si>
    <t>JWN</t>
  </si>
  <si>
    <t>Department Stores</t>
  </si>
  <si>
    <t>K</t>
  </si>
  <si>
    <t>KEY</t>
  </si>
  <si>
    <t>KIM</t>
  </si>
  <si>
    <t>KLAC</t>
  </si>
  <si>
    <t>KMB</t>
  </si>
  <si>
    <t>KMI</t>
  </si>
  <si>
    <t>Oil &amp; Gas Refining &amp; Marketing &amp; Transportation</t>
  </si>
  <si>
    <t>KMX</t>
  </si>
  <si>
    <t>KO</t>
  </si>
  <si>
    <t>KORS</t>
  </si>
  <si>
    <t>KR</t>
  </si>
  <si>
    <t>Food Retail</t>
  </si>
  <si>
    <t>KSS</t>
  </si>
  <si>
    <t>KSU</t>
  </si>
  <si>
    <t>LB</t>
  </si>
  <si>
    <t>LEG</t>
  </si>
  <si>
    <t>LEN</t>
  </si>
  <si>
    <t>LH</t>
  </si>
  <si>
    <t>LKQ</t>
  </si>
  <si>
    <t>Distributors</t>
  </si>
  <si>
    <t>LLL</t>
  </si>
  <si>
    <t>LLTC</t>
  </si>
  <si>
    <t>LLY</t>
  </si>
  <si>
    <t>LMT</t>
  </si>
  <si>
    <t>LNT</t>
  </si>
  <si>
    <t>LOW</t>
  </si>
  <si>
    <t>LRCX</t>
  </si>
  <si>
    <t>LUK</t>
  </si>
  <si>
    <t>Multi-Sector Holdings</t>
  </si>
  <si>
    <t>LUV</t>
  </si>
  <si>
    <t>LVLT</t>
  </si>
  <si>
    <t>Alternative Carriers</t>
  </si>
  <si>
    <t>LYB</t>
  </si>
  <si>
    <t>M</t>
  </si>
  <si>
    <t>MA</t>
  </si>
  <si>
    <t>MAA</t>
  </si>
  <si>
    <t>MAC</t>
  </si>
  <si>
    <t>MAR</t>
  </si>
  <si>
    <t>MAS</t>
  </si>
  <si>
    <t>MAT</t>
  </si>
  <si>
    <t>MCD</t>
  </si>
  <si>
    <t>MCHP</t>
  </si>
  <si>
    <t>MCK</t>
  </si>
  <si>
    <t>MCO</t>
  </si>
  <si>
    <t>Diversified Financial Services</t>
  </si>
  <si>
    <t>MDLZ</t>
  </si>
  <si>
    <t>MET</t>
  </si>
  <si>
    <t>MHK</t>
  </si>
  <si>
    <t>Home Furnishings</t>
  </si>
  <si>
    <t>MJN</t>
  </si>
  <si>
    <t>MKC</t>
  </si>
  <si>
    <t>MLM</t>
  </si>
  <si>
    <t>Construction Materials</t>
  </si>
  <si>
    <t>MMC</t>
  </si>
  <si>
    <t>Insurance Brokers</t>
  </si>
  <si>
    <t>MMM</t>
  </si>
  <si>
    <t>MNST</t>
  </si>
  <si>
    <t>MO</t>
  </si>
  <si>
    <t>Tobacco</t>
  </si>
  <si>
    <t>MON</t>
  </si>
  <si>
    <t>MOS</t>
  </si>
  <si>
    <t>MPC</t>
  </si>
  <si>
    <t>MRK</t>
  </si>
  <si>
    <t>MRO</t>
  </si>
  <si>
    <t>MSFT</t>
  </si>
  <si>
    <t>Systems Software</t>
  </si>
  <si>
    <t>MTB</t>
  </si>
  <si>
    <t>MTD</t>
  </si>
  <si>
    <t>MU</t>
  </si>
  <si>
    <t>MUR</t>
  </si>
  <si>
    <t>MYL</t>
  </si>
  <si>
    <t>NBL</t>
  </si>
  <si>
    <t>NDAQ</t>
  </si>
  <si>
    <t>NEE</t>
  </si>
  <si>
    <t>NEM</t>
  </si>
  <si>
    <t>Gold</t>
  </si>
  <si>
    <t>NFLX</t>
  </si>
  <si>
    <t>NFX</t>
  </si>
  <si>
    <t>NKE</t>
  </si>
  <si>
    <t>NLSN</t>
  </si>
  <si>
    <t>NOV</t>
  </si>
  <si>
    <t>NSC</t>
  </si>
  <si>
    <t>NTAP</t>
  </si>
  <si>
    <t>NUE</t>
  </si>
  <si>
    <t>Steel</t>
  </si>
  <si>
    <t>NVDA</t>
  </si>
  <si>
    <t>NWL</t>
  </si>
  <si>
    <t>Housewares &amp; Specialties</t>
  </si>
  <si>
    <t>O</t>
  </si>
  <si>
    <t>OKE</t>
  </si>
  <si>
    <t>OMC</t>
  </si>
  <si>
    <t>ORLY</t>
  </si>
  <si>
    <t>OXY</t>
  </si>
  <si>
    <t>PBCT</t>
  </si>
  <si>
    <t>Thrifts &amp; Mortgage Finance</t>
  </si>
  <si>
    <t>PBI</t>
  </si>
  <si>
    <t>Technology, Hardware, Software and Supplies</t>
  </si>
  <si>
    <t>PCAR</t>
  </si>
  <si>
    <t>PCG</t>
  </si>
  <si>
    <t>PCLN</t>
  </si>
  <si>
    <t>PDCO</t>
  </si>
  <si>
    <t>PEG</t>
  </si>
  <si>
    <t>PEP</t>
  </si>
  <si>
    <t>PFE</t>
  </si>
  <si>
    <t>PFG</t>
  </si>
  <si>
    <t>PG</t>
  </si>
  <si>
    <t>PGR</t>
  </si>
  <si>
    <t>PH</t>
  </si>
  <si>
    <t>PHM</t>
  </si>
  <si>
    <t>PKI</t>
  </si>
  <si>
    <t>PM</t>
  </si>
  <si>
    <t>PNC</t>
  </si>
  <si>
    <t>PNR</t>
  </si>
  <si>
    <t>PNW</t>
  </si>
  <si>
    <t>PPG</t>
  </si>
  <si>
    <t>PPL</t>
  </si>
  <si>
    <t>PRU</t>
  </si>
  <si>
    <t>PSX</t>
  </si>
  <si>
    <t>PVH</t>
  </si>
  <si>
    <t>PWR</t>
  </si>
  <si>
    <t>PX</t>
  </si>
  <si>
    <t>QCOM</t>
  </si>
  <si>
    <t>QRVO</t>
  </si>
  <si>
    <t>R</t>
  </si>
  <si>
    <t>RCL</t>
  </si>
  <si>
    <t>REGN</t>
  </si>
  <si>
    <t>RHI</t>
  </si>
  <si>
    <t>Human Resource &amp; Employment Services</t>
  </si>
  <si>
    <t>RHT</t>
  </si>
  <si>
    <t>RL</t>
  </si>
  <si>
    <t>ROK</t>
  </si>
  <si>
    <t>ROP</t>
  </si>
  <si>
    <t>ROST</t>
  </si>
  <si>
    <t>RRC</t>
  </si>
  <si>
    <t>RSG</t>
  </si>
  <si>
    <t>SBUX</t>
  </si>
  <si>
    <t>SCG</t>
  </si>
  <si>
    <t>SE</t>
  </si>
  <si>
    <t>SEE</t>
  </si>
  <si>
    <t>SHW</t>
  </si>
  <si>
    <t>SIG</t>
  </si>
  <si>
    <t>SJM</t>
  </si>
  <si>
    <t>SLG</t>
  </si>
  <si>
    <t>Office REITs</t>
  </si>
  <si>
    <t>SNA</t>
  </si>
  <si>
    <t>Household Appliances</t>
  </si>
  <si>
    <t>SNI</t>
  </si>
  <si>
    <t>SO</t>
  </si>
  <si>
    <t>SPG</t>
  </si>
  <si>
    <t>SPLS</t>
  </si>
  <si>
    <t>SRCL</t>
  </si>
  <si>
    <t>SRE</t>
  </si>
  <si>
    <t>STI</t>
  </si>
  <si>
    <t>STX</t>
  </si>
  <si>
    <t>Computer Storage &amp; Peripherals</t>
  </si>
  <si>
    <t>STZ</t>
  </si>
  <si>
    <t>Distillers &amp; Vintners</t>
  </si>
  <si>
    <t>SWK</t>
  </si>
  <si>
    <t>SWKS</t>
  </si>
  <si>
    <t>SWN</t>
  </si>
  <si>
    <t>SYF</t>
  </si>
  <si>
    <t>SYK</t>
  </si>
  <si>
    <t>SYMC</t>
  </si>
  <si>
    <t>SYY</t>
  </si>
  <si>
    <t>Food Distributors</t>
  </si>
  <si>
    <t>T</t>
  </si>
  <si>
    <t>TAP</t>
  </si>
  <si>
    <t>Brewers</t>
  </si>
  <si>
    <t>TDC</t>
  </si>
  <si>
    <t>TDG</t>
  </si>
  <si>
    <t>TEL</t>
  </si>
  <si>
    <t>Electronic Manufacturing Services</t>
  </si>
  <si>
    <t>TGNA</t>
  </si>
  <si>
    <t>Publishing</t>
  </si>
  <si>
    <t>TGT</t>
  </si>
  <si>
    <t>TIF</t>
  </si>
  <si>
    <t>TJX</t>
  </si>
  <si>
    <t>TMK</t>
  </si>
  <si>
    <t>TMO</t>
  </si>
  <si>
    <t>TRIP</t>
  </si>
  <si>
    <t>TRV</t>
  </si>
  <si>
    <t>TSCO</t>
  </si>
  <si>
    <t>Specialty Retail</t>
  </si>
  <si>
    <t>TSN</t>
  </si>
  <si>
    <t>TSO</t>
  </si>
  <si>
    <t>TSS</t>
  </si>
  <si>
    <t>TXN</t>
  </si>
  <si>
    <t>TXT</t>
  </si>
  <si>
    <t>UA</t>
  </si>
  <si>
    <t>UAA</t>
  </si>
  <si>
    <t>UAL</t>
  </si>
  <si>
    <t>UDR</t>
  </si>
  <si>
    <t>ULTA</t>
  </si>
  <si>
    <t>UNH</t>
  </si>
  <si>
    <t>UNM</t>
  </si>
  <si>
    <t>UNP</t>
  </si>
  <si>
    <t>UPS</t>
  </si>
  <si>
    <t>URBN</t>
  </si>
  <si>
    <t>USB</t>
  </si>
  <si>
    <t>UTX</t>
  </si>
  <si>
    <t>V</t>
  </si>
  <si>
    <t>VAR</t>
  </si>
  <si>
    <t>VFC</t>
  </si>
  <si>
    <t>VIAB</t>
  </si>
  <si>
    <t>VLO</t>
  </si>
  <si>
    <t>VMC</t>
  </si>
  <si>
    <t>VNO</t>
  </si>
  <si>
    <t>VRSK</t>
  </si>
  <si>
    <t>VRSN</t>
  </si>
  <si>
    <t>VRTX</t>
  </si>
  <si>
    <t>VTR</t>
  </si>
  <si>
    <t>VZ</t>
  </si>
  <si>
    <t>WAT</t>
  </si>
  <si>
    <t>WDC</t>
  </si>
  <si>
    <t>WEC</t>
  </si>
  <si>
    <t>WFC</t>
  </si>
  <si>
    <t>WFM</t>
  </si>
  <si>
    <t>WHR</t>
  </si>
  <si>
    <t>WM</t>
  </si>
  <si>
    <t>Environmental Services</t>
  </si>
  <si>
    <t>WMB</t>
  </si>
  <si>
    <t>WMT</t>
  </si>
  <si>
    <t>WRK</t>
  </si>
  <si>
    <t>WU</t>
  </si>
  <si>
    <t>WY</t>
  </si>
  <si>
    <t>WYN</t>
  </si>
  <si>
    <t>WYNN</t>
  </si>
  <si>
    <t>Casinos &amp; Gaming</t>
  </si>
  <si>
    <t>XEC</t>
  </si>
  <si>
    <t>XEL</t>
  </si>
  <si>
    <t>XL</t>
  </si>
  <si>
    <t>XLNX</t>
  </si>
  <si>
    <t>XOM</t>
  </si>
  <si>
    <t>XRAY</t>
  </si>
  <si>
    <t>XRX</t>
  </si>
  <si>
    <t>XYL</t>
  </si>
  <si>
    <t>YHOO</t>
  </si>
  <si>
    <t>YUM</t>
  </si>
  <si>
    <t>ZBH</t>
  </si>
  <si>
    <t>ZION</t>
  </si>
  <si>
    <t>ZTS</t>
  </si>
  <si>
    <t xml:space="preserve">Max total revenue </t>
  </si>
  <si>
    <t>Quizz 1</t>
  </si>
  <si>
    <t>mean total revenue</t>
  </si>
  <si>
    <t>year1</t>
  </si>
  <si>
    <t>year2</t>
  </si>
  <si>
    <t>year3</t>
  </si>
  <si>
    <t>year4</t>
  </si>
  <si>
    <t>year5</t>
  </si>
  <si>
    <t xml:space="preserve">Sum of  Total Revenue </t>
  </si>
  <si>
    <t>Row Labels</t>
  </si>
  <si>
    <t>Grand Total</t>
  </si>
  <si>
    <t>Count of  Total Revenue 2</t>
  </si>
  <si>
    <t> 1) complete your own data analysis and create a presentation to share your findings</t>
  </si>
  <si>
    <t>Task 1:</t>
  </si>
  <si>
    <r>
      <t>a. Identify the question about the data that you will answer based on your data analysis. Your </t>
    </r>
    <r>
      <rPr>
        <b/>
        <sz val="8"/>
        <color rgb="FF4F4F4F"/>
        <rFont val="Open Sans"/>
        <family val="2"/>
      </rPr>
      <t>question should include at least one categorical variable (GICS Sector or GICS Sub Industry) and one quantitative variable (one of the financial metrics) and require the use of at least one of the summary statistics</t>
    </r>
    <r>
      <rPr>
        <sz val="8"/>
        <color rgb="FF4F4F4F"/>
        <rFont val="Open Sans"/>
        <family val="2"/>
      </rPr>
      <t>. A tab within the Excel spreadsheet that you submit should include the summary statistics [measures of central tendency (e.g., mean, median) and measures of spread (standard deviation and range)] you used to answer your question.</t>
    </r>
  </si>
  <si>
    <r>
      <t>b. Create a presentation that provides </t>
    </r>
    <r>
      <rPr>
        <b/>
        <sz val="8"/>
        <color rgb="FF4F4F4F"/>
        <rFont val="Open Sans"/>
        <family val="2"/>
      </rPr>
      <t>at least one visualization to help with your answer</t>
    </r>
    <r>
      <rPr>
        <sz val="8"/>
        <color rgb="FF4F4F4F"/>
        <rFont val="Open Sans"/>
        <family val="2"/>
      </rPr>
      <t>. This visualization might be a bar chart, histogram, scatterplot, box-plot or other visual that you learned to make. Include your insights from the measures of center and spread and at least one numeric summary statistic in the description.</t>
    </r>
  </si>
  <si>
    <t>3) create a Financial Forecasting Model using three scenarios.</t>
  </si>
  <si>
    <t>Task 3:</t>
  </si>
  <si>
    <r>
      <t>Create a financial model for a company (different from Task 2) of your choice that forecasts out the </t>
    </r>
    <r>
      <rPr>
        <b/>
        <sz val="8"/>
        <color rgb="FF4F4F4F"/>
        <rFont val="Open Sans"/>
        <family val="2"/>
      </rPr>
      <t>Gross Profit, Operating Profit or EBIT for two more years using three scenarios (Best case, Weak case and Base case)</t>
    </r>
    <r>
      <rPr>
        <sz val="8"/>
        <color rgb="FF4F4F4F"/>
        <rFont val="Open Sans"/>
        <family val="2"/>
      </rPr>
      <t>. Your assumptions for revenue growth, gross margin and operating margin should change for each scenario.</t>
    </r>
  </si>
  <si>
    <t>Company</t>
  </si>
  <si>
    <t>Revenues</t>
  </si>
  <si>
    <t>Gross Profit</t>
  </si>
  <si>
    <t>EBITDA</t>
  </si>
  <si>
    <t>USD $000's</t>
  </si>
  <si>
    <t>Income Statement</t>
  </si>
  <si>
    <t>Other Operating expenses</t>
  </si>
  <si>
    <t>Research &amp; Development</t>
  </si>
  <si>
    <t>Sales, General and Admin</t>
  </si>
  <si>
    <t>Costs of Good Solds</t>
  </si>
  <si>
    <t>Year 5</t>
  </si>
  <si>
    <t>Year 6</t>
  </si>
  <si>
    <t>Historical</t>
  </si>
  <si>
    <t>Forecast</t>
  </si>
  <si>
    <t>Operating statistics</t>
  </si>
  <si>
    <t>Assumptions</t>
  </si>
  <si>
    <t>Revenue growth (%)</t>
  </si>
  <si>
    <t>Gross margin</t>
  </si>
  <si>
    <t>Operating margin</t>
  </si>
  <si>
    <t>Scenario</t>
  </si>
  <si>
    <t>Base case</t>
  </si>
  <si>
    <t>Operating Scenarios - sensitivity analysis</t>
  </si>
  <si>
    <t>Strong case</t>
  </si>
  <si>
    <t>Weak case</t>
  </si>
  <si>
    <t>Gross Margin</t>
  </si>
  <si>
    <t>Operating Margin</t>
  </si>
  <si>
    <t>Operating Profit (Gross Profit - Total operating expenses)</t>
  </si>
  <si>
    <t>Gross Margin 
[1-(Cost of Revenue/Total Revenue)]</t>
  </si>
  <si>
    <t>Operating Margin
[Operating Income/Total Revenue]</t>
  </si>
  <si>
    <t>Gross Profit (Total Revenue - Cost of Goods Sold)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</si>
</sst>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6" formatCode="&quot;$&quot;#,##0_);[Red]\(&quot;$&quot;#,##0\)"/>
    <numFmt numFmtId="44" formatCode="_(&quot;$&quot;* #,##0.00_);_(&quot;$&quot;* \(#,##0.00\);_(&quot;$&quot;* &quot;-&quot;??_);_(@_)"/>
    <numFmt numFmtId="164" formatCode="&quot;$&quot;#,##0.00"/>
    <numFmt numFmtId="165" formatCode="&quot;$&quot;#,##0"/>
    <numFmt numFmtId="166" formatCode="0.0%"/>
    <numFmt numFmtId="168" formatCode="&quot;$&quot;#,##0.000_);[Red]\(&quot;$&quot;#,##0.000\)"/>
  </numFmts>
  <fonts count="2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8"/>
      <color rgb="FF4F4F4F"/>
      <name val="Open Sans"/>
      <family val="2"/>
    </font>
    <font>
      <b/>
      <sz val="8"/>
      <color rgb="FF4F4F4F"/>
      <name val="Open Sans"/>
      <family val="2"/>
    </font>
    <font>
      <b/>
      <sz val="14"/>
      <color theme="0"/>
      <name val="Calibri"/>
      <family val="2"/>
      <scheme val="minor"/>
    </font>
    <font>
      <b/>
      <sz val="14"/>
      <color theme="1"/>
      <name val="Calibri"/>
      <family val="2"/>
      <scheme val="minor"/>
    </font>
    <font>
      <sz val="14"/>
      <color theme="1"/>
      <name val="Calibri"/>
      <family val="2"/>
      <scheme val="minor"/>
    </font>
    <font>
      <sz val="11"/>
      <name val="Calibri"/>
      <family val="2"/>
      <scheme val="minor"/>
    </font>
    <font>
      <sz val="11"/>
      <color rgb="FF0070C0"/>
      <name val="Calibri"/>
      <family val="2"/>
      <scheme val="minor"/>
    </font>
    <font>
      <sz val="11"/>
      <color theme="9"/>
      <name val="Calibri"/>
      <family val="2"/>
      <scheme val="minor"/>
    </font>
    <font>
      <i/>
      <sz val="11"/>
      <color rgb="FF0070C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6" tint="0.79998168889431442"/>
        <bgColor indexed="64"/>
      </patternFill>
    </fill>
    <fill>
      <patternFill patternType="solid">
        <fgColor theme="7" tint="0.59999389629810485"/>
        <bgColor indexed="64"/>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style="medium">
        <color indexed="64"/>
      </left>
      <right/>
      <top style="thin">
        <color indexed="64"/>
      </top>
      <bottom style="double">
        <color indexed="64"/>
      </bottom>
      <diagonal/>
    </border>
    <border>
      <left/>
      <right style="medium">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double">
        <color indexed="64"/>
      </bottom>
      <diagonal/>
    </border>
    <border>
      <left style="medium">
        <color indexed="64"/>
      </left>
      <right style="medium">
        <color indexed="64"/>
      </right>
      <top style="medium">
        <color indexed="64"/>
      </top>
      <bottom style="medium">
        <color indexed="64"/>
      </bottom>
      <diagonal/>
    </border>
    <border>
      <left/>
      <right/>
      <top/>
      <bottom style="double">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65">
    <xf numFmtId="0" fontId="0" fillId="0" borderId="0" xfId="0"/>
    <xf numFmtId="14" fontId="0" fillId="0" borderId="0" xfId="0" applyNumberFormat="1"/>
    <xf numFmtId="6" fontId="0" fillId="0" borderId="0" xfId="0" applyNumberFormat="1"/>
    <xf numFmtId="164" fontId="0" fillId="0" borderId="0" xfId="0" applyNumberFormat="1"/>
    <xf numFmtId="0" fontId="16" fillId="0" borderId="0" xfId="0" applyFont="1"/>
    <xf numFmtId="165"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19" fillId="0" borderId="0" xfId="0" applyFont="1"/>
    <xf numFmtId="0" fontId="20" fillId="0" borderId="0" xfId="0" applyFont="1" applyAlignment="1">
      <alignment horizontal="left" vertical="center" wrapText="1"/>
    </xf>
    <xf numFmtId="0" fontId="19" fillId="0" borderId="0" xfId="0" applyFont="1" applyAlignment="1">
      <alignment horizontal="left" vertical="center" wrapText="1"/>
    </xf>
    <xf numFmtId="0" fontId="20" fillId="0" borderId="0" xfId="0" applyFont="1"/>
    <xf numFmtId="0" fontId="0" fillId="0" borderId="10" xfId="0" applyBorder="1"/>
    <xf numFmtId="44" fontId="0" fillId="0" borderId="10" xfId="0" applyNumberFormat="1" applyBorder="1"/>
    <xf numFmtId="0" fontId="0" fillId="0" borderId="0" xfId="0" applyBorder="1"/>
    <xf numFmtId="44" fontId="0" fillId="0" borderId="0" xfId="0" applyNumberFormat="1" applyBorder="1"/>
    <xf numFmtId="0" fontId="22" fillId="0" borderId="11" xfId="0" applyFont="1" applyBorder="1"/>
    <xf numFmtId="0" fontId="23" fillId="0" borderId="12" xfId="0" applyFont="1" applyBorder="1"/>
    <xf numFmtId="0" fontId="21" fillId="33" borderId="13" xfId="0" applyFont="1" applyFill="1" applyBorder="1"/>
    <xf numFmtId="0" fontId="21" fillId="33" borderId="14" xfId="0" applyFont="1" applyFill="1" applyBorder="1"/>
    <xf numFmtId="0" fontId="21" fillId="33" borderId="15" xfId="0" applyFont="1" applyFill="1" applyBorder="1"/>
    <xf numFmtId="0" fontId="0" fillId="0" borderId="16" xfId="0" applyBorder="1"/>
    <xf numFmtId="0" fontId="0" fillId="0" borderId="17" xfId="0" applyBorder="1"/>
    <xf numFmtId="0" fontId="16" fillId="34" borderId="16" xfId="0" applyFont="1" applyFill="1" applyBorder="1"/>
    <xf numFmtId="0" fontId="0" fillId="34" borderId="0" xfId="0" applyFill="1" applyBorder="1"/>
    <xf numFmtId="0" fontId="0" fillId="34" borderId="17" xfId="0" applyFill="1" applyBorder="1"/>
    <xf numFmtId="44" fontId="0" fillId="0" borderId="17" xfId="0" applyNumberFormat="1" applyBorder="1"/>
    <xf numFmtId="0" fontId="0" fillId="0" borderId="18" xfId="0" applyBorder="1"/>
    <xf numFmtId="44" fontId="0" fillId="0" borderId="19" xfId="0" applyNumberFormat="1" applyBorder="1"/>
    <xf numFmtId="0" fontId="16" fillId="0" borderId="16" xfId="0" applyFont="1" applyBorder="1"/>
    <xf numFmtId="0" fontId="0" fillId="0" borderId="16" xfId="0" applyFill="1" applyBorder="1"/>
    <xf numFmtId="0" fontId="16" fillId="0" borderId="18" xfId="0" applyFont="1" applyBorder="1"/>
    <xf numFmtId="0" fontId="0" fillId="0" borderId="0" xfId="0"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16" fillId="35" borderId="0" xfId="0" applyFont="1" applyFill="1"/>
    <xf numFmtId="0" fontId="0" fillId="35" borderId="0" xfId="0" applyFill="1"/>
    <xf numFmtId="0" fontId="0" fillId="0" borderId="20" xfId="0" applyBorder="1"/>
    <xf numFmtId="0" fontId="16" fillId="0" borderId="20" xfId="0" applyFont="1" applyBorder="1" applyAlignment="1">
      <alignment horizontal="center"/>
    </xf>
    <xf numFmtId="0" fontId="0" fillId="36" borderId="0" xfId="0" applyFill="1"/>
    <xf numFmtId="9" fontId="24" fillId="36" borderId="0" xfId="42" applyFont="1" applyFill="1" applyBorder="1"/>
    <xf numFmtId="166" fontId="25" fillId="36" borderId="0" xfId="0" quotePrefix="1" applyNumberFormat="1" applyFont="1" applyFill="1"/>
    <xf numFmtId="2" fontId="26" fillId="36" borderId="0" xfId="0" applyNumberFormat="1" applyFont="1" applyFill="1"/>
    <xf numFmtId="2" fontId="25" fillId="36" borderId="0" xfId="0" quotePrefix="1" applyNumberFormat="1" applyFont="1" applyFill="1"/>
    <xf numFmtId="0" fontId="0" fillId="36" borderId="10" xfId="0" applyFill="1" applyBorder="1"/>
    <xf numFmtId="2" fontId="26" fillId="36" borderId="10" xfId="0" applyNumberFormat="1" applyFont="1" applyFill="1" applyBorder="1"/>
    <xf numFmtId="2" fontId="25" fillId="36" borderId="10" xfId="0" applyNumberFormat="1" applyFont="1" applyFill="1" applyBorder="1"/>
    <xf numFmtId="0" fontId="0" fillId="37" borderId="21" xfId="0" applyFill="1" applyBorder="1"/>
    <xf numFmtId="0" fontId="16" fillId="0" borderId="22" xfId="0" applyFont="1" applyBorder="1"/>
    <xf numFmtId="0" fontId="0" fillId="0" borderId="22" xfId="0" applyBorder="1"/>
    <xf numFmtId="166" fontId="0" fillId="0" borderId="22" xfId="42" applyNumberFormat="1" applyFont="1" applyFill="1" applyBorder="1" applyAlignment="1">
      <alignment horizontal="center"/>
    </xf>
    <xf numFmtId="166" fontId="0" fillId="0" borderId="22" xfId="0" applyNumberFormat="1" applyBorder="1" applyAlignment="1">
      <alignment horizontal="center"/>
    </xf>
    <xf numFmtId="166" fontId="27" fillId="0" borderId="0" xfId="0" applyNumberFormat="1" applyFont="1"/>
    <xf numFmtId="166" fontId="27" fillId="0" borderId="0" xfId="42" applyNumberFormat="1" applyFont="1" applyFill="1" applyBorder="1"/>
    <xf numFmtId="166" fontId="25" fillId="0" borderId="22" xfId="42" applyNumberFormat="1" applyFont="1" applyFill="1" applyBorder="1" applyAlignment="1">
      <alignment horizontal="center"/>
    </xf>
    <xf numFmtId="166" fontId="25" fillId="0" borderId="22" xfId="0" applyNumberFormat="1" applyFont="1" applyBorder="1" applyAlignment="1">
      <alignment horizontal="center"/>
    </xf>
    <xf numFmtId="2" fontId="27" fillId="0" borderId="0" xfId="42" applyNumberFormat="1" applyFont="1" applyFill="1" applyBorder="1"/>
    <xf numFmtId="2" fontId="27" fillId="0" borderId="0" xfId="0" applyNumberFormat="1" applyFont="1"/>
    <xf numFmtId="2" fontId="0" fillId="0" borderId="0" xfId="0" applyNumberFormat="1"/>
    <xf numFmtId="166" fontId="25" fillId="0" borderId="22" xfId="0" applyNumberFormat="1" applyFont="1" applyBorder="1"/>
    <xf numFmtId="2" fontId="27" fillId="0" borderId="10" xfId="42" applyNumberFormat="1" applyFont="1" applyFill="1" applyBorder="1"/>
    <xf numFmtId="2" fontId="27" fillId="0" borderId="10" xfId="0" applyNumberFormat="1" applyFont="1" applyBorder="1"/>
    <xf numFmtId="168" fontId="0" fillId="0" borderId="0" xfId="0" applyNumberFormat="1"/>
    <xf numFmtId="0" fontId="0" fillId="35" borderId="0" xfId="0" applyFill="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11">
    <dxf>
      <numFmt numFmtId="168" formatCode="&quot;$&quot;#,##0.000_);[Red]\(&quot;$&quot;#,##0.000\)"/>
    </dxf>
    <dxf>
      <numFmt numFmtId="168" formatCode="&quot;$&quot;#,##0.000_);[Red]\(&quot;$&quot;#,##0.00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9" formatCode="m/d/yyyy"/>
    </dxf>
    <dxf>
      <numFmt numFmtId="165" formatCode="&quot;$&quo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v.perez/Downloads/practice-quiz-financial-model-solu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Completed_Scenario Forecast_v2"/>
    </sheetNames>
    <sheetDataSet>
      <sheetData sheetId="0">
        <row r="2">
          <cell r="B2" t="str">
            <v>NAVI</v>
          </cell>
          <cell r="C2" t="str">
            <v>Year 1</v>
          </cell>
          <cell r="K2">
            <v>0.63230309072781654</v>
          </cell>
          <cell r="L2">
            <v>0.5226321036889332</v>
          </cell>
        </row>
        <row r="3">
          <cell r="B3" t="str">
            <v>NAVI</v>
          </cell>
          <cell r="C3" t="str">
            <v>Year 2</v>
          </cell>
          <cell r="K3">
            <v>0.61974584555229717</v>
          </cell>
          <cell r="L3">
            <v>0.49912023460410559</v>
          </cell>
        </row>
        <row r="4">
          <cell r="B4" t="str">
            <v>NAVI</v>
          </cell>
          <cell r="C4" t="str">
            <v>Year 3</v>
          </cell>
          <cell r="K4">
            <v>0.64642601004064071</v>
          </cell>
          <cell r="L4">
            <v>0.48338513028926605</v>
          </cell>
        </row>
        <row r="5">
          <cell r="B5" t="str">
            <v>PYPL</v>
          </cell>
          <cell r="C5" t="str">
            <v>Year 1</v>
          </cell>
          <cell r="K5">
            <v>0.90691588785046728</v>
          </cell>
          <cell r="L5">
            <v>0.158006230529595</v>
          </cell>
        </row>
        <row r="6">
          <cell r="B6" t="str">
            <v>PYPL</v>
          </cell>
          <cell r="C6" t="str">
            <v>Year 2</v>
          </cell>
          <cell r="K6">
            <v>0.91435986159169547</v>
          </cell>
          <cell r="L6">
            <v>0.16317041522491349</v>
          </cell>
        </row>
        <row r="7">
          <cell r="B7" t="str">
            <v>PYPL</v>
          </cell>
          <cell r="C7" t="str">
            <v>Year 3</v>
          </cell>
          <cell r="K7">
            <v>0.92307692307692313</v>
          </cell>
          <cell r="L7">
            <v>0.14628297362110312</v>
          </cell>
        </row>
        <row r="8">
          <cell r="B8" t="str">
            <v>QRVO</v>
          </cell>
          <cell r="C8" t="str">
            <v>Year 1</v>
          </cell>
          <cell r="K8">
            <v>0.18085036895885931</v>
          </cell>
          <cell r="L8">
            <v>2.3811410770132491E-2</v>
          </cell>
        </row>
        <row r="9">
          <cell r="B9" t="str">
            <v>QRVO</v>
          </cell>
          <cell r="C9" t="str">
            <v>Year 2</v>
          </cell>
          <cell r="K9">
            <v>0.25238023432376799</v>
          </cell>
          <cell r="L9">
            <v>7.1577109071717382E-2</v>
          </cell>
        </row>
        <row r="10">
          <cell r="B10" t="str">
            <v>QRVO</v>
          </cell>
          <cell r="C10" t="str">
            <v>Year 3</v>
          </cell>
          <cell r="K10">
            <v>0.23012372803580305</v>
          </cell>
          <cell r="L10">
            <v>4.5841654773423179E-3</v>
          </cell>
        </row>
        <row r="11">
          <cell r="B11" t="str">
            <v>WRK</v>
          </cell>
          <cell r="C11" t="str">
            <v>Year 1</v>
          </cell>
          <cell r="K11">
            <v>0.19540984931936012</v>
          </cell>
          <cell r="L11">
            <v>9.1964709805863507E-2</v>
          </cell>
        </row>
        <row r="12">
          <cell r="B12" t="str">
            <v>WRK</v>
          </cell>
          <cell r="C12" t="str">
            <v>Year 2</v>
          </cell>
          <cell r="K12">
            <v>0.19221019703725006</v>
          </cell>
          <cell r="L12">
            <v>8.9286998417949084E-2</v>
          </cell>
        </row>
        <row r="13">
          <cell r="B13" t="str">
            <v>WRK</v>
          </cell>
          <cell r="C13" t="str">
            <v>Year 3</v>
          </cell>
          <cell r="K13">
            <v>0.19465417237048221</v>
          </cell>
          <cell r="L13">
            <v>5.6217276563315884E-2</v>
          </cell>
        </row>
      </sheetData>
      <sheetData sheetId="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ctoria Perez" refreshedDate="43950.934397800927" createdVersion="6" refreshedVersion="6" minRefreshableVersion="3" recordCount="1710" xr:uid="{00000000-000A-0000-FFFF-FFFF0C000000}">
  <cacheSource type="worksheet">
    <worksheetSource ref="A1:J1711" sheet="DataFile"/>
  </cacheSource>
  <cacheFields count="10">
    <cacheField name="Ticker Symbol" numFmtId="0">
      <sharedItems/>
    </cacheField>
    <cacheField name="Years" numFmtId="0">
      <sharedItems count="4">
        <s v="Year 1"/>
        <s v="Year 2"/>
        <s v="Year 3"/>
        <s v="Year 4"/>
      </sharedItems>
    </cacheField>
    <cacheField name="Period Ending" numFmtId="14">
      <sharedItems containsSemiMixedTypes="0" containsNonDate="0" containsDate="1" containsString="0" minDate="2003-06-30T00:00:00" maxDate="2017-01-02T00:00:00"/>
    </cacheField>
    <cacheField name=" Total Revenue " numFmtId="6">
      <sharedItems containsSemiMixedTypes="0" containsString="0" containsNumber="1" containsInteger="1" minValue="1514000" maxValue="485651000000"/>
    </cacheField>
    <cacheField name=" Cost of Goods Sold " numFmtId="0">
      <sharedItems containsMixedTypes="1" containsNumber="1" containsInteger="1" minValue="142000" maxValue="365086000000"/>
    </cacheField>
    <cacheField name=" Sales, General and Admin. " numFmtId="0">
      <sharedItems containsMixedTypes="1" containsNumber="1" containsInteger="1" minValue="-487000000" maxValue="97041000000"/>
    </cacheField>
    <cacheField name=" Research and Development " numFmtId="0">
      <sharedItems containsMixedTypes="1" containsNumber="1" containsInteger="1" minValue="30000" maxValue="12740000000"/>
    </cacheField>
    <cacheField name=" Other Operating Items " numFmtId="0">
      <sharedItems containsMixedTypes="1" containsNumber="1" containsInteger="1" minValue="-87159000" maxValue="54872000000"/>
    </cacheField>
    <cacheField name="GICS Sector" numFmtId="0">
      <sharedItems/>
    </cacheField>
    <cacheField name="GICS Sub Industry"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710">
  <r>
    <s v="AAL"/>
    <x v="0"/>
    <d v="2012-12-31T00:00:00"/>
    <n v="24855000000"/>
    <n v="10499000000"/>
    <n v="12977000000"/>
    <s v=" $-   "/>
    <n v="845000000"/>
    <s v="Industrials"/>
    <s v="Airlines"/>
  </r>
  <r>
    <s v="AAL"/>
    <x v="1"/>
    <d v="2013-12-31T00:00:00"/>
    <n v="26743000000"/>
    <n v="11019000000"/>
    <n v="12913000000"/>
    <s v=" $-   "/>
    <n v="853000000"/>
    <s v="Industrials"/>
    <s v="Airlines"/>
  </r>
  <r>
    <s v="AAL"/>
    <x v="2"/>
    <d v="2014-12-31T00:00:00"/>
    <n v="42650000000"/>
    <n v="15620000000"/>
    <n v="20686000000"/>
    <s v=" $-   "/>
    <n v="1295000000"/>
    <s v="Industrials"/>
    <s v="Airlines"/>
  </r>
  <r>
    <s v="AAL"/>
    <x v="3"/>
    <d v="2015-12-31T00:00:00"/>
    <n v="40990000000"/>
    <n v="11096000000"/>
    <n v="21275000000"/>
    <s v=" $-   "/>
    <n v="1364000000"/>
    <s v="Industrials"/>
    <s v="Airlines"/>
  </r>
  <r>
    <s v="AAP"/>
    <x v="0"/>
    <d v="2012-12-29T00:00:00"/>
    <n v="6205003000"/>
    <n v="3106967000"/>
    <n v="2440721000"/>
    <s v=" $-   "/>
    <s v=" $-   "/>
    <s v="Consumer Discretionary"/>
    <s v="Automotive Retail"/>
  </r>
  <r>
    <s v="AAP"/>
    <x v="1"/>
    <d v="2013-12-28T00:00:00"/>
    <n v="6493814000"/>
    <n v="3241668000"/>
    <n v="2591828000"/>
    <s v=" $-   "/>
    <s v=" $-   "/>
    <s v="Consumer Discretionary"/>
    <s v="Automotive Retail"/>
  </r>
  <r>
    <s v="AAP"/>
    <x v="2"/>
    <d v="2015-01-03T00:00:00"/>
    <n v="9843861000"/>
    <n v="5390248000"/>
    <n v="3601903000"/>
    <s v=" $-   "/>
    <s v=" $-   "/>
    <s v="Consumer Discretionary"/>
    <s v="Automotive Retail"/>
  </r>
  <r>
    <s v="AAP"/>
    <x v="3"/>
    <d v="2016-01-02T00:00:00"/>
    <n v="9737018000"/>
    <n v="5314246000"/>
    <n v="3596992000"/>
    <s v=" $-   "/>
    <s v=" $-   "/>
    <s v="Consumer Discretionary"/>
    <s v="Automotive Retail"/>
  </r>
  <r>
    <s v="AAPL"/>
    <x v="0"/>
    <d v="2013-09-28T00:00:00"/>
    <n v="170910000000"/>
    <n v="106606000000"/>
    <n v="10830000000"/>
    <n v="4475000000"/>
    <s v=" $-   "/>
    <s v="Information Technology"/>
    <s v="Computer Hardware"/>
  </r>
  <r>
    <s v="AAPL"/>
    <x v="1"/>
    <d v="2014-09-27T00:00:00"/>
    <n v="182795000000"/>
    <n v="112258000000"/>
    <n v="11993000000"/>
    <n v="6041000000"/>
    <s v=" $-   "/>
    <s v="Information Technology"/>
    <s v="Computer Hardware"/>
  </r>
  <r>
    <s v="AAPL"/>
    <x v="2"/>
    <d v="2015-09-26T00:00:00"/>
    <n v="233715000000"/>
    <n v="140089000000"/>
    <n v="14329000000"/>
    <n v="8067000000"/>
    <s v=" $-   "/>
    <s v="Information Technology"/>
    <s v="Computer Hardware"/>
  </r>
  <r>
    <s v="AAPL"/>
    <x v="3"/>
    <d v="2016-09-24T00:00:00"/>
    <n v="215639000000"/>
    <n v="131376000000"/>
    <n v="14194000000"/>
    <n v="10045000000"/>
    <s v=" $-   "/>
    <s v="Information Technology"/>
    <s v="Computer Hardware"/>
  </r>
  <r>
    <s v="ABBV"/>
    <x v="0"/>
    <d v="2012-12-31T00:00:00"/>
    <n v="18380000000"/>
    <n v="4508000000"/>
    <n v="4989000000"/>
    <n v="2778000000"/>
    <s v=" $-   "/>
    <s v="Health Care"/>
    <s v="Pharmaceuticals"/>
  </r>
  <r>
    <s v="ABBV"/>
    <x v="1"/>
    <d v="2013-12-31T00:00:00"/>
    <n v="18790000000"/>
    <n v="4581000000"/>
    <n v="5352000000"/>
    <n v="2855000000"/>
    <s v=" $-   "/>
    <s v="Health Care"/>
    <s v="Pharmaceuticals"/>
  </r>
  <r>
    <s v="ABBV"/>
    <x v="2"/>
    <d v="2014-12-31T00:00:00"/>
    <n v="19960000000"/>
    <n v="4426000000"/>
    <n v="8474000000"/>
    <n v="3297000000"/>
    <s v=" $-   "/>
    <s v="Health Care"/>
    <s v="Pharmaceuticals"/>
  </r>
  <r>
    <s v="ABBV"/>
    <x v="3"/>
    <d v="2015-12-31T00:00:00"/>
    <n v="22859000000"/>
    <n v="4500000000"/>
    <n v="6387000000"/>
    <n v="4285000000"/>
    <s v=" $-   "/>
    <s v="Health Care"/>
    <s v="Pharmaceuticals"/>
  </r>
  <r>
    <s v="ABC"/>
    <x v="0"/>
    <d v="2013-09-30T00:00:00"/>
    <n v="87959167000"/>
    <n v="85451348000"/>
    <n v="1447234000"/>
    <s v=" $-   "/>
    <n v="162186000"/>
    <s v="Health Care"/>
    <s v="Health Care Distributors"/>
  </r>
  <r>
    <s v="ABC"/>
    <x v="1"/>
    <d v="2014-09-30T00:00:00"/>
    <n v="119569127000"/>
    <n v="116586761000"/>
    <n v="2011595000"/>
    <s v=" $-   "/>
    <n v="188680000"/>
    <s v="Health Care"/>
    <s v="Health Care Distributors"/>
  </r>
  <r>
    <s v="ABC"/>
    <x v="2"/>
    <d v="2015-09-30T00:00:00"/>
    <n v="135961803000"/>
    <n v="132432490000"/>
    <n v="2858458000"/>
    <s v=" $-   "/>
    <n v="248635000"/>
    <s v="Health Care"/>
    <s v="Health Care Distributors"/>
  </r>
  <r>
    <s v="ABC"/>
    <x v="3"/>
    <d v="2016-09-30T00:00:00"/>
    <n v="146849686000"/>
    <n v="142577080000"/>
    <n v="2382097000"/>
    <s v=" $-   "/>
    <n v="364735000"/>
    <s v="Health Care"/>
    <s v="Health Care Distributors"/>
  </r>
  <r>
    <s v="ABT"/>
    <x v="0"/>
    <d v="2012-12-31T00:00:00"/>
    <n v="19050000000"/>
    <n v="8899000000"/>
    <n v="6735000000"/>
    <n v="1461000000"/>
    <n v="595000000"/>
    <s v="Health Care"/>
    <s v="Health Care Equipment"/>
  </r>
  <r>
    <s v="ABT"/>
    <x v="1"/>
    <d v="2013-12-31T00:00:00"/>
    <n v="19657000000"/>
    <n v="9193000000"/>
    <n v="6372000000"/>
    <n v="1371000000"/>
    <n v="588000000"/>
    <s v="Health Care"/>
    <s v="Health Care Equipment"/>
  </r>
  <r>
    <s v="ABT"/>
    <x v="2"/>
    <d v="2014-12-31T00:00:00"/>
    <n v="20247000000"/>
    <n v="9218000000"/>
    <n v="6530000000"/>
    <n v="1345000000"/>
    <n v="555000000"/>
    <s v="Health Care"/>
    <s v="Health Care Equipment"/>
  </r>
  <r>
    <s v="ABT"/>
    <x v="3"/>
    <d v="2015-12-31T00:00:00"/>
    <n v="20405000000"/>
    <n v="8747000000"/>
    <n v="6785000000"/>
    <n v="1405000000"/>
    <n v="601000000"/>
    <s v="Health Care"/>
    <s v="Health Care Equipment"/>
  </r>
  <r>
    <s v="ADBE"/>
    <x v="0"/>
    <d v="2013-11-29T00:00:00"/>
    <n v="4055240000"/>
    <n v="586557000"/>
    <n v="2140578000"/>
    <n v="826631000"/>
    <n v="52254000"/>
    <s v="Information Technology"/>
    <s v="Application Software"/>
  </r>
  <r>
    <s v="ADBE"/>
    <x v="1"/>
    <d v="2014-11-28T00:00:00"/>
    <n v="4147065000"/>
    <n v="622080000"/>
    <n v="2195640000"/>
    <n v="844353000"/>
    <n v="52424000"/>
    <s v="Information Technology"/>
    <s v="Application Software"/>
  </r>
  <r>
    <s v="ADBE"/>
    <x v="2"/>
    <d v="2015-11-27T00:00:00"/>
    <n v="4795511000"/>
    <n v="744317000"/>
    <n v="2215161000"/>
    <n v="862730000"/>
    <n v="68649000"/>
    <s v="Information Technology"/>
    <s v="Application Software"/>
  </r>
  <r>
    <s v="ADBE"/>
    <x v="3"/>
    <d v="2016-12-02T00:00:00"/>
    <n v="5854430000"/>
    <n v="819908000"/>
    <n v="2487907000"/>
    <n v="975987000"/>
    <n v="78534000"/>
    <s v="Information Technology"/>
    <s v="Application Software"/>
  </r>
  <r>
    <s v="ADI"/>
    <x v="0"/>
    <d v="2013-11-02T00:00:00"/>
    <n v="2633689000"/>
    <n v="941278000"/>
    <n v="396233000"/>
    <n v="513035000"/>
    <n v="220000"/>
    <s v="Information Technology"/>
    <s v="Semiconductors"/>
  </r>
  <r>
    <s v="ADI"/>
    <x v="1"/>
    <d v="2014-11-01T00:00:00"/>
    <n v="2864773000"/>
    <n v="1034585000"/>
    <n v="454676000"/>
    <n v="559686000"/>
    <n v="26020000"/>
    <s v="Information Technology"/>
    <s v="Semiconductors"/>
  </r>
  <r>
    <s v="ADI"/>
    <x v="2"/>
    <d v="2015-10-31T00:00:00"/>
    <n v="3435092000"/>
    <n v="1175830000"/>
    <n v="702644000"/>
    <n v="637459000"/>
    <n v="88318000"/>
    <s v="Information Technology"/>
    <s v="Semiconductors"/>
  </r>
  <r>
    <s v="ADI"/>
    <x v="3"/>
    <d v="2016-10-29T00:00:00"/>
    <n v="3421409000"/>
    <n v="1194236000"/>
    <n v="461438000"/>
    <n v="653816000"/>
    <n v="70123000"/>
    <s v="Information Technology"/>
    <s v="Semiconductors"/>
  </r>
  <r>
    <s v="ADM"/>
    <x v="0"/>
    <d v="2012-12-31T00:00:00"/>
    <n v="90559000000"/>
    <n v="86936000000"/>
    <n v="1665000000"/>
    <s v=" $-   "/>
    <s v=" $-   "/>
    <s v="Consumer Staples"/>
    <s v="Agricultural Products"/>
  </r>
  <r>
    <s v="ADM"/>
    <x v="1"/>
    <d v="2013-12-31T00:00:00"/>
    <n v="89804000000"/>
    <n v="85915000000"/>
    <n v="1759000000"/>
    <s v=" $-   "/>
    <s v=" $-   "/>
    <s v="Consumer Staples"/>
    <s v="Agricultural Products"/>
  </r>
  <r>
    <s v="ADM"/>
    <x v="2"/>
    <d v="2014-12-31T00:00:00"/>
    <n v="81201000000"/>
    <n v="76433000000"/>
    <n v="1907000000"/>
    <s v=" $-   "/>
    <s v=" $-   "/>
    <s v="Consumer Staples"/>
    <s v="Agricultural Products"/>
  </r>
  <r>
    <s v="ADM"/>
    <x v="3"/>
    <d v="2015-12-31T00:00:00"/>
    <n v="67702000000"/>
    <n v="63682000000"/>
    <n v="2010000000"/>
    <s v=" $-   "/>
    <s v=" $-   "/>
    <s v="Consumer Staples"/>
    <s v="Agricultural Products"/>
  </r>
  <r>
    <s v="ADS"/>
    <x v="0"/>
    <d v="2012-12-31T00:00:00"/>
    <n v="3641390000"/>
    <n v="2392091000"/>
    <n v="108059000"/>
    <s v=" $-   "/>
    <n v="166876000"/>
    <s v="Information Technology"/>
    <s v="Data Processing &amp; Outsourced Services"/>
  </r>
  <r>
    <s v="ADS"/>
    <x v="1"/>
    <d v="2013-12-31T00:00:00"/>
    <n v="4319063000"/>
    <n v="2894917000"/>
    <n v="109115000"/>
    <s v=" $-   "/>
    <n v="216119000"/>
    <s v="Information Technology"/>
    <s v="Data Processing &amp; Outsourced Services"/>
  </r>
  <r>
    <s v="ADS"/>
    <x v="2"/>
    <d v="2014-12-31T00:00:00"/>
    <n v="5302940000"/>
    <n v="3643979000"/>
    <n v="247412000"/>
    <s v=" $-   "/>
    <n v="313082000"/>
    <s v="Information Technology"/>
    <s v="Data Processing &amp; Outsourced Services"/>
  </r>
  <r>
    <s v="ADS"/>
    <x v="3"/>
    <d v="2015-12-31T00:00:00"/>
    <n v="6439746000"/>
    <n v="4482700000"/>
    <n v="203046000"/>
    <s v=" $-   "/>
    <n v="492140000"/>
    <s v="Information Technology"/>
    <s v="Data Processing &amp; Outsourced Services"/>
  </r>
  <r>
    <s v="ADSK"/>
    <x v="0"/>
    <d v="2013-01-31T00:00:00"/>
    <n v="2312200000"/>
    <n v="238500000"/>
    <n v="1081800000"/>
    <n v="600000000"/>
    <n v="42100000"/>
    <s v="Information Technology"/>
    <s v="Application Software"/>
  </r>
  <r>
    <s v="ADSK"/>
    <x v="1"/>
    <d v="2014-01-31T00:00:00"/>
    <n v="2273900000"/>
    <n v="274300000"/>
    <n v="1054400000"/>
    <n v="611100000"/>
    <n v="36500000"/>
    <s v="Information Technology"/>
    <s v="Application Software"/>
  </r>
  <r>
    <s v="ADSK"/>
    <x v="2"/>
    <d v="2015-01-31T00:00:00"/>
    <n v="2512200000"/>
    <n v="342100000"/>
    <n v="1281300000"/>
    <n v="725200000"/>
    <n v="39800000"/>
    <s v="Information Technology"/>
    <s v="Application Software"/>
  </r>
  <r>
    <s v="ADSK"/>
    <x v="3"/>
    <d v="2016-01-31T00:00:00"/>
    <n v="2504100000"/>
    <n v="370700000"/>
    <n v="1308900000"/>
    <n v="790000000"/>
    <n v="33200000"/>
    <s v="Information Technology"/>
    <s v="Application Software"/>
  </r>
  <r>
    <s v="AEE"/>
    <x v="0"/>
    <d v="2012-12-31T00:00:00"/>
    <n v="5781000000"/>
    <n v="3477000000"/>
    <n v="443000000"/>
    <s v=" $-   "/>
    <n v="673000000"/>
    <s v="Utilities"/>
    <s v="MultiUtilities"/>
  </r>
  <r>
    <s v="AEE"/>
    <x v="1"/>
    <d v="2013-12-31T00:00:00"/>
    <n v="5838000000"/>
    <n v="3490000000"/>
    <n v="458000000"/>
    <s v=" $-   "/>
    <n v="706000000"/>
    <s v="Utilities"/>
    <s v="MultiUtilities"/>
  </r>
  <r>
    <s v="AEE"/>
    <x v="2"/>
    <d v="2014-12-31T00:00:00"/>
    <n v="6053000000"/>
    <n v="3586000000"/>
    <n v="468000000"/>
    <s v=" $-   "/>
    <n v="745000000"/>
    <s v="Utilities"/>
    <s v="MultiUtilities"/>
  </r>
  <r>
    <s v="AEE"/>
    <x v="3"/>
    <d v="2015-12-31T00:00:00"/>
    <n v="6098000000"/>
    <n v="3501000000"/>
    <n v="542000000"/>
    <s v=" $-   "/>
    <n v="796000000"/>
    <s v="Utilities"/>
    <s v="MultiUtilities"/>
  </r>
  <r>
    <s v="AEP"/>
    <x v="0"/>
    <d v="2012-12-31T00:00:00"/>
    <n v="14945000000"/>
    <n v="6395000000"/>
    <n v="3812000000"/>
    <s v=" $-   "/>
    <n v="1782000000"/>
    <s v="Utilities"/>
    <s v="Electric Utilities"/>
  </r>
  <r>
    <s v="AEP"/>
    <x v="1"/>
    <d v="2013-12-31T00:00:00"/>
    <n v="14813500000"/>
    <n v="6722300000"/>
    <n v="3329800000"/>
    <s v=" $-   "/>
    <n v="1712500000"/>
    <s v="Utilities"/>
    <s v="Electric Utilities"/>
  </r>
  <r>
    <s v="AEP"/>
    <x v="2"/>
    <d v="2014-12-31T00:00:00"/>
    <n v="16378600000"/>
    <n v="7685700000"/>
    <n v="3667900000"/>
    <s v=" $-   "/>
    <n v="1897600000"/>
    <s v="Utilities"/>
    <s v="Electric Utilities"/>
  </r>
  <r>
    <s v="AEP"/>
    <x v="3"/>
    <d v="2015-12-31T00:00:00"/>
    <n v="16453200000"/>
    <n v="7433500000"/>
    <n v="3676500000"/>
    <s v=" $-   "/>
    <n v="2009700000"/>
    <s v="Utilities"/>
    <s v="Electric Utilities"/>
  </r>
  <r>
    <s v="AFL"/>
    <x v="0"/>
    <d v="2012-12-31T00:00:00"/>
    <n v="25364000000"/>
    <n v="17074000000"/>
    <s v=" $-   "/>
    <s v=" $-   "/>
    <n v="3727000000"/>
    <s v="Financials"/>
    <s v="Life &amp; Health Insurance"/>
  </r>
  <r>
    <s v="AFL"/>
    <x v="1"/>
    <d v="2013-12-31T00:00:00"/>
    <n v="23939000000"/>
    <n v="15341000000"/>
    <s v=" $-   "/>
    <s v=" $-   "/>
    <n v="3489000000"/>
    <s v="Financials"/>
    <s v="Life &amp; Health Insurance"/>
  </r>
  <r>
    <s v="AFL"/>
    <x v="2"/>
    <d v="2014-12-31T00:00:00"/>
    <n v="22728000000"/>
    <n v="14373000000"/>
    <s v=" $-   "/>
    <s v=" $-   "/>
    <n v="3547000000"/>
    <s v="Financials"/>
    <s v="Life &amp; Health Insurance"/>
  </r>
  <r>
    <s v="AFL"/>
    <x v="3"/>
    <d v="2015-12-31T00:00:00"/>
    <n v="20872000000"/>
    <n v="13049000000"/>
    <s v=" $-   "/>
    <s v=" $-   "/>
    <n v="3672000000"/>
    <s v="Financials"/>
    <s v="Life &amp; Health Insurance"/>
  </r>
  <r>
    <s v="AIG"/>
    <x v="0"/>
    <d v="2012-12-31T00:00:00"/>
    <n v="71214000000"/>
    <n v="37745000000"/>
    <n v="21491000000"/>
    <s v=" $-   "/>
    <s v=" $-   "/>
    <s v="Financials"/>
    <s v="Property &amp; Casualty Insurance"/>
  </r>
  <r>
    <s v="AIG"/>
    <x v="1"/>
    <d v="2013-12-31T00:00:00"/>
    <n v="68874000000"/>
    <n v="34660000000"/>
    <n v="22005000000"/>
    <s v=" $-   "/>
    <s v=" $-   "/>
    <s v="Financials"/>
    <s v="Property &amp; Casualty Insurance"/>
  </r>
  <r>
    <s v="AIG"/>
    <x v="2"/>
    <d v="2014-12-31T00:00:00"/>
    <n v="64406000000"/>
    <n v="33611000000"/>
    <n v="18491000000"/>
    <s v=" $-   "/>
    <s v=" $-   "/>
    <s v="Financials"/>
    <s v="Property &amp; Casualty Insurance"/>
  </r>
  <r>
    <s v="AIG"/>
    <x v="3"/>
    <d v="2015-12-31T00:00:00"/>
    <n v="58327000000"/>
    <n v="36581000000"/>
    <n v="16417000000"/>
    <s v=" $-   "/>
    <s v=" $-   "/>
    <s v="Financials"/>
    <s v="Property &amp; Casualty Insurance"/>
  </r>
  <r>
    <s v="AIV"/>
    <x v="0"/>
    <d v="2012-12-31T00:00:00"/>
    <n v="958511000"/>
    <n v="386355000"/>
    <n v="61732000"/>
    <s v=" $-   "/>
    <n v="325173000"/>
    <s v="Real Estate"/>
    <s v="REITs"/>
  </r>
  <r>
    <s v="AIV"/>
    <x v="1"/>
    <d v="2013-12-31T00:00:00"/>
    <n v="974053000"/>
    <n v="380051000"/>
    <n v="53073000"/>
    <s v=" $-   "/>
    <n v="291910000"/>
    <s v="Real Estate"/>
    <s v="REITs"/>
  </r>
  <r>
    <s v="AIV"/>
    <x v="2"/>
    <d v="2014-12-31T00:00:00"/>
    <n v="984363000"/>
    <n v="380964000"/>
    <n v="56621000"/>
    <s v=" $-   "/>
    <n v="282608000"/>
    <s v="Real Estate"/>
    <s v="REITs"/>
  </r>
  <r>
    <s v="AIV"/>
    <x v="3"/>
    <d v="2015-12-31T00:00:00"/>
    <n v="981310000"/>
    <n v="365248000"/>
    <n v="53546000"/>
    <s v=" $-   "/>
    <n v="306301000"/>
    <s v="Real Estate"/>
    <s v="REITs"/>
  </r>
  <r>
    <s v="AIZ"/>
    <x v="0"/>
    <d v="2013-12-31T00:00:00"/>
    <n v="9047657000"/>
    <n v="6709936000"/>
    <s v=" $-   "/>
    <s v=" $-   "/>
    <n v="1470287000"/>
    <s v="Financials"/>
    <s v="Multi-line Insurance"/>
  </r>
  <r>
    <s v="AIZ"/>
    <x v="1"/>
    <d v="2014-12-31T00:00:00"/>
    <n v="10381653000"/>
    <n v="8093563000"/>
    <s v=" $-   "/>
    <s v=" $-   "/>
    <n v="1485558000"/>
    <s v="Financials"/>
    <s v="Multi-line Insurance"/>
  </r>
  <r>
    <s v="AIZ"/>
    <x v="2"/>
    <d v="2015-12-31T00:00:00"/>
    <n v="10325494000"/>
    <n v="8666624000"/>
    <s v=" $-   "/>
    <s v=" $-   "/>
    <n v="1402573000"/>
    <s v="Financials"/>
    <s v="Multi-line Insurance"/>
  </r>
  <r>
    <s v="AIZ"/>
    <x v="3"/>
    <d v="2016-12-31T00:00:00"/>
    <n v="7531780000"/>
    <n v="5251228000"/>
    <s v=" $-   "/>
    <s v=" $-   "/>
    <n v="1351314000"/>
    <s v="Financials"/>
    <s v="Multi-line Insurance"/>
  </r>
  <r>
    <s v="AKAM"/>
    <x v="0"/>
    <d v="2012-12-31T00:00:00"/>
    <n v="1373947000"/>
    <n v="529900000"/>
    <n v="433448000"/>
    <n v="74744000"/>
    <n v="20962000"/>
    <s v="Information Technology"/>
    <s v="Internet Software &amp; Services"/>
  </r>
  <r>
    <s v="AKAM"/>
    <x v="1"/>
    <d v="2013-12-31T00:00:00"/>
    <n v="1577922000"/>
    <n v="511087000"/>
    <n v="535598000"/>
    <n v="93879000"/>
    <n v="21547000"/>
    <s v="Information Technology"/>
    <s v="Internet Software &amp; Services"/>
  </r>
  <r>
    <s v="AKAM"/>
    <x v="2"/>
    <d v="2014-12-31T00:00:00"/>
    <n v="1963874000"/>
    <n v="610943000"/>
    <n v="704880000"/>
    <n v="125286000"/>
    <n v="32057000"/>
    <s v="Information Technology"/>
    <s v="Internet Software &amp; Services"/>
  </r>
  <r>
    <s v="AKAM"/>
    <x v="3"/>
    <d v="2015-12-31T00:00:00"/>
    <n v="2197448000"/>
    <n v="725620000"/>
    <n v="829253000"/>
    <n v="148591000"/>
    <n v="27067000"/>
    <s v="Information Technology"/>
    <s v="Internet Software &amp; Services"/>
  </r>
  <r>
    <s v="ALB"/>
    <x v="0"/>
    <d v="2012-12-31T00:00:00"/>
    <n v="2519154000"/>
    <n v="1620311000"/>
    <n v="308456000"/>
    <n v="78919000"/>
    <s v=" $-   "/>
    <s v="Materials"/>
    <s v="Specialty Chemicals"/>
  </r>
  <r>
    <s v="ALB"/>
    <x v="1"/>
    <d v="2013-12-31T00:00:00"/>
    <n v="2394270000"/>
    <n v="1543799000"/>
    <n v="158189000"/>
    <n v="82246000"/>
    <s v=" $-   "/>
    <s v="Materials"/>
    <s v="Specialty Chemicals"/>
  </r>
  <r>
    <s v="ALB"/>
    <x v="2"/>
    <d v="2014-12-31T00:00:00"/>
    <n v="2445548000"/>
    <n v="1674700000"/>
    <n v="355135000"/>
    <n v="88310000"/>
    <s v=" $-   "/>
    <s v="Materials"/>
    <s v="Specialty Chemicals"/>
  </r>
  <r>
    <s v="ALB"/>
    <x v="3"/>
    <d v="2015-12-31T00:00:00"/>
    <n v="3651335000"/>
    <n v="2454463000"/>
    <n v="512274000"/>
    <n v="102871000"/>
    <s v=" $-   "/>
    <s v="Materials"/>
    <s v="Specialty Chemicals"/>
  </r>
  <r>
    <s v="ALK"/>
    <x v="0"/>
    <d v="2012-12-31T00:00:00"/>
    <n v="4657000000"/>
    <n v="2319000000"/>
    <n v="1542000000"/>
    <s v=" $-   "/>
    <n v="264000000"/>
    <s v="Industrials"/>
    <s v="Airlines"/>
  </r>
  <r>
    <s v="ALK"/>
    <x v="1"/>
    <d v="2013-12-31T00:00:00"/>
    <n v="5156000000"/>
    <n v="2355000000"/>
    <n v="1693000000"/>
    <s v=" $-   "/>
    <n v="270000000"/>
    <s v="Industrials"/>
    <s v="Airlines"/>
  </r>
  <r>
    <s v="ALK"/>
    <x v="2"/>
    <d v="2014-12-31T00:00:00"/>
    <n v="5368000000"/>
    <n v="2325000000"/>
    <n v="1817000000"/>
    <s v=" $-   "/>
    <n v="294000000"/>
    <s v="Industrials"/>
    <s v="Airlines"/>
  </r>
  <r>
    <s v="ALK"/>
    <x v="3"/>
    <d v="2015-12-31T00:00:00"/>
    <n v="5598000000"/>
    <n v="1935000000"/>
    <n v="2013000000"/>
    <s v=" $-   "/>
    <n v="320000000"/>
    <s v="Industrials"/>
    <s v="Airlines"/>
  </r>
  <r>
    <s v="ALL"/>
    <x v="0"/>
    <d v="2012-12-31T00:00:00"/>
    <n v="33315000000"/>
    <n v="21618000000"/>
    <s v=" $-   "/>
    <s v=" $-   "/>
    <n v="8002000000"/>
    <s v="Financials"/>
    <s v="Property &amp; Casualty Insurance"/>
  </r>
  <r>
    <s v="ALL"/>
    <x v="1"/>
    <d v="2013-12-31T00:00:00"/>
    <n v="34507000000"/>
    <n v="19828000000"/>
    <n v="1278000000"/>
    <s v=" $-   "/>
    <n v="8389000000"/>
    <s v="Financials"/>
    <s v="Property &amp; Casualty Insurance"/>
  </r>
  <r>
    <s v="ALL"/>
    <x v="2"/>
    <d v="2014-12-31T00:00:00"/>
    <n v="35239000000"/>
    <n v="21193000000"/>
    <n v="919000000"/>
    <s v=" $-   "/>
    <n v="8476000000"/>
    <s v="Financials"/>
    <s v="Property &amp; Casualty Insurance"/>
  </r>
  <r>
    <s v="ALL"/>
    <x v="3"/>
    <d v="2015-12-31T00:00:00"/>
    <n v="35653000000"/>
    <n v="22837000000"/>
    <n v="761000000"/>
    <s v=" $-   "/>
    <n v="8445000000"/>
    <s v="Financials"/>
    <s v="Property &amp; Casualty Insurance"/>
  </r>
  <r>
    <s v="ALLE"/>
    <x v="0"/>
    <d v="2013-12-31T00:00:00"/>
    <n v="2069600000"/>
    <n v="1208100000"/>
    <n v="483100000"/>
    <s v=" $-   "/>
    <s v=" $-   "/>
    <s v="Industrials"/>
    <s v="Building Products"/>
  </r>
  <r>
    <s v="ALLE"/>
    <x v="1"/>
    <d v="2014-12-31T00:00:00"/>
    <n v="2118300000"/>
    <n v="1264600000"/>
    <n v="527400000"/>
    <s v=" $-   "/>
    <s v=" $-   "/>
    <s v="Industrials"/>
    <s v="Building Products"/>
  </r>
  <r>
    <s v="ALLE"/>
    <x v="2"/>
    <d v="2015-12-31T00:00:00"/>
    <n v="2068100000"/>
    <n v="1199000000"/>
    <n v="510500000"/>
    <s v=" $-   "/>
    <s v=" $-   "/>
    <s v="Industrials"/>
    <s v="Building Products"/>
  </r>
  <r>
    <s v="ALLE"/>
    <x v="3"/>
    <d v="2016-12-31T00:00:00"/>
    <n v="2238000000"/>
    <n v="1252700000"/>
    <n v="559800000"/>
    <s v=" $-   "/>
    <s v=" $-   "/>
    <s v="Industrials"/>
    <s v="Building Products"/>
  </r>
  <r>
    <s v="ALXN"/>
    <x v="0"/>
    <d v="2013-12-31T00:00:00"/>
    <n v="1551346000"/>
    <n v="177556000"/>
    <n v="493726000"/>
    <n v="317093000"/>
    <n v="417000"/>
    <s v="Health Care"/>
    <s v="Biotechnology"/>
  </r>
  <r>
    <s v="ALXN"/>
    <x v="1"/>
    <d v="2014-12-31T00:00:00"/>
    <n v="2234000000"/>
    <n v="174000000"/>
    <n v="650000000"/>
    <n v="514000000"/>
    <s v=" $-   "/>
    <s v="Health Care"/>
    <s v="Biotechnology"/>
  </r>
  <r>
    <s v="ALXN"/>
    <x v="2"/>
    <d v="2015-12-31T00:00:00"/>
    <n v="2604000000"/>
    <n v="233000000"/>
    <n v="927000000"/>
    <n v="709000000"/>
    <n v="117000000"/>
    <s v="Health Care"/>
    <s v="Biotechnology"/>
  </r>
  <r>
    <s v="ALXN"/>
    <x v="3"/>
    <d v="2016-12-31T00:00:00"/>
    <n v="3084000000"/>
    <n v="258000000"/>
    <n v="990000000"/>
    <n v="757000000"/>
    <n v="322000000"/>
    <s v="Health Care"/>
    <s v="Biotechnology"/>
  </r>
  <r>
    <s v="AMAT"/>
    <x v="0"/>
    <d v="2013-10-27T00:00:00"/>
    <n v="7509000000"/>
    <n v="4518000000"/>
    <n v="898000000"/>
    <n v="1320000000"/>
    <s v=" $-   "/>
    <s v="Information Technology"/>
    <s v="Semiconductor Equipment"/>
  </r>
  <r>
    <s v="AMAT"/>
    <x v="1"/>
    <d v="2014-10-26T00:00:00"/>
    <n v="9072000000"/>
    <n v="5229000000"/>
    <n v="895000000"/>
    <n v="1428000000"/>
    <s v=" $-   "/>
    <s v="Information Technology"/>
    <s v="Semiconductor Equipment"/>
  </r>
  <r>
    <s v="AMAT"/>
    <x v="2"/>
    <d v="2015-10-25T00:00:00"/>
    <n v="9659000000"/>
    <n v="5707000000"/>
    <n v="808000000"/>
    <n v="1451000000"/>
    <s v=" $-   "/>
    <s v="Information Technology"/>
    <s v="Semiconductor Equipment"/>
  </r>
  <r>
    <s v="AMAT"/>
    <x v="3"/>
    <d v="2016-10-30T00:00:00"/>
    <n v="10825000000"/>
    <n v="6314000000"/>
    <n v="819000000"/>
    <n v="1540000000"/>
    <s v=" $-   "/>
    <s v="Information Technology"/>
    <s v="Semiconductor Equipment"/>
  </r>
  <r>
    <s v="AME"/>
    <x v="0"/>
    <d v="2012-12-31T00:00:00"/>
    <n v="3334213000"/>
    <n v="2154132000"/>
    <n v="380532000"/>
    <s v=" $-   "/>
    <n v="53677000"/>
    <s v="Industrials"/>
    <s v="Electrical Components &amp; Equipment"/>
  </r>
  <r>
    <s v="AME"/>
    <x v="1"/>
    <d v="2013-12-31T00:00:00"/>
    <n v="3594136000"/>
    <n v="2323642000"/>
    <n v="398177000"/>
    <s v=" $-   "/>
    <n v="57238000"/>
    <s v="Industrials"/>
    <s v="Electrical Components &amp; Equipment"/>
  </r>
  <r>
    <s v="AME"/>
    <x v="2"/>
    <d v="2014-12-31T00:00:00"/>
    <n v="4021964000"/>
    <n v="2597017000"/>
    <n v="462637000"/>
    <s v=" $-   "/>
    <n v="63724000"/>
    <s v="Industrials"/>
    <s v="Electrical Components &amp; Equipment"/>
  </r>
  <r>
    <s v="AME"/>
    <x v="3"/>
    <d v="2015-12-31T00:00:00"/>
    <n v="3974295000"/>
    <n v="2549280000"/>
    <n v="448592000"/>
    <s v=" $-   "/>
    <n v="68707000"/>
    <s v="Industrials"/>
    <s v="Electrical Components &amp; Equipment"/>
  </r>
  <r>
    <s v="AMGN"/>
    <x v="0"/>
    <d v="2013-12-31T00:00:00"/>
    <n v="18676000000"/>
    <n v="3346000000"/>
    <n v="5380000000"/>
    <n v="4083000000"/>
    <s v=" $-   "/>
    <s v="Health Care"/>
    <s v="Biotechnology"/>
  </r>
  <r>
    <s v="AMGN"/>
    <x v="1"/>
    <d v="2014-12-31T00:00:00"/>
    <n v="20063000000"/>
    <n v="4422000000"/>
    <n v="5153000000"/>
    <n v="4297000000"/>
    <s v=" $-   "/>
    <s v="Health Care"/>
    <s v="Biotechnology"/>
  </r>
  <r>
    <s v="AMGN"/>
    <x v="2"/>
    <d v="2015-12-31T00:00:00"/>
    <n v="21662000000"/>
    <n v="4227000000"/>
    <n v="4895000000"/>
    <n v="4070000000"/>
    <s v=" $-   "/>
    <s v="Health Care"/>
    <s v="Biotechnology"/>
  </r>
  <r>
    <s v="AMGN"/>
    <x v="3"/>
    <d v="2016-12-31T00:00:00"/>
    <n v="22991000000"/>
    <n v="4162000000"/>
    <n v="5195000000"/>
    <n v="3840000000"/>
    <s v=" $-   "/>
    <s v="Health Care"/>
    <s v="Biotechnology"/>
  </r>
  <r>
    <s v="AMP"/>
    <x v="0"/>
    <d v="2012-12-31T00:00:00"/>
    <n v="10259000000"/>
    <n v="1899000000"/>
    <n v="3927000000"/>
    <s v=" $-   "/>
    <n v="2877000000"/>
    <s v="Financials"/>
    <s v="Asset Management &amp; Custody Banks"/>
  </r>
  <r>
    <s v="AMP"/>
    <x v="1"/>
    <d v="2013-12-31T00:00:00"/>
    <n v="11230000000"/>
    <n v="1954000000"/>
    <n v="3862000000"/>
    <s v=" $-   "/>
    <n v="3132000000"/>
    <s v="Financials"/>
    <s v="Asset Management &amp; Custody Banks"/>
  </r>
  <r>
    <s v="AMP"/>
    <x v="2"/>
    <d v="2014-12-31T00:00:00"/>
    <n v="12296000000"/>
    <n v="1982000000"/>
    <n v="3808000000"/>
    <s v=" $-   "/>
    <n v="3603000000"/>
    <s v="Financials"/>
    <s v="Asset Management &amp; Custody Banks"/>
  </r>
  <r>
    <s v="AMP"/>
    <x v="3"/>
    <d v="2015-12-31T00:00:00"/>
    <n v="12200000000"/>
    <n v="2261000000"/>
    <n v="3750000000"/>
    <s v=" $-   "/>
    <n v="3630000000"/>
    <s v="Financials"/>
    <s v="Asset Management &amp; Custody Banks"/>
  </r>
  <r>
    <s v="AMT"/>
    <x v="0"/>
    <d v="2012-12-31T00:00:00"/>
    <n v="2875960000"/>
    <n v="722479000"/>
    <n v="389486000"/>
    <s v=" $-   "/>
    <n v="644276000"/>
    <s v="Real Estate"/>
    <s v="Specialized REITs"/>
  </r>
  <r>
    <s v="AMT"/>
    <x v="1"/>
    <d v="2013-12-31T00:00:00"/>
    <n v="3361407000"/>
    <n v="859873000"/>
    <n v="487084000"/>
    <s v=" $-   "/>
    <n v="800145000"/>
    <s v="Real Estate"/>
    <s v="Specialized REITs"/>
  </r>
  <r>
    <s v="AMT"/>
    <x v="2"/>
    <d v="2014-12-31T00:00:00"/>
    <n v="4100048000"/>
    <n v="1094265000"/>
    <n v="515059000"/>
    <s v=" $-   "/>
    <n v="1003802000"/>
    <s v="Real Estate"/>
    <s v="Specialized REITs"/>
  </r>
  <r>
    <s v="AMT"/>
    <x v="3"/>
    <d v="2015-12-31T00:00:00"/>
    <n v="4771516000"/>
    <n v="1308868000"/>
    <n v="564531000"/>
    <s v=" $-   "/>
    <n v="1285328000"/>
    <s v="Real Estate"/>
    <s v="Specialized REITs"/>
  </r>
  <r>
    <s v="AMZN"/>
    <x v="0"/>
    <d v="2013-12-31T00:00:00"/>
    <n v="74452000000"/>
    <n v="54181000000"/>
    <n v="19526000000"/>
    <s v=" $-   "/>
    <s v=" $-   "/>
    <s v="Consumer Discretionary"/>
    <s v="Internet &amp; Direct Marketing Retail"/>
  </r>
  <r>
    <s v="AMZN"/>
    <x v="1"/>
    <d v="2014-12-31T00:00:00"/>
    <n v="88988000000"/>
    <n v="62752000000"/>
    <n v="26058000000"/>
    <s v=" $-   "/>
    <s v=" $-   "/>
    <s v="Consumer Discretionary"/>
    <s v="Internet &amp; Direct Marketing Retail"/>
  </r>
  <r>
    <s v="AMZN"/>
    <x v="2"/>
    <d v="2015-12-31T00:00:00"/>
    <n v="107006000000"/>
    <n v="71651000000"/>
    <n v="33122000000"/>
    <s v=" $-   "/>
    <s v=" $-   "/>
    <s v="Consumer Discretionary"/>
    <s v="Internet &amp; Direct Marketing Retail"/>
  </r>
  <r>
    <s v="AMZN"/>
    <x v="3"/>
    <d v="2016-12-31T00:00:00"/>
    <n v="135987000000"/>
    <n v="88265000000"/>
    <n v="43536000000"/>
    <s v=" $-   "/>
    <s v=" $-   "/>
    <s v="Consumer Discretionary"/>
    <s v="Internet &amp; Direct Marketing Retail"/>
  </r>
  <r>
    <s v="AN"/>
    <x v="0"/>
    <d v="2013-12-31T00:00:00"/>
    <n v="17517600000"/>
    <n v="14757700000"/>
    <n v="1924300000"/>
    <s v=" $-   "/>
    <n v="95300000"/>
    <s v="Consumer Discretionary"/>
    <s v="Specialty Stores"/>
  </r>
  <r>
    <s v="AN"/>
    <x v="1"/>
    <d v="2014-12-31T00:00:00"/>
    <n v="19108800000"/>
    <n v="16120100000"/>
    <n v="2061000000"/>
    <s v=" $-   "/>
    <n v="106900000"/>
    <s v="Consumer Discretionary"/>
    <s v="Specialty Stores"/>
  </r>
  <r>
    <s v="AN"/>
    <x v="2"/>
    <d v="2015-12-31T00:00:00"/>
    <n v="20862000000"/>
    <n v="17600500000"/>
    <n v="2245600000"/>
    <s v=" $-   "/>
    <n v="127400000"/>
    <s v="Consumer Discretionary"/>
    <s v="Specialty Stores"/>
  </r>
  <r>
    <s v="AN"/>
    <x v="3"/>
    <d v="2016-12-31T00:00:00"/>
    <n v="21609000000"/>
    <n v="18295800000"/>
    <n v="2280300000"/>
    <s v=" $-   "/>
    <n v="143400000"/>
    <s v="Consumer Discretionary"/>
    <s v="Specialty Stores"/>
  </r>
  <r>
    <s v="ANTM"/>
    <x v="0"/>
    <d v="2012-12-31T00:00:00"/>
    <n v="61497200000"/>
    <n v="48213600000"/>
    <n v="8680500000"/>
    <s v=" $-   "/>
    <n v="233000000"/>
    <s v="Health Care"/>
    <s v="Managed Health Care"/>
  </r>
  <r>
    <s v="ANTM"/>
    <x v="1"/>
    <d v="2013-12-31T00:00:00"/>
    <n v="71023500000"/>
    <n v="56237100000"/>
    <n v="9952900000"/>
    <s v=" $-   "/>
    <n v="245300000"/>
    <s v="Health Care"/>
    <s v="Managed Health Care"/>
  </r>
  <r>
    <s v="ANTM"/>
    <x v="2"/>
    <d v="2014-12-31T00:00:00"/>
    <n v="73874100000"/>
    <n v="56854900000"/>
    <n v="11748400000"/>
    <s v=" $-   "/>
    <n v="220900000"/>
    <s v="Health Care"/>
    <s v="Managed Health Care"/>
  </r>
  <r>
    <s v="ANTM"/>
    <x v="3"/>
    <d v="2015-12-31T00:00:00"/>
    <n v="79156500000"/>
    <n v="61116900000"/>
    <n v="12534800000"/>
    <s v=" $-   "/>
    <n v="230100000"/>
    <s v="Health Care"/>
    <s v="Managed Health Care"/>
  </r>
  <r>
    <s v="APA"/>
    <x v="0"/>
    <d v="2012-12-31T00:00:00"/>
    <n v="16428000000"/>
    <n v="3079000000"/>
    <n v="1333000000"/>
    <s v=" $-   "/>
    <n v="6881000000"/>
    <s v="Energy"/>
    <s v="Oil &amp; Gas Exploration &amp; Production"/>
  </r>
  <r>
    <s v="APA"/>
    <x v="1"/>
    <d v="2013-12-31T00:00:00"/>
    <n v="14771000000"/>
    <n v="2938000000"/>
    <n v="1286000000"/>
    <s v=" $-   "/>
    <n v="5866000000"/>
    <s v="Energy"/>
    <s v="Oil &amp; Gas Exploration &amp; Production"/>
  </r>
  <r>
    <s v="APA"/>
    <x v="2"/>
    <d v="2014-12-31T00:00:00"/>
    <n v="12691000000"/>
    <n v="2511000000"/>
    <n v="1095000000"/>
    <s v=" $-   "/>
    <n v="9720000000"/>
    <s v="Energy"/>
    <s v="Oil &amp; Gas Exploration &amp; Production"/>
  </r>
  <r>
    <s v="APA"/>
    <x v="3"/>
    <d v="2015-12-31T00:00:00"/>
    <n v="6383000000"/>
    <n v="2065000000"/>
    <n v="791000000"/>
    <s v=" $-   "/>
    <n v="29372000000"/>
    <s v="Energy"/>
    <s v="Oil &amp; Gas Exploration &amp; Production"/>
  </r>
  <r>
    <s v="APC"/>
    <x v="0"/>
    <d v="2013-12-31T00:00:00"/>
    <n v="14581000000"/>
    <n v="2942000000"/>
    <n v="2256000000"/>
    <s v=" $-   "/>
    <n v="3927000000"/>
    <s v="Energy"/>
    <s v="Oil &amp; Gas Exploration &amp; Production"/>
  </r>
  <r>
    <s v="APC"/>
    <x v="1"/>
    <d v="2014-12-31T00:00:00"/>
    <n v="18470000000"/>
    <n v="3317000000"/>
    <n v="2725000000"/>
    <s v=" $-   "/>
    <n v="4550000000"/>
    <s v="Energy"/>
    <s v="Oil &amp; Gas Exploration &amp; Production"/>
  </r>
  <r>
    <s v="APC"/>
    <x v="2"/>
    <d v="2015-12-31T00:00:00"/>
    <n v="8698000000"/>
    <n v="3185000000"/>
    <n v="2000000000"/>
    <s v=" $-   "/>
    <n v="4603000000"/>
    <s v="Energy"/>
    <s v="Oil &amp; Gas Exploration &amp; Production"/>
  </r>
  <r>
    <s v="APC"/>
    <x v="3"/>
    <d v="2016-12-31T00:00:00"/>
    <n v="7869000000"/>
    <n v="2900000000"/>
    <n v="2094000000"/>
    <s v=" $-   "/>
    <n v="4301000000"/>
    <s v="Energy"/>
    <s v="Oil &amp; Gas Exploration &amp; Production"/>
  </r>
  <r>
    <s v="APD"/>
    <x v="0"/>
    <d v="2013-09-30T00:00:00"/>
    <n v="10180400000"/>
    <n v="7472100000"/>
    <n v="1018600000"/>
    <n v="133700000"/>
    <s v=" $-   "/>
    <s v="Materials"/>
    <s v="Industrial Gases"/>
  </r>
  <r>
    <s v="APD"/>
    <x v="1"/>
    <d v="2014-09-30T00:00:00"/>
    <n v="10439000000"/>
    <n v="7629900000"/>
    <n v="1007400000"/>
    <n v="139800000"/>
    <s v=" $-   "/>
    <s v="Materials"/>
    <s v="Industrial Gases"/>
  </r>
  <r>
    <s v="APD"/>
    <x v="2"/>
    <d v="2015-09-30T00:00:00"/>
    <n v="9894900000"/>
    <n v="6939000000"/>
    <n v="895300000"/>
    <n v="137100000"/>
    <s v=" $-   "/>
    <s v="Materials"/>
    <s v="Industrial Gases"/>
  </r>
  <r>
    <s v="APD"/>
    <x v="3"/>
    <d v="2016-09-30T00:00:00"/>
    <n v="9524400000"/>
    <n v="6402700000"/>
    <n v="797600000"/>
    <n v="132000000"/>
    <s v=" $-   "/>
    <s v="Materials"/>
    <s v="Industrial Gases"/>
  </r>
  <r>
    <s v="APH"/>
    <x v="0"/>
    <d v="2012-12-31T00:00:00"/>
    <n v="4292100000"/>
    <n v="2948900000"/>
    <n v="512900000"/>
    <s v=" $-   "/>
    <s v=" $-   "/>
    <s v="Information Technology"/>
    <s v="Electronic Components"/>
  </r>
  <r>
    <s v="APH"/>
    <x v="1"/>
    <d v="2013-12-31T00:00:00"/>
    <n v="4614700000"/>
    <n v="3163900000"/>
    <n v="548000000"/>
    <s v=" $-   "/>
    <s v=" $-   "/>
    <s v="Information Technology"/>
    <s v="Electronic Components"/>
  </r>
  <r>
    <s v="APH"/>
    <x v="2"/>
    <d v="2014-12-31T00:00:00"/>
    <n v="5345500000"/>
    <n v="3651700000"/>
    <n v="645100000"/>
    <s v=" $-   "/>
    <s v=" $-   "/>
    <s v="Information Technology"/>
    <s v="Electronic Components"/>
  </r>
  <r>
    <s v="APH"/>
    <x v="3"/>
    <d v="2015-12-31T00:00:00"/>
    <n v="5568700000"/>
    <n v="3789200000"/>
    <n v="669100000"/>
    <s v=" $-   "/>
    <s v=" $-   "/>
    <s v="Information Technology"/>
    <s v="Electronic Components"/>
  </r>
  <r>
    <s v="ARNC"/>
    <x v="0"/>
    <d v="2012-12-31T00:00:00"/>
    <n v="23700000000"/>
    <n v="20401000000"/>
    <n v="997000000"/>
    <n v="197000000"/>
    <n v="1460000000"/>
    <s v="Industrials"/>
    <s v="Aerospace &amp; Defense"/>
  </r>
  <r>
    <s v="ARNC"/>
    <x v="1"/>
    <d v="2013-12-31T00:00:00"/>
    <n v="23032000000"/>
    <n v="19286000000"/>
    <n v="1008000000"/>
    <n v="192000000"/>
    <n v="1421000000"/>
    <s v="Industrials"/>
    <s v="Aerospace &amp; Defense"/>
  </r>
  <r>
    <s v="ARNC"/>
    <x v="2"/>
    <d v="2014-12-31T00:00:00"/>
    <n v="23906000000"/>
    <n v="19137000000"/>
    <n v="995000000"/>
    <n v="218000000"/>
    <n v="1371000000"/>
    <s v="Industrials"/>
    <s v="Aerospace &amp; Defense"/>
  </r>
  <r>
    <s v="ARNC"/>
    <x v="3"/>
    <d v="2015-12-31T00:00:00"/>
    <n v="22534000000"/>
    <n v="18069000000"/>
    <n v="979000000"/>
    <n v="238000000"/>
    <n v="1280000000"/>
    <s v="Industrials"/>
    <s v="Aerospace &amp; Defense"/>
  </r>
  <r>
    <s v="ATVI"/>
    <x v="0"/>
    <d v="2012-12-31T00:00:00"/>
    <n v="4856000000"/>
    <n v="1662000000"/>
    <n v="1139000000"/>
    <n v="604000000"/>
    <s v=" $-   "/>
    <s v="Information Technology"/>
    <s v="Home Entertainment Software"/>
  </r>
  <r>
    <s v="ATVI"/>
    <x v="1"/>
    <d v="2013-12-31T00:00:00"/>
    <n v="4583000000"/>
    <n v="1531000000"/>
    <n v="1096000000"/>
    <n v="584000000"/>
    <s v=" $-   "/>
    <s v="Information Technology"/>
    <s v="Home Entertainment Software"/>
  </r>
  <r>
    <s v="ATVI"/>
    <x v="2"/>
    <d v="2014-12-31T00:00:00"/>
    <n v="4408000000"/>
    <n v="1525000000"/>
    <n v="1129000000"/>
    <n v="571000000"/>
    <s v=" $-   "/>
    <s v="Information Technology"/>
    <s v="Home Entertainment Software"/>
  </r>
  <r>
    <s v="ATVI"/>
    <x v="3"/>
    <d v="2015-12-31T00:00:00"/>
    <n v="4664000000"/>
    <n v="1585000000"/>
    <n v="1114000000"/>
    <n v="646000000"/>
    <s v=" $-   "/>
    <s v="Information Technology"/>
    <s v="Home Entertainment Software"/>
  </r>
  <r>
    <s v="AVGO"/>
    <x v="0"/>
    <d v="2015-11-01T00:00:00"/>
    <n v="6824000000"/>
    <n v="3271000000"/>
    <n v="486000000"/>
    <n v="1049000000"/>
    <n v="249000000"/>
    <s v="Information Technology"/>
    <s v="Semiconductors"/>
  </r>
  <r>
    <s v="AVGO"/>
    <x v="1"/>
    <d v="2016-10-30T00:00:00"/>
    <n v="13240000000"/>
    <n v="7300000000"/>
    <n v="806000000"/>
    <n v="2674000000"/>
    <n v="1873000000"/>
    <s v="Information Technology"/>
    <s v="Semiconductors"/>
  </r>
  <r>
    <s v="AVY"/>
    <x v="0"/>
    <d v="2012-12-31T00:00:00"/>
    <n v="5863500000"/>
    <n v="4335300000"/>
    <n v="1148900000"/>
    <s v=" $-   "/>
    <s v=" $-   "/>
    <s v="Materials"/>
    <s v="Paper Packaging"/>
  </r>
  <r>
    <s v="AVY"/>
    <x v="1"/>
    <d v="2013-12-28T00:00:00"/>
    <n v="6140000000"/>
    <n v="4502300000"/>
    <n v="1174200000"/>
    <s v=" $-   "/>
    <s v=" $-   "/>
    <s v="Materials"/>
    <s v="Paper Packaging"/>
  </r>
  <r>
    <s v="AVY"/>
    <x v="2"/>
    <d v="2015-01-03T00:00:00"/>
    <n v="6330300000"/>
    <n v="4679100000"/>
    <n v="1158900000"/>
    <s v=" $-   "/>
    <s v=" $-   "/>
    <s v="Materials"/>
    <s v="Paper Packaging"/>
  </r>
  <r>
    <s v="AVY"/>
    <x v="3"/>
    <d v="2016-01-02T00:00:00"/>
    <n v="5966900000"/>
    <n v="4321100000"/>
    <n v="1108100000"/>
    <s v=" $-   "/>
    <s v=" $-   "/>
    <s v="Materials"/>
    <s v="Paper Packaging"/>
  </r>
  <r>
    <s v="AWK"/>
    <x v="0"/>
    <d v="2012-12-31T00:00:00"/>
    <n v="2853926000"/>
    <n v="1329500000"/>
    <n v="220758000"/>
    <s v=" $-   "/>
    <n v="380402000"/>
    <s v="Utilities"/>
    <s v="Water Utilities"/>
  </r>
  <r>
    <s v="AWK"/>
    <x v="1"/>
    <d v="2013-12-31T00:00:00"/>
    <n v="2879000000"/>
    <n v="1289000000"/>
    <n v="234000000"/>
    <s v=" $-   "/>
    <n v="407000000"/>
    <s v="Utilities"/>
    <s v="Water Utilities"/>
  </r>
  <r>
    <s v="AWK"/>
    <x v="2"/>
    <d v="2014-12-31T00:00:00"/>
    <n v="3011000000"/>
    <n v="1350000000"/>
    <n v="236000000"/>
    <s v=" $-   "/>
    <n v="424000000"/>
    <s v="Utilities"/>
    <s v="Water Utilities"/>
  </r>
  <r>
    <s v="AWK"/>
    <x v="3"/>
    <d v="2015-12-31T00:00:00"/>
    <n v="3159000000"/>
    <n v="1404000000"/>
    <n v="243000000"/>
    <s v=" $-   "/>
    <n v="440000000"/>
    <s v="Utilities"/>
    <s v="Water Utilities"/>
  </r>
  <r>
    <s v="AXP"/>
    <x v="0"/>
    <d v="2012-12-31T00:00:00"/>
    <n v="33781000000"/>
    <n v="480000000"/>
    <n v="23392000000"/>
    <s v=" $-   "/>
    <n v="1712000000"/>
    <s v="Financials"/>
    <s v="Consumer Finance"/>
  </r>
  <r>
    <s v="AXP"/>
    <x v="1"/>
    <d v="2013-12-31T00:00:00"/>
    <n v="34828000000"/>
    <n v="442000000"/>
    <n v="23150000000"/>
    <s v=" $-   "/>
    <n v="1832000000"/>
    <s v="Financials"/>
    <s v="Consumer Finance"/>
  </r>
  <r>
    <s v="AXP"/>
    <x v="2"/>
    <d v="2014-12-31T00:00:00"/>
    <n v="35895000000"/>
    <n v="373000000"/>
    <n v="23153000000"/>
    <s v=" $-   "/>
    <n v="2044000000"/>
    <s v="Financials"/>
    <s v="Consumer Finance"/>
  </r>
  <r>
    <s v="AXP"/>
    <x v="3"/>
    <d v="2015-12-31T00:00:00"/>
    <n v="34441000000"/>
    <n v="475000000"/>
    <n v="22892000000"/>
    <s v=" $-   "/>
    <n v="1988000000"/>
    <s v="Financials"/>
    <s v="Consumer Finance"/>
  </r>
  <r>
    <s v="AYI"/>
    <x v="0"/>
    <d v="2013-08-31T00:00:00"/>
    <n v="2089100000"/>
    <n v="1251500000"/>
    <n v="607600000"/>
    <s v=" $-   "/>
    <s v=" $-   "/>
    <s v="Industrials"/>
    <s v="Electrical Components &amp; Equipment"/>
  </r>
  <r>
    <s v="AYI"/>
    <x v="1"/>
    <d v="2014-08-31T00:00:00"/>
    <n v="2393500000"/>
    <n v="1414300000"/>
    <n v="680300000"/>
    <s v=" $-   "/>
    <s v=" $-   "/>
    <s v="Industrials"/>
    <s v="Electrical Components &amp; Equipment"/>
  </r>
  <r>
    <s v="AYI"/>
    <x v="2"/>
    <d v="2015-08-31T00:00:00"/>
    <n v="2706700000"/>
    <n v="1561100000"/>
    <n v="756900000"/>
    <s v=" $-   "/>
    <s v=" $-   "/>
    <s v="Industrials"/>
    <s v="Electrical Components &amp; Equipment"/>
  </r>
  <r>
    <s v="AYI"/>
    <x v="3"/>
    <d v="2016-08-31T00:00:00"/>
    <n v="3291300000"/>
    <n v="1855100000"/>
    <n v="946000000"/>
    <s v=" $-   "/>
    <s v=" $-   "/>
    <s v="Industrials"/>
    <s v="Electrical Components &amp; Equipment"/>
  </r>
  <r>
    <s v="AZO"/>
    <x v="0"/>
    <d v="2013-08-31T00:00:00"/>
    <n v="9147530000"/>
    <n v="4406595000"/>
    <n v="2967837000"/>
    <s v=" $-   "/>
    <s v=" $-   "/>
    <s v="Consumer Discretionary"/>
    <s v="Specialty Stores"/>
  </r>
  <r>
    <s v="AZO"/>
    <x v="1"/>
    <d v="2014-08-30T00:00:00"/>
    <n v="9475313000"/>
    <n v="4540406000"/>
    <n v="3104684000"/>
    <s v=" $-   "/>
    <s v=" $-   "/>
    <s v="Consumer Discretionary"/>
    <s v="Specialty Stores"/>
  </r>
  <r>
    <s v="AZO"/>
    <x v="2"/>
    <d v="2015-08-29T00:00:00"/>
    <n v="10187340000"/>
    <n v="4860309000"/>
    <n v="3373980000"/>
    <s v=" $-   "/>
    <s v=" $-   "/>
    <s v="Consumer Discretionary"/>
    <s v="Specialty Stores"/>
  </r>
  <r>
    <s v="AZO"/>
    <x v="3"/>
    <d v="2016-08-27T00:00:00"/>
    <n v="10635676000"/>
    <n v="5026940000"/>
    <n v="3548341000"/>
    <s v=" $-   "/>
    <s v=" $-   "/>
    <s v="Consumer Discretionary"/>
    <s v="Specialty Stores"/>
  </r>
  <r>
    <s v="BA"/>
    <x v="0"/>
    <d v="2013-12-31T00:00:00"/>
    <n v="86623000000"/>
    <n v="73268000000"/>
    <n v="3742000000"/>
    <n v="3071000000"/>
    <s v=" $-   "/>
    <s v="Industrials"/>
    <s v="Aerospace &amp; Defense"/>
  </r>
  <r>
    <s v="BA"/>
    <x v="1"/>
    <d v="2014-12-31T00:00:00"/>
    <n v="90762000000"/>
    <n v="76752000000"/>
    <n v="3480000000"/>
    <n v="3047000000"/>
    <s v=" $-   "/>
    <s v="Industrials"/>
    <s v="Aerospace &amp; Defense"/>
  </r>
  <r>
    <s v="BA"/>
    <x v="2"/>
    <d v="2015-12-31T00:00:00"/>
    <n v="96114000000"/>
    <n v="82088000000"/>
    <n v="3251000000"/>
    <n v="3331000000"/>
    <s v=" $-   "/>
    <s v="Industrials"/>
    <s v="Aerospace &amp; Defense"/>
  </r>
  <r>
    <s v="BA"/>
    <x v="3"/>
    <d v="2016-12-31T00:00:00"/>
    <n v="94571000000"/>
    <n v="80790000000"/>
    <n v="3313000000"/>
    <n v="4627000000"/>
    <s v=" $-   "/>
    <s v="Industrials"/>
    <s v="Aerospace &amp; Defense"/>
  </r>
  <r>
    <s v="BAC"/>
    <x v="0"/>
    <d v="2012-12-31T00:00:00"/>
    <n v="100078000000"/>
    <n v="3753000000"/>
    <n v="70829000000"/>
    <s v=" $-   "/>
    <n v="9433000000"/>
    <s v="Financials"/>
    <s v="Banks"/>
  </r>
  <r>
    <s v="BAC"/>
    <x v="1"/>
    <d v="2013-12-31T00:00:00"/>
    <n v="101697000000"/>
    <n v="3034000000"/>
    <n v="68128000000"/>
    <s v=" $-   "/>
    <n v="4642000000"/>
    <s v="Financials"/>
    <s v="Banks"/>
  </r>
  <r>
    <s v="BAC"/>
    <x v="2"/>
    <d v="2014-12-31T00:00:00"/>
    <n v="95181000000"/>
    <n v="2656000000"/>
    <n v="74181000000"/>
    <s v=" $-   "/>
    <n v="3211000000"/>
    <s v="Financials"/>
    <s v="Banks"/>
  </r>
  <r>
    <s v="BAC"/>
    <x v="3"/>
    <d v="2015-12-31T00:00:00"/>
    <n v="93056000000"/>
    <n v="2204000000"/>
    <n v="56358000000"/>
    <s v=" $-   "/>
    <n v="3995000000"/>
    <s v="Financials"/>
    <s v="Banks"/>
  </r>
  <r>
    <s v="BAX"/>
    <x v="0"/>
    <d v="2012-12-31T00:00:00"/>
    <n v="13936000000"/>
    <n v="6802000000"/>
    <n v="3283000000"/>
    <n v="1081000000"/>
    <s v=" $-   "/>
    <s v="Health Care"/>
    <s v="Health Care Equipment"/>
  </r>
  <r>
    <s v="BAX"/>
    <x v="1"/>
    <d v="2013-12-31T00:00:00"/>
    <n v="9413000000"/>
    <n v="5251000000"/>
    <n v="3084000000"/>
    <n v="582000000"/>
    <s v=" $-   "/>
    <s v="Health Care"/>
    <s v="Health Care Equipment"/>
  </r>
  <r>
    <s v="BAX"/>
    <x v="2"/>
    <d v="2014-12-31T00:00:00"/>
    <n v="10719000000"/>
    <n v="6138000000"/>
    <n v="3315000000"/>
    <n v="610000000"/>
    <s v=" $-   "/>
    <s v="Health Care"/>
    <s v="Health Care Equipment"/>
  </r>
  <r>
    <s v="BAX"/>
    <x v="3"/>
    <d v="2015-12-31T00:00:00"/>
    <n v="9968000000"/>
    <n v="5822000000"/>
    <n v="3094000000"/>
    <n v="603000000"/>
    <s v=" $-   "/>
    <s v="Health Care"/>
    <s v="Health Care Equipment"/>
  </r>
  <r>
    <s v="BBBY"/>
    <x v="0"/>
    <d v="2013-03-02T00:00:00"/>
    <n v="10914585000"/>
    <n v="6525830000"/>
    <n v="2750537000"/>
    <s v=" $-   "/>
    <s v=" $-   "/>
    <s v="Consumer Discretionary"/>
    <s v="Specialty Stores"/>
  </r>
  <r>
    <s v="BBBY"/>
    <x v="1"/>
    <d v="2014-03-01T00:00:00"/>
    <n v="11503963000"/>
    <n v="6938381000"/>
    <n v="2950995000"/>
    <s v=" $-   "/>
    <s v=" $-   "/>
    <s v="Consumer Discretionary"/>
    <s v="Specialty Stores"/>
  </r>
  <r>
    <s v="BBBY"/>
    <x v="2"/>
    <d v="2015-02-28T00:00:00"/>
    <n v="11881176000"/>
    <n v="7261397000"/>
    <n v="3065486000"/>
    <s v=" $-   "/>
    <s v=" $-   "/>
    <s v="Consumer Discretionary"/>
    <s v="Specialty Stores"/>
  </r>
  <r>
    <s v="BBBY"/>
    <x v="3"/>
    <d v="2016-02-27T00:00:00"/>
    <n v="12103887000"/>
    <n v="7483577000"/>
    <n v="3205407000"/>
    <s v=" $-   "/>
    <s v=" $-   "/>
    <s v="Consumer Discretionary"/>
    <s v="Specialty Stores"/>
  </r>
  <r>
    <s v="BBT"/>
    <x v="0"/>
    <d v="2012-12-31T00:00:00"/>
    <n v="10737000000"/>
    <n v="429000000"/>
    <n v="5650000000"/>
    <s v=" $-   "/>
    <n v="1167000000"/>
    <s v="Financials"/>
    <s v="Banks"/>
  </r>
  <r>
    <s v="BBT"/>
    <x v="1"/>
    <d v="2013-12-31T00:00:00"/>
    <n v="10543000000"/>
    <n v="301000000"/>
    <n v="5625000000"/>
    <s v=" $-   "/>
    <n v="698000000"/>
    <s v="Financials"/>
    <s v="Banks"/>
  </r>
  <r>
    <s v="BBT"/>
    <x v="2"/>
    <d v="2014-12-31T00:00:00"/>
    <n v="9998000000"/>
    <n v="239000000"/>
    <n v="5715000000"/>
    <s v=" $-   "/>
    <n v="342000000"/>
    <s v="Financials"/>
    <s v="Banks"/>
  </r>
  <r>
    <s v="BBT"/>
    <x v="3"/>
    <d v="2015-12-31T00:00:00"/>
    <n v="10346000000"/>
    <n v="233000000"/>
    <n v="5996000000"/>
    <s v=" $-   "/>
    <n v="533000000"/>
    <s v="Financials"/>
    <s v="Banks"/>
  </r>
  <r>
    <s v="BBY"/>
    <x v="0"/>
    <d v="2012-03-03T00:00:00"/>
    <n v="45457000000"/>
    <n v="34473000000"/>
    <n v="8755000000"/>
    <s v=" $-   "/>
    <s v=" $-   "/>
    <s v="Consumer Discretionary"/>
    <s v="Computer &amp; Electronics Retail"/>
  </r>
  <r>
    <s v="BBY"/>
    <x v="1"/>
    <d v="2014-02-01T00:00:00"/>
    <n v="40611000000"/>
    <n v="31212000000"/>
    <n v="8106000000"/>
    <s v=" $-   "/>
    <s v=" $-   "/>
    <s v="Consumer Discretionary"/>
    <s v="Computer &amp; Electronics Retail"/>
  </r>
  <r>
    <s v="BBY"/>
    <x v="2"/>
    <d v="2015-01-31T00:00:00"/>
    <n v="40339000000"/>
    <n v="31292000000"/>
    <n v="7592000000"/>
    <s v=" $-   "/>
    <s v=" $-   "/>
    <s v="Consumer Discretionary"/>
    <s v="Computer &amp; Electronics Retail"/>
  </r>
  <r>
    <s v="BBY"/>
    <x v="3"/>
    <d v="2016-01-30T00:00:00"/>
    <n v="39528000000"/>
    <n v="30337000000"/>
    <n v="7618000000"/>
    <s v=" $-   "/>
    <s v=" $-   "/>
    <s v="Consumer Discretionary"/>
    <s v="Computer &amp; Electronics Retail"/>
  </r>
  <r>
    <s v="BCR"/>
    <x v="0"/>
    <d v="2013-12-31T00:00:00"/>
    <n v="3049500000"/>
    <n v="1194400000"/>
    <n v="920300000"/>
    <n v="295700000"/>
    <s v=" $-   "/>
    <s v="Health Care"/>
    <s v="Health Care Equipment"/>
  </r>
  <r>
    <s v="BCR"/>
    <x v="1"/>
    <d v="2014-12-31T00:00:00"/>
    <n v="3323600000"/>
    <n v="1258600000"/>
    <n v="981500000"/>
    <n v="302000000"/>
    <s v=" $-   "/>
    <s v="Health Care"/>
    <s v="Health Care Equipment"/>
  </r>
  <r>
    <s v="BCR"/>
    <x v="2"/>
    <d v="2015-12-31T00:00:00"/>
    <n v="3416000000"/>
    <n v="1301200000"/>
    <n v="1012100000"/>
    <n v="259200000"/>
    <s v=" $-   "/>
    <s v="Health Care"/>
    <s v="Health Care Equipment"/>
  </r>
  <r>
    <s v="BCR"/>
    <x v="3"/>
    <d v="2016-12-31T00:00:00"/>
    <n v="3714000000"/>
    <n v="1371700000"/>
    <n v="1101900000"/>
    <n v="292800000"/>
    <s v=" $-   "/>
    <s v="Health Care"/>
    <s v="Health Care Equipment"/>
  </r>
  <r>
    <s v="BDX"/>
    <x v="0"/>
    <d v="2013-09-30T00:00:00"/>
    <n v="8054000000"/>
    <n v="3883000000"/>
    <n v="2422000000"/>
    <n v="494000000"/>
    <s v=" $-   "/>
    <s v="Health Care"/>
    <s v="Health Care Equipment"/>
  </r>
  <r>
    <s v="BDX"/>
    <x v="1"/>
    <d v="2014-09-30T00:00:00"/>
    <n v="8446000000"/>
    <n v="4145000000"/>
    <n v="2145000000"/>
    <n v="550000000"/>
    <s v=" $-   "/>
    <s v="Health Care"/>
    <s v="Health Care Equipment"/>
  </r>
  <r>
    <s v="BDX"/>
    <x v="2"/>
    <d v="2015-09-30T00:00:00"/>
    <n v="10282000000"/>
    <n v="5587000000"/>
    <n v="2563000000"/>
    <n v="632000000"/>
    <s v=" $-   "/>
    <s v="Health Care"/>
    <s v="Health Care Equipment"/>
  </r>
  <r>
    <s v="BDX"/>
    <x v="3"/>
    <d v="2016-09-30T00:00:00"/>
    <n v="12483000000"/>
    <n v="6492000000"/>
    <n v="3005000000"/>
    <n v="828000000"/>
    <s v=" $-   "/>
    <s v="Health Care"/>
    <s v="Health Care Equipment"/>
  </r>
  <r>
    <s v="BHI"/>
    <x v="0"/>
    <d v="2013-12-31T00:00:00"/>
    <n v="22364000000"/>
    <n v="18553000000"/>
    <n v="1306000000"/>
    <n v="556000000"/>
    <s v=" $-   "/>
    <s v="Energy"/>
    <s v="Oil &amp; Gas Equipment &amp; Services"/>
  </r>
  <r>
    <s v="BHI"/>
    <x v="1"/>
    <d v="2014-12-31T00:00:00"/>
    <n v="24551000000"/>
    <n v="19746000000"/>
    <n v="1333000000"/>
    <n v="613000000"/>
    <s v=" $-   "/>
    <s v="Energy"/>
    <s v="Oil &amp; Gas Equipment &amp; Services"/>
  </r>
  <r>
    <s v="BHI"/>
    <x v="2"/>
    <d v="2015-12-31T00:00:00"/>
    <n v="15742000000"/>
    <n v="14415000000"/>
    <n v="969000000"/>
    <n v="466000000"/>
    <s v=" $-   "/>
    <s v="Energy"/>
    <s v="Oil &amp; Gas Equipment &amp; Services"/>
  </r>
  <r>
    <s v="BHI"/>
    <x v="3"/>
    <d v="2016-12-31T00:00:00"/>
    <n v="9841000000"/>
    <n v="9973000000"/>
    <n v="815000000"/>
    <n v="384000000"/>
    <s v=" $-   "/>
    <s v="Energy"/>
    <s v="Oil &amp; Gas Equipment &amp; Services"/>
  </r>
  <r>
    <s v="BIIB"/>
    <x v="0"/>
    <d v="2013-12-31T00:00:00"/>
    <n v="6932200000"/>
    <n v="857700000"/>
    <n v="1797000000"/>
    <n v="1444100000"/>
    <n v="342900000"/>
    <s v="Health Care"/>
    <s v="Biotechnology"/>
  </r>
  <r>
    <s v="BIIB"/>
    <x v="1"/>
    <d v="2014-12-31T00:00:00"/>
    <n v="9703300000"/>
    <n v="1171000000"/>
    <n v="2193400000"/>
    <n v="1893400000"/>
    <n v="489800000"/>
    <s v="Health Care"/>
    <s v="Biotechnology"/>
  </r>
  <r>
    <s v="BIIB"/>
    <x v="2"/>
    <d v="2015-12-31T00:00:00"/>
    <n v="10763800000"/>
    <n v="1240400000"/>
    <n v="2143600000"/>
    <n v="2012800000"/>
    <n v="382600000"/>
    <s v="Health Care"/>
    <s v="Biotechnology"/>
  </r>
  <r>
    <s v="BIIB"/>
    <x v="3"/>
    <d v="2016-12-31T00:00:00"/>
    <n v="11448800000"/>
    <n v="1478700000"/>
    <n v="1972900000"/>
    <n v="1973300000"/>
    <n v="385600000"/>
    <s v="Health Care"/>
    <s v="Biotechnology"/>
  </r>
  <r>
    <s v="BLL"/>
    <x v="0"/>
    <d v="2012-12-31T00:00:00"/>
    <n v="8735700000"/>
    <n v="7174000000"/>
    <n v="488300000"/>
    <s v=" $-   "/>
    <n v="282900000"/>
    <s v="Materials"/>
    <s v="Metal &amp; Glass Containers"/>
  </r>
  <r>
    <s v="BLL"/>
    <x v="1"/>
    <d v="2013-12-31T00:00:00"/>
    <n v="8468100000"/>
    <n v="6875400000"/>
    <n v="497400000"/>
    <s v=" $-   "/>
    <n v="299900000"/>
    <s v="Materials"/>
    <s v="Metal &amp; Glass Containers"/>
  </r>
  <r>
    <s v="BLL"/>
    <x v="2"/>
    <d v="2014-12-31T00:00:00"/>
    <n v="8570000000"/>
    <n v="6903500000"/>
    <n v="547000000"/>
    <s v=" $-   "/>
    <n v="280900000"/>
    <s v="Materials"/>
    <s v="Metal &amp; Glass Containers"/>
  </r>
  <r>
    <s v="BLL"/>
    <x v="3"/>
    <d v="2015-12-31T00:00:00"/>
    <n v="7997000000"/>
    <n v="6460300000"/>
    <n v="646000000"/>
    <s v=" $-   "/>
    <n v="285500000"/>
    <s v="Materials"/>
    <s v="Metal &amp; Glass Containers"/>
  </r>
  <r>
    <s v="BMY"/>
    <x v="0"/>
    <d v="2012-12-31T00:00:00"/>
    <n v="17621000000"/>
    <n v="4610000000"/>
    <n v="5017000000"/>
    <n v="3904000000"/>
    <s v=" $-   "/>
    <s v="Health Care"/>
    <s v="Health Care Distributors"/>
  </r>
  <r>
    <s v="BMY"/>
    <x v="1"/>
    <d v="2013-12-31T00:00:00"/>
    <n v="16385000000"/>
    <n v="4619000000"/>
    <n v="4939000000"/>
    <n v="3731000000"/>
    <s v=" $-   "/>
    <s v="Health Care"/>
    <s v="Health Care Distributors"/>
  </r>
  <r>
    <s v="BMY"/>
    <x v="2"/>
    <d v="2014-12-31T00:00:00"/>
    <n v="15879000000"/>
    <n v="3932000000"/>
    <n v="4822000000"/>
    <n v="4534000000"/>
    <s v=" $-   "/>
    <s v="Health Care"/>
    <s v="Health Care Distributors"/>
  </r>
  <r>
    <s v="BMY"/>
    <x v="3"/>
    <d v="2015-12-31T00:00:00"/>
    <n v="16560000000"/>
    <n v="3909000000"/>
    <n v="4841000000"/>
    <n v="5920000000"/>
    <s v=" $-   "/>
    <s v="Health Care"/>
    <s v="Health Care Distributors"/>
  </r>
  <r>
    <s v="BSX"/>
    <x v="0"/>
    <d v="2012-12-31T00:00:00"/>
    <n v="7249000000"/>
    <n v="2349000000"/>
    <n v="2529000000"/>
    <n v="886000000"/>
    <n v="395000000"/>
    <s v="Health Care"/>
    <s v="Health Care Equipment"/>
  </r>
  <r>
    <s v="BSX"/>
    <x v="1"/>
    <d v="2013-12-31T00:00:00"/>
    <n v="7143000000"/>
    <n v="2174000000"/>
    <n v="2678000000"/>
    <n v="861000000"/>
    <n v="410000000"/>
    <s v="Health Care"/>
    <s v="Health Care Equipment"/>
  </r>
  <r>
    <s v="BSX"/>
    <x v="2"/>
    <d v="2014-12-31T00:00:00"/>
    <n v="7380000000"/>
    <n v="2210000000"/>
    <n v="2817000000"/>
    <n v="817000000"/>
    <n v="438000000"/>
    <s v="Health Care"/>
    <s v="Health Care Equipment"/>
  </r>
  <r>
    <s v="BSX"/>
    <x v="3"/>
    <d v="2015-12-31T00:00:00"/>
    <n v="7477000000"/>
    <n v="2173000000"/>
    <n v="2996000000"/>
    <n v="876000000"/>
    <n v="495000000"/>
    <s v="Health Care"/>
    <s v="Health Care Equipment"/>
  </r>
  <r>
    <s v="BWA"/>
    <x v="0"/>
    <d v="2013-12-31T00:00:00"/>
    <n v="7436600000"/>
    <n v="5879100000"/>
    <n v="702300000"/>
    <s v=" $-   "/>
    <s v=" $-   "/>
    <s v="Consumer Discretionary"/>
    <s v="Auto Parts &amp; Equipment"/>
  </r>
  <r>
    <s v="BWA"/>
    <x v="1"/>
    <d v="2014-12-31T00:00:00"/>
    <n v="8305100000"/>
    <n v="6548700000"/>
    <n v="792700000"/>
    <s v=" $-   "/>
    <s v=" $-   "/>
    <s v="Consumer Discretionary"/>
    <s v="Auto Parts &amp; Equipment"/>
  </r>
  <r>
    <s v="BWA"/>
    <x v="2"/>
    <d v="2015-12-31T00:00:00"/>
    <n v="8023200000"/>
    <n v="6320100000"/>
    <n v="763400000"/>
    <s v=" $-   "/>
    <s v=" $-   "/>
    <s v="Consumer Discretionary"/>
    <s v="Auto Parts &amp; Equipment"/>
  </r>
  <r>
    <s v="BWA"/>
    <x v="3"/>
    <d v="2016-12-31T00:00:00"/>
    <n v="9071000000"/>
    <n v="7137900000"/>
    <n v="1707200000"/>
    <s v=" $-   "/>
    <s v=" $-   "/>
    <s v="Consumer Discretionary"/>
    <s v="Auto Parts &amp; Equipment"/>
  </r>
  <r>
    <s v="BXP"/>
    <x v="0"/>
    <d v="2012-12-31T00:00:00"/>
    <n v="1847186000"/>
    <n v="667208000"/>
    <n v="93782000"/>
    <s v=" $-   "/>
    <n v="445875000"/>
    <s v="Real Estate"/>
    <s v="REITs"/>
  </r>
  <r>
    <s v="BXP"/>
    <x v="1"/>
    <d v="2013-12-31T00:00:00"/>
    <n v="2135539000"/>
    <n v="771403000"/>
    <n v="117073000"/>
    <s v=" $-   "/>
    <n v="560637000"/>
    <s v="Real Estate"/>
    <s v="REITs"/>
  </r>
  <r>
    <s v="BXP"/>
    <x v="2"/>
    <d v="2014-12-31T00:00:00"/>
    <n v="2396998000"/>
    <n v="864526000"/>
    <n v="102077000"/>
    <s v=" $-   "/>
    <n v="628573000"/>
    <s v="Real Estate"/>
    <s v="REITs"/>
  </r>
  <r>
    <s v="BXP"/>
    <x v="3"/>
    <d v="2015-12-31T00:00:00"/>
    <n v="2490821000"/>
    <n v="904336000"/>
    <n v="97578000"/>
    <s v=" $-   "/>
    <n v="639542000"/>
    <s v="Real Estate"/>
    <s v="REITs"/>
  </r>
  <r>
    <s v="CAG"/>
    <x v="0"/>
    <d v="2013-05-26T00:00:00"/>
    <n v="13469300000"/>
    <n v="10104400000"/>
    <n v="2065900000"/>
    <s v=" $-   "/>
    <s v=" $-   "/>
    <s v="Consumer Staples"/>
    <s v="Packaged Foods &amp; Meats"/>
  </r>
  <r>
    <s v="CAG"/>
    <x v="1"/>
    <d v="2014-05-25T00:00:00"/>
    <n v="11838200000"/>
    <n v="8910800000"/>
    <n v="1778900000"/>
    <s v=" $-   "/>
    <s v=" $-   "/>
    <s v="Consumer Staples"/>
    <s v="Packaged Foods &amp; Meats"/>
  </r>
  <r>
    <s v="CAG"/>
    <x v="2"/>
    <d v="2015-05-31T00:00:00"/>
    <n v="11937000000"/>
    <n v="9061400000"/>
    <n v="1545300000"/>
    <s v=" $-   "/>
    <s v=" $-   "/>
    <s v="Consumer Staples"/>
    <s v="Packaged Foods &amp; Meats"/>
  </r>
  <r>
    <s v="CAG"/>
    <x v="3"/>
    <d v="2016-05-29T00:00:00"/>
    <n v="11642900000"/>
    <n v="8552100000"/>
    <n v="2209400000"/>
    <s v=" $-   "/>
    <s v=" $-   "/>
    <s v="Consumer Staples"/>
    <s v="Packaged Foods &amp; Meats"/>
  </r>
  <r>
    <s v="CAH"/>
    <x v="0"/>
    <d v="2013-06-30T00:00:00"/>
    <n v="101093000000"/>
    <n v="96172000000"/>
    <n v="2875000000"/>
    <s v=" $-   "/>
    <n v="158000000"/>
    <s v="Health Care"/>
    <s v="Health Care Distributors"/>
  </r>
  <r>
    <s v="CAH"/>
    <x v="1"/>
    <d v="2014-06-30T00:00:00"/>
    <n v="91084000000"/>
    <n v="85923000000"/>
    <n v="3028000000"/>
    <s v=" $-   "/>
    <n v="223000000"/>
    <s v="Health Care"/>
    <s v="Health Care Distributors"/>
  </r>
  <r>
    <s v="CAH"/>
    <x v="2"/>
    <d v="2015-06-30T00:00:00"/>
    <n v="102531000000"/>
    <n v="96819000000"/>
    <n v="3240000000"/>
    <s v=" $-   "/>
    <n v="281000000"/>
    <s v="Health Care"/>
    <s v="Health Care Distributors"/>
  </r>
  <r>
    <s v="CAH"/>
    <x v="3"/>
    <d v="2016-06-30T00:00:00"/>
    <n v="121546000000"/>
    <n v="115003000000"/>
    <n v="3648000000"/>
    <s v=" $-   "/>
    <n v="459000000"/>
    <s v="Health Care"/>
    <s v="Health Care Distributors"/>
  </r>
  <r>
    <s v="CAT"/>
    <x v="0"/>
    <d v="2013-12-31T00:00:00"/>
    <n v="55656000000"/>
    <n v="41454000000"/>
    <n v="6528000000"/>
    <n v="2046000000"/>
    <s v=" $-   "/>
    <s v="Industrials"/>
    <s v="Construction &amp; Farm Machinery &amp; Heavy Trucks"/>
  </r>
  <r>
    <s v="CAT"/>
    <x v="1"/>
    <d v="2014-12-31T00:00:00"/>
    <n v="55184000000"/>
    <n v="41342000000"/>
    <n v="8148000000"/>
    <n v="2380000000"/>
    <s v=" $-   "/>
    <s v="Industrials"/>
    <s v="Construction &amp; Farm Machinery &amp; Heavy Trucks"/>
  </r>
  <r>
    <s v="CAT"/>
    <x v="2"/>
    <d v="2015-12-31T00:00:00"/>
    <n v="47011000000"/>
    <n v="34133000000"/>
    <n v="6974000000"/>
    <n v="2119000000"/>
    <s v=" $-   "/>
    <s v="Industrials"/>
    <s v="Construction &amp; Farm Machinery &amp; Heavy Trucks"/>
  </r>
  <r>
    <s v="CAT"/>
    <x v="3"/>
    <d v="2016-12-31T00:00:00"/>
    <n v="38537000000"/>
    <n v="28905000000"/>
    <n v="6588000000"/>
    <n v="1951000000"/>
    <s v=" $-   "/>
    <s v="Industrials"/>
    <s v="Construction &amp; Farm Machinery &amp; Heavy Trucks"/>
  </r>
  <r>
    <s v="CB"/>
    <x v="0"/>
    <d v="2012-12-31T00:00:00"/>
    <n v="17936000000"/>
    <n v="12620000000"/>
    <n v="2096000000"/>
    <s v=" $-   "/>
    <n v="-6000000"/>
    <s v="Financials"/>
    <s v="Property &amp; Casualty Insurance"/>
  </r>
  <r>
    <s v="CB"/>
    <x v="1"/>
    <d v="2013-12-31T00:00:00"/>
    <n v="19261000000"/>
    <n v="12522000000"/>
    <n v="2211000000"/>
    <s v=" $-   "/>
    <n v="15000000"/>
    <s v="Financials"/>
    <s v="Property &amp; Casualty Insurance"/>
  </r>
  <r>
    <s v="CB"/>
    <x v="2"/>
    <d v="2014-12-31T00:00:00"/>
    <n v="19171000000"/>
    <n v="13241000000"/>
    <n v="2245000000"/>
    <s v=" $-   "/>
    <n v="-82000000"/>
    <s v="Financials"/>
    <s v="Property &amp; Casualty Insurance"/>
  </r>
  <r>
    <s v="CB"/>
    <x v="3"/>
    <d v="2015-12-31T00:00:00"/>
    <n v="18987000000"/>
    <n v="12968000000"/>
    <n v="2270000000"/>
    <s v=" $-   "/>
    <n v="120000000"/>
    <s v="Financials"/>
    <s v="Property &amp; Casualty Insurance"/>
  </r>
  <r>
    <s v="CBG"/>
    <x v="0"/>
    <d v="2012-12-31T00:00:00"/>
    <n v="6514099000"/>
    <n v="5745428000"/>
    <s v=" $-   "/>
    <s v=" $-   "/>
    <n v="169645000"/>
    <s v="Real Estate"/>
    <s v="Real Estate Services"/>
  </r>
  <r>
    <s v="CBG"/>
    <x v="1"/>
    <d v="2013-12-31T00:00:00"/>
    <n v="7184794000"/>
    <n v="6293699000"/>
    <s v=" $-   "/>
    <s v=" $-   "/>
    <n v="190390000"/>
    <s v="Real Estate"/>
    <s v="Real Estate Services"/>
  </r>
  <r>
    <s v="CBG"/>
    <x v="2"/>
    <d v="2014-12-31T00:00:00"/>
    <n v="9049918000"/>
    <n v="8050222000"/>
    <s v=" $-   "/>
    <s v=" $-   "/>
    <n v="265101000"/>
    <s v="Real Estate"/>
    <s v="Real Estate Services"/>
  </r>
  <r>
    <s v="CBG"/>
    <x v="3"/>
    <d v="2015-12-31T00:00:00"/>
    <n v="10855810000"/>
    <n v="9716541000"/>
    <s v=" $-   "/>
    <s v=" $-   "/>
    <n v="314096000"/>
    <s v="Real Estate"/>
    <s v="Real Estate Services"/>
  </r>
  <r>
    <s v="CCI"/>
    <x v="0"/>
    <d v="2012-12-31T00:00:00"/>
    <n v="2432680000"/>
    <n v="728989000"/>
    <n v="212572000"/>
    <s v=" $-   "/>
    <n v="622592000"/>
    <s v="Real Estate"/>
    <s v="REITs"/>
  </r>
  <r>
    <s v="CCI"/>
    <x v="1"/>
    <d v="2013-12-31T00:00:00"/>
    <n v="2865751000"/>
    <n v="991017000"/>
    <n v="213519000"/>
    <s v=" $-   "/>
    <n v="741342000"/>
    <s v="Real Estate"/>
    <s v="REITs"/>
  </r>
  <r>
    <s v="CCI"/>
    <x v="2"/>
    <d v="2014-12-31T00:00:00"/>
    <n v="3538756000"/>
    <n v="1306606000"/>
    <n v="257296000"/>
    <s v=" $-   "/>
    <n v="985781000"/>
    <s v="Real Estate"/>
    <s v="REITs"/>
  </r>
  <r>
    <s v="CCI"/>
    <x v="3"/>
    <d v="2015-12-31T00:00:00"/>
    <n v="3663851000"/>
    <n v="1321426000"/>
    <n v="310921000"/>
    <s v=" $-   "/>
    <n v="1036178000"/>
    <s v="Real Estate"/>
    <s v="REITs"/>
  </r>
  <r>
    <s v="CCL"/>
    <x v="0"/>
    <d v="2013-11-30T00:00:00"/>
    <n v="15456000000"/>
    <n v="10645000000"/>
    <n v="1879000000"/>
    <s v=" $-   "/>
    <n v="1590000000"/>
    <s v="Consumer Discretionary"/>
    <s v="Hotels, Resorts &amp; Cruise Lines"/>
  </r>
  <r>
    <s v="CCL"/>
    <x v="1"/>
    <d v="2014-11-30T00:00:00"/>
    <n v="15884000000"/>
    <n v="10421000000"/>
    <n v="2054000000"/>
    <s v=" $-   "/>
    <n v="1637000000"/>
    <s v="Consumer Discretionary"/>
    <s v="Hotels, Resorts &amp; Cruise Lines"/>
  </r>
  <r>
    <s v="CCL"/>
    <x v="2"/>
    <d v="2015-11-30T00:00:00"/>
    <n v="15714000000"/>
    <n v="9447000000"/>
    <n v="2067000000"/>
    <s v=" $-   "/>
    <n v="1626000000"/>
    <s v="Consumer Discretionary"/>
    <s v="Hotels, Resorts &amp; Cruise Lines"/>
  </r>
  <r>
    <s v="CCL"/>
    <x v="3"/>
    <d v="2016-11-30T00:00:00"/>
    <n v="16389000000"/>
    <n v="9383000000"/>
    <n v="2197000000"/>
    <s v=" $-   "/>
    <n v="1738000000"/>
    <s v="Consumer Discretionary"/>
    <s v="Hotels, Resorts &amp; Cruise Lines"/>
  </r>
  <r>
    <s v="CELG"/>
    <x v="0"/>
    <d v="2013-12-31T00:00:00"/>
    <n v="6493900000"/>
    <n v="340400000"/>
    <n v="1684500000"/>
    <n v="2226200000"/>
    <n v="262800000"/>
    <s v="Health Care"/>
    <s v="Biotechnology"/>
  </r>
  <r>
    <s v="CELG"/>
    <x v="1"/>
    <d v="2014-12-31T00:00:00"/>
    <n v="7670400000"/>
    <n v="385900000"/>
    <n v="2027900000"/>
    <n v="2430600000"/>
    <n v="258300000"/>
    <s v="Health Care"/>
    <s v="Biotechnology"/>
  </r>
  <r>
    <s v="CELG"/>
    <x v="2"/>
    <d v="2015-12-31T00:00:00"/>
    <n v="9256000000"/>
    <n v="420100000"/>
    <n v="2305400000"/>
    <n v="3697300000"/>
    <n v="279000000"/>
    <s v="Health Care"/>
    <s v="Biotechnology"/>
  </r>
  <r>
    <s v="CELG"/>
    <x v="3"/>
    <d v="2016-12-31T00:00:00"/>
    <n v="11229200000"/>
    <n v="438000000"/>
    <n v="2657700000"/>
    <n v="4470100000"/>
    <n v="459000000"/>
    <s v="Health Care"/>
    <s v="Biotechnology"/>
  </r>
  <r>
    <s v="CERN"/>
    <x v="0"/>
    <d v="2013-12-28T00:00:00"/>
    <n v="2910748000"/>
    <n v="514722000"/>
    <n v="1468434000"/>
    <n v="338786000"/>
    <n v="12794000"/>
    <s v="Health Care"/>
    <s v="Health Care Technology"/>
  </r>
  <r>
    <s v="CERN"/>
    <x v="1"/>
    <d v="2015-01-03T00:00:00"/>
    <n v="3402703000"/>
    <n v="604377000"/>
    <n v="1628961000"/>
    <n v="392805000"/>
    <n v="13476000"/>
    <s v="Health Care"/>
    <s v="Health Care Technology"/>
  </r>
  <r>
    <s v="CERN"/>
    <x v="2"/>
    <d v="2016-01-02T00:00:00"/>
    <n v="4425267000"/>
    <n v="750781000"/>
    <n v="2262024000"/>
    <n v="539799000"/>
    <n v="91527000"/>
    <s v="Health Care"/>
    <s v="Health Care Technology"/>
  </r>
  <r>
    <s v="CERN"/>
    <x v="3"/>
    <d v="2016-12-31T00:00:00"/>
    <n v="4796473000"/>
    <n v="779116000"/>
    <n v="2464380000"/>
    <n v="551418000"/>
    <n v="90546000"/>
    <s v="Health Care"/>
    <s v="Health Care Technology"/>
  </r>
  <r>
    <s v="CF"/>
    <x v="0"/>
    <d v="2012-12-31T00:00:00"/>
    <n v="6104000000"/>
    <n v="2990700000"/>
    <n v="200900000"/>
    <s v=" $-   "/>
    <s v=" $-   "/>
    <s v="Materials"/>
    <s v="Fertilizers &amp; Agricultural Chemicals"/>
  </r>
  <r>
    <s v="CF"/>
    <x v="1"/>
    <d v="2013-12-31T00:00:00"/>
    <n v="5474700000"/>
    <n v="2954500000"/>
    <n v="150200000"/>
    <s v=" $-   "/>
    <s v=" $-   "/>
    <s v="Materials"/>
    <s v="Fertilizers &amp; Agricultural Chemicals"/>
  </r>
  <r>
    <s v="CF"/>
    <x v="2"/>
    <d v="2014-12-31T00:00:00"/>
    <n v="4743200000"/>
    <n v="2964700000"/>
    <n v="205200000"/>
    <s v=" $-   "/>
    <s v=" $-   "/>
    <s v="Materials"/>
    <s v="Fertilizers &amp; Agricultural Chemicals"/>
  </r>
  <r>
    <s v="CF"/>
    <x v="3"/>
    <d v="2015-12-31T00:00:00"/>
    <n v="4308300000"/>
    <n v="2761200000"/>
    <n v="319000000"/>
    <s v=" $-   "/>
    <s v=" $-   "/>
    <s v="Materials"/>
    <s v="Fertilizers &amp; Agricultural Chemicals"/>
  </r>
  <r>
    <s v="CFG"/>
    <x v="0"/>
    <d v="2012-12-31T00:00:00"/>
    <n v="5513000000"/>
    <n v="375000000"/>
    <n v="3380000000"/>
    <s v=" $-   "/>
    <n v="490000000"/>
    <s v="Financials"/>
    <s v="Regional Banks"/>
  </r>
  <r>
    <s v="CFG"/>
    <x v="1"/>
    <d v="2013-12-31T00:00:00"/>
    <n v="5133000000"/>
    <n v="216000000"/>
    <n v="3142000000"/>
    <s v=" $-   "/>
    <n v="581000000"/>
    <s v="Financials"/>
    <s v="Regional Banks"/>
  </r>
  <r>
    <s v="CFG"/>
    <x v="2"/>
    <d v="2014-12-31T00:00:00"/>
    <n v="5342000000"/>
    <n v="160000000"/>
    <n v="3247000000"/>
    <s v=" $-   "/>
    <n v="464000000"/>
    <s v="Financials"/>
    <s v="Regional Banks"/>
  </r>
  <r>
    <s v="CFG"/>
    <x v="3"/>
    <d v="2015-12-31T00:00:00"/>
    <n v="5276000000"/>
    <n v="237000000"/>
    <n v="3113000000"/>
    <s v=" $-   "/>
    <n v="448000000"/>
    <s v="Financials"/>
    <s v="Regional Banks"/>
  </r>
  <r>
    <s v="CHD"/>
    <x v="0"/>
    <d v="2012-12-31T00:00:00"/>
    <n v="2921900000"/>
    <n v="1630500000"/>
    <n v="746300000"/>
    <s v=" $-   "/>
    <s v=" $-   "/>
    <s v="Consumer Staples"/>
    <s v="Household Products"/>
  </r>
  <r>
    <s v="CHD"/>
    <x v="1"/>
    <d v="2013-12-31T00:00:00"/>
    <n v="3194300000"/>
    <n v="1756300000"/>
    <n v="815800000"/>
    <s v=" $-   "/>
    <s v=" $-   "/>
    <s v="Consumer Staples"/>
    <s v="Household Products"/>
  </r>
  <r>
    <s v="CHD"/>
    <x v="2"/>
    <d v="2014-12-31T00:00:00"/>
    <n v="3297600000"/>
    <n v="1844700000"/>
    <n v="811700000"/>
    <s v=" $-   "/>
    <s v=" $-   "/>
    <s v="Consumer Staples"/>
    <s v="Household Products"/>
  </r>
  <r>
    <s v="CHD"/>
    <x v="3"/>
    <d v="2015-12-31T00:00:00"/>
    <n v="3394800000"/>
    <n v="1883000000"/>
    <n v="837600000"/>
    <s v=" $-   "/>
    <s v=" $-   "/>
    <s v="Consumer Staples"/>
    <s v="Household Products"/>
  </r>
  <r>
    <s v="CHK"/>
    <x v="0"/>
    <d v="2012-12-31T00:00:00"/>
    <n v="12316000000"/>
    <n v="7081000000"/>
    <n v="723000000"/>
    <s v=" $-   "/>
    <n v="2811000000"/>
    <s v="Energy"/>
    <s v="Integrated Oil &amp; Gas"/>
  </r>
  <r>
    <s v="CHK"/>
    <x v="1"/>
    <d v="2013-12-31T00:00:00"/>
    <n v="19080000000"/>
    <n v="12930000000"/>
    <n v="686000000"/>
    <s v=" $-   "/>
    <n v="2903000000"/>
    <s v="Energy"/>
    <s v="Integrated Oil &amp; Gas"/>
  </r>
  <r>
    <s v="CHK"/>
    <x v="2"/>
    <d v="2014-12-31T00:00:00"/>
    <n v="23125000000"/>
    <n v="16049000000"/>
    <n v="554000000"/>
    <s v=" $-   "/>
    <n v="2915000000"/>
    <s v="Energy"/>
    <s v="Integrated Oil &amp; Gas"/>
  </r>
  <r>
    <s v="CHK"/>
    <x v="3"/>
    <d v="2015-12-31T00:00:00"/>
    <n v="12764000000"/>
    <n v="10295000000"/>
    <n v="334000000"/>
    <s v=" $-   "/>
    <n v="2229000000"/>
    <s v="Energy"/>
    <s v="Integrated Oil &amp; Gas"/>
  </r>
  <r>
    <s v="CHRW"/>
    <x v="0"/>
    <d v="2012-12-31T00:00:00"/>
    <n v="11359113000"/>
    <n v="9641542000"/>
    <n v="1042251000"/>
    <s v=" $-   "/>
    <s v=" $-   "/>
    <s v="Industrials"/>
    <s v="Air Freight &amp; Logistics"/>
  </r>
  <r>
    <s v="CHRW"/>
    <x v="1"/>
    <d v="2013-12-31T00:00:00"/>
    <n v="12752076000"/>
    <n v="10915981000"/>
    <n v="1153445000"/>
    <s v=" $-   "/>
    <s v=" $-   "/>
    <s v="Industrials"/>
    <s v="Air Freight &amp; Logistics"/>
  </r>
  <r>
    <s v="CHRW"/>
    <x v="2"/>
    <d v="2014-12-31T00:00:00"/>
    <n v="13470067000"/>
    <n v="11462415000"/>
    <n v="1259234000"/>
    <s v=" $-   "/>
    <s v=" $-   "/>
    <s v="Industrials"/>
    <s v="Air Freight &amp; Logistics"/>
  </r>
  <r>
    <s v="CHRW"/>
    <x v="3"/>
    <d v="2015-12-31T00:00:00"/>
    <n v="13476084000"/>
    <n v="11207604000"/>
    <n v="1410170000"/>
    <s v=" $-   "/>
    <s v=" $-   "/>
    <s v="Industrials"/>
    <s v="Air Freight &amp; Logistics"/>
  </r>
  <r>
    <s v="CHTR"/>
    <x v="0"/>
    <d v="2013-12-31T00:00:00"/>
    <n v="8155000000"/>
    <n v="5345000000"/>
    <n v="47000000"/>
    <s v=" $-   "/>
    <n v="1854000000"/>
    <s v="Consumer Discretionary"/>
    <s v="Cable &amp; Satellite"/>
  </r>
  <r>
    <s v="CHTR"/>
    <x v="1"/>
    <d v="2014-12-31T00:00:00"/>
    <n v="9108000000"/>
    <n v="5973000000"/>
    <n v="62000000"/>
    <s v=" $-   "/>
    <n v="2102000000"/>
    <s v="Consumer Discretionary"/>
    <s v="Cable &amp; Satellite"/>
  </r>
  <r>
    <s v="CHTR"/>
    <x v="2"/>
    <d v="2015-12-31T00:00:00"/>
    <n v="9754000000"/>
    <n v="6426000000"/>
    <n v="89000000"/>
    <s v=" $-   "/>
    <n v="2125000000"/>
    <s v="Consumer Discretionary"/>
    <s v="Cable &amp; Satellite"/>
  </r>
  <r>
    <s v="CHTR"/>
    <x v="3"/>
    <d v="2016-12-31T00:00:00"/>
    <n v="29003000000"/>
    <n v="18655000000"/>
    <n v="86000000"/>
    <s v=" $-   "/>
    <n v="6907000000"/>
    <s v="Consumer Discretionary"/>
    <s v="Cable &amp; Satellite"/>
  </r>
  <r>
    <s v="CI"/>
    <x v="0"/>
    <d v="2012-12-31T00:00:00"/>
    <n v="29119000000"/>
    <n v="17900000000"/>
    <s v=" $-   "/>
    <s v=" $-   "/>
    <n v="8742000000"/>
    <s v="Health Care"/>
    <s v="Managed Health Care"/>
  </r>
  <r>
    <s v="CI"/>
    <x v="1"/>
    <d v="2013-12-31T00:00:00"/>
    <n v="32380000000"/>
    <n v="20865000000"/>
    <s v=" $-   "/>
    <s v=" $-   "/>
    <n v="9339000000"/>
    <s v="Health Care"/>
    <s v="Managed Health Care"/>
  </r>
  <r>
    <s v="CI"/>
    <x v="2"/>
    <d v="2014-12-31T00:00:00"/>
    <n v="34914000000"/>
    <n v="21334000000"/>
    <s v=" $-   "/>
    <s v=" $-   "/>
    <n v="10276000000"/>
    <s v="Health Care"/>
    <s v="Managed Health Care"/>
  </r>
  <r>
    <s v="CI"/>
    <x v="3"/>
    <d v="2015-12-31T00:00:00"/>
    <n v="37876000000"/>
    <n v="23290000000"/>
    <s v=" $-   "/>
    <s v=" $-   "/>
    <n v="11259000000"/>
    <s v="Health Care"/>
    <s v="Managed Health Care"/>
  </r>
  <r>
    <s v="CINF"/>
    <x v="0"/>
    <d v="2012-12-31T00:00:00"/>
    <n v="4111000000"/>
    <n v="3477000000"/>
    <s v=" $-   "/>
    <s v=" $-   "/>
    <n v="14000000"/>
    <s v="Financials"/>
    <s v="Property &amp; Casualty Insurance"/>
  </r>
  <r>
    <s v="CINF"/>
    <x v="1"/>
    <d v="2013-12-31T00:00:00"/>
    <n v="4531000000"/>
    <n v="3748000000"/>
    <s v=" $-   "/>
    <s v=" $-   "/>
    <n v="15000000"/>
    <s v="Financials"/>
    <s v="Property &amp; Casualty Insurance"/>
  </r>
  <r>
    <s v="CINF"/>
    <x v="2"/>
    <d v="2014-12-31T00:00:00"/>
    <n v="4945000000"/>
    <n v="4157000000"/>
    <s v=" $-   "/>
    <s v=" $-   "/>
    <n v="14000000"/>
    <s v="Financials"/>
    <s v="Property &amp; Casualty Insurance"/>
  </r>
  <r>
    <s v="CINF"/>
    <x v="3"/>
    <d v="2015-12-31T00:00:00"/>
    <n v="5142000000"/>
    <n v="4195000000"/>
    <s v=" $-   "/>
    <s v=" $-   "/>
    <n v="13000000"/>
    <s v="Financials"/>
    <s v="Property &amp; Casualty Insurance"/>
  </r>
  <r>
    <s v="CL"/>
    <x v="0"/>
    <d v="2012-12-31T00:00:00"/>
    <n v="17085000000"/>
    <n v="7153000000"/>
    <n v="6043000000"/>
    <s v=" $-   "/>
    <s v=" $-   "/>
    <s v="Consumer Staples"/>
    <s v="Household Products"/>
  </r>
  <r>
    <s v="CL"/>
    <x v="1"/>
    <d v="2013-12-31T00:00:00"/>
    <n v="17420000000"/>
    <n v="7219000000"/>
    <n v="6645000000"/>
    <s v=" $-   "/>
    <s v=" $-   "/>
    <s v="Consumer Staples"/>
    <s v="Household Products"/>
  </r>
  <r>
    <s v="CL"/>
    <x v="2"/>
    <d v="2014-12-31T00:00:00"/>
    <n v="17277000000"/>
    <n v="7168000000"/>
    <n v="6552000000"/>
    <s v=" $-   "/>
    <s v=" $-   "/>
    <s v="Consumer Staples"/>
    <s v="Household Products"/>
  </r>
  <r>
    <s v="CL"/>
    <x v="3"/>
    <d v="2015-12-31T00:00:00"/>
    <n v="16034000000"/>
    <n v="6635000000"/>
    <n v="6610000000"/>
    <s v=" $-   "/>
    <s v=" $-   "/>
    <s v="Consumer Staples"/>
    <s v="Household Products"/>
  </r>
  <r>
    <s v="CLX"/>
    <x v="0"/>
    <d v="2013-06-30T00:00:00"/>
    <n v="5533000000"/>
    <n v="3142000000"/>
    <n v="1291000000"/>
    <n v="130000000"/>
    <s v=" $-   "/>
    <s v="Consumer Staples"/>
    <s v="Household Products"/>
  </r>
  <r>
    <s v="CLX"/>
    <x v="1"/>
    <d v="2014-06-30T00:00:00"/>
    <n v="5514000000"/>
    <n v="3158000000"/>
    <n v="1254000000"/>
    <n v="125000000"/>
    <s v=" $-   "/>
    <s v="Consumer Staples"/>
    <s v="Household Products"/>
  </r>
  <r>
    <s v="CLX"/>
    <x v="2"/>
    <d v="2015-06-30T00:00:00"/>
    <n v="5655000000"/>
    <n v="3190000000"/>
    <n v="1321000000"/>
    <n v="136000000"/>
    <s v=" $-   "/>
    <s v="Consumer Staples"/>
    <s v="Household Products"/>
  </r>
  <r>
    <s v="CLX"/>
    <x v="3"/>
    <d v="2016-06-30T00:00:00"/>
    <n v="5761000000"/>
    <n v="3163000000"/>
    <n v="1393000000"/>
    <n v="141000000"/>
    <s v=" $-   "/>
    <s v="Consumer Staples"/>
    <s v="Household Products"/>
  </r>
  <r>
    <s v="CMA"/>
    <x v="0"/>
    <d v="2013-12-31T00:00:00"/>
    <n v="2666000000"/>
    <n v="55000000"/>
    <n v="1670000000"/>
    <s v=" $-   "/>
    <n v="46000000"/>
    <s v="Financials"/>
    <s v="Regional Banks"/>
  </r>
  <r>
    <s v="CMA"/>
    <x v="1"/>
    <d v="2014-12-31T00:00:00"/>
    <n v="2607000000"/>
    <n v="45000000"/>
    <n v="1611000000"/>
    <s v=" $-   "/>
    <n v="27000000"/>
    <s v="Financials"/>
    <s v="Regional Banks"/>
  </r>
  <r>
    <s v="CMA"/>
    <x v="2"/>
    <d v="2015-12-31T00:00:00"/>
    <n v="2819000000"/>
    <n v="43000000"/>
    <n v="1859000000"/>
    <s v=" $-   "/>
    <n v="147000000"/>
    <s v="Financials"/>
    <s v="Regional Banks"/>
  </r>
  <r>
    <s v="CMA"/>
    <x v="3"/>
    <d v="2016-12-31T00:00:00"/>
    <n v="2960000000"/>
    <n v="40000000"/>
    <n v="1836000000"/>
    <s v=" $-   "/>
    <n v="248000000"/>
    <s v="Financials"/>
    <s v="Regional Banks"/>
  </r>
  <r>
    <s v="CMG"/>
    <x v="0"/>
    <d v="2013-12-31T00:00:00"/>
    <n v="3214591000"/>
    <n v="2359822000"/>
    <n v="203733000"/>
    <s v=" $-   "/>
    <n v="96054000"/>
    <s v="Consumer Discretionary"/>
    <s v="Restaurants"/>
  </r>
  <r>
    <s v="CMG"/>
    <x v="1"/>
    <d v="2014-12-31T00:00:00"/>
    <n v="4108269000"/>
    <n v="2990513000"/>
    <n v="273897000"/>
    <s v=" $-   "/>
    <n v="110474000"/>
    <s v="Consumer Discretionary"/>
    <s v="Restaurants"/>
  </r>
  <r>
    <s v="CMG"/>
    <x v="2"/>
    <d v="2015-12-31T00:00:00"/>
    <n v="4501223000"/>
    <n v="3326936000"/>
    <n v="250214000"/>
    <s v=" $-   "/>
    <n v="130368000"/>
    <s v="Consumer Discretionary"/>
    <s v="Restaurants"/>
  </r>
  <r>
    <s v="CMG"/>
    <x v="3"/>
    <d v="2016-12-31T00:00:00"/>
    <n v="3904384000"/>
    <n v="3406170000"/>
    <n v="276240000"/>
    <s v=" $-   "/>
    <n v="146368000"/>
    <s v="Consumer Discretionary"/>
    <s v="Restaurants"/>
  </r>
  <r>
    <s v="CMI"/>
    <x v="0"/>
    <d v="2013-12-31T00:00:00"/>
    <n v="17301000000"/>
    <n v="13021000000"/>
    <n v="1827000000"/>
    <n v="713000000"/>
    <s v=" $-   "/>
    <s v="Industrials"/>
    <s v="Industrial Machinery"/>
  </r>
  <r>
    <s v="CMI"/>
    <x v="1"/>
    <d v="2014-12-31T00:00:00"/>
    <n v="19221000000"/>
    <n v="14360000000"/>
    <n v="2112000000"/>
    <n v="754000000"/>
    <s v=" $-   "/>
    <s v="Industrials"/>
    <s v="Industrial Machinery"/>
  </r>
  <r>
    <s v="CMI"/>
    <x v="2"/>
    <d v="2015-12-31T00:00:00"/>
    <n v="19110000000"/>
    <n v="14163000000"/>
    <n v="2169000000"/>
    <n v="735000000"/>
    <s v=" $-   "/>
    <s v="Industrials"/>
    <s v="Industrial Machinery"/>
  </r>
  <r>
    <s v="CMI"/>
    <x v="3"/>
    <d v="2016-12-31T00:00:00"/>
    <n v="17509000000"/>
    <n v="13057000000"/>
    <n v="2189000000"/>
    <n v="636000000"/>
    <s v=" $-   "/>
    <s v="Industrials"/>
    <s v="Industrial Machinery"/>
  </r>
  <r>
    <s v="CMS"/>
    <x v="0"/>
    <d v="2013-12-31T00:00:00"/>
    <n v="6566000000"/>
    <n v="4562000000"/>
    <n v="234000000"/>
    <s v=" $-   "/>
    <n v="628000000"/>
    <s v="Utilities"/>
    <s v="MultiUtilities"/>
  </r>
  <r>
    <s v="CMS"/>
    <x v="1"/>
    <d v="2014-12-31T00:00:00"/>
    <n v="7179000000"/>
    <n v="5090000000"/>
    <n v="252000000"/>
    <s v=" $-   "/>
    <n v="685000000"/>
    <s v="Utilities"/>
    <s v="MultiUtilities"/>
  </r>
  <r>
    <s v="CMS"/>
    <x v="2"/>
    <d v="2015-12-31T00:00:00"/>
    <n v="6456000000"/>
    <n v="4281000000"/>
    <n v="262000000"/>
    <s v=" $-   "/>
    <n v="750000000"/>
    <s v="Utilities"/>
    <s v="MultiUtilities"/>
  </r>
  <r>
    <s v="CMS"/>
    <x v="3"/>
    <d v="2016-12-31T00:00:00"/>
    <n v="6399000000"/>
    <n v="4010000000"/>
    <n v="281000000"/>
    <s v=" $-   "/>
    <n v="811000000"/>
    <s v="Utilities"/>
    <s v="MultiUtilities"/>
  </r>
  <r>
    <s v="CNC"/>
    <x v="0"/>
    <d v="2012-12-31T00:00:00"/>
    <n v="8110000000"/>
    <n v="6781000000"/>
    <n v="1105000000"/>
    <s v=" $-   "/>
    <n v="88000000"/>
    <s v="Health Care"/>
    <s v="Managed Health Care"/>
  </r>
  <r>
    <s v="CNC"/>
    <x v="1"/>
    <d v="2013-12-31T00:00:00"/>
    <n v="10863000000"/>
    <n v="8995000000"/>
    <n v="1264000000"/>
    <s v=" $-   "/>
    <n v="327000000"/>
    <s v="Health Care"/>
    <s v="Managed Health Care"/>
  </r>
  <r>
    <s v="CNC"/>
    <x v="2"/>
    <d v="2014-12-31T00:00:00"/>
    <n v="16560000000"/>
    <n v="12678000000"/>
    <n v="2012000000"/>
    <s v=" $-   "/>
    <n v="1406000000"/>
    <s v="Health Care"/>
    <s v="Managed Health Care"/>
  </r>
  <r>
    <s v="CNC"/>
    <x v="3"/>
    <d v="2015-12-31T00:00:00"/>
    <n v="22760000000"/>
    <n v="17242000000"/>
    <n v="2977000000"/>
    <s v=" $-   "/>
    <n v="1836000000"/>
    <s v="Health Care"/>
    <s v="Managed Health Care"/>
  </r>
  <r>
    <s v="CNP"/>
    <x v="0"/>
    <d v="2012-12-31T00:00:00"/>
    <n v="7452000000"/>
    <n v="4747000000"/>
    <n v="365000000"/>
    <s v=" $-   "/>
    <n v="1050000000"/>
    <s v="Utilities"/>
    <s v="MultiUtilities"/>
  </r>
  <r>
    <s v="CNP"/>
    <x v="1"/>
    <d v="2013-12-31T00:00:00"/>
    <n v="8106000000"/>
    <n v="5755000000"/>
    <n v="387000000"/>
    <s v=" $-   "/>
    <n v="954000000"/>
    <s v="Utilities"/>
    <s v="MultiUtilities"/>
  </r>
  <r>
    <s v="CNP"/>
    <x v="2"/>
    <d v="2014-12-31T00:00:00"/>
    <n v="9226000000"/>
    <n v="6890000000"/>
    <n v="388000000"/>
    <s v=" $-   "/>
    <n v="1013000000"/>
    <s v="Utilities"/>
    <s v="MultiUtilities"/>
  </r>
  <r>
    <s v="CNP"/>
    <x v="3"/>
    <d v="2015-12-31T00:00:00"/>
    <n v="7386000000"/>
    <n v="5109000000"/>
    <n v="374000000"/>
    <s v=" $-   "/>
    <n v="970000000"/>
    <s v="Utilities"/>
    <s v="MultiUtilities"/>
  </r>
  <r>
    <s v="COF"/>
    <x v="0"/>
    <d v="2012-12-31T00:00:00"/>
    <n v="23771000000"/>
    <n v="1403000000"/>
    <n v="11188000000"/>
    <s v=" $-   "/>
    <n v="5024000000"/>
    <s v="Financials"/>
    <s v="Consumer Finance"/>
  </r>
  <r>
    <s v="COF"/>
    <x v="1"/>
    <d v="2013-12-31T00:00:00"/>
    <n v="24176000000"/>
    <n v="1241000000"/>
    <n v="11682000000"/>
    <s v=" $-   "/>
    <n v="4124000000"/>
    <s v="Financials"/>
    <s v="Consumer Finance"/>
  </r>
  <r>
    <s v="COF"/>
    <x v="2"/>
    <d v="2014-12-31T00:00:00"/>
    <n v="23869000000"/>
    <n v="1088000000"/>
    <n v="11648000000"/>
    <s v=" $-   "/>
    <n v="4073000000"/>
    <s v="Financials"/>
    <s v="Consumer Finance"/>
  </r>
  <r>
    <s v="COF"/>
    <x v="3"/>
    <d v="2015-12-31T00:00:00"/>
    <n v="25038000000"/>
    <n v="1091000000"/>
    <n v="12566000000"/>
    <s v=" $-   "/>
    <n v="4966000000"/>
    <s v="Financials"/>
    <s v="Consumer Finance"/>
  </r>
  <r>
    <s v="COG"/>
    <x v="0"/>
    <d v="2012-12-31T00:00:00"/>
    <n v="1204546000"/>
    <n v="290054000"/>
    <n v="170113000"/>
    <s v=" $-   "/>
    <n v="451405000"/>
    <s v="Energy"/>
    <s v="Oil &amp; Gas Exploration &amp; Production"/>
  </r>
  <r>
    <s v="COG"/>
    <x v="1"/>
    <d v="2013-12-31T00:00:00"/>
    <n v="1746278000"/>
    <n v="400281000"/>
    <n v="147651000"/>
    <s v=" $-   "/>
    <n v="651052000"/>
    <s v="Energy"/>
    <s v="Oil &amp; Gas Exploration &amp; Production"/>
  </r>
  <r>
    <s v="COG"/>
    <x v="2"/>
    <d v="2014-12-31T00:00:00"/>
    <n v="2173011000"/>
    <n v="524880000"/>
    <n v="129602000"/>
    <s v=" $-   "/>
    <n v="632760000"/>
    <s v="Energy"/>
    <s v="Oil &amp; Gas Exploration &amp; Production"/>
  </r>
  <r>
    <s v="COG"/>
    <x v="3"/>
    <d v="2015-12-31T00:00:00"/>
    <n v="1357150000"/>
    <n v="580994000"/>
    <n v="112253000"/>
    <s v=" $-   "/>
    <n v="622211000"/>
    <s v="Energy"/>
    <s v="Oil &amp; Gas Exploration &amp; Production"/>
  </r>
  <r>
    <s v="COL"/>
    <x v="0"/>
    <d v="2013-09-30T00:00:00"/>
    <n v="4474000000"/>
    <n v="3103000000"/>
    <n v="495000000"/>
    <s v=" $-   "/>
    <s v=" $-   "/>
    <s v="Industrials"/>
    <s v="Industrial Conglomerates"/>
  </r>
  <r>
    <s v="COL"/>
    <x v="1"/>
    <d v="2014-09-30T00:00:00"/>
    <n v="4979000000"/>
    <n v="3469000000"/>
    <n v="594000000"/>
    <s v=" $-   "/>
    <s v=" $-   "/>
    <s v="Industrials"/>
    <s v="Industrial Conglomerates"/>
  </r>
  <r>
    <s v="COL"/>
    <x v="2"/>
    <d v="2015-09-30T00:00:00"/>
    <n v="5244000000"/>
    <n v="3630000000"/>
    <n v="606000000"/>
    <s v=" $-   "/>
    <s v=" $-   "/>
    <s v="Industrials"/>
    <s v="Industrial Conglomerates"/>
  </r>
  <r>
    <s v="COL"/>
    <x v="3"/>
    <d v="2016-09-30T00:00:00"/>
    <n v="5259000000"/>
    <n v="3642000000"/>
    <n v="638000000"/>
    <s v=" $-   "/>
    <s v=" $-   "/>
    <s v="Industrials"/>
    <s v="Industrial Conglomerates"/>
  </r>
  <r>
    <s v="COO"/>
    <x v="0"/>
    <d v="2013-10-31T00:00:00"/>
    <n v="1587725000"/>
    <n v="560917000"/>
    <n v="610735000"/>
    <n v="58827000"/>
    <n v="30239000"/>
    <s v="Health Care"/>
    <s v="Health Care Supplies"/>
  </r>
  <r>
    <s v="COO"/>
    <x v="1"/>
    <d v="2014-10-31T00:00:00"/>
    <n v="1717776000"/>
    <n v="626206000"/>
    <n v="683115000"/>
    <n v="66259000"/>
    <n v="35710000"/>
    <s v="Health Care"/>
    <s v="Health Care Supplies"/>
  </r>
  <r>
    <s v="COO"/>
    <x v="2"/>
    <d v="2015-10-31T00:00:00"/>
    <n v="1797060000"/>
    <n v="726798000"/>
    <n v="712543000"/>
    <n v="69589000"/>
    <n v="51459000"/>
    <s v="Health Care"/>
    <s v="Health Care Supplies"/>
  </r>
  <r>
    <s v="COO"/>
    <x v="3"/>
    <d v="2016-10-31T00:00:00"/>
    <n v="1966814000"/>
    <n v="793735000"/>
    <n v="722798000"/>
    <n v="65411000"/>
    <n v="60790000"/>
    <s v="Health Care"/>
    <s v="Health Care Supplies"/>
  </r>
  <r>
    <s v="COST"/>
    <x v="0"/>
    <d v="2013-09-01T00:00:00"/>
    <n v="105156000000"/>
    <n v="91948000000"/>
    <n v="10104000000"/>
    <s v=" $-   "/>
    <s v=" $-   "/>
    <s v="Consumer Staples"/>
    <s v="Hypermarkets &amp; Super Centers"/>
  </r>
  <r>
    <s v="COST"/>
    <x v="1"/>
    <d v="2014-08-31T00:00:00"/>
    <n v="112640000000"/>
    <n v="98458000000"/>
    <n v="10899000000"/>
    <s v=" $-   "/>
    <s v=" $-   "/>
    <s v="Consumer Staples"/>
    <s v="Hypermarkets &amp; Super Centers"/>
  </r>
  <r>
    <s v="COST"/>
    <x v="2"/>
    <d v="2015-08-30T00:00:00"/>
    <n v="116199000000"/>
    <n v="101065000000"/>
    <n v="11445000000"/>
    <s v=" $-   "/>
    <s v=" $-   "/>
    <s v="Consumer Staples"/>
    <s v="Hypermarkets &amp; Super Centers"/>
  </r>
  <r>
    <s v="COST"/>
    <x v="3"/>
    <d v="2016-08-28T00:00:00"/>
    <n v="118719000000"/>
    <n v="102901000000"/>
    <n v="12068000000"/>
    <s v=" $-   "/>
    <s v=" $-   "/>
    <s v="Consumer Staples"/>
    <s v="Hypermarkets &amp; Super Centers"/>
  </r>
  <r>
    <s v="COTY"/>
    <x v="0"/>
    <d v="2003-06-30T00:00:00"/>
    <n v="1577000"/>
    <n v="258000"/>
    <n v="2410000"/>
    <n v="65000"/>
    <s v=" $-   "/>
    <s v="Consumer Staples"/>
    <s v="Personal Products"/>
  </r>
  <r>
    <s v="COTY"/>
    <x v="1"/>
    <d v="2004-06-30T00:00:00"/>
    <n v="1514000"/>
    <n v="142000"/>
    <n v="3940000"/>
    <n v="30000"/>
    <n v="163000"/>
    <s v="Consumer Staples"/>
    <s v="Personal Products"/>
  </r>
  <r>
    <s v="COTY"/>
    <x v="2"/>
    <d v="2006-02-28T00:00:00"/>
    <n v="79562000"/>
    <n v="75508000"/>
    <n v="15359000"/>
    <s v=" $-   "/>
    <s v=" $-   "/>
    <s v="Consumer Staples"/>
    <s v="Personal Products"/>
  </r>
  <r>
    <s v="COTY"/>
    <x v="3"/>
    <d v="2007-02-28T00:00:00"/>
    <n v="99642000"/>
    <n v="84477000"/>
    <n v="25853000"/>
    <s v=" $-   "/>
    <s v=" $-   "/>
    <s v="Consumer Staples"/>
    <s v="Personal Products"/>
  </r>
  <r>
    <s v="CPB"/>
    <x v="0"/>
    <d v="2013-07-28T00:00:00"/>
    <n v="8052000000"/>
    <n v="5140000000"/>
    <n v="1653000000"/>
    <n v="128000000"/>
    <s v=" $-   "/>
    <s v="Consumer Staples"/>
    <s v="Packaged Foods &amp; Meats"/>
  </r>
  <r>
    <s v="CPB"/>
    <x v="1"/>
    <d v="2014-08-03T00:00:00"/>
    <n v="8268000000"/>
    <n v="5297000000"/>
    <n v="1527000000"/>
    <n v="122000000"/>
    <s v=" $-   "/>
    <s v="Consumer Staples"/>
    <s v="Packaged Foods &amp; Meats"/>
  </r>
  <r>
    <s v="CPB"/>
    <x v="2"/>
    <d v="2015-08-02T00:00:00"/>
    <n v="8082000000"/>
    <n v="5300000000"/>
    <n v="1509000000"/>
    <n v="117000000"/>
    <s v=" $-   "/>
    <s v="Consumer Staples"/>
    <s v="Packaged Foods &amp; Meats"/>
  </r>
  <r>
    <s v="CPB"/>
    <x v="3"/>
    <d v="2016-07-31T00:00:00"/>
    <n v="7961000000"/>
    <n v="5181000000"/>
    <n v="1665000000"/>
    <n v="124000000"/>
    <s v=" $-   "/>
    <s v="Consumer Staples"/>
    <s v="Packaged Foods &amp; Meats"/>
  </r>
  <r>
    <s v="CRM"/>
    <x v="0"/>
    <d v="2013-01-31T00:00:00"/>
    <n v="3050195000"/>
    <n v="683579000"/>
    <n v="2047847000"/>
    <n v="429479000"/>
    <s v=" $-   "/>
    <s v="Information Technology"/>
    <s v="Internet Software &amp; Services"/>
  </r>
  <r>
    <s v="CRM"/>
    <x v="1"/>
    <d v="2014-01-31T00:00:00"/>
    <n v="4071003000"/>
    <n v="968428000"/>
    <n v="2764851000"/>
    <n v="623798000"/>
    <s v=" $-   "/>
    <s v="Information Technology"/>
    <s v="Internet Software &amp; Services"/>
  </r>
  <r>
    <s v="CRM"/>
    <x v="2"/>
    <d v="2015-01-31T00:00:00"/>
    <n v="5373586000"/>
    <n v="1289270000"/>
    <n v="3437032000"/>
    <n v="792917000"/>
    <s v=" $-   "/>
    <s v="Information Technology"/>
    <s v="Internet Software &amp; Services"/>
  </r>
  <r>
    <s v="CRM"/>
    <x v="3"/>
    <d v="2016-01-31T00:00:00"/>
    <n v="6667216000"/>
    <n v="1654548000"/>
    <n v="3951445000"/>
    <n v="946300000"/>
    <s v=" $-   "/>
    <s v="Information Technology"/>
    <s v="Internet Software &amp; Services"/>
  </r>
  <r>
    <s v="CSCO"/>
    <x v="0"/>
    <d v="2013-07-27T00:00:00"/>
    <n v="48607000000"/>
    <n v="19167000000"/>
    <n v="11802000000"/>
    <n v="5942000000"/>
    <n v="395000000"/>
    <s v="Information Technology"/>
    <s v="Networking Equipment"/>
  </r>
  <r>
    <s v="CSCO"/>
    <x v="1"/>
    <d v="2014-07-26T00:00:00"/>
    <n v="47142000000"/>
    <n v="19373000000"/>
    <n v="11437000000"/>
    <n v="6294000000"/>
    <n v="275000000"/>
    <s v="Information Technology"/>
    <s v="Networking Equipment"/>
  </r>
  <r>
    <s v="CSCO"/>
    <x v="2"/>
    <d v="2015-07-25T00:00:00"/>
    <n v="49161000000"/>
    <n v="19480000000"/>
    <n v="11861000000"/>
    <n v="6207000000"/>
    <n v="359000000"/>
    <s v="Information Technology"/>
    <s v="Networking Equipment"/>
  </r>
  <r>
    <s v="CSCO"/>
    <x v="3"/>
    <d v="2016-07-30T00:00:00"/>
    <n v="49247000000"/>
    <n v="18287000000"/>
    <n v="11433000000"/>
    <n v="6296000000"/>
    <n v="303000000"/>
    <s v="Information Technology"/>
    <s v="Networking Equipment"/>
  </r>
  <r>
    <s v="CSRA"/>
    <x v="0"/>
    <d v="2015-04-03T00:00:00"/>
    <n v="4069746000"/>
    <n v="3282301000"/>
    <n v="194207000"/>
    <s v=" $-   "/>
    <n v="137058000"/>
    <s v="Information Technology"/>
    <s v="IT Consulting &amp; Other Services"/>
  </r>
  <r>
    <s v="CSRA"/>
    <x v="1"/>
    <d v="2016-04-01T00:00:00"/>
    <n v="4250447000"/>
    <n v="3575631000"/>
    <n v="187244000"/>
    <s v=" $-   "/>
    <n v="182242000"/>
    <s v="Information Technology"/>
    <s v="IT Consulting &amp; Other Services"/>
  </r>
  <r>
    <s v="CSX"/>
    <x v="0"/>
    <d v="2013-12-31T00:00:00"/>
    <n v="12026000000"/>
    <n v="3931000000"/>
    <n v="3518000000"/>
    <s v=" $-   "/>
    <n v="1104000000"/>
    <s v="Industrials"/>
    <s v="Railroads"/>
  </r>
  <r>
    <s v="CSX"/>
    <x v="1"/>
    <d v="2014-12-26T00:00:00"/>
    <n v="12669000000"/>
    <n v="4100000000"/>
    <n v="3805000000"/>
    <s v=" $-   "/>
    <n v="1151000000"/>
    <s v="Industrials"/>
    <s v="Railroads"/>
  </r>
  <r>
    <s v="CSX"/>
    <x v="2"/>
    <d v="2015-12-25T00:00:00"/>
    <n v="11811000000"/>
    <n v="3293000000"/>
    <n v="3726000000"/>
    <s v=" $-   "/>
    <n v="1208000000"/>
    <s v="Industrials"/>
    <s v="Railroads"/>
  </r>
  <r>
    <s v="CSX"/>
    <x v="3"/>
    <d v="2016-12-30T00:00:00"/>
    <n v="11069000000"/>
    <n v="2782000000"/>
    <n v="3597000000"/>
    <s v=" $-   "/>
    <n v="1301000000"/>
    <s v="Industrials"/>
    <s v="Railroads"/>
  </r>
  <r>
    <s v="CTAS"/>
    <x v="0"/>
    <d v="2013-05-31T00:00:00"/>
    <n v="4245964000"/>
    <n v="2492655000"/>
    <n v="1187331000"/>
    <s v=" $-   "/>
    <s v=" $-   "/>
    <s v="Industrials"/>
    <s v="Diversified Support Services"/>
  </r>
  <r>
    <s v="CTAS"/>
    <x v="1"/>
    <d v="2014-05-31T00:00:00"/>
    <n v="4193844000"/>
    <n v="2444085000"/>
    <n v="1147039000"/>
    <s v=" $-   "/>
    <s v=" $-   "/>
    <s v="Industrials"/>
    <s v="Diversified Support Services"/>
  </r>
  <r>
    <s v="CTAS"/>
    <x v="2"/>
    <d v="2015-05-31T00:00:00"/>
    <n v="4476886000"/>
    <n v="2555549000"/>
    <n v="1224930000"/>
    <s v=" $-   "/>
    <s v=" $-   "/>
    <s v="Industrials"/>
    <s v="Diversified Support Services"/>
  </r>
  <r>
    <s v="CTAS"/>
    <x v="3"/>
    <d v="2016-05-31T00:00:00"/>
    <n v="4905458000"/>
    <n v="2775588000"/>
    <n v="1348122000"/>
    <s v=" $-   "/>
    <s v=" $-   "/>
    <s v="Industrials"/>
    <s v="Diversified Support Services"/>
  </r>
  <r>
    <s v="CTL"/>
    <x v="0"/>
    <d v="2012-12-31T00:00:00"/>
    <n v="18376000000"/>
    <n v="7639000000"/>
    <n v="3244000000"/>
    <s v=" $-   "/>
    <n v="4780000000"/>
    <s v="Telecommunications Services"/>
    <s v="Integrated Telecommunications Services"/>
  </r>
  <r>
    <s v="CTL"/>
    <x v="1"/>
    <d v="2013-12-31T00:00:00"/>
    <n v="18095000000"/>
    <n v="7507000000"/>
    <n v="3502000000"/>
    <s v=" $-   "/>
    <n v="4541000000"/>
    <s v="Telecommunications Services"/>
    <s v="Integrated Telecommunications Services"/>
  </r>
  <r>
    <s v="CTL"/>
    <x v="2"/>
    <d v="2014-12-31T00:00:00"/>
    <n v="18031000000"/>
    <n v="7846000000"/>
    <n v="3347000000"/>
    <s v=" $-   "/>
    <n v="4428000000"/>
    <s v="Telecommunications Services"/>
    <s v="Integrated Telecommunications Services"/>
  </r>
  <r>
    <s v="CTL"/>
    <x v="3"/>
    <d v="2015-12-31T00:00:00"/>
    <n v="17900000000"/>
    <n v="7778000000"/>
    <n v="3328000000"/>
    <s v=" $-   "/>
    <n v="4189000000"/>
    <s v="Telecommunications Services"/>
    <s v="Integrated Telecommunications Services"/>
  </r>
  <r>
    <s v="CTSH"/>
    <x v="0"/>
    <d v="2012-12-31T00:00:00"/>
    <n v="7346472000"/>
    <n v="4278241000"/>
    <n v="1557646000"/>
    <s v=" $-   "/>
    <n v="149089000"/>
    <s v="Information Technology"/>
    <s v="IT Consulting &amp; Other Services"/>
  </r>
  <r>
    <s v="CTSH"/>
    <x v="1"/>
    <d v="2013-12-31T00:00:00"/>
    <n v="8843200000"/>
    <n v="5265500000"/>
    <n v="1727600000"/>
    <s v=" $-   "/>
    <n v="172200000"/>
    <s v="Information Technology"/>
    <s v="IT Consulting &amp; Other Services"/>
  </r>
  <r>
    <s v="CTSH"/>
    <x v="2"/>
    <d v="2014-12-31T00:00:00"/>
    <n v="10262700000"/>
    <n v="6141100000"/>
    <n v="2037000000"/>
    <s v=" $-   "/>
    <n v="199700000"/>
    <s v="Information Technology"/>
    <s v="IT Consulting &amp; Other Services"/>
  </r>
  <r>
    <s v="CTSH"/>
    <x v="3"/>
    <d v="2015-12-31T00:00:00"/>
    <n v="12416000000"/>
    <n v="7440200000"/>
    <n v="2508600000"/>
    <s v=" $-   "/>
    <n v="325200000"/>
    <s v="Information Technology"/>
    <s v="IT Consulting &amp; Other Services"/>
  </r>
  <r>
    <s v="CTXS"/>
    <x v="0"/>
    <d v="2013-12-31T00:00:00"/>
    <n v="2918434000"/>
    <n v="502795000"/>
    <n v="1476916000"/>
    <n v="516338000"/>
    <n v="41668000"/>
    <s v="Information Technology"/>
    <s v="Internet Software &amp; Services"/>
  </r>
  <r>
    <s v="CTXS"/>
    <x v="1"/>
    <d v="2014-12-31T00:00:00"/>
    <n v="3142856000"/>
    <n v="620219000"/>
    <n v="1600187000"/>
    <n v="553817000"/>
    <n v="39577000"/>
    <s v="Information Technology"/>
    <s v="Internet Software &amp; Services"/>
  </r>
  <r>
    <s v="CTXS"/>
    <x v="2"/>
    <d v="2015-12-31T00:00:00"/>
    <n v="3275594000"/>
    <n v="614364000"/>
    <n v="1538027000"/>
    <n v="563975000"/>
    <n v="41595000"/>
    <s v="Information Technology"/>
    <s v="Internet Software &amp; Services"/>
  </r>
  <r>
    <s v="CTXS"/>
    <x v="3"/>
    <d v="2016-12-31T00:00:00"/>
    <n v="3418265000"/>
    <n v="559541000"/>
    <n v="1620006000"/>
    <n v="489265000"/>
    <n v="29173000"/>
    <s v="Information Technology"/>
    <s v="Internet Software &amp; Services"/>
  </r>
  <r>
    <s v="CVS"/>
    <x v="0"/>
    <d v="2013-12-31T00:00:00"/>
    <n v="126761000000"/>
    <n v="102978000000"/>
    <s v=" $-   "/>
    <s v=" $-   "/>
    <s v=" $-   "/>
    <s v="Consumer Staples"/>
    <s v="Drug Retail"/>
  </r>
  <r>
    <s v="CVS"/>
    <x v="1"/>
    <d v="2014-12-31T00:00:00"/>
    <n v="139367000000"/>
    <n v="114000000000"/>
    <s v=" $-   "/>
    <s v=" $-   "/>
    <s v=" $-   "/>
    <s v="Consumer Staples"/>
    <s v="Drug Retail"/>
  </r>
  <r>
    <s v="CVS"/>
    <x v="2"/>
    <d v="2015-12-31T00:00:00"/>
    <n v="153290000000"/>
    <n v="126762000000"/>
    <s v=" $-   "/>
    <s v=" $-   "/>
    <s v=" $-   "/>
    <s v="Consumer Staples"/>
    <s v="Drug Retail"/>
  </r>
  <r>
    <s v="CVS"/>
    <x v="3"/>
    <d v="2016-12-31T00:00:00"/>
    <n v="177526000000"/>
    <n v="148669000000"/>
    <s v=" $-   "/>
    <s v=" $-   "/>
    <s v=" $-   "/>
    <s v="Consumer Staples"/>
    <s v="Drug Retail"/>
  </r>
  <r>
    <s v="CVX"/>
    <x v="0"/>
    <d v="2012-12-31T00:00:00"/>
    <n v="230590000000"/>
    <n v="163336000000"/>
    <n v="17100000000"/>
    <s v=" $-   "/>
    <n v="13413000000"/>
    <s v="Energy"/>
    <s v="Integrated Oil &amp; Gas"/>
  </r>
  <r>
    <s v="CVX"/>
    <x v="1"/>
    <d v="2013-12-31T00:00:00"/>
    <n v="220156000000"/>
    <n v="159323000000"/>
    <n v="17573000000"/>
    <s v=" $-   "/>
    <n v="14186000000"/>
    <s v="Energy"/>
    <s v="Integrated Oil &amp; Gas"/>
  </r>
  <r>
    <s v="CVX"/>
    <x v="2"/>
    <d v="2014-12-31T00:00:00"/>
    <n v="200494000000"/>
    <n v="144956000000"/>
    <n v="17034000000"/>
    <s v=" $-   "/>
    <n v="16793000000"/>
    <s v="Energy"/>
    <s v="Integrated Oil &amp; Gas"/>
  </r>
  <r>
    <s v="CVX"/>
    <x v="3"/>
    <d v="2015-12-31T00:00:00"/>
    <n v="129925000000"/>
    <n v="92785000000"/>
    <n v="16473000000"/>
    <s v=" $-   "/>
    <n v="21037000000"/>
    <s v="Energy"/>
    <s v="Integrated Oil &amp; Gas"/>
  </r>
  <r>
    <s v="CXO"/>
    <x v="0"/>
    <d v="2012-12-31T00:00:00"/>
    <n v="1819814000"/>
    <n v="343743000"/>
    <n v="133796000"/>
    <s v=" $-   "/>
    <n v="579315000"/>
    <s v="Energy"/>
    <s v="Oil &amp; Gas Exploration &amp; Production"/>
  </r>
  <r>
    <s v="CXO"/>
    <x v="1"/>
    <d v="2013-12-31T00:00:00"/>
    <n v="2319919000"/>
    <n v="455436000"/>
    <n v="169815000"/>
    <s v=" $-   "/>
    <n v="778655000"/>
    <s v="Energy"/>
    <s v="Oil &amp; Gas Exploration &amp; Production"/>
  </r>
  <r>
    <s v="CXO"/>
    <x v="2"/>
    <d v="2014-12-31T00:00:00"/>
    <n v="2660147000"/>
    <n v="538374000"/>
    <n v="204161000"/>
    <s v=" $-   "/>
    <n v="986812000"/>
    <s v="Energy"/>
    <s v="Oil &amp; Gas Exploration &amp; Production"/>
  </r>
  <r>
    <s v="CXO"/>
    <x v="3"/>
    <d v="2015-12-31T00:00:00"/>
    <n v="1803573000"/>
    <n v="541359000"/>
    <n v="230734000"/>
    <s v=" $-   "/>
    <n v="1230853000"/>
    <s v="Energy"/>
    <s v="Oil &amp; Gas Exploration &amp; Production"/>
  </r>
  <r>
    <s v="D"/>
    <x v="0"/>
    <d v="2012-12-31T00:00:00"/>
    <n v="12835000000"/>
    <n v="8300000000"/>
    <n v="550000000"/>
    <s v=" $-   "/>
    <n v="1127000000"/>
    <s v="Utilities"/>
    <s v="Electric Utilities"/>
  </r>
  <r>
    <s v="D"/>
    <x v="1"/>
    <d v="2013-12-31T00:00:00"/>
    <n v="13120000000"/>
    <n v="8033000000"/>
    <n v="563000000"/>
    <s v=" $-   "/>
    <n v="1208000000"/>
    <s v="Utilities"/>
    <s v="Electric Utilities"/>
  </r>
  <r>
    <s v="D"/>
    <x v="2"/>
    <d v="2014-12-31T00:00:00"/>
    <n v="12436000000"/>
    <n v="7881000000"/>
    <n v="542000000"/>
    <s v=" $-   "/>
    <n v="1292000000"/>
    <s v="Utilities"/>
    <s v="Electric Utilities"/>
  </r>
  <r>
    <s v="D"/>
    <x v="3"/>
    <d v="2015-12-31T00:00:00"/>
    <n v="11683000000"/>
    <n v="6201000000"/>
    <n v="551000000"/>
    <s v=" $-   "/>
    <n v="1395000000"/>
    <s v="Utilities"/>
    <s v="Electric Utilities"/>
  </r>
  <r>
    <s v="DAL"/>
    <x v="0"/>
    <d v="2013-12-31T00:00:00"/>
    <n v="37773000000"/>
    <n v="20964000000"/>
    <n v="11349000000"/>
    <s v=" $-   "/>
    <n v="1658000000"/>
    <s v="Industrials"/>
    <s v="Airlines"/>
  </r>
  <r>
    <s v="DAL"/>
    <x v="1"/>
    <d v="2014-12-31T00:00:00"/>
    <n v="40362000000"/>
    <n v="22967000000"/>
    <n v="12702000000"/>
    <s v=" $-   "/>
    <n v="1771000000"/>
    <s v="Industrials"/>
    <s v="Airlines"/>
  </r>
  <r>
    <s v="DAL"/>
    <x v="2"/>
    <d v="2015-12-31T00:00:00"/>
    <n v="40704000000"/>
    <n v="17096000000"/>
    <n v="13936000000"/>
    <s v=" $-   "/>
    <n v="1835000000"/>
    <s v="Industrials"/>
    <s v="Airlines"/>
  </r>
  <r>
    <s v="DAL"/>
    <x v="3"/>
    <d v="2016-12-31T00:00:00"/>
    <n v="39639000000"/>
    <n v="15940000000"/>
    <n v="14845000000"/>
    <s v=" $-   "/>
    <n v="1902000000"/>
    <s v="Industrials"/>
    <s v="Airlines"/>
  </r>
  <r>
    <s v="DD"/>
    <x v="0"/>
    <d v="2013-12-31T00:00:00"/>
    <n v="28998000000"/>
    <n v="17642000000"/>
    <n v="6564000000"/>
    <n v="2037000000"/>
    <s v=" $-   "/>
    <s v="Materials"/>
    <s v="Diversified Chemicals"/>
  </r>
  <r>
    <s v="DD"/>
    <x v="1"/>
    <d v="2014-12-31T00:00:00"/>
    <n v="28406000000"/>
    <n v="17023000000"/>
    <n v="5536000000"/>
    <n v="1958000000"/>
    <s v=" $-   "/>
    <s v="Materials"/>
    <s v="Diversified Chemicals"/>
  </r>
  <r>
    <s v="DD"/>
    <x v="2"/>
    <d v="2015-12-31T00:00:00"/>
    <n v="25130000000"/>
    <n v="15112000000"/>
    <n v="5074000000"/>
    <n v="1898000000"/>
    <s v=" $-   "/>
    <s v="Materials"/>
    <s v="Diversified Chemicals"/>
  </r>
  <r>
    <s v="DD"/>
    <x v="3"/>
    <d v="2016-12-31T00:00:00"/>
    <n v="24594000000"/>
    <n v="14469000000"/>
    <n v="5005000000"/>
    <n v="1641000000"/>
    <s v=" $-   "/>
    <s v="Materials"/>
    <s v="Diversified Chemicals"/>
  </r>
  <r>
    <s v="DE"/>
    <x v="0"/>
    <d v="2013-10-31T00:00:00"/>
    <n v="37795400000"/>
    <n v="25667300000"/>
    <n v="4426100000"/>
    <n v="1477300000"/>
    <s v=" $-   "/>
    <s v="Industrials"/>
    <s v="Construction &amp; Farm Machinery &amp; Heavy Trucks"/>
  </r>
  <r>
    <s v="DE"/>
    <x v="1"/>
    <d v="2014-10-31T00:00:00"/>
    <n v="36066900000"/>
    <n v="24775800000"/>
    <n v="4377700000"/>
    <n v="1452000000"/>
    <s v=" $-   "/>
    <s v="Industrials"/>
    <s v="Construction &amp; Farm Machinery &amp; Heavy Trucks"/>
  </r>
  <r>
    <s v="DE"/>
    <x v="2"/>
    <d v="2015-10-31T00:00:00"/>
    <n v="28862800000"/>
    <n v="20143200000"/>
    <n v="3834400000"/>
    <n v="1425100000"/>
    <s v=" $-   "/>
    <s v="Industrials"/>
    <s v="Construction &amp; Farm Machinery &amp; Heavy Trucks"/>
  </r>
  <r>
    <s v="DE"/>
    <x v="3"/>
    <d v="2016-10-31T00:00:00"/>
    <n v="26644000000"/>
    <n v="18248900000"/>
    <n v="4018300000"/>
    <n v="1389100000"/>
    <s v=" $-   "/>
    <s v="Industrials"/>
    <s v="Construction &amp; Farm Machinery &amp; Heavy Trucks"/>
  </r>
  <r>
    <s v="DFS"/>
    <x v="0"/>
    <d v="2012-11-30T00:00:00"/>
    <n v="8984000000"/>
    <n v="845000000"/>
    <n v="3052000000"/>
    <s v=" $-   "/>
    <n v="848000000"/>
    <s v="Financials"/>
    <s v="Consumer Finance"/>
  </r>
  <r>
    <s v="DFS"/>
    <x v="1"/>
    <d v="2013-12-31T00:00:00"/>
    <n v="9370000000"/>
    <n v="698000000"/>
    <n v="3194000000"/>
    <s v=" $-   "/>
    <n v="1086000000"/>
    <s v="Financials"/>
    <s v="Consumer Finance"/>
  </r>
  <r>
    <s v="DFS"/>
    <x v="2"/>
    <d v="2014-12-31T00:00:00"/>
    <n v="9611000000"/>
    <n v="614000000"/>
    <n v="3340000000"/>
    <s v=" $-   "/>
    <n v="1443000000"/>
    <s v="Financials"/>
    <s v="Consumer Finance"/>
  </r>
  <r>
    <s v="DFS"/>
    <x v="3"/>
    <d v="2015-12-31T00:00:00"/>
    <n v="10002000000"/>
    <n v="623000000"/>
    <n v="3615000000"/>
    <s v=" $-   "/>
    <n v="1512000000"/>
    <s v="Financials"/>
    <s v="Consumer Finance"/>
  </r>
  <r>
    <s v="DG"/>
    <x v="0"/>
    <d v="2013-02-01T00:00:00"/>
    <n v="16022128000"/>
    <n v="10936727000"/>
    <n v="3430125000"/>
    <s v=" $-   "/>
    <s v=" $-   "/>
    <s v="Consumer Discretionary"/>
    <s v="General Merchandise Stores"/>
  </r>
  <r>
    <s v="DG"/>
    <x v="1"/>
    <d v="2014-01-31T00:00:00"/>
    <n v="17504167000"/>
    <n v="12068425000"/>
    <n v="3699557000"/>
    <s v=" $-   "/>
    <s v=" $-   "/>
    <s v="Consumer Discretionary"/>
    <s v="General Merchandise Stores"/>
  </r>
  <r>
    <s v="DG"/>
    <x v="2"/>
    <d v="2015-01-30T00:00:00"/>
    <n v="18909588000"/>
    <n v="13107081000"/>
    <n v="4033414000"/>
    <s v=" $-   "/>
    <s v=" $-   "/>
    <s v="Consumer Discretionary"/>
    <s v="General Merchandise Stores"/>
  </r>
  <r>
    <s v="DG"/>
    <x v="3"/>
    <d v="2016-01-29T00:00:00"/>
    <n v="20368562000"/>
    <n v="14062471000"/>
    <n v="4365797000"/>
    <s v=" $-   "/>
    <s v=" $-   "/>
    <s v="Consumer Discretionary"/>
    <s v="General Merchandise Stores"/>
  </r>
  <r>
    <s v="DGX"/>
    <x v="0"/>
    <d v="2012-12-31T00:00:00"/>
    <n v="7383000000"/>
    <n v="4365000000"/>
    <n v="1742000000"/>
    <s v=" $-   "/>
    <n v="75000000"/>
    <s v="Health Care"/>
    <s v="Health Care Facilities"/>
  </r>
  <r>
    <s v="DGX"/>
    <x v="1"/>
    <d v="2013-12-31T00:00:00"/>
    <n v="7146000000"/>
    <n v="4326000000"/>
    <n v="1740000000"/>
    <s v=" $-   "/>
    <n v="79000000"/>
    <s v="Health Care"/>
    <s v="Health Care Facilities"/>
  </r>
  <r>
    <s v="DGX"/>
    <x v="2"/>
    <d v="2014-12-31T00:00:00"/>
    <n v="7435000000"/>
    <n v="4637000000"/>
    <n v="1721000000"/>
    <s v=" $-   "/>
    <n v="94000000"/>
    <s v="Health Care"/>
    <s v="Health Care Facilities"/>
  </r>
  <r>
    <s v="DGX"/>
    <x v="3"/>
    <d v="2015-12-31T00:00:00"/>
    <n v="7493000000"/>
    <n v="4657000000"/>
    <n v="1356000000"/>
    <s v=" $-   "/>
    <n v="81000000"/>
    <s v="Health Care"/>
    <s v="Health Care Facilities"/>
  </r>
  <r>
    <s v="DHI"/>
    <x v="0"/>
    <d v="2013-09-30T00:00:00"/>
    <n v="6259300000"/>
    <n v="4853500000"/>
    <n v="649900000"/>
    <s v=" $-   "/>
    <s v=" $-   "/>
    <s v="Consumer Discretionary"/>
    <s v="Homebuilding"/>
  </r>
  <r>
    <s v="DHI"/>
    <x v="1"/>
    <d v="2014-09-30T00:00:00"/>
    <n v="8024900000"/>
    <n v="6268600000"/>
    <n v="826900000"/>
    <s v=" $-   "/>
    <s v=" $-   "/>
    <s v="Consumer Discretionary"/>
    <s v="Homebuilding"/>
  </r>
  <r>
    <s v="DHI"/>
    <x v="2"/>
    <d v="2015-09-30T00:00:00"/>
    <n v="10824000000"/>
    <n v="8535700000"/>
    <n v="1003000000"/>
    <s v=" $-   "/>
    <s v=" $-   "/>
    <s v="Consumer Discretionary"/>
    <s v="Homebuilding"/>
  </r>
  <r>
    <s v="DHI"/>
    <x v="3"/>
    <d v="2016-09-30T00:00:00"/>
    <n v="12157400000"/>
    <n v="9502600000"/>
    <n v="1100300000"/>
    <s v=" $-   "/>
    <s v=" $-   "/>
    <s v="Consumer Discretionary"/>
    <s v="Homebuilding"/>
  </r>
  <r>
    <s v="DHR"/>
    <x v="0"/>
    <d v="2012-12-31T00:00:00"/>
    <n v="18260400000"/>
    <n v="8846100000"/>
    <n v="5181200000"/>
    <n v="1137900000"/>
    <s v=" $-   "/>
    <s v="Industrials"/>
    <s v="Industrial Conglomerates"/>
  </r>
  <r>
    <s v="DHR"/>
    <x v="1"/>
    <d v="2013-12-31T00:00:00"/>
    <n v="18283100000"/>
    <n v="8941100000"/>
    <n v="5117100000"/>
    <n v="1104400000"/>
    <s v=" $-   "/>
    <s v="Industrials"/>
    <s v="Industrial Conglomerates"/>
  </r>
  <r>
    <s v="DHR"/>
    <x v="2"/>
    <d v="2014-12-31T00:00:00"/>
    <n v="19154000000"/>
    <n v="9261400000"/>
    <n v="5389000000"/>
    <n v="1157000000"/>
    <s v=" $-   "/>
    <s v="Industrials"/>
    <s v="Industrial Conglomerates"/>
  </r>
  <r>
    <s v="DHR"/>
    <x v="3"/>
    <d v="2015-12-31T00:00:00"/>
    <n v="20563100000"/>
    <n v="9800600000"/>
    <n v="6054300000"/>
    <n v="1239100000"/>
    <s v=" $-   "/>
    <s v="Industrials"/>
    <s v="Industrial Conglomerates"/>
  </r>
  <r>
    <s v="DIS"/>
    <x v="0"/>
    <d v="2013-09-28T00:00:00"/>
    <n v="45041000000"/>
    <n v="25034000000"/>
    <n v="8365000000"/>
    <s v=" $-   "/>
    <n v="2192000000"/>
    <s v="Consumer Discretionary"/>
    <s v="Broadcasting &amp; Cable TV"/>
  </r>
  <r>
    <s v="DIS"/>
    <x v="1"/>
    <d v="2014-09-27T00:00:00"/>
    <n v="48813000000"/>
    <n v="26420000000"/>
    <n v="8565000000"/>
    <s v=" $-   "/>
    <n v="2288000000"/>
    <s v="Consumer Discretionary"/>
    <s v="Broadcasting &amp; Cable TV"/>
  </r>
  <r>
    <s v="DIS"/>
    <x v="2"/>
    <d v="2015-10-03T00:00:00"/>
    <n v="52465000000"/>
    <n v="28364000000"/>
    <n v="8523000000"/>
    <s v=" $-   "/>
    <n v="2354000000"/>
    <s v="Consumer Discretionary"/>
    <s v="Broadcasting &amp; Cable TV"/>
  </r>
  <r>
    <s v="DIS"/>
    <x v="3"/>
    <d v="2016-10-01T00:00:00"/>
    <n v="55632000000"/>
    <n v="29993000000"/>
    <n v="8754000000"/>
    <s v=" $-   "/>
    <n v="2527000000"/>
    <s v="Consumer Discretionary"/>
    <s v="Broadcasting &amp; Cable TV"/>
  </r>
  <r>
    <s v="DISCA"/>
    <x v="0"/>
    <d v="2013-12-31T00:00:00"/>
    <n v="5535000000"/>
    <n v="1689000000"/>
    <n v="1598000000"/>
    <s v=" $-   "/>
    <n v="276000000"/>
    <s v="Consumer Discretionary"/>
    <s v="Cable &amp; Satellite"/>
  </r>
  <r>
    <s v="DISCA"/>
    <x v="1"/>
    <d v="2014-12-31T00:00:00"/>
    <n v="6265000000"/>
    <n v="2124000000"/>
    <n v="1692000000"/>
    <s v=" $-   "/>
    <n v="329000000"/>
    <s v="Consumer Discretionary"/>
    <s v="Cable &amp; Satellite"/>
  </r>
  <r>
    <s v="DISCA"/>
    <x v="2"/>
    <d v="2015-12-31T00:00:00"/>
    <n v="6394000000"/>
    <n v="2343000000"/>
    <n v="1669000000"/>
    <s v=" $-   "/>
    <n v="330000000"/>
    <s v="Consumer Discretionary"/>
    <s v="Cable &amp; Satellite"/>
  </r>
  <r>
    <s v="DISCA"/>
    <x v="3"/>
    <d v="2016-12-31T00:00:00"/>
    <n v="6497000000"/>
    <n v="2432000000"/>
    <n v="1690000000"/>
    <s v=" $-   "/>
    <n v="322000000"/>
    <s v="Consumer Discretionary"/>
    <s v="Cable &amp; Satellite"/>
  </r>
  <r>
    <s v="DISCK"/>
    <x v="0"/>
    <d v="2013-12-31T00:00:00"/>
    <n v="5535000000"/>
    <n v="1689000000"/>
    <n v="1598000000"/>
    <s v=" $-   "/>
    <n v="276000000"/>
    <s v="Consumer Discretionary"/>
    <s v="Cable &amp; Satellite"/>
  </r>
  <r>
    <s v="DISCK"/>
    <x v="1"/>
    <d v="2014-12-31T00:00:00"/>
    <n v="6265000000"/>
    <n v="2124000000"/>
    <n v="1692000000"/>
    <s v=" $-   "/>
    <n v="329000000"/>
    <s v="Consumer Discretionary"/>
    <s v="Cable &amp; Satellite"/>
  </r>
  <r>
    <s v="DISCK"/>
    <x v="2"/>
    <d v="2015-12-31T00:00:00"/>
    <n v="6394000000"/>
    <n v="2343000000"/>
    <n v="1669000000"/>
    <s v=" $-   "/>
    <n v="330000000"/>
    <s v="Consumer Discretionary"/>
    <s v="Cable &amp; Satellite"/>
  </r>
  <r>
    <s v="DISCK"/>
    <x v="3"/>
    <d v="2016-12-31T00:00:00"/>
    <n v="6497000000"/>
    <n v="2432000000"/>
    <n v="1690000000"/>
    <s v=" $-   "/>
    <n v="322000000"/>
    <s v="Consumer Discretionary"/>
    <s v="Cable &amp; Satellite"/>
  </r>
  <r>
    <s v="DLPH"/>
    <x v="0"/>
    <d v="2013-12-31T00:00:00"/>
    <n v="15051000000"/>
    <n v="12274000000"/>
    <n v="916000000"/>
    <s v=" $-   "/>
    <n v="97000000"/>
    <s v="Consumer Discretionary"/>
    <s v="Auto Parts &amp; Equipment"/>
  </r>
  <r>
    <s v="DLPH"/>
    <x v="1"/>
    <d v="2014-12-31T00:00:00"/>
    <n v="15499000000"/>
    <n v="12471000000"/>
    <n v="1036000000"/>
    <s v=" $-   "/>
    <n v="94000000"/>
    <s v="Consumer Discretionary"/>
    <s v="Auto Parts &amp; Equipment"/>
  </r>
  <r>
    <s v="DLPH"/>
    <x v="2"/>
    <d v="2015-12-31T00:00:00"/>
    <n v="15165000000"/>
    <n v="12155000000"/>
    <n v="1017000000"/>
    <s v=" $-   "/>
    <n v="93000000"/>
    <s v="Consumer Discretionary"/>
    <s v="Auto Parts &amp; Equipment"/>
  </r>
  <r>
    <s v="DLPH"/>
    <x v="3"/>
    <d v="2016-12-31T00:00:00"/>
    <n v="16661000000"/>
    <n v="13107000000"/>
    <n v="1145000000"/>
    <s v=" $-   "/>
    <n v="134000000"/>
    <s v="Consumer Discretionary"/>
    <s v="Auto Parts &amp; Equipment"/>
  </r>
  <r>
    <s v="DLR"/>
    <x v="0"/>
    <d v="2012-12-31T00:00:00"/>
    <n v="1279067000"/>
    <n v="461898000"/>
    <n v="68538000"/>
    <s v=" $-   "/>
    <n v="382553000"/>
    <s v="Real Estate"/>
    <s v="Specialized REITs"/>
  </r>
  <r>
    <s v="DLR"/>
    <x v="1"/>
    <d v="2013-12-31T00:00:00"/>
    <n v="1482259000"/>
    <n v="555660000"/>
    <n v="69323000"/>
    <s v=" $-   "/>
    <n v="475464000"/>
    <s v="Real Estate"/>
    <s v="Specialized REITs"/>
  </r>
  <r>
    <s v="DLR"/>
    <x v="2"/>
    <d v="2014-12-31T00:00:00"/>
    <n v="1616438000"/>
    <n v="603321000"/>
    <n v="89468000"/>
    <s v=" $-   "/>
    <n v="538513000"/>
    <s v="Real Estate"/>
    <s v="Specialized REITs"/>
  </r>
  <r>
    <s v="DLR"/>
    <x v="3"/>
    <d v="2015-12-31T00:00:00"/>
    <n v="1763336000"/>
    <n v="651282000"/>
    <n v="139616000"/>
    <s v=" $-   "/>
    <n v="570527000"/>
    <s v="Real Estate"/>
    <s v="Specialized REITs"/>
  </r>
  <r>
    <s v="DLTR"/>
    <x v="0"/>
    <d v="2013-02-02T00:00:00"/>
    <n v="7394500000"/>
    <n v="4741800000"/>
    <n v="1732600000"/>
    <s v=" $-   "/>
    <s v=" $-   "/>
    <s v="Consumer Discretionary"/>
    <s v="General Merchandise Stores"/>
  </r>
  <r>
    <s v="DLTR"/>
    <x v="1"/>
    <d v="2014-02-01T00:00:00"/>
    <n v="7840300000"/>
    <n v="5050500000"/>
    <n v="1819500000"/>
    <s v=" $-   "/>
    <s v=" $-   "/>
    <s v="Consumer Discretionary"/>
    <s v="General Merchandise Stores"/>
  </r>
  <r>
    <s v="DLTR"/>
    <x v="2"/>
    <d v="2015-01-31T00:00:00"/>
    <n v="8602200000"/>
    <n v="5568200000"/>
    <n v="1993800000"/>
    <s v=" $-   "/>
    <s v=" $-   "/>
    <s v="Consumer Discretionary"/>
    <s v="General Merchandise Stores"/>
  </r>
  <r>
    <s v="DLTR"/>
    <x v="3"/>
    <d v="2016-01-30T00:00:00"/>
    <n v="15498400000"/>
    <n v="10841700000"/>
    <n v="3607000000"/>
    <s v=" $-   "/>
    <s v=" $-   "/>
    <s v="Consumer Discretionary"/>
    <s v="General Merchandise Stores"/>
  </r>
  <r>
    <s v="DNB"/>
    <x v="0"/>
    <d v="2012-12-31T00:00:00"/>
    <n v="1663000000"/>
    <s v=" $-   "/>
    <n v="1123200000"/>
    <s v=" $-   "/>
    <n v="78300000"/>
    <s v="Industrials"/>
    <s v="Research &amp; Consulting Services"/>
  </r>
  <r>
    <s v="DNB"/>
    <x v="1"/>
    <d v="2013-12-31T00:00:00"/>
    <n v="1558400000"/>
    <s v=" $-   "/>
    <n v="1058000000"/>
    <s v=" $-   "/>
    <n v="60400000"/>
    <s v="Industrials"/>
    <s v="Research &amp; Consulting Services"/>
  </r>
  <r>
    <s v="DNB"/>
    <x v="2"/>
    <d v="2014-12-31T00:00:00"/>
    <n v="1584500000"/>
    <s v=" $-   "/>
    <n v="1105700000"/>
    <s v=" $-   "/>
    <n v="52500000"/>
    <s v="Industrials"/>
    <s v="Research &amp; Consulting Services"/>
  </r>
  <r>
    <s v="DNB"/>
    <x v="3"/>
    <d v="2015-12-31T00:00:00"/>
    <n v="1637100000"/>
    <s v=" $-   "/>
    <n v="1209100000"/>
    <s v=" $-   "/>
    <n v="58700000"/>
    <s v="Industrials"/>
    <s v="Research &amp; Consulting Services"/>
  </r>
  <r>
    <s v="DOV"/>
    <x v="0"/>
    <d v="2013-12-31T00:00:00"/>
    <n v="7155096000"/>
    <n v="4376505000"/>
    <n v="1616921000"/>
    <s v=" $-   "/>
    <s v=" $-   "/>
    <s v="Industrials"/>
    <s v="Industrial Machinery"/>
  </r>
  <r>
    <s v="DOV"/>
    <x v="1"/>
    <d v="2014-12-31T00:00:00"/>
    <n v="7752728000"/>
    <n v="4778479000"/>
    <n v="1758765000"/>
    <s v=" $-   "/>
    <s v=" $-   "/>
    <s v="Industrials"/>
    <s v="Industrial Machinery"/>
  </r>
  <r>
    <s v="DOV"/>
    <x v="2"/>
    <d v="2015-12-31T00:00:00"/>
    <n v="6956311000"/>
    <n v="4388167000"/>
    <n v="1647382000"/>
    <s v=" $-   "/>
    <s v=" $-   "/>
    <s v="Industrials"/>
    <s v="Industrial Machinery"/>
  </r>
  <r>
    <s v="DOV"/>
    <x v="3"/>
    <d v="2016-12-31T00:00:00"/>
    <n v="6794342000"/>
    <n v="4322373000"/>
    <n v="1757523000"/>
    <s v=" $-   "/>
    <s v=" $-   "/>
    <s v="Industrials"/>
    <s v="Industrial Machinery"/>
  </r>
  <r>
    <s v="DPS"/>
    <x v="0"/>
    <d v="2013-12-31T00:00:00"/>
    <n v="5997000000"/>
    <n v="2499000000"/>
    <n v="2337000000"/>
    <s v=" $-   "/>
    <n v="115000000"/>
    <s v="Consumer Staples"/>
    <s v="Soft Drinks"/>
  </r>
  <r>
    <s v="DPS"/>
    <x v="1"/>
    <d v="2014-12-31T00:00:00"/>
    <n v="6121000000"/>
    <n v="2491000000"/>
    <n v="2335000000"/>
    <s v=" $-   "/>
    <n v="115000000"/>
    <s v="Consumer Staples"/>
    <s v="Soft Drinks"/>
  </r>
  <r>
    <s v="DPS"/>
    <x v="2"/>
    <d v="2015-12-31T00:00:00"/>
    <n v="6282000000"/>
    <n v="2559000000"/>
    <n v="2320000000"/>
    <s v=" $-   "/>
    <n v="105000000"/>
    <s v="Consumer Staples"/>
    <s v="Soft Drinks"/>
  </r>
  <r>
    <s v="DPS"/>
    <x v="3"/>
    <d v="2016-12-31T00:00:00"/>
    <n v="6440000000"/>
    <n v="2582000000"/>
    <n v="2326000000"/>
    <s v=" $-   "/>
    <n v="99000000"/>
    <s v="Consumer Staples"/>
    <s v="Soft Drinks"/>
  </r>
  <r>
    <s v="DRI"/>
    <x v="0"/>
    <d v="2013-05-26T00:00:00"/>
    <n v="5921000000"/>
    <n v="4616600000"/>
    <n v="625200000"/>
    <s v=" $-   "/>
    <n v="278300000"/>
    <s v="Consumer Discretionary"/>
    <s v="Restaurants"/>
  </r>
  <r>
    <s v="DRI"/>
    <x v="1"/>
    <d v="2014-05-25T00:00:00"/>
    <n v="6285600000"/>
    <n v="4990500000"/>
    <n v="665400000"/>
    <s v=" $-   "/>
    <n v="304400000"/>
    <s v="Consumer Discretionary"/>
    <s v="Restaurants"/>
  </r>
  <r>
    <s v="DRI"/>
    <x v="2"/>
    <d v="2015-05-31T00:00:00"/>
    <n v="6764000000"/>
    <n v="5341500000"/>
    <n v="673500000"/>
    <s v=" $-   "/>
    <n v="319300000"/>
    <s v="Consumer Discretionary"/>
    <s v="Restaurants"/>
  </r>
  <r>
    <s v="DRI"/>
    <x v="3"/>
    <d v="2016-05-29T00:00:00"/>
    <n v="6933500000"/>
    <n v="5392400000"/>
    <n v="622900000"/>
    <s v=" $-   "/>
    <n v="290200000"/>
    <s v="Consumer Discretionary"/>
    <s v="Restaurants"/>
  </r>
  <r>
    <s v="DUK"/>
    <x v="0"/>
    <d v="2012-12-31T00:00:00"/>
    <n v="17912000000"/>
    <n v="11235000000"/>
    <n v="965000000"/>
    <s v=" $-   "/>
    <n v="2145000000"/>
    <s v="Utilities"/>
    <s v="Electric Utilities"/>
  </r>
  <r>
    <s v="DUK"/>
    <x v="1"/>
    <d v="2013-12-31T00:00:00"/>
    <n v="22756000000"/>
    <n v="13545000000"/>
    <n v="1274000000"/>
    <s v=" $-   "/>
    <n v="2668000000"/>
    <s v="Utilities"/>
    <s v="Electric Utilities"/>
  </r>
  <r>
    <s v="DUK"/>
    <x v="2"/>
    <d v="2014-12-31T00:00:00"/>
    <n v="23925000000"/>
    <n v="14323000000"/>
    <n v="1213000000"/>
    <s v=" $-   "/>
    <n v="3066000000"/>
    <s v="Utilities"/>
    <s v="Electric Utilities"/>
  </r>
  <r>
    <s v="DUK"/>
    <x v="3"/>
    <d v="2015-12-31T00:00:00"/>
    <n v="23459000000"/>
    <n v="13728000000"/>
    <n v="1135000000"/>
    <s v=" $-   "/>
    <n v="3144000000"/>
    <s v="Utilities"/>
    <s v="Electric Utilities"/>
  </r>
  <r>
    <s v="DVA"/>
    <x v="0"/>
    <d v="2012-12-31T00:00:00"/>
    <n v="8186280000"/>
    <n v="5583549000"/>
    <n v="889879000"/>
    <s v=" $-   "/>
    <n v="341969000"/>
    <s v="Health Care"/>
    <s v="Health Care Facilities"/>
  </r>
  <r>
    <s v="DVA"/>
    <x v="1"/>
    <d v="2013-12-31T00:00:00"/>
    <n v="11764050000"/>
    <n v="8198377000"/>
    <n v="1516508000"/>
    <s v=" $-   "/>
    <n v="528737000"/>
    <s v="Health Care"/>
    <s v="Health Care Facilities"/>
  </r>
  <r>
    <s v="DVA"/>
    <x v="2"/>
    <d v="2014-12-31T00:00:00"/>
    <n v="12795106000"/>
    <n v="9119305000"/>
    <n v="1278506000"/>
    <s v=" $-   "/>
    <n v="590935000"/>
    <s v="Health Care"/>
    <s v="Health Care Facilities"/>
  </r>
  <r>
    <s v="DVA"/>
    <x v="3"/>
    <d v="2015-12-31T00:00:00"/>
    <n v="13781837000"/>
    <n v="9824834000"/>
    <n v="1947135000"/>
    <s v=" $-   "/>
    <n v="638024000"/>
    <s v="Health Care"/>
    <s v="Health Care Facilities"/>
  </r>
  <r>
    <s v="DVN"/>
    <x v="0"/>
    <d v="2013-12-31T00:00:00"/>
    <n v="10397000000"/>
    <n v="2268000000"/>
    <n v="2743000000"/>
    <s v=" $-   "/>
    <n v="2780000000"/>
    <s v="Energy"/>
    <s v="Oil &amp; Gas Exploration &amp; Production"/>
  </r>
  <r>
    <s v="DVN"/>
    <x v="1"/>
    <d v="2014-12-31T00:00:00"/>
    <n v="20638000000"/>
    <n v="2332000000"/>
    <n v="8290000000"/>
    <s v=" $-   "/>
    <n v="3319000000"/>
    <s v="Energy"/>
    <s v="Oil &amp; Gas Exploration &amp; Production"/>
  </r>
  <r>
    <s v="DVN"/>
    <x v="2"/>
    <d v="2015-12-31T00:00:00"/>
    <n v="13145000000"/>
    <n v="2104000000"/>
    <n v="7741000000"/>
    <s v=" $-   "/>
    <n v="3129000000"/>
    <s v="Energy"/>
    <s v="Oil &amp; Gas Exploration &amp; Production"/>
  </r>
  <r>
    <s v="DVN"/>
    <x v="3"/>
    <d v="2016-12-31T00:00:00"/>
    <n v="12197000000"/>
    <n v="1582000000"/>
    <n v="6476000000"/>
    <s v=" $-   "/>
    <n v="1792000000"/>
    <s v="Energy"/>
    <s v="Oil &amp; Gas Exploration &amp; Production"/>
  </r>
  <r>
    <s v="EA"/>
    <x v="0"/>
    <d v="2013-03-31T00:00:00"/>
    <n v="3797000000"/>
    <n v="1388000000"/>
    <n v="1078000000"/>
    <n v="1153000000"/>
    <n v="30000000"/>
    <s v="Information Technology"/>
    <s v="Home Entertainment Software"/>
  </r>
  <r>
    <s v="EA"/>
    <x v="1"/>
    <d v="2014-03-31T00:00:00"/>
    <n v="3575000000"/>
    <n v="1347000000"/>
    <n v="1055000000"/>
    <n v="1125000000"/>
    <n v="16000000"/>
    <s v="Information Technology"/>
    <s v="Home Entertainment Software"/>
  </r>
  <r>
    <s v="EA"/>
    <x v="2"/>
    <d v="2015-03-31T00:00:00"/>
    <n v="4515000000"/>
    <n v="1429000000"/>
    <n v="1030000000"/>
    <n v="1094000000"/>
    <n v="14000000"/>
    <s v="Information Technology"/>
    <s v="Home Entertainment Software"/>
  </r>
  <r>
    <s v="EA"/>
    <x v="3"/>
    <d v="2016-03-31T00:00:00"/>
    <n v="4396000000"/>
    <n v="1354000000"/>
    <n v="1028000000"/>
    <n v="1109000000"/>
    <n v="7000000"/>
    <s v="Information Technology"/>
    <s v="Home Entertainment Software"/>
  </r>
  <r>
    <s v="EBAY"/>
    <x v="0"/>
    <d v="2013-12-31T00:00:00"/>
    <n v="8257000000"/>
    <n v="1492000000"/>
    <n v="3260000000"/>
    <n v="915000000"/>
    <n v="136000000"/>
    <s v="Information Technology"/>
    <s v="Internet Software &amp; Services"/>
  </r>
  <r>
    <s v="EBAY"/>
    <x v="1"/>
    <d v="2014-12-31T00:00:00"/>
    <n v="8790000000"/>
    <n v="1663000000"/>
    <n v="3593000000"/>
    <n v="983000000"/>
    <n v="75000000"/>
    <s v="Information Technology"/>
    <s v="Internet Software &amp; Services"/>
  </r>
  <r>
    <s v="EBAY"/>
    <x v="2"/>
    <d v="2015-12-31T00:00:00"/>
    <n v="8592000000"/>
    <n v="1771000000"/>
    <n v="3660000000"/>
    <n v="923000000"/>
    <n v="41000000"/>
    <s v="Information Technology"/>
    <s v="Internet Software &amp; Services"/>
  </r>
  <r>
    <s v="EBAY"/>
    <x v="3"/>
    <d v="2016-12-31T00:00:00"/>
    <n v="8979000000"/>
    <n v="2007000000"/>
    <n v="3499000000"/>
    <n v="1114000000"/>
    <n v="34000000"/>
    <s v="Information Technology"/>
    <s v="Internet Software &amp; Services"/>
  </r>
  <r>
    <s v="ECL"/>
    <x v="0"/>
    <d v="2012-12-31T00:00:00"/>
    <n v="11838700000"/>
    <n v="6385400000"/>
    <n v="4018300000"/>
    <s v=" $-   "/>
    <s v=" $-   "/>
    <s v="Materials"/>
    <s v="Specialty Chemicals"/>
  </r>
  <r>
    <s v="ECL"/>
    <x v="1"/>
    <d v="2013-12-31T00:00:00"/>
    <n v="13253400000"/>
    <n v="7161200000"/>
    <n v="4360300000"/>
    <s v=" $-   "/>
    <s v=" $-   "/>
    <s v="Materials"/>
    <s v="Specialty Chemicals"/>
  </r>
  <r>
    <s v="ECL"/>
    <x v="2"/>
    <d v="2014-12-31T00:00:00"/>
    <n v="14280500000"/>
    <n v="7679100000"/>
    <n v="4577600000"/>
    <s v=" $-   "/>
    <s v=" $-   "/>
    <s v="Materials"/>
    <s v="Specialty Chemicals"/>
  </r>
  <r>
    <s v="ECL"/>
    <x v="3"/>
    <d v="2015-12-31T00:00:00"/>
    <n v="13545100000"/>
    <n v="7223500000"/>
    <n v="4345500000"/>
    <s v=" $-   "/>
    <s v=" $-   "/>
    <s v="Materials"/>
    <s v="Specialty Chemicals"/>
  </r>
  <r>
    <s v="ED"/>
    <x v="0"/>
    <d v="2013-12-31T00:00:00"/>
    <n v="12354000000"/>
    <n v="7191000000"/>
    <n v="1895000000"/>
    <s v=" $-   "/>
    <n v="1024000000"/>
    <s v="Utilities"/>
    <s v="Electric Utilities"/>
  </r>
  <r>
    <s v="ED"/>
    <x v="1"/>
    <d v="2014-12-31T00:00:00"/>
    <n v="12919000000"/>
    <n v="7807000000"/>
    <n v="1877000000"/>
    <s v=" $-   "/>
    <n v="1071000000"/>
    <s v="Utilities"/>
    <s v="Electric Utilities"/>
  </r>
  <r>
    <s v="ED"/>
    <x v="2"/>
    <d v="2015-12-31T00:00:00"/>
    <n v="12554000000"/>
    <n v="7060000000"/>
    <n v="1937000000"/>
    <s v=" $-   "/>
    <n v="1130000000"/>
    <s v="Utilities"/>
    <s v="Electric Utilities"/>
  </r>
  <r>
    <s v="ED"/>
    <x v="3"/>
    <d v="2016-12-31T00:00:00"/>
    <n v="12075000000"/>
    <n v="6357000000"/>
    <n v="2031000000"/>
    <s v=" $-   "/>
    <n v="1216000000"/>
    <s v="Utilities"/>
    <s v="Electric Utilities"/>
  </r>
  <r>
    <s v="EFX"/>
    <x v="0"/>
    <d v="2012-12-31T00:00:00"/>
    <n v="2073000000"/>
    <n v="759500000"/>
    <n v="673500000"/>
    <s v=" $-   "/>
    <n v="160000000"/>
    <s v="Industrials"/>
    <s v="Research &amp; Consulting Services"/>
  </r>
  <r>
    <s v="EFX"/>
    <x v="1"/>
    <d v="2013-12-31T00:00:00"/>
    <n v="2303900000"/>
    <n v="787300000"/>
    <n v="715800000"/>
    <s v=" $-   "/>
    <n v="189600000"/>
    <s v="Industrials"/>
    <s v="Research &amp; Consulting Services"/>
  </r>
  <r>
    <s v="EFX"/>
    <x v="2"/>
    <d v="2014-12-31T00:00:00"/>
    <n v="2436400000"/>
    <n v="844700000"/>
    <n v="751700000"/>
    <s v=" $-   "/>
    <n v="201800000"/>
    <s v="Industrials"/>
    <s v="Research &amp; Consulting Services"/>
  </r>
  <r>
    <s v="EFX"/>
    <x v="3"/>
    <d v="2015-12-31T00:00:00"/>
    <n v="2663600000"/>
    <n v="887400000"/>
    <n v="884300000"/>
    <s v=" $-   "/>
    <n v="198000000"/>
    <s v="Industrials"/>
    <s v="Research &amp; Consulting Services"/>
  </r>
  <r>
    <s v="EIX"/>
    <x v="0"/>
    <d v="2012-12-31T00:00:00"/>
    <n v="11862000000"/>
    <n v="7747000000"/>
    <n v="296000000"/>
    <s v=" $-   "/>
    <n v="1562000000"/>
    <s v="Utilities"/>
    <s v="Electric Utilities"/>
  </r>
  <r>
    <s v="EIX"/>
    <x v="1"/>
    <d v="2013-12-31T00:00:00"/>
    <n v="12581000000"/>
    <n v="8364000000"/>
    <n v="309000000"/>
    <s v=" $-   "/>
    <n v="1622000000"/>
    <s v="Utilities"/>
    <s v="Electric Utilities"/>
  </r>
  <r>
    <s v="EIX"/>
    <x v="2"/>
    <d v="2014-12-31T00:00:00"/>
    <n v="13413000000"/>
    <n v="8742000000"/>
    <n v="322000000"/>
    <s v=" $-   "/>
    <n v="1720000000"/>
    <s v="Utilities"/>
    <s v="Electric Utilities"/>
  </r>
  <r>
    <s v="EIX"/>
    <x v="3"/>
    <d v="2015-12-31T00:00:00"/>
    <n v="11524000000"/>
    <n v="7256000000"/>
    <n v="336000000"/>
    <s v=" $-   "/>
    <n v="1919000000"/>
    <s v="Utilities"/>
    <s v="Electric Utilities"/>
  </r>
  <r>
    <s v="EL"/>
    <x v="0"/>
    <d v="2013-06-30T00:00:00"/>
    <n v="10181700000"/>
    <n v="2025900000"/>
    <n v="6597000000"/>
    <s v=" $-   "/>
    <s v=" $-   "/>
    <s v="Consumer Staples"/>
    <s v="Personal Products"/>
  </r>
  <r>
    <s v="EL"/>
    <x v="1"/>
    <d v="2014-06-30T00:00:00"/>
    <n v="10968800000"/>
    <n v="2158200000"/>
    <n v="6985900000"/>
    <s v=" $-   "/>
    <s v=" $-   "/>
    <s v="Consumer Staples"/>
    <s v="Personal Products"/>
  </r>
  <r>
    <s v="EL"/>
    <x v="2"/>
    <d v="2015-06-30T00:00:00"/>
    <n v="10780400000"/>
    <n v="2100600000"/>
    <n v="7073500000"/>
    <s v=" $-   "/>
    <s v=" $-   "/>
    <s v="Consumer Staples"/>
    <s v="Personal Products"/>
  </r>
  <r>
    <s v="EL"/>
    <x v="3"/>
    <d v="2016-06-30T00:00:00"/>
    <n v="11262300000"/>
    <n v="2181100000"/>
    <n v="7337800000"/>
    <s v=" $-   "/>
    <s v=" $-   "/>
    <s v="Consumer Staples"/>
    <s v="Personal Products"/>
  </r>
  <r>
    <s v="EMN"/>
    <x v="0"/>
    <d v="2012-12-31T00:00:00"/>
    <n v="8102000000"/>
    <n v="6340000000"/>
    <n v="644000000"/>
    <n v="198000000"/>
    <s v=" $-   "/>
    <s v="Materials"/>
    <s v="Diversified Chemicals"/>
  </r>
  <r>
    <s v="EMN"/>
    <x v="1"/>
    <d v="2013-12-31T00:00:00"/>
    <n v="9350000000"/>
    <n v="6574000000"/>
    <n v="645000000"/>
    <n v="193000000"/>
    <s v=" $-   "/>
    <s v="Materials"/>
    <s v="Diversified Chemicals"/>
  </r>
  <r>
    <s v="EMN"/>
    <x v="2"/>
    <d v="2014-12-31T00:00:00"/>
    <n v="9527000000"/>
    <n v="7306000000"/>
    <n v="755000000"/>
    <n v="227000000"/>
    <s v=" $-   "/>
    <s v="Materials"/>
    <s v="Diversified Chemicals"/>
  </r>
  <r>
    <s v="EMN"/>
    <x v="3"/>
    <d v="2015-12-31T00:00:00"/>
    <n v="9648000000"/>
    <n v="7068000000"/>
    <n v="762000000"/>
    <n v="251000000"/>
    <s v=" $-   "/>
    <s v="Materials"/>
    <s v="Diversified Chemicals"/>
  </r>
  <r>
    <s v="EMR"/>
    <x v="0"/>
    <d v="2013-09-30T00:00:00"/>
    <n v="24669000000"/>
    <n v="14717000000"/>
    <n v="6010000000"/>
    <s v=" $-   "/>
    <s v=" $-   "/>
    <s v="Industrials"/>
    <s v="Industrial Conglomerates"/>
  </r>
  <r>
    <s v="EMR"/>
    <x v="1"/>
    <d v="2014-09-30T00:00:00"/>
    <n v="17733000000"/>
    <n v="9971000000"/>
    <n v="4375000000"/>
    <s v=" $-   "/>
    <s v=" $-   "/>
    <s v="Industrials"/>
    <s v="Industrial Conglomerates"/>
  </r>
  <r>
    <s v="EMR"/>
    <x v="2"/>
    <d v="2015-09-30T00:00:00"/>
    <n v="16249000000"/>
    <n v="9241000000"/>
    <n v="4065000000"/>
    <s v=" $-   "/>
    <s v=" $-   "/>
    <s v="Industrials"/>
    <s v="Industrial Conglomerates"/>
  </r>
  <r>
    <s v="EMR"/>
    <x v="3"/>
    <d v="2016-09-30T00:00:00"/>
    <n v="14522000000"/>
    <n v="8260000000"/>
    <n v="3758000000"/>
    <s v=" $-   "/>
    <s v=" $-   "/>
    <s v="Industrials"/>
    <s v="Industrial Conglomerates"/>
  </r>
  <r>
    <s v="EOG"/>
    <x v="0"/>
    <d v="2012-12-31T00:00:00"/>
    <n v="11682636000"/>
    <n v="1699428000"/>
    <n v="3862434000"/>
    <s v=" $-   "/>
    <n v="3169703000"/>
    <s v="Energy"/>
    <s v="Oil &amp; Gas Exploration &amp; Production"/>
  </r>
  <r>
    <s v="EOG"/>
    <x v="1"/>
    <d v="2013-12-31T00:00:00"/>
    <n v="14487118000"/>
    <n v="2066893000"/>
    <n v="4621096000"/>
    <s v=" $-   "/>
    <n v="3600976000"/>
    <s v="Energy"/>
    <s v="Oil &amp; Gas Exploration &amp; Production"/>
  </r>
  <r>
    <s v="EOG"/>
    <x v="2"/>
    <d v="2014-12-31T00:00:00"/>
    <n v="18035340000"/>
    <n v="2534389000"/>
    <n v="5285634000"/>
    <s v=" $-   "/>
    <n v="3997041000"/>
    <s v="Energy"/>
    <s v="Oil &amp; Gas Exploration &amp; Production"/>
  </r>
  <r>
    <s v="EOG"/>
    <x v="3"/>
    <d v="2015-12-31T00:00:00"/>
    <n v="8757428000"/>
    <n v="2177757000"/>
    <n v="3174320000"/>
    <s v=" $-   "/>
    <n v="3313644000"/>
    <s v="Energy"/>
    <s v="Oil &amp; Gas Exploration &amp; Production"/>
  </r>
  <r>
    <s v="EQIX"/>
    <x v="0"/>
    <d v="2012-12-31T00:00:00"/>
    <n v="1887376000"/>
    <n v="944617000"/>
    <n v="531180000"/>
    <s v=" $-   "/>
    <s v=" $-   "/>
    <s v="Real Estate"/>
    <s v="REITs"/>
  </r>
  <r>
    <s v="EQIX"/>
    <x v="1"/>
    <d v="2013-12-31T00:00:00"/>
    <n v="2152766000"/>
    <n v="1064403000"/>
    <n v="621413000"/>
    <s v=" $-   "/>
    <s v=" $-   "/>
    <s v="Real Estate"/>
    <s v="REITs"/>
  </r>
  <r>
    <s v="EQIX"/>
    <x v="2"/>
    <d v="2014-12-31T00:00:00"/>
    <n v="2443776000"/>
    <n v="1197885000"/>
    <n v="734119000"/>
    <s v=" $-   "/>
    <s v=" $-   "/>
    <s v="Real Estate"/>
    <s v="REITs"/>
  </r>
  <r>
    <s v="EQIX"/>
    <x v="3"/>
    <d v="2015-12-31T00:00:00"/>
    <n v="2725867000"/>
    <n v="1291506000"/>
    <n v="825296000"/>
    <s v=" $-   "/>
    <s v=" $-   "/>
    <s v="Real Estate"/>
    <s v="REITs"/>
  </r>
  <r>
    <s v="EQR"/>
    <x v="0"/>
    <d v="2012-12-31T00:00:00"/>
    <n v="1747502000"/>
    <n v="625507000"/>
    <n v="47233000"/>
    <s v=" $-   "/>
    <n v="560669000"/>
    <s v="Real Estate"/>
    <s v="REITs"/>
  </r>
  <r>
    <s v="EQR"/>
    <x v="1"/>
    <d v="2013-12-31T00:00:00"/>
    <n v="2387702000"/>
    <n v="834228000"/>
    <n v="62179000"/>
    <s v=" $-   "/>
    <n v="978973000"/>
    <s v="Real Estate"/>
    <s v="REITs"/>
  </r>
  <r>
    <s v="EQR"/>
    <x v="2"/>
    <d v="2014-12-31T00:00:00"/>
    <n v="2614748000"/>
    <n v="883564000"/>
    <n v="50948000"/>
    <s v=" $-   "/>
    <n v="758861000"/>
    <s v="Real Estate"/>
    <s v="REITs"/>
  </r>
  <r>
    <s v="EQR"/>
    <x v="3"/>
    <d v="2015-12-31T00:00:00"/>
    <n v="2744965000"/>
    <n v="905168000"/>
    <n v="65082000"/>
    <s v=" $-   "/>
    <n v="765895000"/>
    <s v="Real Estate"/>
    <s v="REITs"/>
  </r>
  <r>
    <s v="EQT"/>
    <x v="0"/>
    <d v="2013-12-31T00:00:00"/>
    <n v="1859177000"/>
    <n v="354561000"/>
    <n v="200849000"/>
    <s v=" $-   "/>
    <n v="653132000"/>
    <s v="Energy"/>
    <s v="Oil &amp; Gas Exploration &amp; Production"/>
  </r>
  <r>
    <s v="EQT"/>
    <x v="1"/>
    <d v="2014-12-31T00:00:00"/>
    <n v="2388768000"/>
    <n v="443974000"/>
    <n v="238134000"/>
    <s v=" $-   "/>
    <n v="679298000"/>
    <s v="Energy"/>
    <s v="Oil &amp; Gas Exploration &amp; Production"/>
  </r>
  <r>
    <s v="EQT"/>
    <x v="2"/>
    <d v="2015-12-31T00:00:00"/>
    <n v="1954000000"/>
    <n v="523043000"/>
    <n v="249925000"/>
    <s v=" $-   "/>
    <n v="819216000"/>
    <s v="Energy"/>
    <s v="Oil &amp; Gas Exploration &amp; Production"/>
  </r>
  <r>
    <s v="EQT"/>
    <x v="3"/>
    <d v="2016-12-31T00:00:00"/>
    <n v="1857339000"/>
    <n v="613909000"/>
    <n v="272747000"/>
    <s v=" $-   "/>
    <n v="927920000"/>
    <s v="Energy"/>
    <s v="Oil &amp; Gas Exploration &amp; Production"/>
  </r>
  <r>
    <s v="ES"/>
    <x v="0"/>
    <d v="2012-12-31T00:00:00"/>
    <n v="6273787000"/>
    <n v="3667434000"/>
    <n v="747356000"/>
    <s v=" $-   "/>
    <n v="740791000"/>
    <s v="Utilities"/>
    <s v="MultiUtilities"/>
  </r>
  <r>
    <s v="ES"/>
    <x v="1"/>
    <d v="2013-12-31T00:00:00"/>
    <n v="7301204000"/>
    <n v="3997940000"/>
    <n v="914149000"/>
    <s v=" $-   "/>
    <n v="859680000"/>
    <s v="Utilities"/>
    <s v="MultiUtilities"/>
  </r>
  <r>
    <s v="ES"/>
    <x v="2"/>
    <d v="2014-12-31T00:00:00"/>
    <n v="7741856000"/>
    <n v="4449139000"/>
    <n v="1034507000"/>
    <s v=" $-   "/>
    <n v="625361000"/>
    <s v="Utilities"/>
    <s v="MultiUtilities"/>
  </r>
  <r>
    <s v="ES"/>
    <x v="3"/>
    <d v="2015-12-31T00:00:00"/>
    <n v="7954827000"/>
    <n v="4416194000"/>
    <n v="1086274000"/>
    <s v=" $-   "/>
    <n v="688195000"/>
    <s v="Utilities"/>
    <s v="MultiUtilities"/>
  </r>
  <r>
    <s v="ESS"/>
    <x v="0"/>
    <d v="2012-12-31T00:00:00"/>
    <n v="535153000"/>
    <n v="172167000"/>
    <n v="24573000"/>
    <s v=" $-   "/>
    <n v="169173000"/>
    <s v="Real Estate"/>
    <s v="Residential REITs"/>
  </r>
  <r>
    <s v="ESS"/>
    <x v="1"/>
    <d v="2013-12-31T00:00:00"/>
    <n v="610590000"/>
    <n v="197336000"/>
    <n v="26684000"/>
    <s v=" $-   "/>
    <n v="192420000"/>
    <s v="Real Estate"/>
    <s v="Residential REITs"/>
  </r>
  <r>
    <s v="ESS"/>
    <x v="2"/>
    <d v="2014-12-31T00:00:00"/>
    <n v="970938000"/>
    <n v="312546000"/>
    <n v="40878000"/>
    <s v=" $-   "/>
    <n v="360592000"/>
    <s v="Real Estate"/>
    <s v="Residential REITs"/>
  </r>
  <r>
    <s v="ESS"/>
    <x v="3"/>
    <d v="2015-12-31T00:00:00"/>
    <n v="1194407000"/>
    <n v="363508000"/>
    <n v="40090000"/>
    <s v=" $-   "/>
    <n v="453423000"/>
    <s v="Real Estate"/>
    <s v="Residential REITs"/>
  </r>
  <r>
    <s v="ETFC"/>
    <x v="0"/>
    <d v="2012-12-31T00:00:00"/>
    <n v="1365000000"/>
    <s v=" $-   "/>
    <n v="921000000"/>
    <s v=" $-   "/>
    <n v="471000000"/>
    <s v="Financials"/>
    <s v="Investment Banking &amp; Brokerage"/>
  </r>
  <r>
    <s v="ETFC"/>
    <x v="1"/>
    <d v="2013-12-31T00:00:00"/>
    <n v="1466000000"/>
    <s v=" $-   "/>
    <n v="888000000"/>
    <s v=" $-   "/>
    <n v="256000000"/>
    <s v="Financials"/>
    <s v="Investment Banking &amp; Brokerage"/>
  </r>
  <r>
    <s v="ETFC"/>
    <x v="2"/>
    <d v="2014-12-31T00:00:00"/>
    <n v="1665000000"/>
    <s v=" $-   "/>
    <n v="958000000"/>
    <s v=" $-   "/>
    <n v="136000000"/>
    <s v="Financials"/>
    <s v="Investment Banking &amp; Brokerage"/>
  </r>
  <r>
    <s v="ETFC"/>
    <x v="3"/>
    <d v="2015-12-31T00:00:00"/>
    <n v="1403000000"/>
    <s v=" $-   "/>
    <n v="1048000000"/>
    <s v=" $-   "/>
    <n v="61000000"/>
    <s v="Financials"/>
    <s v="Investment Banking &amp; Brokerage"/>
  </r>
  <r>
    <s v="ETN"/>
    <x v="0"/>
    <d v="2012-12-31T00:00:00"/>
    <n v="16311000000"/>
    <n v="11448000000"/>
    <n v="2894000000"/>
    <n v="439000000"/>
    <s v=" $-   "/>
    <s v="Industrials"/>
    <s v="Industrial Conglomerates"/>
  </r>
  <r>
    <s v="ETN"/>
    <x v="1"/>
    <d v="2013-12-31T00:00:00"/>
    <n v="22046000000"/>
    <n v="15369000000"/>
    <n v="3886000000"/>
    <n v="644000000"/>
    <s v=" $-   "/>
    <s v="Industrials"/>
    <s v="Industrial Conglomerates"/>
  </r>
  <r>
    <s v="ETN"/>
    <x v="2"/>
    <d v="2014-12-31T00:00:00"/>
    <n v="22552000000"/>
    <n v="15646000000"/>
    <n v="3810000000"/>
    <n v="647000000"/>
    <s v=" $-   "/>
    <s v="Industrials"/>
    <s v="Industrial Conglomerates"/>
  </r>
  <r>
    <s v="ETN"/>
    <x v="3"/>
    <d v="2015-12-31T00:00:00"/>
    <n v="20855000000"/>
    <n v="14292000000"/>
    <n v="3596000000"/>
    <n v="625000000"/>
    <s v=" $-   "/>
    <s v="Industrials"/>
    <s v="Industrial Conglomerates"/>
  </r>
  <r>
    <s v="ETR"/>
    <x v="0"/>
    <d v="2012-12-31T00:00:00"/>
    <n v="10302079000"/>
    <n v="6583627000"/>
    <n v="917162000"/>
    <s v=" $-   "/>
    <n v="1144585000"/>
    <s v="Utilities"/>
    <s v="Electric Utilities"/>
  </r>
  <r>
    <s v="ETR"/>
    <x v="1"/>
    <d v="2013-12-31T00:00:00"/>
    <n v="11390947000"/>
    <n v="7588885000"/>
    <n v="888051000"/>
    <s v=" $-   "/>
    <n v="1261044000"/>
    <s v="Utilities"/>
    <s v="Electric Utilities"/>
  </r>
  <r>
    <s v="ETR"/>
    <x v="2"/>
    <d v="2014-12-31T00:00:00"/>
    <n v="12494921000"/>
    <n v="8126187000"/>
    <n v="863455000"/>
    <s v=" $-   "/>
    <n v="1318638000"/>
    <s v="Utilities"/>
    <s v="Electric Utilities"/>
  </r>
  <r>
    <s v="ETR"/>
    <x v="3"/>
    <d v="2015-12-31T00:00:00"/>
    <n v="11513251000"/>
    <n v="7449273000"/>
    <n v="1074998000"/>
    <s v=" $-   "/>
    <n v="1337276000"/>
    <s v="Utilities"/>
    <s v="Electric Utilities"/>
  </r>
  <r>
    <s v="EW"/>
    <x v="0"/>
    <d v="2012-12-31T00:00:00"/>
    <n v="1899600000"/>
    <n v="491000000"/>
    <n v="697400000"/>
    <n v="291300000"/>
    <s v=" $-   "/>
    <s v="Health Care"/>
    <s v="Health Care Equipment"/>
  </r>
  <r>
    <s v="EW"/>
    <x v="1"/>
    <d v="2013-12-31T00:00:00"/>
    <n v="2045500000"/>
    <n v="516600000"/>
    <n v="749700000"/>
    <n v="323000000"/>
    <s v=" $-   "/>
    <s v="Health Care"/>
    <s v="Health Care Equipment"/>
  </r>
  <r>
    <s v="EW"/>
    <x v="2"/>
    <d v="2014-12-31T00:00:00"/>
    <n v="2322900000"/>
    <n v="625600000"/>
    <n v="928700000"/>
    <n v="346500000"/>
    <s v=" $-   "/>
    <s v="Health Care"/>
    <s v="Health Care Equipment"/>
  </r>
  <r>
    <s v="EW"/>
    <x v="3"/>
    <d v="2015-12-31T00:00:00"/>
    <n v="2493700000"/>
    <n v="617200000"/>
    <n v="850700000"/>
    <n v="383100000"/>
    <s v=" $-   "/>
    <s v="Health Care"/>
    <s v="Health Care Equipment"/>
  </r>
  <r>
    <s v="EXC"/>
    <x v="0"/>
    <d v="2013-12-31T00:00:00"/>
    <n v="24888000000"/>
    <n v="17994000000"/>
    <n v="1095000000"/>
    <s v=" $-   "/>
    <n v="2153000000"/>
    <s v="Utilities"/>
    <s v="MultiUtilities"/>
  </r>
  <r>
    <s v="EXC"/>
    <x v="1"/>
    <d v="2014-12-31T00:00:00"/>
    <n v="27429000000"/>
    <n v="21571000000"/>
    <n v="1154000000"/>
    <s v=" $-   "/>
    <n v="2314000000"/>
    <s v="Utilities"/>
    <s v="MultiUtilities"/>
  </r>
  <r>
    <s v="EXC"/>
    <x v="2"/>
    <d v="2015-12-31T00:00:00"/>
    <n v="29447000000"/>
    <n v="21406000000"/>
    <n v="1200000000"/>
    <s v=" $-   "/>
    <n v="2450000000"/>
    <s v="Utilities"/>
    <s v="MultiUtilities"/>
  </r>
  <r>
    <s v="EXC"/>
    <x v="3"/>
    <d v="2016-12-31T00:00:00"/>
    <n v="31360000000"/>
    <n v="22688000000"/>
    <n v="1576000000"/>
    <s v=" $-   "/>
    <n v="3936000000"/>
    <s v="Utilities"/>
    <s v="MultiUtilities"/>
  </r>
  <r>
    <s v="EXPD"/>
    <x v="0"/>
    <d v="2012-12-31T00:00:00"/>
    <n v="5992215000"/>
    <n v="4156845000"/>
    <n v="1264632000"/>
    <s v=" $-   "/>
    <n v="39940000"/>
    <s v="Industrials"/>
    <s v="Air Freight &amp; Logistics"/>
  </r>
  <r>
    <s v="EXPD"/>
    <x v="1"/>
    <d v="2013-12-31T00:00:00"/>
    <n v="6080257000"/>
    <n v="4197404000"/>
    <n v="1282709000"/>
    <s v=" $-   "/>
    <n v="48071000"/>
    <s v="Industrials"/>
    <s v="Air Freight &amp; Logistics"/>
  </r>
  <r>
    <s v="EXPD"/>
    <x v="2"/>
    <d v="2014-12-31T00:00:00"/>
    <n v="6564721000"/>
    <n v="4583294000"/>
    <n v="1337487000"/>
    <s v=" $-   "/>
    <n v="49292000"/>
    <s v="Industrials"/>
    <s v="Air Freight &amp; Logistics"/>
  </r>
  <r>
    <s v="EXPD"/>
    <x v="3"/>
    <d v="2015-12-31T00:00:00"/>
    <n v="6616632000"/>
    <n v="4428855000"/>
    <n v="1420281000"/>
    <s v=" $-   "/>
    <n v="46012000"/>
    <s v="Industrials"/>
    <s v="Air Freight &amp; Logistics"/>
  </r>
  <r>
    <s v="EXPE"/>
    <x v="0"/>
    <d v="2013-12-31T00:00:00"/>
    <n v="4771259000"/>
    <n v="1038034000"/>
    <n v="3151043000"/>
    <s v=" $-   "/>
    <n v="71731000"/>
    <s v="Consumer Discretionary"/>
    <s v="Internet &amp; Direct Marketing Retail"/>
  </r>
  <r>
    <s v="EXPE"/>
    <x v="1"/>
    <d v="2014-12-31T00:00:00"/>
    <n v="5763485000"/>
    <n v="1179081000"/>
    <n v="3919856000"/>
    <s v=" $-   "/>
    <n v="76773000"/>
    <s v="Consumer Discretionary"/>
    <s v="Internet &amp; Direct Marketing Retail"/>
  </r>
  <r>
    <s v="EXPE"/>
    <x v="2"/>
    <d v="2015-12-31T00:00:00"/>
    <n v="6672317000"/>
    <n v="1309559000"/>
    <n v="4785243000"/>
    <s v=" $-   "/>
    <n v="156458000"/>
    <s v="Consumer Discretionary"/>
    <s v="Internet &amp; Direct Marketing Retail"/>
  </r>
  <r>
    <s v="EXPE"/>
    <x v="3"/>
    <d v="2016-12-31T00:00:00"/>
    <n v="8773564000"/>
    <n v="1596698000"/>
    <n v="6280728000"/>
    <s v=" $-   "/>
    <n v="317141000"/>
    <s v="Consumer Discretionary"/>
    <s v="Internet &amp; Direct Marketing Retail"/>
  </r>
  <r>
    <s v="EXR"/>
    <x v="0"/>
    <d v="2012-12-31T00:00:00"/>
    <n v="409396000"/>
    <n v="114028000"/>
    <n v="58323000"/>
    <s v=" $-   "/>
    <n v="74453000"/>
    <s v="Real Estate"/>
    <s v="Specialized REITs"/>
  </r>
  <r>
    <s v="EXR"/>
    <x v="1"/>
    <d v="2013-12-31T00:00:00"/>
    <n v="520613000"/>
    <n v="140012000"/>
    <n v="63268000"/>
    <s v=" $-   "/>
    <n v="95232000"/>
    <s v="Real Estate"/>
    <s v="Specialized REITs"/>
  </r>
  <r>
    <s v="EXR"/>
    <x v="2"/>
    <d v="2014-12-31T00:00:00"/>
    <n v="647155000"/>
    <n v="172416000"/>
    <n v="71369000"/>
    <s v=" $-   "/>
    <n v="115076000"/>
    <s v="Real Estate"/>
    <s v="Specialized REITs"/>
  </r>
  <r>
    <s v="EXR"/>
    <x v="3"/>
    <d v="2015-12-31T00:00:00"/>
    <n v="782270000"/>
    <n v="203965000"/>
    <n v="80791000"/>
    <s v=" $-   "/>
    <n v="133457000"/>
    <s v="Real Estate"/>
    <s v="Specialized REITs"/>
  </r>
  <r>
    <s v="F"/>
    <x v="0"/>
    <d v="2013-12-31T00:00:00"/>
    <n v="146917000000"/>
    <n v="123050000000"/>
    <n v="10850000000"/>
    <s v=" $-   "/>
    <s v=" $-   "/>
    <s v="Consumer Discretionary"/>
    <s v="Automobile Manufacturers"/>
  </r>
  <r>
    <s v="F"/>
    <x v="1"/>
    <d v="2014-12-31T00:00:00"/>
    <n v="144077000000"/>
    <n v="131903000000"/>
    <n v="11842000000"/>
    <s v=" $-   "/>
    <s v=" $-   "/>
    <s v="Consumer Discretionary"/>
    <s v="Automobile Manufacturers"/>
  </r>
  <r>
    <s v="F"/>
    <x v="2"/>
    <d v="2015-12-31T00:00:00"/>
    <n v="149558000000"/>
    <n v="131409000000"/>
    <n v="10502000000"/>
    <s v=" $-   "/>
    <s v=" $-   "/>
    <s v="Consumer Discretionary"/>
    <s v="Automobile Manufacturers"/>
  </r>
  <r>
    <s v="F"/>
    <x v="3"/>
    <d v="2016-12-31T00:00:00"/>
    <n v="151800000000"/>
    <n v="135488000000"/>
    <n v="12196000000"/>
    <s v=" $-   "/>
    <s v=" $-   "/>
    <s v="Consumer Discretionary"/>
    <s v="Automobile Manufacturers"/>
  </r>
  <r>
    <s v="FAST"/>
    <x v="0"/>
    <d v="2013-12-31T00:00:00"/>
    <n v="3326106000"/>
    <n v="1606661000"/>
    <n v="1007431000"/>
    <s v=" $-   "/>
    <s v=" $-   "/>
    <s v="Industrials"/>
    <s v="Building Products"/>
  </r>
  <r>
    <s v="FAST"/>
    <x v="1"/>
    <d v="2014-12-31T00:00:00"/>
    <n v="3733507000"/>
    <n v="1836105000"/>
    <n v="1110776000"/>
    <s v=" $-   "/>
    <s v=" $-   "/>
    <s v="Industrials"/>
    <s v="Building Products"/>
  </r>
  <r>
    <s v="FAST"/>
    <x v="2"/>
    <d v="2015-12-31T00:00:00"/>
    <n v="3869187000"/>
    <n v="1920253000"/>
    <n v="1121590000"/>
    <s v=" $-   "/>
    <s v=" $-   "/>
    <s v="Industrials"/>
    <s v="Building Products"/>
  </r>
  <r>
    <s v="FAST"/>
    <x v="3"/>
    <d v="2016-12-31T00:00:00"/>
    <n v="3962036000"/>
    <n v="1997259000"/>
    <n v="1169470000"/>
    <s v=" $-   "/>
    <s v=" $-   "/>
    <s v="Industrials"/>
    <s v="Building Products"/>
  </r>
  <r>
    <s v="FB"/>
    <x v="0"/>
    <d v="2013-12-31T00:00:00"/>
    <n v="7872000000"/>
    <n v="1875000000"/>
    <n v="1778000000"/>
    <n v="1415000000"/>
    <s v=" $-   "/>
    <s v="Information Technology"/>
    <s v="Internet Software &amp; Services"/>
  </r>
  <r>
    <s v="FB"/>
    <x v="1"/>
    <d v="2014-12-31T00:00:00"/>
    <n v="12466000000"/>
    <n v="2153000000"/>
    <n v="2653000000"/>
    <n v="2666000000"/>
    <s v=" $-   "/>
    <s v="Information Technology"/>
    <s v="Internet Software &amp; Services"/>
  </r>
  <r>
    <s v="FB"/>
    <x v="2"/>
    <d v="2015-12-31T00:00:00"/>
    <n v="17928000000"/>
    <n v="2867000000"/>
    <n v="4020000000"/>
    <n v="4816000000"/>
    <s v=" $-   "/>
    <s v="Information Technology"/>
    <s v="Internet Software &amp; Services"/>
  </r>
  <r>
    <s v="FB"/>
    <x v="3"/>
    <d v="2016-12-31T00:00:00"/>
    <n v="27638000000"/>
    <n v="3789000000"/>
    <n v="5503000000"/>
    <n v="5919000000"/>
    <s v=" $-   "/>
    <s v="Information Technology"/>
    <s v="Internet Software &amp; Services"/>
  </r>
  <r>
    <s v="FBHS"/>
    <x v="0"/>
    <d v="2012-12-31T00:00:00"/>
    <n v="3134800000"/>
    <n v="2093200000"/>
    <n v="873100000"/>
    <s v=" $-   "/>
    <n v="7400000"/>
    <s v="Industrials"/>
    <s v="Building Products"/>
  </r>
  <r>
    <s v="FBHS"/>
    <x v="1"/>
    <d v="2013-12-31T00:00:00"/>
    <n v="3703600000"/>
    <n v="2408500000"/>
    <n v="938700000"/>
    <s v=" $-   "/>
    <n v="9400000"/>
    <s v="Industrials"/>
    <s v="Building Products"/>
  </r>
  <r>
    <s v="FBHS"/>
    <x v="2"/>
    <d v="2014-12-31T00:00:00"/>
    <n v="4013600000"/>
    <n v="2646700000"/>
    <n v="943300000"/>
    <s v=" $-   "/>
    <n v="13100000"/>
    <s v="Industrials"/>
    <s v="Building Products"/>
  </r>
  <r>
    <s v="FBHS"/>
    <x v="3"/>
    <d v="2015-12-31T00:00:00"/>
    <n v="4579400000"/>
    <n v="2997500000"/>
    <n v="1047600000"/>
    <s v=" $-   "/>
    <n v="21600000"/>
    <s v="Industrials"/>
    <s v="Building Products"/>
  </r>
  <r>
    <s v="FCX"/>
    <x v="0"/>
    <d v="2012-12-31T00:00:00"/>
    <n v="18010000000"/>
    <n v="11561000000"/>
    <n v="431000000"/>
    <n v="285000000"/>
    <s v=" $-   "/>
    <s v="Materials"/>
    <s v="Copper"/>
  </r>
  <r>
    <s v="FCX"/>
    <x v="1"/>
    <d v="2013-12-31T00:00:00"/>
    <n v="20921000000"/>
    <n v="14637000000"/>
    <n v="657000000"/>
    <n v="210000000"/>
    <s v=" $-   "/>
    <s v="Materials"/>
    <s v="Copper"/>
  </r>
  <r>
    <s v="FCX"/>
    <x v="2"/>
    <d v="2014-12-31T00:00:00"/>
    <n v="21438000000"/>
    <n v="19504000000"/>
    <n v="592000000"/>
    <n v="126000000"/>
    <s v=" $-   "/>
    <s v="Materials"/>
    <s v="Copper"/>
  </r>
  <r>
    <s v="FCX"/>
    <x v="3"/>
    <d v="2015-12-31T00:00:00"/>
    <n v="15877000000"/>
    <n v="28524000000"/>
    <n v="569000000"/>
    <n v="127000000"/>
    <s v=" $-   "/>
    <s v="Materials"/>
    <s v="Copper"/>
  </r>
  <r>
    <s v="FDX"/>
    <x v="0"/>
    <d v="2013-05-31T00:00:00"/>
    <n v="44287000000"/>
    <n v="16448000000"/>
    <n v="20359000000"/>
    <s v=" $-   "/>
    <n v="2386000000"/>
    <s v="Industrials"/>
    <s v="Air Freight &amp; Logistics"/>
  </r>
  <r>
    <s v="FDX"/>
    <x v="1"/>
    <d v="2014-05-31T00:00:00"/>
    <n v="45567000000"/>
    <n v="17052000000"/>
    <n v="22113000000"/>
    <s v=" $-   "/>
    <n v="2587000000"/>
    <s v="Industrials"/>
    <s v="Air Freight &amp; Logistics"/>
  </r>
  <r>
    <s v="FDX"/>
    <x v="2"/>
    <d v="2015-05-31T00:00:00"/>
    <n v="47453000000"/>
    <n v="16984000000"/>
    <n v="25715000000"/>
    <s v=" $-   "/>
    <n v="2611000000"/>
    <s v="Industrials"/>
    <s v="Air Freight &amp; Logistics"/>
  </r>
  <r>
    <s v="FDX"/>
    <x v="3"/>
    <d v="2016-05-31T00:00:00"/>
    <n v="50365000000"/>
    <n v="17327000000"/>
    <n v="27330000000"/>
    <s v=" $-   "/>
    <n v="2631000000"/>
    <s v="Industrials"/>
    <s v="Air Freight &amp; Logistics"/>
  </r>
  <r>
    <s v="FE"/>
    <x v="0"/>
    <d v="2012-12-31T00:00:00"/>
    <n v="15255000000"/>
    <n v="6717000000"/>
    <n v="5353000000"/>
    <s v=" $-   "/>
    <n v="1051000000"/>
    <s v="Utilities"/>
    <s v="Electric Utilities"/>
  </r>
  <r>
    <s v="FE"/>
    <x v="1"/>
    <d v="2013-12-31T00:00:00"/>
    <n v="14892000000"/>
    <n v="6459000000"/>
    <n v="4315000000"/>
    <s v=" $-   "/>
    <n v="1741000000"/>
    <s v="Utilities"/>
    <s v="Electric Utilities"/>
  </r>
  <r>
    <s v="FE"/>
    <x v="2"/>
    <d v="2014-12-31T00:00:00"/>
    <n v="15049000000"/>
    <n v="6996000000"/>
    <n v="5759000000"/>
    <s v=" $-   "/>
    <n v="1232000000"/>
    <s v="Utilities"/>
    <s v="Electric Utilities"/>
  </r>
  <r>
    <s v="FE"/>
    <x v="3"/>
    <d v="2015-12-31T00:00:00"/>
    <n v="15026000000"/>
    <n v="6173000000"/>
    <n v="4969000000"/>
    <s v=" $-   "/>
    <n v="1550000000"/>
    <s v="Utilities"/>
    <s v="Electric Utilities"/>
  </r>
  <r>
    <s v="FFIV"/>
    <x v="0"/>
    <d v="2013-09-30T00:00:00"/>
    <n v="1481314000"/>
    <n v="253047000"/>
    <n v="587835000"/>
    <n v="209614000"/>
    <s v=" $-   "/>
    <s v="Information Technology"/>
    <s v="Networking Equipment"/>
  </r>
  <r>
    <s v="FFIV"/>
    <x v="1"/>
    <d v="2014-09-30T00:00:00"/>
    <n v="1732046000"/>
    <n v="309959000"/>
    <n v="664738000"/>
    <n v="263792000"/>
    <s v=" $-   "/>
    <s v="Information Technology"/>
    <s v="Networking Equipment"/>
  </r>
  <r>
    <s v="FFIV"/>
    <x v="2"/>
    <d v="2015-09-30T00:00:00"/>
    <n v="1919823000"/>
    <n v="332261000"/>
    <n v="738080000"/>
    <n v="296583000"/>
    <s v=" $-   "/>
    <s v="Information Technology"/>
    <s v="Networking Equipment"/>
  </r>
  <r>
    <s v="FFIV"/>
    <x v="3"/>
    <d v="2016-09-30T00:00:00"/>
    <n v="1995034000"/>
    <n v="337205000"/>
    <n v="767174000"/>
    <n v="334227000"/>
    <s v=" $-   "/>
    <s v="Information Technology"/>
    <s v="Networking Equipment"/>
  </r>
  <r>
    <s v="FIS"/>
    <x v="0"/>
    <d v="2012-12-31T00:00:00"/>
    <n v="5795800000"/>
    <n v="3956200000"/>
    <n v="763300000"/>
    <s v=" $-   "/>
    <s v=" $-   "/>
    <s v="Information Technology"/>
    <s v="Internet Software &amp; Services"/>
  </r>
  <r>
    <s v="FIS"/>
    <x v="1"/>
    <d v="2013-12-31T00:00:00"/>
    <n v="6063400000"/>
    <n v="4092700000"/>
    <n v="907800000"/>
    <s v=" $-   "/>
    <s v=" $-   "/>
    <s v="Information Technology"/>
    <s v="Internet Software &amp; Services"/>
  </r>
  <r>
    <s v="FIS"/>
    <x v="2"/>
    <d v="2014-12-31T00:00:00"/>
    <n v="6413800000"/>
    <n v="4328300000"/>
    <n v="814900000"/>
    <s v=" $-   "/>
    <s v=" $-   "/>
    <s v="Information Technology"/>
    <s v="Internet Software &amp; Services"/>
  </r>
  <r>
    <s v="FIS"/>
    <x v="3"/>
    <d v="2015-12-31T00:00:00"/>
    <n v="6595200000"/>
    <n v="4393200000"/>
    <n v="1102800000"/>
    <s v=" $-   "/>
    <s v=" $-   "/>
    <s v="Information Technology"/>
    <s v="Internet Software &amp; Services"/>
  </r>
  <r>
    <s v="FISV"/>
    <x v="0"/>
    <d v="2012-12-31T00:00:00"/>
    <n v="4436000000"/>
    <n v="2564000000"/>
    <n v="824000000"/>
    <s v=" $-   "/>
    <s v=" $-   "/>
    <s v="Information Technology"/>
    <s v="Internet Software &amp; Services"/>
  </r>
  <r>
    <s v="FISV"/>
    <x v="1"/>
    <d v="2013-12-31T00:00:00"/>
    <n v="4814000000"/>
    <n v="2776000000"/>
    <n v="977000000"/>
    <s v=" $-   "/>
    <s v=" $-   "/>
    <s v="Information Technology"/>
    <s v="Internet Software &amp; Services"/>
  </r>
  <r>
    <s v="FISV"/>
    <x v="2"/>
    <d v="2014-12-31T00:00:00"/>
    <n v="5066000000"/>
    <n v="2881000000"/>
    <n v="975000000"/>
    <s v=" $-   "/>
    <s v=" $-   "/>
    <s v="Information Technology"/>
    <s v="Internet Software &amp; Services"/>
  </r>
  <r>
    <s v="FISV"/>
    <x v="3"/>
    <d v="2015-12-31T00:00:00"/>
    <n v="5254000000"/>
    <n v="2909000000"/>
    <n v="1034000000"/>
    <s v=" $-   "/>
    <s v=" $-   "/>
    <s v="Information Technology"/>
    <s v="Internet Software &amp; Services"/>
  </r>
  <r>
    <s v="FL"/>
    <x v="0"/>
    <d v="2013-02-02T00:00:00"/>
    <n v="6182000000"/>
    <n v="4148000000"/>
    <n v="1294000000"/>
    <s v=" $-   "/>
    <n v="118000000"/>
    <s v="Consumer Discretionary"/>
    <s v="Apparel Retail"/>
  </r>
  <r>
    <s v="FL"/>
    <x v="1"/>
    <d v="2014-02-01T00:00:00"/>
    <n v="6505000000"/>
    <n v="4372000000"/>
    <n v="1334000000"/>
    <s v=" $-   "/>
    <n v="133000000"/>
    <s v="Consumer Discretionary"/>
    <s v="Apparel Retail"/>
  </r>
  <r>
    <s v="FL"/>
    <x v="2"/>
    <d v="2015-01-31T00:00:00"/>
    <n v="7151000000"/>
    <n v="4777000000"/>
    <n v="1426000000"/>
    <s v=" $-   "/>
    <n v="139000000"/>
    <s v="Consumer Discretionary"/>
    <s v="Apparel Retail"/>
  </r>
  <r>
    <s v="FL"/>
    <x v="3"/>
    <d v="2016-01-30T00:00:00"/>
    <n v="7412000000"/>
    <n v="4907000000"/>
    <n v="1415000000"/>
    <s v=" $-   "/>
    <n v="148000000"/>
    <s v="Consumer Discretionary"/>
    <s v="Apparel Retail"/>
  </r>
  <r>
    <s v="FLIR"/>
    <x v="0"/>
    <d v="2012-12-31T00:00:00"/>
    <n v="1405358000"/>
    <n v="670174000"/>
    <n v="292500000"/>
    <n v="137354000"/>
    <s v=" $-   "/>
    <s v="Information Technology"/>
    <s v="Electronic Equipment &amp; Instruments"/>
  </r>
  <r>
    <s v="FLIR"/>
    <x v="1"/>
    <d v="2013-12-31T00:00:00"/>
    <n v="1496372000"/>
    <n v="759362000"/>
    <n v="322739000"/>
    <n v="147696000"/>
    <s v=" $-   "/>
    <s v="Information Technology"/>
    <s v="Electronic Equipment &amp; Instruments"/>
  </r>
  <r>
    <s v="FLIR"/>
    <x v="2"/>
    <d v="2014-12-31T00:00:00"/>
    <n v="1530654000"/>
    <n v="780281000"/>
    <n v="331995000"/>
    <n v="142751000"/>
    <s v=" $-   "/>
    <s v="Information Technology"/>
    <s v="Electronic Equipment &amp; Instruments"/>
  </r>
  <r>
    <s v="FLIR"/>
    <x v="3"/>
    <d v="2015-12-31T00:00:00"/>
    <n v="1557067000"/>
    <n v="803506000"/>
    <n v="313544000"/>
    <n v="132892000"/>
    <s v=" $-   "/>
    <s v="Information Technology"/>
    <s v="Electronic Equipment &amp; Instruments"/>
  </r>
  <r>
    <s v="FLR"/>
    <x v="0"/>
    <d v="2013-12-31T00:00:00"/>
    <n v="27351573000"/>
    <n v="25986382000"/>
    <n v="175148000"/>
    <s v=" $-   "/>
    <s v=" $-   "/>
    <s v="Industrials"/>
    <s v="Diversified Commercial Services"/>
  </r>
  <r>
    <s v="FLR"/>
    <x v="1"/>
    <d v="2014-12-31T00:00:00"/>
    <n v="21531577000"/>
    <n v="20132544000"/>
    <n v="182711000"/>
    <s v=" $-   "/>
    <s v=" $-   "/>
    <s v="Industrials"/>
    <s v="Diversified Commercial Services"/>
  </r>
  <r>
    <s v="FLR"/>
    <x v="2"/>
    <d v="2015-12-31T00:00:00"/>
    <n v="18114048000"/>
    <n v="17019352000"/>
    <n v="408225000"/>
    <s v=" $-   "/>
    <s v=" $-   "/>
    <s v="Industrials"/>
    <s v="Diversified Commercial Services"/>
  </r>
  <r>
    <s v="FLR"/>
    <x v="3"/>
    <d v="2016-12-31T00:00:00"/>
    <n v="19036525000"/>
    <n v="18246209000"/>
    <n v="191073000"/>
    <s v=" $-   "/>
    <s v=" $-   "/>
    <s v="Industrials"/>
    <s v="Diversified Commercial Services"/>
  </r>
  <r>
    <s v="FLS"/>
    <x v="0"/>
    <d v="2013-12-31T00:00:00"/>
    <n v="4954619000"/>
    <n v="3266524000"/>
    <n v="966829000"/>
    <s v=" $-   "/>
    <s v=" $-   "/>
    <s v="Industrials"/>
    <s v="Industrial Machinery"/>
  </r>
  <r>
    <s v="FLS"/>
    <x v="1"/>
    <d v="2014-12-31T00:00:00"/>
    <n v="4877885000"/>
    <n v="3163268000"/>
    <n v="936900000"/>
    <s v=" $-   "/>
    <s v=" $-   "/>
    <s v="Industrials"/>
    <s v="Industrial Machinery"/>
  </r>
  <r>
    <s v="FLS"/>
    <x v="2"/>
    <d v="2015-12-31T00:00:00"/>
    <n v="4561030000"/>
    <n v="3073712000"/>
    <n v="971611000"/>
    <s v=" $-   "/>
    <s v=" $-   "/>
    <s v="Industrials"/>
    <s v="Industrial Machinery"/>
  </r>
  <r>
    <s v="FLS"/>
    <x v="3"/>
    <d v="2016-12-31T00:00:00"/>
    <n v="3991462000"/>
    <n v="2759908000"/>
    <n v="965322000"/>
    <s v=" $-   "/>
    <s v=" $-   "/>
    <s v="Industrials"/>
    <s v="Industrial Machinery"/>
  </r>
  <r>
    <s v="FMC"/>
    <x v="0"/>
    <d v="2012-12-31T00:00:00"/>
    <n v="3409900000"/>
    <n v="2141600000"/>
    <n v="489700000"/>
    <n v="112000000"/>
    <s v=" $-   "/>
    <s v="Materials"/>
    <s v="Diversified Chemicals"/>
  </r>
  <r>
    <s v="FMC"/>
    <x v="1"/>
    <d v="2013-12-31T00:00:00"/>
    <n v="3130700000"/>
    <n v="1929800000"/>
    <n v="496100000"/>
    <n v="115600000"/>
    <s v=" $-   "/>
    <s v="Materials"/>
    <s v="Diversified Chemicals"/>
  </r>
  <r>
    <s v="FMC"/>
    <x v="2"/>
    <d v="2014-12-31T00:00:00"/>
    <n v="3258700000"/>
    <n v="2047800000"/>
    <n v="589800000"/>
    <n v="126300000"/>
    <s v=" $-   "/>
    <s v="Materials"/>
    <s v="Diversified Chemicals"/>
  </r>
  <r>
    <s v="FMC"/>
    <x v="3"/>
    <d v="2015-12-31T00:00:00"/>
    <n v="3276500000"/>
    <n v="2201100000"/>
    <n v="737900000"/>
    <n v="143700000"/>
    <s v=" $-   "/>
    <s v="Materials"/>
    <s v="Diversified Chemicals"/>
  </r>
  <r>
    <s v="FRT"/>
    <x v="0"/>
    <d v="2013-12-31T00:00:00"/>
    <n v="637413000"/>
    <n v="190454000"/>
    <n v="31970000"/>
    <s v=" $-   "/>
    <n v="160828000"/>
    <s v="Real Estate"/>
    <s v="Retail REITs"/>
  </r>
  <r>
    <s v="FRT"/>
    <x v="1"/>
    <d v="2014-12-31T00:00:00"/>
    <n v="686090000"/>
    <n v="211923000"/>
    <n v="32316000"/>
    <s v=" $-   "/>
    <n v="170814000"/>
    <s v="Real Estate"/>
    <s v="Retail REITs"/>
  </r>
  <r>
    <s v="FRT"/>
    <x v="2"/>
    <d v="2015-12-31T00:00:00"/>
    <n v="744012000"/>
    <n v="233417000"/>
    <n v="35645000"/>
    <s v=" $-   "/>
    <n v="174796000"/>
    <s v="Real Estate"/>
    <s v="Retail REITs"/>
  </r>
  <r>
    <s v="FRT"/>
    <x v="3"/>
    <d v="2016-12-31T00:00:00"/>
    <n v="801591000"/>
    <n v="253612000"/>
    <n v="33399000"/>
    <s v=" $-   "/>
    <n v="193585000"/>
    <s v="Real Estate"/>
    <s v="Retail REITs"/>
  </r>
  <r>
    <s v="FSLR"/>
    <x v="0"/>
    <d v="2012-12-31T00:00:00"/>
    <n v="3368545000"/>
    <n v="2515796000"/>
    <n v="280928000"/>
    <n v="132460000"/>
    <s v=" $-   "/>
    <s v="Information Technology"/>
    <s v="Semiconductors"/>
  </r>
  <r>
    <s v="FSLR"/>
    <x v="1"/>
    <d v="2013-12-31T00:00:00"/>
    <n v="3309616000"/>
    <n v="2444984000"/>
    <n v="270261000"/>
    <n v="134300000"/>
    <s v=" $-   "/>
    <s v="Information Technology"/>
    <s v="Semiconductors"/>
  </r>
  <r>
    <s v="FSLR"/>
    <x v="2"/>
    <d v="2014-12-31T00:00:00"/>
    <n v="3391187000"/>
    <n v="2566246000"/>
    <n v="253827000"/>
    <n v="143969000"/>
    <s v=" $-   "/>
    <s v="Information Technology"/>
    <s v="Semiconductors"/>
  </r>
  <r>
    <s v="FSLR"/>
    <x v="3"/>
    <d v="2015-12-31T00:00:00"/>
    <n v="3578995000"/>
    <n v="2659728000"/>
    <n v="255192000"/>
    <n v="130593000"/>
    <s v=" $-   "/>
    <s v="Information Technology"/>
    <s v="Semiconductors"/>
  </r>
  <r>
    <s v="FTR"/>
    <x v="0"/>
    <d v="2012-12-31T00:00:00"/>
    <n v="5011853000"/>
    <s v=" $-   "/>
    <n v="2676141000"/>
    <s v=" $-   "/>
    <n v="1266807000"/>
    <s v="Telecommunications Services"/>
    <s v="Integrated Telecommunications Services"/>
  </r>
  <r>
    <s v="FTR"/>
    <x v="1"/>
    <d v="2013-12-31T00:00:00"/>
    <n v="4762000000"/>
    <s v=" $-   "/>
    <n v="2616000000"/>
    <s v=" $-   "/>
    <n v="1170000000"/>
    <s v="Telecommunications Services"/>
    <s v="Integrated Telecommunications Services"/>
  </r>
  <r>
    <s v="FTR"/>
    <x v="2"/>
    <d v="2014-12-31T00:00:00"/>
    <n v="4772000000"/>
    <s v=" $-   "/>
    <n v="2671000000"/>
    <s v=" $-   "/>
    <n v="1139000000"/>
    <s v="Telecommunications Services"/>
    <s v="Integrated Telecommunications Services"/>
  </r>
  <r>
    <s v="FTR"/>
    <x v="3"/>
    <d v="2015-12-31T00:00:00"/>
    <n v="5576000000"/>
    <s v=" $-   "/>
    <n v="3275000000"/>
    <s v=" $-   "/>
    <n v="1320000000"/>
    <s v="Telecommunications Services"/>
    <s v="Integrated Telecommunications Services"/>
  </r>
  <r>
    <s v="GD"/>
    <x v="0"/>
    <d v="2013-12-31T00:00:00"/>
    <n v="30930000000"/>
    <n v="25202000000"/>
    <n v="2039000000"/>
    <s v=" $-   "/>
    <s v=" $-   "/>
    <s v="Industrials"/>
    <s v="Aerospace &amp; Defense"/>
  </r>
  <r>
    <s v="GD"/>
    <x v="1"/>
    <d v="2014-12-31T00:00:00"/>
    <n v="30852000000"/>
    <n v="24979000000"/>
    <n v="1984000000"/>
    <s v=" $-   "/>
    <s v=" $-   "/>
    <s v="Industrials"/>
    <s v="Aerospace &amp; Defense"/>
  </r>
  <r>
    <s v="GD"/>
    <x v="2"/>
    <d v="2015-12-31T00:00:00"/>
    <n v="31469000000"/>
    <n v="25339000000"/>
    <n v="1952000000"/>
    <s v=" $-   "/>
    <s v=" $-   "/>
    <s v="Industrials"/>
    <s v="Aerospace &amp; Defense"/>
  </r>
  <r>
    <s v="GD"/>
    <x v="3"/>
    <d v="2016-12-31T00:00:00"/>
    <n v="31353000000"/>
    <n v="25104000000"/>
    <n v="1940000000"/>
    <s v=" $-   "/>
    <s v=" $-   "/>
    <s v="Industrials"/>
    <s v="Aerospace &amp; Defense"/>
  </r>
  <r>
    <s v="GGP"/>
    <x v="0"/>
    <d v="2012-12-31T00:00:00"/>
    <n v="2426301000"/>
    <n v="800336000"/>
    <n v="72163000"/>
    <s v=" $-   "/>
    <n v="768820000"/>
    <s v="Real Estate"/>
    <s v="Retail REITs"/>
  </r>
  <r>
    <s v="GGP"/>
    <x v="1"/>
    <d v="2013-12-31T00:00:00"/>
    <n v="2486017000"/>
    <n v="815095000"/>
    <n v="76864000"/>
    <s v=" $-   "/>
    <n v="749722000"/>
    <s v="Real Estate"/>
    <s v="Retail REITs"/>
  </r>
  <r>
    <s v="GGP"/>
    <x v="2"/>
    <d v="2014-12-31T00:00:00"/>
    <n v="2535559000"/>
    <n v="783602000"/>
    <n v="88705000"/>
    <s v=" $-   "/>
    <n v="708406000"/>
    <s v="Real Estate"/>
    <s v="Retail REITs"/>
  </r>
  <r>
    <s v="GGP"/>
    <x v="3"/>
    <d v="2015-12-31T00:00:00"/>
    <n v="2403906000"/>
    <n v="747276000"/>
    <n v="72363000"/>
    <s v=" $-   "/>
    <n v="643689000"/>
    <s v="Real Estate"/>
    <s v="Retail REITs"/>
  </r>
  <r>
    <s v="GILD"/>
    <x v="0"/>
    <d v="2012-12-31T00:00:00"/>
    <n v="9702000000"/>
    <n v="2471000000"/>
    <n v="1461000000"/>
    <n v="1760000000"/>
    <s v=" $-   "/>
    <s v="Health Care"/>
    <s v="Biotechnology"/>
  </r>
  <r>
    <s v="GILD"/>
    <x v="1"/>
    <d v="2013-12-31T00:00:00"/>
    <n v="11202000000"/>
    <n v="2859000000"/>
    <n v="1699000000"/>
    <n v="2120000000"/>
    <s v=" $-   "/>
    <s v="Health Care"/>
    <s v="Biotechnology"/>
  </r>
  <r>
    <s v="GILD"/>
    <x v="2"/>
    <d v="2014-12-31T00:00:00"/>
    <n v="24890000000"/>
    <n v="3788000000"/>
    <n v="2983000000"/>
    <n v="2854000000"/>
    <s v=" $-   "/>
    <s v="Health Care"/>
    <s v="Biotechnology"/>
  </r>
  <r>
    <s v="GILD"/>
    <x v="3"/>
    <d v="2015-12-31T00:00:00"/>
    <n v="32639000000"/>
    <n v="4006000000"/>
    <n v="3426000000"/>
    <n v="3014000000"/>
    <s v=" $-   "/>
    <s v="Health Care"/>
    <s v="Biotechnology"/>
  </r>
  <r>
    <s v="GIS"/>
    <x v="0"/>
    <d v="2013-05-26T00:00:00"/>
    <n v="17774100000"/>
    <n v="11350200000"/>
    <n v="3552300000"/>
    <s v=" $-   "/>
    <s v=" $-   "/>
    <s v="Consumer Staples"/>
    <s v="Packaged Foods &amp; Meats"/>
  </r>
  <r>
    <s v="GIS"/>
    <x v="1"/>
    <d v="2014-05-25T00:00:00"/>
    <n v="17909600000"/>
    <n v="11539800000"/>
    <n v="3474300000"/>
    <s v=" $-   "/>
    <s v=" $-   "/>
    <s v="Consumer Staples"/>
    <s v="Packaged Foods &amp; Meats"/>
  </r>
  <r>
    <s v="GIS"/>
    <x v="2"/>
    <d v="2015-05-31T00:00:00"/>
    <n v="17630300000"/>
    <n v="11681100000"/>
    <n v="3328000000"/>
    <s v=" $-   "/>
    <s v=" $-   "/>
    <s v="Consumer Staples"/>
    <s v="Packaged Foods &amp; Meats"/>
  </r>
  <r>
    <s v="GIS"/>
    <x v="3"/>
    <d v="2016-05-29T00:00:00"/>
    <n v="16563100000"/>
    <n v="10733600000"/>
    <n v="3118900000"/>
    <s v=" $-   "/>
    <s v=" $-   "/>
    <s v="Consumer Staples"/>
    <s v="Packaged Foods &amp; Meats"/>
  </r>
  <r>
    <s v="GLW"/>
    <x v="0"/>
    <d v="2013-12-31T00:00:00"/>
    <n v="7819000000"/>
    <n v="4495000000"/>
    <n v="1126000000"/>
    <n v="710000000"/>
    <n v="31000000"/>
    <s v="Information Technology"/>
    <s v="Electronic Components"/>
  </r>
  <r>
    <s v="GLW"/>
    <x v="1"/>
    <d v="2014-12-31T00:00:00"/>
    <n v="9715000000"/>
    <n v="5663000000"/>
    <n v="1202000000"/>
    <n v="815000000"/>
    <n v="33000000"/>
    <s v="Information Technology"/>
    <s v="Electronic Components"/>
  </r>
  <r>
    <s v="GLW"/>
    <x v="2"/>
    <d v="2015-12-31T00:00:00"/>
    <n v="9111000000"/>
    <n v="5458000000"/>
    <n v="1508000000"/>
    <n v="769000000"/>
    <n v="54000000"/>
    <s v="Information Technology"/>
    <s v="Electronic Components"/>
  </r>
  <r>
    <s v="GLW"/>
    <x v="3"/>
    <d v="2016-12-31T00:00:00"/>
    <n v="9390000000"/>
    <n v="5644000000"/>
    <n v="1472000000"/>
    <n v="742000000"/>
    <n v="64000000"/>
    <s v="Information Technology"/>
    <s v="Electronic Components"/>
  </r>
  <r>
    <s v="GM"/>
    <x v="0"/>
    <d v="2013-12-31T00:00:00"/>
    <n v="155427000000"/>
    <n v="137373000000"/>
    <n v="12382000000"/>
    <s v=" $-   "/>
    <s v=" $-   "/>
    <s v="Consumer Discretionary"/>
    <s v="Automobile Manufacturers"/>
  </r>
  <r>
    <s v="GM"/>
    <x v="1"/>
    <d v="2014-12-31T00:00:00"/>
    <n v="155929000000"/>
    <n v="142121000000"/>
    <n v="12158000000"/>
    <s v=" $-   "/>
    <s v=" $-   "/>
    <s v="Consumer Discretionary"/>
    <s v="Automobile Manufacturers"/>
  </r>
  <r>
    <s v="GM"/>
    <x v="2"/>
    <d v="2015-12-31T00:00:00"/>
    <n v="152356000000"/>
    <n v="134054000000"/>
    <n v="13405000000"/>
    <s v=" $-   "/>
    <s v=" $-   "/>
    <s v="Consumer Discretionary"/>
    <s v="Automobile Manufacturers"/>
  </r>
  <r>
    <s v="GM"/>
    <x v="3"/>
    <d v="2016-12-31T00:00:00"/>
    <n v="166380000000"/>
    <n v="145125000000"/>
    <n v="11710000000"/>
    <s v=" $-   "/>
    <s v=" $-   "/>
    <s v="Consumer Discretionary"/>
    <s v="Automobile Manufacturers"/>
  </r>
  <r>
    <s v="GPC"/>
    <x v="0"/>
    <d v="2012-12-31T00:00:00"/>
    <n v="13013868000"/>
    <n v="9235777000"/>
    <n v="2656530000"/>
    <s v=" $-   "/>
    <n v="98383000"/>
    <s v="Consumer Discretionary"/>
    <s v="Specialty Stores"/>
  </r>
  <r>
    <s v="GPC"/>
    <x v="1"/>
    <d v="2013-12-31T00:00:00"/>
    <n v="14077843000"/>
    <n v="9857923000"/>
    <n v="3028028000"/>
    <s v=" $-   "/>
    <n v="133957000"/>
    <s v="Consumer Discretionary"/>
    <s v="Specialty Stores"/>
  </r>
  <r>
    <s v="GPC"/>
    <x v="2"/>
    <d v="2014-12-31T00:00:00"/>
    <n v="15341647000"/>
    <n v="10747886000"/>
    <n v="3314030000"/>
    <s v=" $-   "/>
    <n v="148313000"/>
    <s v="Consumer Discretionary"/>
    <s v="Specialty Stores"/>
  </r>
  <r>
    <s v="GPC"/>
    <x v="3"/>
    <d v="2015-12-31T00:00:00"/>
    <n v="15280044000"/>
    <n v="10724192000"/>
    <n v="3277390000"/>
    <s v=" $-   "/>
    <n v="141675000"/>
    <s v="Consumer Discretionary"/>
    <s v="Specialty Stores"/>
  </r>
  <r>
    <s v="GPN"/>
    <x v="0"/>
    <d v="2013-05-31T00:00:00"/>
    <n v="2375923000"/>
    <n v="862075000"/>
    <n v="1156635000"/>
    <s v=" $-   "/>
    <s v=" $-   "/>
    <s v="Information Technology"/>
    <s v="Data Processing &amp; Outsourced Services"/>
  </r>
  <r>
    <s v="GPN"/>
    <x v="1"/>
    <d v="2014-05-31T00:00:00"/>
    <n v="2554236000"/>
    <n v="952225000"/>
    <n v="1196512000"/>
    <s v=" $-   "/>
    <s v=" $-   "/>
    <s v="Information Technology"/>
    <s v="Data Processing &amp; Outsourced Services"/>
  </r>
  <r>
    <s v="GPN"/>
    <x v="2"/>
    <d v="2015-05-31T00:00:00"/>
    <n v="2773718000"/>
    <n v="1022107000"/>
    <n v="1295014000"/>
    <s v=" $-   "/>
    <s v=" $-   "/>
    <s v="Information Technology"/>
    <s v="Data Processing &amp; Outsourced Services"/>
  </r>
  <r>
    <s v="GPN"/>
    <x v="3"/>
    <d v="2016-05-31T00:00:00"/>
    <n v="2898150000"/>
    <n v="1147639000"/>
    <n v="1325567000"/>
    <s v=" $-   "/>
    <s v=" $-   "/>
    <s v="Information Technology"/>
    <s v="Data Processing &amp; Outsourced Services"/>
  </r>
  <r>
    <s v="GPS"/>
    <x v="0"/>
    <d v="2013-02-02T00:00:00"/>
    <n v="15651000000"/>
    <n v="9480000000"/>
    <s v=" $-   "/>
    <s v=" $-   "/>
    <s v=" $-   "/>
    <s v="Consumer Discretionary"/>
    <s v="Apparel Retail"/>
  </r>
  <r>
    <s v="GPS"/>
    <x v="1"/>
    <d v="2014-02-01T00:00:00"/>
    <n v="16148000000"/>
    <n v="9855000000"/>
    <s v=" $-   "/>
    <s v=" $-   "/>
    <s v=" $-   "/>
    <s v="Consumer Discretionary"/>
    <s v="Apparel Retail"/>
  </r>
  <r>
    <s v="GPS"/>
    <x v="2"/>
    <d v="2015-01-31T00:00:00"/>
    <n v="16435000000"/>
    <n v="10146000000"/>
    <s v=" $-   "/>
    <s v=" $-   "/>
    <s v=" $-   "/>
    <s v="Consumer Discretionary"/>
    <s v="Apparel Retail"/>
  </r>
  <r>
    <s v="GPS"/>
    <x v="3"/>
    <d v="2016-01-30T00:00:00"/>
    <n v="15797000000"/>
    <n v="10077000000"/>
    <s v=" $-   "/>
    <s v=" $-   "/>
    <s v=" $-   "/>
    <s v="Consumer Discretionary"/>
    <s v="Apparel Retail"/>
  </r>
  <r>
    <s v="GRMN"/>
    <x v="0"/>
    <d v="2012-12-29T00:00:00"/>
    <n v="2715675000"/>
    <n v="1277195000"/>
    <n v="508547000"/>
    <n v="325773000"/>
    <s v=" $-   "/>
    <s v="Consumer Discretionary"/>
    <s v="Consumer Electronics"/>
  </r>
  <r>
    <s v="GRMN"/>
    <x v="1"/>
    <d v="2013-12-28T00:00:00"/>
    <n v="2631851000"/>
    <n v="1224551000"/>
    <n v="468345000"/>
    <n v="364923000"/>
    <s v=" $-   "/>
    <s v="Consumer Discretionary"/>
    <s v="Consumer Electronics"/>
  </r>
  <r>
    <s v="GRMN"/>
    <x v="2"/>
    <d v="2014-12-27T00:00:00"/>
    <n v="2870658000"/>
    <n v="1266246000"/>
    <n v="518665000"/>
    <n v="395121000"/>
    <s v=" $-   "/>
    <s v="Consumer Discretionary"/>
    <s v="Consumer Electronics"/>
  </r>
  <r>
    <s v="GRMN"/>
    <x v="3"/>
    <d v="2015-12-26T00:00:00"/>
    <n v="2820270000"/>
    <n v="1281566000"/>
    <n v="562080000"/>
    <n v="427043000"/>
    <s v=" $-   "/>
    <s v="Consumer Discretionary"/>
    <s v="Consumer Electronics"/>
  </r>
  <r>
    <s v="GT"/>
    <x v="0"/>
    <d v="2013-12-31T00:00:00"/>
    <n v="19540000000"/>
    <n v="15422000000"/>
    <n v="2816000000"/>
    <s v=" $-   "/>
    <s v=" $-   "/>
    <s v="Consumer Discretionary"/>
    <s v="Tires &amp; Rubber"/>
  </r>
  <r>
    <s v="GT"/>
    <x v="1"/>
    <d v="2014-12-31T00:00:00"/>
    <n v="18138000000"/>
    <n v="13906000000"/>
    <n v="2815000000"/>
    <s v=" $-   "/>
    <s v=" $-   "/>
    <s v="Consumer Discretionary"/>
    <s v="Tires &amp; Rubber"/>
  </r>
  <r>
    <s v="GT"/>
    <x v="2"/>
    <d v="2015-12-31T00:00:00"/>
    <n v="16443000000"/>
    <n v="12164000000"/>
    <n v="2728000000"/>
    <s v=" $-   "/>
    <s v=" $-   "/>
    <s v="Consumer Discretionary"/>
    <s v="Tires &amp; Rubber"/>
  </r>
  <r>
    <s v="GT"/>
    <x v="3"/>
    <d v="2016-12-31T00:00:00"/>
    <n v="15158000000"/>
    <n v="10972000000"/>
    <n v="2617000000"/>
    <s v=" $-   "/>
    <s v=" $-   "/>
    <s v="Consumer Discretionary"/>
    <s v="Tires &amp; Rubber"/>
  </r>
  <r>
    <s v="GWW"/>
    <x v="0"/>
    <d v="2012-12-31T00:00:00"/>
    <n v="8950045000"/>
    <n v="5033885000"/>
    <n v="2785035000"/>
    <s v=" $-   "/>
    <s v=" $-   "/>
    <s v="Industrials"/>
    <s v="Industrial Materials"/>
  </r>
  <r>
    <s v="GWW"/>
    <x v="1"/>
    <d v="2013-12-31T00:00:00"/>
    <n v="9437758000"/>
    <n v="5301275000"/>
    <n v="2839629000"/>
    <s v=" $-   "/>
    <s v=" $-   "/>
    <s v="Industrials"/>
    <s v="Industrial Materials"/>
  </r>
  <r>
    <s v="GWW"/>
    <x v="2"/>
    <d v="2014-12-31T00:00:00"/>
    <n v="9964953000"/>
    <n v="5650711000"/>
    <n v="2967125000"/>
    <s v=" $-   "/>
    <s v=" $-   "/>
    <s v="Industrials"/>
    <s v="Industrial Materials"/>
  </r>
  <r>
    <s v="GWW"/>
    <x v="3"/>
    <d v="2015-12-31T00:00:00"/>
    <n v="9973384000"/>
    <n v="5741956000"/>
    <n v="2931108000"/>
    <s v=" $-   "/>
    <s v=" $-   "/>
    <s v="Industrials"/>
    <s v="Industrial Materials"/>
  </r>
  <r>
    <s v="HAL"/>
    <x v="0"/>
    <d v="2013-12-31T00:00:00"/>
    <n v="29402000000"/>
    <n v="24931000000"/>
    <n v="1333000000"/>
    <s v=" $-   "/>
    <s v=" $-   "/>
    <s v="Energy"/>
    <s v="Oil &amp; Gas Equipment &amp; Services"/>
  </r>
  <r>
    <s v="HAL"/>
    <x v="1"/>
    <d v="2014-12-31T00:00:00"/>
    <n v="32870000000"/>
    <n v="27334000000"/>
    <n v="293000000"/>
    <s v=" $-   "/>
    <s v=" $-   "/>
    <s v="Energy"/>
    <s v="Oil &amp; Gas Equipment &amp; Services"/>
  </r>
  <r>
    <s v="HAL"/>
    <x v="2"/>
    <d v="2015-12-31T00:00:00"/>
    <n v="23633000000"/>
    <n v="21113000000"/>
    <n v="200000000"/>
    <s v=" $-   "/>
    <s v=" $-   "/>
    <s v="Energy"/>
    <s v="Oil &amp; Gas Equipment &amp; Services"/>
  </r>
  <r>
    <s v="HAL"/>
    <x v="3"/>
    <d v="2016-12-31T00:00:00"/>
    <n v="15887000000"/>
    <n v="15023000000"/>
    <n v="228000000"/>
    <s v=" $-   "/>
    <s v=" $-   "/>
    <s v="Energy"/>
    <s v="Oil &amp; Gas Equipment &amp; Services"/>
  </r>
  <r>
    <s v="HAR"/>
    <x v="0"/>
    <d v="2013-06-30T00:00:00"/>
    <n v="4297842000"/>
    <n v="3193722000"/>
    <n v="902869000"/>
    <s v=" $-   "/>
    <s v=" $-   "/>
    <s v="Consumer Discretionary"/>
    <s v="Consumer Electronics"/>
  </r>
  <r>
    <s v="HAR"/>
    <x v="1"/>
    <d v="2014-06-30T00:00:00"/>
    <n v="5348483000"/>
    <n v="3891816000"/>
    <n v="1126940000"/>
    <s v=" $-   "/>
    <s v=" $-   "/>
    <s v="Consumer Discretionary"/>
    <s v="Consumer Electronics"/>
  </r>
  <r>
    <s v="HAR"/>
    <x v="2"/>
    <d v="2015-06-30T00:00:00"/>
    <n v="6155297000"/>
    <n v="4338193000"/>
    <n v="1347510000"/>
    <s v=" $-   "/>
    <s v=" $-   "/>
    <s v="Consumer Discretionary"/>
    <s v="Consumer Electronics"/>
  </r>
  <r>
    <s v="HAR"/>
    <x v="3"/>
    <d v="2016-06-30T00:00:00"/>
    <n v="6911676000"/>
    <n v="4818585000"/>
    <n v="1513064000"/>
    <s v=" $-   "/>
    <s v=" $-   "/>
    <s v="Consumer Discretionary"/>
    <s v="Consumer Electronics"/>
  </r>
  <r>
    <s v="HAS"/>
    <x v="0"/>
    <d v="2012-12-31T00:00:00"/>
    <n v="4088983000"/>
    <n v="1671980000"/>
    <n v="1269586000"/>
    <n v="201197000"/>
    <n v="92369000"/>
    <s v="Consumer Discretionary"/>
    <s v="Leisure Products"/>
  </r>
  <r>
    <s v="HAS"/>
    <x v="1"/>
    <d v="2013-12-29T00:00:00"/>
    <n v="4082157000"/>
    <n v="1672901000"/>
    <n v="1269777000"/>
    <n v="207591000"/>
    <n v="125876000"/>
    <s v="Consumer Discretionary"/>
    <s v="Leisure Products"/>
  </r>
  <r>
    <s v="HAS"/>
    <x v="2"/>
    <d v="2014-12-28T00:00:00"/>
    <n v="4277207000"/>
    <n v="1698372000"/>
    <n v="1315793000"/>
    <n v="222556000"/>
    <n v="99794000"/>
    <s v="Consumer Discretionary"/>
    <s v="Leisure Products"/>
  </r>
  <r>
    <s v="HAS"/>
    <x v="3"/>
    <d v="2015-12-27T00:00:00"/>
    <n v="4447509000"/>
    <n v="1677033000"/>
    <n v="1370183000"/>
    <n v="242944000"/>
    <n v="86171000"/>
    <s v="Consumer Discretionary"/>
    <s v="Leisure Products"/>
  </r>
  <r>
    <s v="HBAN"/>
    <x v="0"/>
    <d v="2012-12-31T00:00:00"/>
    <n v="3036584000"/>
    <n v="162167000"/>
    <n v="1789327000"/>
    <s v=" $-   "/>
    <n v="193937000"/>
    <s v="Financials"/>
    <s v="Banks"/>
  </r>
  <r>
    <s v="HBAN"/>
    <x v="1"/>
    <d v="2013-12-31T00:00:00"/>
    <n v="2872833000"/>
    <n v="116241000"/>
    <n v="1716639000"/>
    <s v=" $-   "/>
    <n v="131409000"/>
    <s v="Financials"/>
    <s v="Banks"/>
  </r>
  <r>
    <s v="HBAN"/>
    <x v="2"/>
    <d v="2014-12-31T00:00:00"/>
    <n v="2955641000"/>
    <n v="86453000"/>
    <n v="1843069000"/>
    <s v=" $-   "/>
    <n v="120266000"/>
    <s v="Financials"/>
    <s v="Banks"/>
  </r>
  <r>
    <s v="HBAN"/>
    <x v="3"/>
    <d v="2015-12-31T00:00:00"/>
    <n v="3153251000"/>
    <n v="82175000"/>
    <n v="1948041000"/>
    <s v=" $-   "/>
    <n v="127821000"/>
    <s v="Financials"/>
    <s v="Banks"/>
  </r>
  <r>
    <s v="HBI"/>
    <x v="0"/>
    <d v="2013-12-28T00:00:00"/>
    <n v="4627802000"/>
    <n v="3016109000"/>
    <n v="1096507000"/>
    <s v=" $-   "/>
    <s v=" $-   "/>
    <s v="Consumer Discretionary"/>
    <s v="Apparel, Accessories &amp; Luxury Goods"/>
  </r>
  <r>
    <s v="HBI"/>
    <x v="1"/>
    <d v="2015-01-03T00:00:00"/>
    <n v="5324746000"/>
    <n v="3420339000"/>
    <n v="1340453000"/>
    <s v=" $-   "/>
    <s v=" $-   "/>
    <s v="Consumer Discretionary"/>
    <s v="Apparel, Accessories &amp; Luxury Goods"/>
  </r>
  <r>
    <s v="HBI"/>
    <x v="2"/>
    <d v="2016-01-02T00:00:00"/>
    <n v="5731549000"/>
    <n v="3595217000"/>
    <n v="1541214000"/>
    <s v=" $-   "/>
    <s v=" $-   "/>
    <s v="Consumer Discretionary"/>
    <s v="Apparel, Accessories &amp; Luxury Goods"/>
  </r>
  <r>
    <s v="HBI"/>
    <x v="3"/>
    <d v="2016-12-31T00:00:00"/>
    <n v="6028199000"/>
    <n v="3752151000"/>
    <n v="1500399000"/>
    <s v=" $-   "/>
    <s v=" $-   "/>
    <s v="Consumer Discretionary"/>
    <s v="Apparel, Accessories &amp; Luxury Goods"/>
  </r>
  <r>
    <s v="HCA"/>
    <x v="0"/>
    <d v="2012-12-31T00:00:00"/>
    <n v="33013000000"/>
    <n v="5717000000"/>
    <n v="20801000000"/>
    <s v=" $-   "/>
    <n v="1679000000"/>
    <s v="Health Care"/>
    <s v="Health Care Facilities"/>
  </r>
  <r>
    <s v="HCA"/>
    <x v="1"/>
    <d v="2013-12-31T00:00:00"/>
    <n v="34182000000"/>
    <n v="5970000000"/>
    <n v="21667000000"/>
    <s v=" $-   "/>
    <n v="1753000000"/>
    <s v="Health Care"/>
    <s v="Health Care Facilities"/>
  </r>
  <r>
    <s v="HCA"/>
    <x v="2"/>
    <d v="2014-12-31T00:00:00"/>
    <n v="36918000000"/>
    <n v="6262000000"/>
    <n v="23271000000"/>
    <s v=" $-   "/>
    <n v="1820000000"/>
    <s v="Health Care"/>
    <s v="Health Care Facilities"/>
  </r>
  <r>
    <s v="HCA"/>
    <x v="3"/>
    <d v="2015-12-31T00:00:00"/>
    <n v="39678000000"/>
    <n v="6638000000"/>
    <n v="25171000000"/>
    <s v=" $-   "/>
    <n v="1904000000"/>
    <s v="Health Care"/>
    <s v="Health Care Facilities"/>
  </r>
  <r>
    <s v="HCN"/>
    <x v="0"/>
    <d v="2012-12-31T00:00:00"/>
    <n v="1765979000"/>
    <n v="567989000"/>
    <n v="158950000"/>
    <s v=" $-   "/>
    <n v="506220000"/>
    <s v="Real Estate"/>
    <s v="REITs"/>
  </r>
  <r>
    <s v="HCN"/>
    <x v="1"/>
    <d v="2013-12-31T00:00:00"/>
    <n v="2847945000"/>
    <n v="1206813000"/>
    <n v="241719000"/>
    <s v=" $-   "/>
    <n v="865800000"/>
    <s v="Real Estate"/>
    <s v="REITs"/>
  </r>
  <r>
    <s v="HCN"/>
    <x v="2"/>
    <d v="2014-12-31T00:00:00"/>
    <n v="3305879000"/>
    <n v="1403358000"/>
    <n v="212481000"/>
    <s v=" $-   "/>
    <n v="844130000"/>
    <s v="Real Estate"/>
    <s v="REITs"/>
  </r>
  <r>
    <s v="HCN"/>
    <x v="3"/>
    <d v="2015-12-31T00:00:00"/>
    <n v="3775685000"/>
    <n v="1622257000"/>
    <n v="258342000"/>
    <s v=" $-   "/>
    <n v="826240000"/>
    <s v="Real Estate"/>
    <s v="REITs"/>
  </r>
  <r>
    <s v="HCP"/>
    <x v="0"/>
    <d v="2013-12-31T00:00:00"/>
    <n v="2013719000"/>
    <s v=" $-   "/>
    <n v="401324000"/>
    <s v=" $-   "/>
    <n v="423312000"/>
    <s v="Real Estate"/>
    <s v="REITs"/>
  </r>
  <r>
    <s v="HCP"/>
    <x v="1"/>
    <d v="2014-12-31T00:00:00"/>
    <n v="1563210000"/>
    <s v=" $-   "/>
    <n v="463059000"/>
    <s v=" $-   "/>
    <n v="455016000"/>
    <s v="Real Estate"/>
    <s v="REITs"/>
  </r>
  <r>
    <s v="HCP"/>
    <x v="2"/>
    <d v="2015-12-31T00:00:00"/>
    <n v="1828305000"/>
    <s v=" $-   "/>
    <n v="706644000"/>
    <s v=" $-   "/>
    <n v="504905000"/>
    <s v="Real Estate"/>
    <s v="REITs"/>
  </r>
  <r>
    <s v="HCP"/>
    <x v="3"/>
    <d v="2016-12-31T00:00:00"/>
    <n v="2040486000"/>
    <s v=" $-   "/>
    <n v="842010000"/>
    <s v=" $-   "/>
    <n v="568108000"/>
    <s v="Real Estate"/>
    <s v="REITs"/>
  </r>
  <r>
    <s v="HD"/>
    <x v="0"/>
    <d v="2013-02-03T00:00:00"/>
    <n v="74754000000"/>
    <n v="48912000000"/>
    <n v="16508000000"/>
    <s v=" $-   "/>
    <n v="1568000000"/>
    <s v="Consumer Discretionary"/>
    <s v="Home Improvement Retail"/>
  </r>
  <r>
    <s v="HD"/>
    <x v="1"/>
    <d v="2014-02-02T00:00:00"/>
    <n v="78812000000"/>
    <n v="51897000000"/>
    <n v="16122000000"/>
    <s v=" $-   "/>
    <n v="1627000000"/>
    <s v="Consumer Discretionary"/>
    <s v="Home Improvement Retail"/>
  </r>
  <r>
    <s v="HD"/>
    <x v="2"/>
    <d v="2015-02-01T00:00:00"/>
    <n v="83176000000"/>
    <n v="54787000000"/>
    <n v="16280000000"/>
    <s v=" $-   "/>
    <n v="1640000000"/>
    <s v="Consumer Discretionary"/>
    <s v="Home Improvement Retail"/>
  </r>
  <r>
    <s v="HD"/>
    <x v="3"/>
    <d v="2016-01-31T00:00:00"/>
    <n v="88519000000"/>
    <n v="58254000000"/>
    <n v="16801000000"/>
    <s v=" $-   "/>
    <n v="1690000000"/>
    <s v="Consumer Discretionary"/>
    <s v="Home Improvement Retail"/>
  </r>
  <r>
    <s v="HES"/>
    <x v="0"/>
    <d v="2012-12-31T00:00:00"/>
    <n v="12245000000"/>
    <n v="3535000000"/>
    <n v="1126000000"/>
    <s v=" $-   "/>
    <n v="2866000000"/>
    <s v="Energy"/>
    <s v="Integrated Oil &amp; Gas"/>
  </r>
  <r>
    <s v="HES"/>
    <x v="1"/>
    <d v="2013-12-31T00:00:00"/>
    <n v="11905000000"/>
    <n v="3969000000"/>
    <n v="1045000000"/>
    <s v=" $-   "/>
    <n v="2687000000"/>
    <s v="Energy"/>
    <s v="Integrated Oil &amp; Gas"/>
  </r>
  <r>
    <s v="HES"/>
    <x v="2"/>
    <d v="2014-12-31T00:00:00"/>
    <n v="10737000000"/>
    <n v="3753000000"/>
    <n v="863000000"/>
    <s v=" $-   "/>
    <n v="3224000000"/>
    <s v="Energy"/>
    <s v="Integrated Oil &amp; Gas"/>
  </r>
  <r>
    <s v="HES"/>
    <x v="3"/>
    <d v="2015-12-31T00:00:00"/>
    <n v="6636000000"/>
    <n v="3323000000"/>
    <n v="703000000"/>
    <s v=" $-   "/>
    <n v="3955000000"/>
    <s v="Energy"/>
    <s v="Integrated Oil &amp; Gas"/>
  </r>
  <r>
    <s v="HIG"/>
    <x v="0"/>
    <d v="2012-12-31T00:00:00"/>
    <n v="22086000000"/>
    <n v="13195000000"/>
    <s v=" $-   "/>
    <s v=" $-   "/>
    <n v="7080000000"/>
    <s v="Financials"/>
    <s v="Property &amp; Casualty Insurance"/>
  </r>
  <r>
    <s v="HIG"/>
    <x v="1"/>
    <d v="2013-12-31T00:00:00"/>
    <n v="20673000000"/>
    <n v="11048000000"/>
    <s v=" $-   "/>
    <s v=" $-   "/>
    <n v="5970000000"/>
    <s v="Financials"/>
    <s v="Property &amp; Casualty Insurance"/>
  </r>
  <r>
    <s v="HIG"/>
    <x v="2"/>
    <d v="2014-12-31T00:00:00"/>
    <n v="18614000000"/>
    <n v="10805000000"/>
    <s v=" $-   "/>
    <s v=" $-   "/>
    <n v="5757000000"/>
    <s v="Financials"/>
    <s v="Property &amp; Casualty Insurance"/>
  </r>
  <r>
    <s v="HIG"/>
    <x v="3"/>
    <d v="2015-12-31T00:00:00"/>
    <n v="18377000000"/>
    <n v="10775000000"/>
    <s v=" $-   "/>
    <s v=" $-   "/>
    <n v="5274000000"/>
    <s v="Financials"/>
    <s v="Property &amp; Casualty Insurance"/>
  </r>
  <r>
    <s v="HOG"/>
    <x v="0"/>
    <d v="2012-12-31T00:00:00"/>
    <n v="5580506000"/>
    <n v="3440623000"/>
    <n v="1111232000"/>
    <s v=" $-   "/>
    <s v=" $-   "/>
    <s v="Consumer Discretionary"/>
    <s v="Motorcycle Manufacturers"/>
  </r>
  <r>
    <s v="HOG"/>
    <x v="1"/>
    <d v="2013-12-31T00:00:00"/>
    <n v="5899872000"/>
    <n v="3621417000"/>
    <n v="1124753000"/>
    <s v=" $-   "/>
    <s v=" $-   "/>
    <s v="Consumer Discretionary"/>
    <s v="Motorcycle Manufacturers"/>
  </r>
  <r>
    <s v="HOG"/>
    <x v="2"/>
    <d v="2014-12-31T00:00:00"/>
    <n v="6228508000"/>
    <n v="3788023000"/>
    <n v="1159502000"/>
    <s v=" $-   "/>
    <s v=" $-   "/>
    <s v="Consumer Discretionary"/>
    <s v="Motorcycle Manufacturers"/>
  </r>
  <r>
    <s v="HOG"/>
    <x v="3"/>
    <d v="2015-12-31T00:00:00"/>
    <n v="5995402000"/>
    <n v="3619612000"/>
    <n v="1220095000"/>
    <s v=" $-   "/>
    <s v=" $-   "/>
    <s v="Consumer Discretionary"/>
    <s v="Motorcycle Manufacturers"/>
  </r>
  <r>
    <s v="HOLX"/>
    <x v="0"/>
    <d v="2013-09-28T00:00:00"/>
    <n v="2492300000"/>
    <n v="1330900000"/>
    <n v="661100000"/>
    <n v="197600000"/>
    <n v="112600000"/>
    <s v="Health Care"/>
    <s v="Health Care Equipment"/>
  </r>
  <r>
    <s v="HOLX"/>
    <x v="1"/>
    <d v="2014-09-27T00:00:00"/>
    <n v="2530700000"/>
    <n v="1285200000"/>
    <n v="591500000"/>
    <n v="203200000"/>
    <n v="113800000"/>
    <s v="Health Care"/>
    <s v="Health Care Equipment"/>
  </r>
  <r>
    <s v="HOLX"/>
    <x v="2"/>
    <d v="2015-09-26T00:00:00"/>
    <n v="2705000000"/>
    <n v="1272300000"/>
    <n v="624000000"/>
    <n v="214900000"/>
    <n v="110200000"/>
    <s v="Health Care"/>
    <s v="Health Care Equipment"/>
  </r>
  <r>
    <s v="HOLX"/>
    <x v="3"/>
    <d v="2016-09-24T00:00:00"/>
    <n v="2832700000"/>
    <n v="1269400000"/>
    <n v="682400000"/>
    <n v="232100000"/>
    <n v="89700000"/>
    <s v="Health Care"/>
    <s v="Health Care Equipment"/>
  </r>
  <r>
    <s v="HON"/>
    <x v="0"/>
    <d v="2013-12-31T00:00:00"/>
    <n v="39055000000"/>
    <n v="28364000000"/>
    <n v="5190000000"/>
    <s v=" $-   "/>
    <s v=" $-   "/>
    <s v="Industrials"/>
    <s v="Industrial Conglomerates"/>
  </r>
  <r>
    <s v="HON"/>
    <x v="1"/>
    <d v="2014-12-31T00:00:00"/>
    <n v="40306000000"/>
    <n v="28957000000"/>
    <n v="5518000000"/>
    <s v=" $-   "/>
    <s v=" $-   "/>
    <s v="Industrials"/>
    <s v="Industrial Conglomerates"/>
  </r>
  <r>
    <s v="HON"/>
    <x v="2"/>
    <d v="2015-12-31T00:00:00"/>
    <n v="38581000000"/>
    <n v="26747000000"/>
    <n v="5006000000"/>
    <s v=" $-   "/>
    <s v=" $-   "/>
    <s v="Industrials"/>
    <s v="Industrial Conglomerates"/>
  </r>
  <r>
    <s v="HON"/>
    <x v="3"/>
    <d v="2016-12-31T00:00:00"/>
    <n v="39302000000"/>
    <n v="27150000000"/>
    <n v="5469000000"/>
    <s v=" $-   "/>
    <s v=" $-   "/>
    <s v="Industrials"/>
    <s v="Industrial Conglomerates"/>
  </r>
  <r>
    <s v="HP"/>
    <x v="0"/>
    <d v="2013-09-30T00:00:00"/>
    <n v="3387614000"/>
    <n v="1852768000"/>
    <n v="126250000"/>
    <n v="15235000"/>
    <n v="455623000"/>
    <s v="Energy"/>
    <s v="Oil &amp; Gas Drilling"/>
  </r>
  <r>
    <s v="HP"/>
    <x v="1"/>
    <d v="2014-09-30T00:00:00"/>
    <n v="3715968000"/>
    <n v="2006715000"/>
    <n v="116190000"/>
    <n v="15905000"/>
    <n v="523984000"/>
    <s v="Energy"/>
    <s v="Oil &amp; Gas Drilling"/>
  </r>
  <r>
    <s v="HP"/>
    <x v="2"/>
    <d v="2015-09-30T00:00:00"/>
    <n v="3161702000"/>
    <n v="1703476000"/>
    <n v="122878000"/>
    <n v="16104000"/>
    <n v="608039000"/>
    <s v="Energy"/>
    <s v="Oil &amp; Gas Drilling"/>
  </r>
  <r>
    <s v="HP"/>
    <x v="3"/>
    <d v="2016-09-30T00:00:00"/>
    <n v="1624232000"/>
    <n v="898805000"/>
    <n v="136287000"/>
    <n v="10269000"/>
    <n v="598587000"/>
    <s v="Energy"/>
    <s v="Oil &amp; Gas Drilling"/>
  </r>
  <r>
    <s v="HPE"/>
    <x v="0"/>
    <d v="2014-10-31T00:00:00"/>
    <n v="55123000000"/>
    <n v="39486000000"/>
    <n v="8717000000"/>
    <n v="2197000000"/>
    <n v="906000000"/>
    <s v="Information Technology"/>
    <s v="Technology Hardware, Storage &amp; Peripherals"/>
  </r>
  <r>
    <s v="HPE"/>
    <x v="1"/>
    <d v="2015-10-31T00:00:00"/>
    <n v="52107000000"/>
    <n v="37168000000"/>
    <n v="9047000000"/>
    <n v="2338000000"/>
    <n v="852000000"/>
    <s v="Information Technology"/>
    <s v="Technology Hardware, Storage &amp; Peripherals"/>
  </r>
  <r>
    <s v="HPE"/>
    <x v="2"/>
    <d v="2016-10-31T00:00:00"/>
    <n v="50123000000"/>
    <n v="35507000000"/>
    <n v="8419000000"/>
    <n v="2298000000"/>
    <n v="755000000"/>
    <s v="Information Technology"/>
    <s v="Technology Hardware, Storage &amp; Peripherals"/>
  </r>
  <r>
    <s v="HPQ"/>
    <x v="0"/>
    <d v="2013-10-31T00:00:00"/>
    <n v="112298000000"/>
    <n v="86380000000"/>
    <n v="13267000000"/>
    <n v="3135000000"/>
    <n v="1373000000"/>
    <s v="Information Technology"/>
    <s v="Computer Hardware"/>
  </r>
  <r>
    <s v="HPQ"/>
    <x v="1"/>
    <d v="2014-10-31T00:00:00"/>
    <n v="56651000000"/>
    <n v="45431000000"/>
    <n v="5361000000"/>
    <n v="1298000000"/>
    <n v="129000000"/>
    <s v="Information Technology"/>
    <s v="Computer Hardware"/>
  </r>
  <r>
    <s v="HPQ"/>
    <x v="2"/>
    <d v="2015-10-31T00:00:00"/>
    <n v="51463000000"/>
    <n v="41524000000"/>
    <n v="4663000000"/>
    <n v="1191000000"/>
    <n v="102000000"/>
    <s v="Information Technology"/>
    <s v="Computer Hardware"/>
  </r>
  <r>
    <s v="HPQ"/>
    <x v="3"/>
    <d v="2016-10-31T00:00:00"/>
    <n v="48238000000"/>
    <n v="39240000000"/>
    <n v="4019000000"/>
    <n v="1209000000"/>
    <n v="16000000"/>
    <s v="Information Technology"/>
    <s v="Computer Hardware"/>
  </r>
  <r>
    <s v="HRB"/>
    <x v="0"/>
    <d v="2013-04-30T00:00:00"/>
    <n v="2807114000"/>
    <n v="1123773000"/>
    <n v="828095000"/>
    <s v=" $-   "/>
    <n v="92407000"/>
    <s v="Financials"/>
    <s v="Consumer Finance"/>
  </r>
  <r>
    <s v="HRB"/>
    <x v="1"/>
    <d v="2014-04-30T00:00:00"/>
    <n v="3024295000"/>
    <n v="1179405000"/>
    <n v="830789000"/>
    <s v=" $-   "/>
    <n v="115604000"/>
    <s v="Financials"/>
    <s v="Consumer Finance"/>
  </r>
  <r>
    <s v="HRB"/>
    <x v="2"/>
    <d v="2015-04-30T00:00:00"/>
    <n v="3078658000"/>
    <n v="1231104000"/>
    <n v="818091000"/>
    <s v=" $-   "/>
    <n v="159804000"/>
    <s v="Financials"/>
    <s v="Consumer Finance"/>
  </r>
  <r>
    <s v="HRB"/>
    <x v="3"/>
    <d v="2016-04-30T00:00:00"/>
    <n v="3038153000"/>
    <n v="1250320000"/>
    <n v="905648000"/>
    <s v=" $-   "/>
    <n v="173598000"/>
    <s v="Financials"/>
    <s v="Consumer Finance"/>
  </r>
  <r>
    <s v="HRL"/>
    <x v="0"/>
    <d v="2013-10-27T00:00:00"/>
    <n v="8751654000"/>
    <n v="7338838000"/>
    <n v="627340000"/>
    <s v=" $-   "/>
    <s v=" $-   "/>
    <s v="Consumer Staples"/>
    <s v="Packaged Foods &amp; Meats"/>
  </r>
  <r>
    <s v="HRL"/>
    <x v="1"/>
    <d v="2014-10-26T00:00:00"/>
    <n v="9316256000"/>
    <n v="7751273000"/>
    <n v="650948000"/>
    <s v=" $-   "/>
    <s v=" $-   "/>
    <s v="Consumer Staples"/>
    <s v="Packaged Foods &amp; Meats"/>
  </r>
  <r>
    <s v="HRL"/>
    <x v="2"/>
    <d v="2015-10-31T00:00:00"/>
    <n v="9263863000"/>
    <n v="7455282000"/>
    <n v="743611000"/>
    <s v=" $-   "/>
    <s v=" $-   "/>
    <s v="Consumer Staples"/>
    <s v="Packaged Foods &amp; Meats"/>
  </r>
  <r>
    <s v="HRL"/>
    <x v="3"/>
    <d v="2016-10-30T00:00:00"/>
    <n v="9523224000"/>
    <n v="7365049000"/>
    <n v="871974000"/>
    <s v=" $-   "/>
    <s v=" $-   "/>
    <s v="Consumer Staples"/>
    <s v="Packaged Foods &amp; Meats"/>
  </r>
  <r>
    <s v="HRS"/>
    <x v="0"/>
    <d v="2013-06-28T00:00:00"/>
    <n v="5112000000"/>
    <n v="3385000000"/>
    <n v="914000000"/>
    <s v=" $-   "/>
    <s v=" $-   "/>
    <s v="Information Technology"/>
    <s v="Telecommunications Equipment"/>
  </r>
  <r>
    <s v="HRS"/>
    <x v="1"/>
    <d v="2014-06-27T00:00:00"/>
    <n v="5012000000"/>
    <n v="3310000000"/>
    <n v="820000000"/>
    <s v=" $-   "/>
    <s v=" $-   "/>
    <s v="Information Technology"/>
    <s v="Telecommunications Equipment"/>
  </r>
  <r>
    <s v="HRS"/>
    <x v="2"/>
    <d v="2015-07-03T00:00:00"/>
    <n v="5083000000"/>
    <n v="3348000000"/>
    <n v="976000000"/>
    <s v=" $-   "/>
    <s v=" $-   "/>
    <s v="Information Technology"/>
    <s v="Telecommunications Equipment"/>
  </r>
  <r>
    <s v="HRS"/>
    <x v="3"/>
    <d v="2016-07-01T00:00:00"/>
    <n v="7467000000"/>
    <n v="5132000000"/>
    <n v="1186000000"/>
    <s v=" $-   "/>
    <s v=" $-   "/>
    <s v="Information Technology"/>
    <s v="Telecommunications Equipment"/>
  </r>
  <r>
    <s v="HSIC"/>
    <x v="0"/>
    <d v="2012-12-29T00:00:00"/>
    <n v="8939967000"/>
    <n v="6432454000"/>
    <n v="1873360000"/>
    <s v=" $-   "/>
    <s v=" $-   "/>
    <s v="Health Care"/>
    <s v="Health Care Distributors"/>
  </r>
  <r>
    <s v="HSIC"/>
    <x v="1"/>
    <d v="2013-12-28T00:00:00"/>
    <n v="9560647000"/>
    <n v="6904633000"/>
    <n v="1978960000"/>
    <s v=" $-   "/>
    <s v=" $-   "/>
    <s v="Health Care"/>
    <s v="Health Care Distributors"/>
  </r>
  <r>
    <s v="HSIC"/>
    <x v="2"/>
    <d v="2014-12-27T00:00:00"/>
    <n v="10371390000"/>
    <n v="7460075000"/>
    <n v="2196173000"/>
    <s v=" $-   "/>
    <s v=" $-   "/>
    <s v="Health Care"/>
    <s v="Health Care Distributors"/>
  </r>
  <r>
    <s v="HSIC"/>
    <x v="3"/>
    <d v="2015-12-26T00:00:00"/>
    <n v="10629719000"/>
    <n v="7617460000"/>
    <n v="2243356000"/>
    <s v=" $-   "/>
    <s v=" $-   "/>
    <s v="Health Care"/>
    <s v="Health Care Distributors"/>
  </r>
  <r>
    <s v="HST"/>
    <x v="0"/>
    <d v="2012-12-31T00:00:00"/>
    <n v="5059000000"/>
    <n v="1885000000"/>
    <n v="2101000000"/>
    <s v=" $-   "/>
    <n v="722000000"/>
    <s v="Real Estate"/>
    <s v="REITs"/>
  </r>
  <r>
    <s v="HST"/>
    <x v="1"/>
    <d v="2013-12-31T00:00:00"/>
    <n v="5166000000"/>
    <n v="1989000000"/>
    <n v="1968000000"/>
    <s v=" $-   "/>
    <n v="697000000"/>
    <s v="Real Estate"/>
    <s v="REITs"/>
  </r>
  <r>
    <s v="HST"/>
    <x v="2"/>
    <d v="2014-12-31T00:00:00"/>
    <n v="5354000000"/>
    <n v="2033000000"/>
    <n v="1920000000"/>
    <s v=" $-   "/>
    <n v="701000000"/>
    <s v="Real Estate"/>
    <s v="REITs"/>
  </r>
  <r>
    <s v="HST"/>
    <x v="3"/>
    <d v="2015-12-31T00:00:00"/>
    <n v="5387000000"/>
    <n v="2012000000"/>
    <n v="2011000000"/>
    <s v=" $-   "/>
    <n v="716000000"/>
    <s v="Real Estate"/>
    <s v="REITs"/>
  </r>
  <r>
    <s v="HSY"/>
    <x v="0"/>
    <d v="2012-12-31T00:00:00"/>
    <n v="6644252000"/>
    <n v="3784370000"/>
    <n v="1703796000"/>
    <s v=" $-   "/>
    <s v=" $-   "/>
    <s v="Consumer Staples"/>
    <s v="Packaged Foods &amp; Meats"/>
  </r>
  <r>
    <s v="HSY"/>
    <x v="1"/>
    <d v="2013-12-31T00:00:00"/>
    <n v="7146079000"/>
    <n v="3865231000"/>
    <n v="1924132000"/>
    <s v=" $-   "/>
    <s v=" $-   "/>
    <s v="Consumer Staples"/>
    <s v="Packaged Foods &amp; Meats"/>
  </r>
  <r>
    <s v="HSY"/>
    <x v="2"/>
    <d v="2014-12-31T00:00:00"/>
    <n v="7421768000"/>
    <n v="4085602000"/>
    <n v="1898284000"/>
    <s v=" $-   "/>
    <s v=" $-   "/>
    <s v="Consumer Staples"/>
    <s v="Packaged Foods &amp; Meats"/>
  </r>
  <r>
    <s v="HSY"/>
    <x v="3"/>
    <d v="2015-12-31T00:00:00"/>
    <n v="7386626000"/>
    <n v="4003951000"/>
    <n v="1969308000"/>
    <s v=" $-   "/>
    <s v=" $-   "/>
    <s v="Consumer Staples"/>
    <s v="Packaged Foods &amp; Meats"/>
  </r>
  <r>
    <s v="HUM"/>
    <x v="0"/>
    <d v="2013-12-31T00:00:00"/>
    <n v="41313000000"/>
    <n v="32564000000"/>
    <s v=" $-   "/>
    <s v=" $-   "/>
    <n v="6688000000"/>
    <s v="Health Care"/>
    <s v="Managed Health Care"/>
  </r>
  <r>
    <s v="HUM"/>
    <x v="1"/>
    <d v="2014-12-31T00:00:00"/>
    <n v="48500000000"/>
    <n v="38166000000"/>
    <s v=" $-   "/>
    <s v=" $-   "/>
    <n v="7972000000"/>
    <s v="Health Care"/>
    <s v="Managed Health Care"/>
  </r>
  <r>
    <s v="HUM"/>
    <x v="2"/>
    <d v="2015-12-31T00:00:00"/>
    <n v="54289000000"/>
    <n v="44269000000"/>
    <s v=" $-   "/>
    <s v=" $-   "/>
    <n v="7673000000"/>
    <s v="Health Care"/>
    <s v="Managed Health Care"/>
  </r>
  <r>
    <s v="HUM"/>
    <x v="3"/>
    <d v="2016-12-31T00:00:00"/>
    <n v="54379000000"/>
    <n v="45007000000"/>
    <s v=" $-   "/>
    <s v=" $-   "/>
    <n v="7631000000"/>
    <s v="Health Care"/>
    <s v="Managed Health Care"/>
  </r>
  <r>
    <s v="IBM"/>
    <x v="0"/>
    <d v="2012-12-31T00:00:00"/>
    <n v="102874000000"/>
    <n v="52513000000"/>
    <n v="22389000000"/>
    <n v="5816000000"/>
    <s v=" $-   "/>
    <s v="Information Technology"/>
    <s v="IT Consulting &amp; Other Services"/>
  </r>
  <r>
    <s v="IBM"/>
    <x v="1"/>
    <d v="2013-12-31T00:00:00"/>
    <n v="98367000000"/>
    <n v="49683000000"/>
    <n v="22629000000"/>
    <n v="5743000000"/>
    <s v=" $-   "/>
    <s v="Information Technology"/>
    <s v="IT Consulting &amp; Other Services"/>
  </r>
  <r>
    <s v="IBM"/>
    <x v="2"/>
    <d v="2014-12-31T00:00:00"/>
    <n v="92793000000"/>
    <n v="46386000000"/>
    <n v="22438000000"/>
    <n v="5437000000"/>
    <s v=" $-   "/>
    <s v="Information Technology"/>
    <s v="IT Consulting &amp; Other Services"/>
  </r>
  <r>
    <s v="IBM"/>
    <x v="3"/>
    <d v="2015-12-31T00:00:00"/>
    <n v="81741000000"/>
    <n v="41057000000"/>
    <n v="19748000000"/>
    <n v="5247000000"/>
    <s v=" $-   "/>
    <s v="Information Technology"/>
    <s v="IT Consulting &amp; Other Services"/>
  </r>
  <r>
    <s v="IDXX"/>
    <x v="0"/>
    <d v="2012-12-31T00:00:00"/>
    <n v="1293338000"/>
    <n v="594190000"/>
    <n v="354571000"/>
    <n v="82014000"/>
    <s v=" $-   "/>
    <s v="Health Care"/>
    <s v="Health Care Equipment"/>
  </r>
  <r>
    <s v="IDXX"/>
    <x v="1"/>
    <d v="2013-12-31T00:00:00"/>
    <n v="1377058000"/>
    <n v="620940000"/>
    <n v="401353000"/>
    <n v="88003000"/>
    <s v=" $-   "/>
    <s v="Health Care"/>
    <s v="Health Care Equipment"/>
  </r>
  <r>
    <s v="IDXX"/>
    <x v="2"/>
    <d v="2014-12-31T00:00:00"/>
    <n v="1485807000"/>
    <n v="669691000"/>
    <n v="457598000"/>
    <n v="98263000"/>
    <s v=" $-   "/>
    <s v="Health Care"/>
    <s v="Health Care Equipment"/>
  </r>
  <r>
    <s v="IDXX"/>
    <x v="3"/>
    <d v="2015-12-31T00:00:00"/>
    <n v="1601892000"/>
    <n v="711622000"/>
    <n v="482465000"/>
    <n v="99681000"/>
    <s v=" $-   "/>
    <s v="Health Care"/>
    <s v="Health Care Equipment"/>
  </r>
  <r>
    <s v="IFF"/>
    <x v="0"/>
    <d v="2012-12-31T00:00:00"/>
    <n v="2821446000"/>
    <n v="1645912000"/>
    <n v="453535000"/>
    <n v="233713000"/>
    <s v=" $-   "/>
    <s v="Materials"/>
    <s v="Specialty Chemicals"/>
  </r>
  <r>
    <s v="IFF"/>
    <x v="1"/>
    <d v="2013-12-31T00:00:00"/>
    <n v="2952896000"/>
    <n v="1668691000"/>
    <n v="505877000"/>
    <n v="259838000"/>
    <s v=" $-   "/>
    <s v="Materials"/>
    <s v="Specialty Chemicals"/>
  </r>
  <r>
    <s v="IFF"/>
    <x v="2"/>
    <d v="2014-12-31T00:00:00"/>
    <n v="3088533000"/>
    <n v="1726383000"/>
    <n v="514891000"/>
    <n v="253640000"/>
    <s v=" $-   "/>
    <s v="Materials"/>
    <s v="Specialty Chemicals"/>
  </r>
  <r>
    <s v="IFF"/>
    <x v="3"/>
    <d v="2015-12-31T00:00:00"/>
    <n v="3023189000"/>
    <n v="1671590000"/>
    <n v="509557000"/>
    <n v="246101000"/>
    <s v=" $-   "/>
    <s v="Materials"/>
    <s v="Specialty Chemicals"/>
  </r>
  <r>
    <s v="ILMN"/>
    <x v="0"/>
    <d v="2013-12-29T00:00:00"/>
    <n v="1421178000"/>
    <n v="509291000"/>
    <n v="397285000"/>
    <n v="276743000"/>
    <s v=" $-   "/>
    <s v="Health Care"/>
    <s v="Life Sciences Tools &amp; Services"/>
  </r>
  <r>
    <s v="ILMN"/>
    <x v="1"/>
    <d v="2014-12-28T00:00:00"/>
    <n v="1861358000"/>
    <n v="563648000"/>
    <n v="471921000"/>
    <n v="388055000"/>
    <s v=" $-   "/>
    <s v="Health Care"/>
    <s v="Life Sciences Tools &amp; Services"/>
  </r>
  <r>
    <s v="ILMN"/>
    <x v="2"/>
    <d v="2016-01-03T00:00:00"/>
    <n v="2219762000"/>
    <n v="670472000"/>
    <n v="522046000"/>
    <n v="401527000"/>
    <s v=" $-   "/>
    <s v="Health Care"/>
    <s v="Life Sciences Tools &amp; Services"/>
  </r>
  <r>
    <s v="ILMN"/>
    <x v="3"/>
    <d v="2017-01-01T00:00:00"/>
    <n v="2398373000"/>
    <n v="731925000"/>
    <n v="584491000"/>
    <n v="504415000"/>
    <s v=" $-   "/>
    <s v="Health Care"/>
    <s v="Life Sciences Tools &amp; Services"/>
  </r>
  <r>
    <s v="INTC"/>
    <x v="0"/>
    <d v="2013-12-28T00:00:00"/>
    <n v="52708000000"/>
    <n v="21187000000"/>
    <n v="8088000000"/>
    <n v="10611000000"/>
    <n v="291000000"/>
    <s v="Information Technology"/>
    <s v="Semiconductors"/>
  </r>
  <r>
    <s v="INTC"/>
    <x v="1"/>
    <d v="2014-12-27T00:00:00"/>
    <n v="55870000000"/>
    <n v="20261000000"/>
    <n v="8136000000"/>
    <n v="11537000000"/>
    <n v="294000000"/>
    <s v="Information Technology"/>
    <s v="Semiconductors"/>
  </r>
  <r>
    <s v="INTC"/>
    <x v="2"/>
    <d v="2015-12-26T00:00:00"/>
    <n v="55355000000"/>
    <n v="20676000000"/>
    <n v="7930000000"/>
    <n v="12128000000"/>
    <n v="265000000"/>
    <s v="Information Technology"/>
    <s v="Semiconductors"/>
  </r>
  <r>
    <s v="INTC"/>
    <x v="3"/>
    <d v="2016-12-31T00:00:00"/>
    <n v="59387000000"/>
    <n v="23196000000"/>
    <n v="8397000000"/>
    <n v="12740000000"/>
    <n v="294000000"/>
    <s v="Information Technology"/>
    <s v="Semiconductors"/>
  </r>
  <r>
    <s v="INTU"/>
    <x v="0"/>
    <d v="2013-07-31T00:00:00"/>
    <n v="3946000000"/>
    <n v="527000000"/>
    <n v="1534000000"/>
    <n v="647000000"/>
    <n v="30000000"/>
    <s v="Information Technology"/>
    <s v="Internet Software &amp; Services"/>
  </r>
  <r>
    <s v="INTU"/>
    <x v="1"/>
    <d v="2014-07-31T00:00:00"/>
    <n v="4243000000"/>
    <n v="603000000"/>
    <n v="1601000000"/>
    <n v="714000000"/>
    <n v="25000000"/>
    <s v="Information Technology"/>
    <s v="Internet Software &amp; Services"/>
  </r>
  <r>
    <s v="INTU"/>
    <x v="2"/>
    <d v="2015-07-31T00:00:00"/>
    <n v="4192000000"/>
    <n v="695000000"/>
    <n v="1771000000"/>
    <n v="798000000"/>
    <n v="42000000"/>
    <s v="Information Technology"/>
    <s v="Internet Software &amp; Services"/>
  </r>
  <r>
    <s v="INTU"/>
    <x v="3"/>
    <d v="2016-07-31T00:00:00"/>
    <n v="4694000000"/>
    <n v="730000000"/>
    <n v="1807000000"/>
    <n v="881000000"/>
    <n v="34000000"/>
    <s v="Information Technology"/>
    <s v="Internet Software &amp; Services"/>
  </r>
  <r>
    <s v="IP"/>
    <x v="0"/>
    <d v="2012-12-31T00:00:00"/>
    <n v="21852000000"/>
    <n v="15287000000"/>
    <n v="3303000000"/>
    <s v=" $-   "/>
    <n v="1473000000"/>
    <s v="Materials"/>
    <s v="Paper Packaging"/>
  </r>
  <r>
    <s v="IP"/>
    <x v="1"/>
    <d v="2013-12-31T00:00:00"/>
    <n v="23483000000"/>
    <n v="16282000000"/>
    <n v="3557000000"/>
    <s v=" $-   "/>
    <n v="1531000000"/>
    <s v="Materials"/>
    <s v="Paper Packaging"/>
  </r>
  <r>
    <s v="IP"/>
    <x v="2"/>
    <d v="2014-12-31T00:00:00"/>
    <n v="23617000000"/>
    <n v="16254000000"/>
    <n v="3494000000"/>
    <s v=" $-   "/>
    <n v="1406000000"/>
    <s v="Materials"/>
    <s v="Paper Packaging"/>
  </r>
  <r>
    <s v="IP"/>
    <x v="3"/>
    <d v="2015-12-31T00:00:00"/>
    <n v="22365000000"/>
    <n v="15468000000"/>
    <n v="3219000000"/>
    <s v=" $-   "/>
    <n v="1294000000"/>
    <s v="Materials"/>
    <s v="Paper Packaging"/>
  </r>
  <r>
    <s v="IPG"/>
    <x v="0"/>
    <d v="2012-12-31T00:00:00"/>
    <n v="6956200000"/>
    <s v=" $-   "/>
    <n v="6279100000"/>
    <s v=" $-   "/>
    <s v=" $-   "/>
    <s v="Consumer Discretionary"/>
    <s v="Advertising"/>
  </r>
  <r>
    <s v="IPG"/>
    <x v="1"/>
    <d v="2013-12-31T00:00:00"/>
    <n v="7122300000"/>
    <s v=" $-   "/>
    <n v="6463400000"/>
    <s v=" $-   "/>
    <s v=" $-   "/>
    <s v="Consumer Discretionary"/>
    <s v="Advertising"/>
  </r>
  <r>
    <s v="IPG"/>
    <x v="2"/>
    <d v="2014-12-31T00:00:00"/>
    <n v="7537100000"/>
    <s v=" $-   "/>
    <n v="6748500000"/>
    <s v=" $-   "/>
    <s v=" $-   "/>
    <s v="Consumer Discretionary"/>
    <s v="Advertising"/>
  </r>
  <r>
    <s v="IPG"/>
    <x v="3"/>
    <d v="2015-12-31T00:00:00"/>
    <n v="7613800000"/>
    <s v=" $-   "/>
    <n v="6742700000"/>
    <s v=" $-   "/>
    <s v=" $-   "/>
    <s v="Consumer Discretionary"/>
    <s v="Advertising"/>
  </r>
  <r>
    <s v="IRM"/>
    <x v="0"/>
    <d v="2012-12-31T00:00:00"/>
    <n v="3003955000"/>
    <n v="1277113000"/>
    <n v="850371000"/>
    <s v=" $-   "/>
    <n v="316344000"/>
    <s v="Real Estate"/>
    <s v="REITs"/>
  </r>
  <r>
    <s v="IRM"/>
    <x v="1"/>
    <d v="2013-12-31T00:00:00"/>
    <n v="3024623000"/>
    <n v="1288878000"/>
    <n v="924031000"/>
    <s v=" $-   "/>
    <n v="322037000"/>
    <s v="Real Estate"/>
    <s v="REITs"/>
  </r>
  <r>
    <s v="IRM"/>
    <x v="2"/>
    <d v="2014-12-31T00:00:00"/>
    <n v="3117693000"/>
    <n v="1344636000"/>
    <n v="869572000"/>
    <s v=" $-   "/>
    <n v="353143000"/>
    <s v="Real Estate"/>
    <s v="REITs"/>
  </r>
  <r>
    <s v="IRM"/>
    <x v="3"/>
    <d v="2015-12-31T00:00:00"/>
    <n v="3007976000"/>
    <n v="1290025000"/>
    <n v="844960000"/>
    <s v=" $-   "/>
    <n v="345464000"/>
    <s v="Real Estate"/>
    <s v="REITs"/>
  </r>
  <r>
    <s v="ISRG"/>
    <x v="0"/>
    <d v="2013-12-31T00:00:00"/>
    <n v="2265100000"/>
    <n v="670900000"/>
    <n v="574000000"/>
    <n v="167700000"/>
    <s v=" $-   "/>
    <s v="Health Care"/>
    <s v="Health Care Equipment"/>
  </r>
  <r>
    <s v="ISRG"/>
    <x v="1"/>
    <d v="2014-12-31T00:00:00"/>
    <n v="2131700000"/>
    <n v="717900000"/>
    <n v="691000000"/>
    <n v="178000000"/>
    <s v=" $-   "/>
    <s v="Health Care"/>
    <s v="Health Care Equipment"/>
  </r>
  <r>
    <s v="ISRG"/>
    <x v="2"/>
    <d v="2015-12-31T00:00:00"/>
    <n v="2384400000"/>
    <n v="806500000"/>
    <n v="640500000"/>
    <n v="197400000"/>
    <s v=" $-   "/>
    <s v="Health Care"/>
    <s v="Health Care Equipment"/>
  </r>
  <r>
    <s v="ISRG"/>
    <x v="3"/>
    <d v="2016-12-31T00:00:00"/>
    <n v="2704400000"/>
    <n v="814300000"/>
    <n v="705300000"/>
    <n v="239600000"/>
    <s v=" $-   "/>
    <s v="Health Care"/>
    <s v="Health Care Equipment"/>
  </r>
  <r>
    <s v="ITW"/>
    <x v="0"/>
    <d v="2013-12-31T00:00:00"/>
    <n v="14135000000"/>
    <n v="8554000000"/>
    <n v="2815000000"/>
    <s v=" $-   "/>
    <n v="250000000"/>
    <s v="Industrials"/>
    <s v="Industrial Machinery"/>
  </r>
  <r>
    <s v="ITW"/>
    <x v="1"/>
    <d v="2014-12-31T00:00:00"/>
    <n v="14484000000"/>
    <n v="8673000000"/>
    <n v="2678000000"/>
    <s v=" $-   "/>
    <n v="245000000"/>
    <s v="Industrials"/>
    <s v="Industrial Machinery"/>
  </r>
  <r>
    <s v="ITW"/>
    <x v="2"/>
    <d v="2015-12-31T00:00:00"/>
    <n v="13405000000"/>
    <n v="7888000000"/>
    <n v="2417000000"/>
    <s v=" $-   "/>
    <n v="233000000"/>
    <s v="Industrials"/>
    <s v="Industrial Machinery"/>
  </r>
  <r>
    <s v="ITW"/>
    <x v="3"/>
    <d v="2016-12-31T00:00:00"/>
    <n v="13599000000"/>
    <n v="7896000000"/>
    <n v="2415000000"/>
    <s v=" $-   "/>
    <n v="224000000"/>
    <s v="Industrials"/>
    <s v="Industrial Machinery"/>
  </r>
  <r>
    <s v="IVZ"/>
    <x v="0"/>
    <d v="2012-12-31T00:00:00"/>
    <n v="4050400000"/>
    <s v=" $-   "/>
    <n v="3207800000"/>
    <s v=" $-   "/>
    <s v=" $-   "/>
    <s v="Financials"/>
    <s v="Asset Management &amp; Custody Banks"/>
  </r>
  <r>
    <s v="IVZ"/>
    <x v="1"/>
    <d v="2013-12-31T00:00:00"/>
    <n v="4644600000"/>
    <s v=" $-   "/>
    <n v="3524400000"/>
    <s v=" $-   "/>
    <s v=" $-   "/>
    <s v="Financials"/>
    <s v="Asset Management &amp; Custody Banks"/>
  </r>
  <r>
    <s v="IVZ"/>
    <x v="2"/>
    <d v="2014-12-31T00:00:00"/>
    <n v="5147100000"/>
    <s v=" $-   "/>
    <n v="3870200000"/>
    <s v=" $-   "/>
    <s v=" $-   "/>
    <s v="Financials"/>
    <s v="Asset Management &amp; Custody Banks"/>
  </r>
  <r>
    <s v="IVZ"/>
    <x v="3"/>
    <d v="2015-12-31T00:00:00"/>
    <n v="5122900000"/>
    <s v=" $-   "/>
    <n v="3764500000"/>
    <s v=" $-   "/>
    <s v=" $-   "/>
    <s v="Financials"/>
    <s v="Asset Management &amp; Custody Banks"/>
  </r>
  <r>
    <s v="JBHT"/>
    <x v="0"/>
    <d v="2012-12-31T00:00:00"/>
    <n v="5054980000"/>
    <n v="3230857000"/>
    <n v="1064757000"/>
    <s v=" $-   "/>
    <n v="229166000"/>
    <s v="Industrials"/>
    <s v="Trucking"/>
  </r>
  <r>
    <s v="JBHT"/>
    <x v="1"/>
    <d v="2013-12-31T00:00:00"/>
    <n v="5584571000"/>
    <n v="3570801000"/>
    <n v="1183682000"/>
    <s v=" $-   "/>
    <n v="253380000"/>
    <s v="Industrials"/>
    <s v="Trucking"/>
  </r>
  <r>
    <s v="JBHT"/>
    <x v="2"/>
    <d v="2014-12-31T00:00:00"/>
    <n v="6165441000"/>
    <n v="3898403000"/>
    <n v="1341000000"/>
    <s v=" $-   "/>
    <n v="294496000"/>
    <s v="Industrials"/>
    <s v="Trucking"/>
  </r>
  <r>
    <s v="JBHT"/>
    <x v="3"/>
    <d v="2015-12-31T00:00:00"/>
    <n v="6187646000"/>
    <n v="3665578000"/>
    <n v="1466761000"/>
    <s v=" $-   "/>
    <n v="339613000"/>
    <s v="Industrials"/>
    <s v="Trucking"/>
  </r>
  <r>
    <s v="JEC"/>
    <x v="0"/>
    <d v="2013-09-27T00:00:00"/>
    <n v="11818376000"/>
    <n v="9976057000"/>
    <n v="1173340000"/>
    <s v=" $-   "/>
    <s v=" $-   "/>
    <s v="Industrials"/>
    <s v="Industrial Conglomerates"/>
  </r>
  <r>
    <s v="JEC"/>
    <x v="1"/>
    <d v="2014-09-26T00:00:00"/>
    <n v="12695157000"/>
    <n v="10621373000"/>
    <n v="1545716000"/>
    <s v=" $-   "/>
    <s v=" $-   "/>
    <s v="Industrials"/>
    <s v="Industrial Conglomerates"/>
  </r>
  <r>
    <s v="JEC"/>
    <x v="2"/>
    <d v="2015-10-02T00:00:00"/>
    <n v="12114832000"/>
    <n v="10146494000"/>
    <n v="1522811000"/>
    <s v=" $-   "/>
    <s v=" $-   "/>
    <s v="Industrials"/>
    <s v="Industrial Conglomerates"/>
  </r>
  <r>
    <s v="JEC"/>
    <x v="3"/>
    <d v="2016-09-30T00:00:00"/>
    <n v="10964157000"/>
    <n v="9196326000"/>
    <n v="1429233000"/>
    <s v=" $-   "/>
    <s v=" $-   "/>
    <s v="Industrials"/>
    <s v="Industrial Conglomerates"/>
  </r>
  <r>
    <s v="JNPR"/>
    <x v="0"/>
    <d v="2012-12-31T00:00:00"/>
    <n v="4365400000"/>
    <n v="1656600000"/>
    <n v="1252300000"/>
    <n v="1101600000"/>
    <s v=" $-   "/>
    <s v="Information Technology"/>
    <s v="Networking Equipment"/>
  </r>
  <r>
    <s v="JNPR"/>
    <x v="1"/>
    <d v="2013-12-31T00:00:00"/>
    <n v="4669100000"/>
    <n v="1727700000"/>
    <n v="1293200000"/>
    <n v="1043200000"/>
    <s v=" $-   "/>
    <s v="Information Technology"/>
    <s v="Networking Equipment"/>
  </r>
  <r>
    <s v="JNPR"/>
    <x v="2"/>
    <d v="2014-12-31T00:00:00"/>
    <n v="4627100000"/>
    <n v="1768900000"/>
    <n v="1254700000"/>
    <n v="1006200000"/>
    <s v=" $-   "/>
    <s v="Information Technology"/>
    <s v="Networking Equipment"/>
  </r>
  <r>
    <s v="JNPR"/>
    <x v="3"/>
    <d v="2015-12-31T00:00:00"/>
    <n v="4857800000"/>
    <n v="1779200000"/>
    <n v="1172700000"/>
    <n v="994500000"/>
    <s v=" $-   "/>
    <s v="Information Technology"/>
    <s v="Networking Equipment"/>
  </r>
  <r>
    <s v="JPM"/>
    <x v="0"/>
    <d v="2012-12-31T00:00:00"/>
    <n v="93646000000"/>
    <s v=" $-   "/>
    <n v="64729000000"/>
    <s v=" $-   "/>
    <n v="3385000000"/>
    <s v="Financials"/>
    <s v="Banks"/>
  </r>
  <r>
    <s v="JPM"/>
    <x v="1"/>
    <d v="2013-12-31T00:00:00"/>
    <n v="97142000000"/>
    <s v=" $-   "/>
    <n v="70467000000"/>
    <s v=" $-   "/>
    <n v="225000000"/>
    <s v="Financials"/>
    <s v="Banks"/>
  </r>
  <r>
    <s v="JPM"/>
    <x v="2"/>
    <d v="2014-12-31T00:00:00"/>
    <n v="91973000000"/>
    <s v=" $-   "/>
    <n v="61274000000"/>
    <s v=" $-   "/>
    <n v="3139000000"/>
    <s v="Financials"/>
    <s v="Banks"/>
  </r>
  <r>
    <s v="JPM"/>
    <x v="3"/>
    <d v="2015-12-31T00:00:00"/>
    <n v="89716000000"/>
    <s v=" $-   "/>
    <n v="59014000000"/>
    <s v=" $-   "/>
    <n v="3827000000"/>
    <s v="Financials"/>
    <s v="Banks"/>
  </r>
  <r>
    <s v="JWN"/>
    <x v="0"/>
    <d v="2013-02-02T00:00:00"/>
    <n v="12134000000"/>
    <n v="7432000000"/>
    <n v="3357000000"/>
    <s v=" $-   "/>
    <s v=" $-   "/>
    <s v="Consumer Discretionary"/>
    <s v="Department Stores"/>
  </r>
  <r>
    <s v="JWN"/>
    <x v="1"/>
    <d v="2014-02-01T00:00:00"/>
    <n v="12540000000"/>
    <n v="7737000000"/>
    <n v="3453000000"/>
    <s v=" $-   "/>
    <s v=" $-   "/>
    <s v="Consumer Discretionary"/>
    <s v="Department Stores"/>
  </r>
  <r>
    <s v="JWN"/>
    <x v="2"/>
    <d v="2015-01-31T00:00:00"/>
    <n v="13506000000"/>
    <n v="8406000000"/>
    <n v="3777000000"/>
    <s v=" $-   "/>
    <s v=" $-   "/>
    <s v="Consumer Discretionary"/>
    <s v="Department Stores"/>
  </r>
  <r>
    <s v="JWN"/>
    <x v="3"/>
    <d v="2016-01-30T00:00:00"/>
    <n v="14437000000"/>
    <n v="9168000000"/>
    <n v="4168000000"/>
    <s v=" $-   "/>
    <s v=" $-   "/>
    <s v="Consumer Discretionary"/>
    <s v="Department Stores"/>
  </r>
  <r>
    <s v="K"/>
    <x v="0"/>
    <d v="2012-12-29T00:00:00"/>
    <n v="14197000000"/>
    <n v="8763000000"/>
    <n v="3872000000"/>
    <s v=" $-   "/>
    <s v=" $-   "/>
    <s v="Consumer Staples"/>
    <s v="Packaged Foods &amp; Meats"/>
  </r>
  <r>
    <s v="K"/>
    <x v="1"/>
    <d v="2013-12-28T00:00:00"/>
    <n v="14792000000"/>
    <n v="8689000000"/>
    <n v="3266000000"/>
    <s v=" $-   "/>
    <s v=" $-   "/>
    <s v="Consumer Staples"/>
    <s v="Packaged Foods &amp; Meats"/>
  </r>
  <r>
    <s v="K"/>
    <x v="2"/>
    <d v="2015-01-03T00:00:00"/>
    <n v="14580000000"/>
    <n v="9517000000"/>
    <n v="4039000000"/>
    <s v=" $-   "/>
    <s v=" $-   "/>
    <s v="Consumer Staples"/>
    <s v="Packaged Foods &amp; Meats"/>
  </r>
  <r>
    <s v="K"/>
    <x v="3"/>
    <d v="2016-01-02T00:00:00"/>
    <n v="13525000000"/>
    <n v="8844000000"/>
    <n v="3590000000"/>
    <s v=" $-   "/>
    <s v=" $-   "/>
    <s v="Consumer Staples"/>
    <s v="Packaged Foods &amp; Meats"/>
  </r>
  <r>
    <s v="KEY"/>
    <x v="0"/>
    <d v="2013-09-30T00:00:00"/>
    <n v="1287577000"/>
    <n v="1073447000"/>
    <n v="174085000"/>
    <s v=" $-   "/>
    <n v="12784000"/>
    <s v="Financials"/>
    <s v="Banks"/>
  </r>
  <r>
    <s v="KEY"/>
    <x v="1"/>
    <d v="2014-09-30T00:00:00"/>
    <n v="1463767000"/>
    <n v="1200308000"/>
    <n v="194491000"/>
    <s v=" $-   "/>
    <n v="13279000"/>
    <s v="Financials"/>
    <s v="Banks"/>
  </r>
  <r>
    <s v="KEY"/>
    <x v="2"/>
    <d v="2015-09-30T00:00:00"/>
    <n v="1627413000"/>
    <n v="1354969000"/>
    <n v="207519000"/>
    <s v=" $-   "/>
    <n v="13338000"/>
    <s v="Financials"/>
    <s v="Banks"/>
  </r>
  <r>
    <s v="KEY"/>
    <x v="3"/>
    <d v="2016-09-30T00:00:00"/>
    <n v="1822114000"/>
    <n v="1524907000"/>
    <n v="224088000"/>
    <s v=" $-   "/>
    <n v="13794000"/>
    <s v="Financials"/>
    <s v="Banks"/>
  </r>
  <r>
    <s v="KIM"/>
    <x v="0"/>
    <d v="2012-12-31T00:00:00"/>
    <n v="793373000"/>
    <n v="206974000"/>
    <n v="123524000"/>
    <s v=" $-   "/>
    <n v="214827000"/>
    <s v="Real Estate"/>
    <s v="REITs"/>
  </r>
  <r>
    <s v="KIM"/>
    <x v="1"/>
    <d v="2013-12-31T00:00:00"/>
    <n v="861527000"/>
    <n v="221498000"/>
    <n v="127470000"/>
    <s v=" $-   "/>
    <n v="224713000"/>
    <s v="Real Estate"/>
    <s v="REITs"/>
  </r>
  <r>
    <s v="KIM"/>
    <x v="2"/>
    <d v="2014-12-31T00:00:00"/>
    <n v="993897000"/>
    <n v="258617000"/>
    <n v="122201000"/>
    <s v=" $-   "/>
    <n v="258074000"/>
    <s v="Real Estate"/>
    <s v="REITs"/>
  </r>
  <r>
    <s v="KIM"/>
    <x v="3"/>
    <d v="2015-12-31T00:00:00"/>
    <n v="1166769000"/>
    <n v="304477000"/>
    <n v="122735000"/>
    <s v=" $-   "/>
    <n v="344527000"/>
    <s v="Real Estate"/>
    <s v="REITs"/>
  </r>
  <r>
    <s v="KLAC"/>
    <x v="0"/>
    <d v="2013-06-30T00:00:00"/>
    <n v="2842781000"/>
    <n v="1237452000"/>
    <n v="387812000"/>
    <n v="487832000"/>
    <s v=" $-   "/>
    <s v="Information Technology"/>
    <s v="Semiconductor Equipment"/>
  </r>
  <r>
    <s v="KLAC"/>
    <x v="1"/>
    <d v="2014-06-30T00:00:00"/>
    <n v="2929408000"/>
    <n v="1232962000"/>
    <n v="384907000"/>
    <n v="539469000"/>
    <s v=" $-   "/>
    <s v="Information Technology"/>
    <s v="Semiconductor Equipment"/>
  </r>
  <r>
    <s v="KLAC"/>
    <x v="2"/>
    <d v="2015-06-30T00:00:00"/>
    <n v="2814049000"/>
    <n v="1215229000"/>
    <n v="406864000"/>
    <n v="530616000"/>
    <s v=" $-   "/>
    <s v="Information Technology"/>
    <s v="Semiconductor Equipment"/>
  </r>
  <r>
    <s v="KLAC"/>
    <x v="3"/>
    <d v="2016-06-30T00:00:00"/>
    <n v="2984493000"/>
    <n v="1163391000"/>
    <n v="379399000"/>
    <n v="481258000"/>
    <s v=" $-   "/>
    <s v="Information Technology"/>
    <s v="Semiconductor Equipment"/>
  </r>
  <r>
    <s v="KMB"/>
    <x v="0"/>
    <d v="2013-12-31T00:00:00"/>
    <n v="19561000000"/>
    <n v="12952000000"/>
    <n v="3706000000"/>
    <s v=" $-   "/>
    <s v=" $-   "/>
    <s v="Consumer Staples"/>
    <s v="Household Products"/>
  </r>
  <r>
    <s v="KMB"/>
    <x v="1"/>
    <d v="2014-12-31T00:00:00"/>
    <n v="19724000000"/>
    <n v="13041000000"/>
    <n v="4162000000"/>
    <s v=" $-   "/>
    <s v=" $-   "/>
    <s v="Consumer Staples"/>
    <s v="Household Products"/>
  </r>
  <r>
    <s v="KMB"/>
    <x v="2"/>
    <d v="2015-12-31T00:00:00"/>
    <n v="18591000000"/>
    <n v="11967000000"/>
    <n v="5011000000"/>
    <s v=" $-   "/>
    <s v=" $-   "/>
    <s v="Consumer Staples"/>
    <s v="Household Products"/>
  </r>
  <r>
    <s v="KMB"/>
    <x v="3"/>
    <d v="2016-12-31T00:00:00"/>
    <n v="18202000000"/>
    <n v="11551000000"/>
    <n v="3334000000"/>
    <s v=" $-   "/>
    <s v=" $-   "/>
    <s v="Consumer Staples"/>
    <s v="Household Products"/>
  </r>
  <r>
    <s v="KMI"/>
    <x v="0"/>
    <d v="2013-12-31T00:00:00"/>
    <n v="14070000000"/>
    <n v="7365000000"/>
    <n v="1007000000"/>
    <s v=" $-   "/>
    <n v="1806000000"/>
    <s v="Energy"/>
    <s v="Oil &amp; Gas Refining &amp; Marketing &amp; Transportation"/>
  </r>
  <r>
    <s v="KMI"/>
    <x v="1"/>
    <d v="2014-12-31T00:00:00"/>
    <n v="16226000000"/>
    <n v="8435000000"/>
    <n v="1029000000"/>
    <s v=" $-   "/>
    <n v="2040000000"/>
    <s v="Energy"/>
    <s v="Oil &amp; Gas Refining &amp; Marketing &amp; Transportation"/>
  </r>
  <r>
    <s v="KMI"/>
    <x v="2"/>
    <d v="2015-12-31T00:00:00"/>
    <n v="14403000000"/>
    <n v="6452000000"/>
    <n v="1126000000"/>
    <s v=" $-   "/>
    <n v="2309000000"/>
    <s v="Energy"/>
    <s v="Oil &amp; Gas Refining &amp; Marketing &amp; Transportation"/>
  </r>
  <r>
    <s v="KMI"/>
    <x v="3"/>
    <d v="2016-12-31T00:00:00"/>
    <n v="13058000000"/>
    <n v="5801000000"/>
    <n v="1089000000"/>
    <s v=" $-   "/>
    <n v="2209000000"/>
    <s v="Energy"/>
    <s v="Oil &amp; Gas Refining &amp; Marketing &amp; Transportation"/>
  </r>
  <r>
    <s v="KMX"/>
    <x v="0"/>
    <d v="2013-02-28T00:00:00"/>
    <n v="10962818000"/>
    <n v="9498456000"/>
    <n v="731767000"/>
    <s v=" $-   "/>
    <s v=" $-   "/>
    <s v="Consumer Discretionary"/>
    <s v="Specialty Stores"/>
  </r>
  <r>
    <s v="KMX"/>
    <x v="1"/>
    <d v="2014-02-28T00:00:00"/>
    <n v="12574299000"/>
    <n v="10925598000"/>
    <n v="819048000"/>
    <s v=" $-   "/>
    <s v=" $-   "/>
    <s v="Consumer Discretionary"/>
    <s v="Specialty Stores"/>
  </r>
  <r>
    <s v="KMX"/>
    <x v="2"/>
    <d v="2015-02-28T00:00:00"/>
    <n v="14268716000"/>
    <n v="12381189000"/>
    <n v="890431000"/>
    <s v=" $-   "/>
    <s v=" $-   "/>
    <s v="Consumer Discretionary"/>
    <s v="Specialty Stores"/>
  </r>
  <r>
    <s v="KMX"/>
    <x v="3"/>
    <d v="2016-02-29T00:00:00"/>
    <n v="15149675000"/>
    <n v="13130915000"/>
    <n v="959899000"/>
    <s v=" $-   "/>
    <s v=" $-   "/>
    <s v="Consumer Discretionary"/>
    <s v="Specialty Stores"/>
  </r>
  <r>
    <s v="KO"/>
    <x v="0"/>
    <d v="2012-12-31T00:00:00"/>
    <n v="48017000000"/>
    <n v="19053000000"/>
    <n v="18185000000"/>
    <s v=" $-   "/>
    <s v=" $-   "/>
    <s v="Consumer Staples"/>
    <s v="Soft Drinks"/>
  </r>
  <r>
    <s v="KO"/>
    <x v="1"/>
    <d v="2013-12-31T00:00:00"/>
    <n v="46854000000"/>
    <n v="18421000000"/>
    <n v="18205000000"/>
    <s v=" $-   "/>
    <s v=" $-   "/>
    <s v="Consumer Staples"/>
    <s v="Soft Drinks"/>
  </r>
  <r>
    <s v="KO"/>
    <x v="2"/>
    <d v="2014-12-31T00:00:00"/>
    <n v="45998000000"/>
    <n v="17889000000"/>
    <n v="18401000000"/>
    <s v=" $-   "/>
    <s v=" $-   "/>
    <s v="Consumer Staples"/>
    <s v="Soft Drinks"/>
  </r>
  <r>
    <s v="KO"/>
    <x v="3"/>
    <d v="2015-12-31T00:00:00"/>
    <n v="44294000000"/>
    <n v="17482000000"/>
    <n v="18084000000"/>
    <s v=" $-   "/>
    <s v=" $-   "/>
    <s v="Consumer Staples"/>
    <s v="Soft Drinks"/>
  </r>
  <r>
    <s v="KORS"/>
    <x v="0"/>
    <d v="2013-03-30T00:00:00"/>
    <n v="2181732000"/>
    <n v="875166000"/>
    <n v="621536000"/>
    <s v=" $-   "/>
    <n v="54291000"/>
    <s v="Consumer Discretionary"/>
    <s v="Apparel, Accessories &amp; Luxury Goods"/>
  </r>
  <r>
    <s v="KORS"/>
    <x v="1"/>
    <d v="2014-03-29T00:00:00"/>
    <n v="3310800000"/>
    <n v="1294700000"/>
    <n v="926900000"/>
    <s v=" $-   "/>
    <n v="79700000"/>
    <s v="Consumer Discretionary"/>
    <s v="Apparel, Accessories &amp; Luxury Goods"/>
  </r>
  <r>
    <s v="KORS"/>
    <x v="2"/>
    <d v="2015-03-28T00:00:00"/>
    <n v="4371500000"/>
    <n v="1723800000"/>
    <n v="1251500000"/>
    <s v=" $-   "/>
    <n v="138400000"/>
    <s v="Consumer Discretionary"/>
    <s v="Apparel, Accessories &amp; Luxury Goods"/>
  </r>
  <r>
    <s v="KORS"/>
    <x v="3"/>
    <d v="2016-04-02T00:00:00"/>
    <n v="4712100000"/>
    <n v="1914900000"/>
    <n v="1428000000"/>
    <s v=" $-   "/>
    <n v="183200000"/>
    <s v="Consumer Discretionary"/>
    <s v="Apparel, Accessories &amp; Luxury Goods"/>
  </r>
  <r>
    <s v="KR"/>
    <x v="0"/>
    <d v="2013-02-02T00:00:00"/>
    <n v="96619000000"/>
    <n v="76726000000"/>
    <n v="15477000000"/>
    <s v=" $-   "/>
    <n v="1652000000"/>
    <s v="Consumer Staples"/>
    <s v="Food Retail"/>
  </r>
  <r>
    <s v="KR"/>
    <x v="1"/>
    <d v="2014-02-01T00:00:00"/>
    <n v="98375000000"/>
    <n v="78138000000"/>
    <n v="15809000000"/>
    <s v=" $-   "/>
    <n v="1703000000"/>
    <s v="Consumer Staples"/>
    <s v="Food Retail"/>
  </r>
  <r>
    <s v="KR"/>
    <x v="2"/>
    <d v="2015-01-31T00:00:00"/>
    <n v="108465000000"/>
    <n v="85512000000"/>
    <n v="17868000000"/>
    <s v=" $-   "/>
    <n v="1948000000"/>
    <s v="Consumer Staples"/>
    <s v="Food Retail"/>
  </r>
  <r>
    <s v="KR"/>
    <x v="3"/>
    <d v="2016-01-30T00:00:00"/>
    <n v="109830000000"/>
    <n v="85496000000"/>
    <n v="18669000000"/>
    <s v=" $-   "/>
    <n v="2089000000"/>
    <s v="Consumer Staples"/>
    <s v="Food Retail"/>
  </r>
  <r>
    <s v="KSS"/>
    <x v="0"/>
    <d v="2013-02-02T00:00:00"/>
    <n v="19279000000"/>
    <n v="12289000000"/>
    <n v="4267000000"/>
    <s v=" $-   "/>
    <n v="833000000"/>
    <s v="Consumer Discretionary"/>
    <s v="General Merchandise Stores"/>
  </r>
  <r>
    <s v="KSS"/>
    <x v="1"/>
    <d v="2014-02-01T00:00:00"/>
    <n v="19031000000"/>
    <n v="12087000000"/>
    <n v="4313000000"/>
    <s v=" $-   "/>
    <n v="889000000"/>
    <s v="Consumer Discretionary"/>
    <s v="General Merchandise Stores"/>
  </r>
  <r>
    <s v="KSS"/>
    <x v="2"/>
    <d v="2015-01-31T00:00:00"/>
    <n v="19023000000"/>
    <n v="12098000000"/>
    <n v="4350000000"/>
    <s v=" $-   "/>
    <n v="886000000"/>
    <s v="Consumer Discretionary"/>
    <s v="General Merchandise Stores"/>
  </r>
  <r>
    <s v="KSS"/>
    <x v="3"/>
    <d v="2016-01-30T00:00:00"/>
    <n v="19204000000"/>
    <n v="12265000000"/>
    <n v="4452000000"/>
    <s v=" $-   "/>
    <n v="934000000"/>
    <s v="Consumer Discretionary"/>
    <s v="General Merchandise Stores"/>
  </r>
  <r>
    <s v="KSU"/>
    <x v="0"/>
    <d v="2013-12-31T00:00:00"/>
    <n v="2369300000"/>
    <n v="805300000"/>
    <n v="602100000"/>
    <s v=" $-   "/>
    <n v="223300000"/>
    <s v="Industrials"/>
    <s v="Railroads"/>
  </r>
  <r>
    <s v="KSU"/>
    <x v="1"/>
    <d v="2014-12-31T00:00:00"/>
    <n v="2577100000"/>
    <n v="877900000"/>
    <n v="632000000"/>
    <s v=" $-   "/>
    <n v="258100000"/>
    <s v="Industrials"/>
    <s v="Railroads"/>
  </r>
  <r>
    <s v="KSU"/>
    <x v="2"/>
    <d v="2015-12-31T00:00:00"/>
    <n v="2418800000"/>
    <n v="759200000"/>
    <n v="571200000"/>
    <s v=" $-   "/>
    <n v="284600000"/>
    <s v="Industrials"/>
    <s v="Railroads"/>
  </r>
  <r>
    <s v="KSU"/>
    <x v="3"/>
    <d v="2016-12-31T00:00:00"/>
    <n v="2334200000"/>
    <n v="691100000"/>
    <n v="519600000"/>
    <s v=" $-   "/>
    <n v="305000000"/>
    <s v="Industrials"/>
    <s v="Railroads"/>
  </r>
  <r>
    <s v="LB"/>
    <x v="0"/>
    <d v="2013-02-02T00:00:00"/>
    <n v="10459000000"/>
    <n v="6073000000"/>
    <n v="2720000000"/>
    <s v=" $-   "/>
    <s v=" $-   "/>
    <s v="Consumer Discretionary"/>
    <s v="Apparel Retail"/>
  </r>
  <r>
    <s v="LB"/>
    <x v="1"/>
    <d v="2014-02-01T00:00:00"/>
    <n v="10773000000"/>
    <n v="6344000000"/>
    <n v="2686000000"/>
    <s v=" $-   "/>
    <s v=" $-   "/>
    <s v="Consumer Discretionary"/>
    <s v="Apparel Retail"/>
  </r>
  <r>
    <s v="LB"/>
    <x v="2"/>
    <d v="2015-01-31T00:00:00"/>
    <n v="11454000000"/>
    <n v="6646000000"/>
    <n v="2855000000"/>
    <s v=" $-   "/>
    <s v=" $-   "/>
    <s v="Consumer Discretionary"/>
    <s v="Apparel Retail"/>
  </r>
  <r>
    <s v="LB"/>
    <x v="3"/>
    <d v="2016-01-30T00:00:00"/>
    <n v="12154000000"/>
    <n v="6950000000"/>
    <n v="3012000000"/>
    <s v=" $-   "/>
    <s v=" $-   "/>
    <s v="Consumer Discretionary"/>
    <s v="Apparel Retail"/>
  </r>
  <r>
    <s v="LEG"/>
    <x v="0"/>
    <d v="2012-12-31T00:00:00"/>
    <n v="3414500000"/>
    <n v="2718900000"/>
    <n v="346100000"/>
    <s v=" $-   "/>
    <n v="25100000"/>
    <s v="Industrials"/>
    <s v="Industrial Conglomerates"/>
  </r>
  <r>
    <s v="LEG"/>
    <x v="1"/>
    <d v="2013-12-31T00:00:00"/>
    <n v="3477200000"/>
    <n v="2767300000"/>
    <n v="346900000"/>
    <s v=" $-   "/>
    <n v="25400000"/>
    <s v="Industrials"/>
    <s v="Industrial Conglomerates"/>
  </r>
  <r>
    <s v="LEG"/>
    <x v="2"/>
    <d v="2014-12-31T00:00:00"/>
    <n v="3782300000"/>
    <n v="2991900000"/>
    <n v="439200000"/>
    <s v=" $-   "/>
    <n v="19700000"/>
    <s v="Industrials"/>
    <s v="Industrial Conglomerates"/>
  </r>
  <r>
    <s v="LEG"/>
    <x v="3"/>
    <d v="2015-12-31T00:00:00"/>
    <n v="3917200000"/>
    <n v="2994000000"/>
    <n v="411800000"/>
    <s v=" $-   "/>
    <n v="20800000"/>
    <s v="Industrials"/>
    <s v="Industrial Conglomerates"/>
  </r>
  <r>
    <s v="LEN"/>
    <x v="0"/>
    <d v="2013-11-30T00:00:00"/>
    <n v="5935095000"/>
    <n v="4920664000"/>
    <n v="328595000"/>
    <s v=" $-   "/>
    <s v=" $-   "/>
    <s v="Consumer Discretionary"/>
    <s v="Homebuilding"/>
  </r>
  <r>
    <s v="LEN"/>
    <x v="1"/>
    <d v="2014-11-30T00:00:00"/>
    <n v="7779812000"/>
    <n v="6336272000"/>
    <n v="521502000"/>
    <s v=" $-   "/>
    <s v=" $-   "/>
    <s v="Consumer Discretionary"/>
    <s v="Homebuilding"/>
  </r>
  <r>
    <s v="LEN"/>
    <x v="2"/>
    <d v="2015-11-30T00:00:00"/>
    <n v="9474008000"/>
    <n v="7757571000"/>
    <n v="630421000"/>
    <s v=" $-   "/>
    <s v=" $-   "/>
    <s v="Consumer Discretionary"/>
    <s v="Homebuilding"/>
  </r>
  <r>
    <s v="LEN"/>
    <x v="3"/>
    <d v="2016-11-30T00:00:00"/>
    <n v="10949999000"/>
    <n v="8923519000"/>
    <n v="764117000"/>
    <s v=" $-   "/>
    <s v=" $-   "/>
    <s v="Consumer Discretionary"/>
    <s v="Homebuilding"/>
  </r>
  <r>
    <s v="LH"/>
    <x v="0"/>
    <d v="2012-12-31T00:00:00"/>
    <n v="5671400000"/>
    <n v="3421700000"/>
    <n v="1114600000"/>
    <s v=" $-   "/>
    <n v="86300000"/>
    <s v="Health Care"/>
    <s v="Health Care Facilities"/>
  </r>
  <r>
    <s v="LH"/>
    <x v="1"/>
    <d v="2013-12-31T00:00:00"/>
    <n v="5808300000"/>
    <n v="3585100000"/>
    <n v="1128800000"/>
    <s v=" $-   "/>
    <n v="81700000"/>
    <s v="Health Care"/>
    <s v="Health Care Facilities"/>
  </r>
  <r>
    <s v="LH"/>
    <x v="2"/>
    <d v="2014-12-31T00:00:00"/>
    <n v="6011600000"/>
    <n v="3808500000"/>
    <n v="1198200000"/>
    <s v=" $-   "/>
    <n v="76700000"/>
    <s v="Health Care"/>
    <s v="Health Care Facilities"/>
  </r>
  <r>
    <s v="LH"/>
    <x v="3"/>
    <d v="2015-12-31T00:00:00"/>
    <n v="8680100000"/>
    <n v="5776800000"/>
    <n v="1622000000"/>
    <s v=" $-   "/>
    <n v="164500000"/>
    <s v="Health Care"/>
    <s v="Health Care Facilities"/>
  </r>
  <r>
    <s v="LKQ"/>
    <x v="0"/>
    <d v="2012-12-31T00:00:00"/>
    <n v="4122930000"/>
    <n v="2398790000"/>
    <n v="1219343000"/>
    <s v=" $-   "/>
    <n v="64093000"/>
    <s v="Consumer Discretionary"/>
    <s v="Distributors"/>
  </r>
  <r>
    <s v="LKQ"/>
    <x v="1"/>
    <d v="2013-12-31T00:00:00"/>
    <n v="5062528000"/>
    <n v="2987126000"/>
    <n v="1454080000"/>
    <s v=" $-   "/>
    <n v="80969000"/>
    <s v="Consumer Discretionary"/>
    <s v="Distributors"/>
  </r>
  <r>
    <s v="LKQ"/>
    <x v="2"/>
    <d v="2014-12-31T00:00:00"/>
    <n v="6740064000"/>
    <n v="4088151000"/>
    <n v="1866520000"/>
    <s v=" $-   "/>
    <n v="120719000"/>
    <s v="Consumer Discretionary"/>
    <s v="Distributors"/>
  </r>
  <r>
    <s v="LKQ"/>
    <x v="3"/>
    <d v="2015-12-31T00:00:00"/>
    <n v="7192633000"/>
    <n v="4359104000"/>
    <n v="1987271000"/>
    <s v=" $-   "/>
    <n v="122120000"/>
    <s v="Consumer Discretionary"/>
    <s v="Distributors"/>
  </r>
  <r>
    <s v="LLL"/>
    <x v="0"/>
    <d v="2012-12-31T00:00:00"/>
    <n v="13107000000"/>
    <n v="11799000000"/>
    <s v=" $-   "/>
    <s v=" $-   "/>
    <s v=" $-   "/>
    <s v="Industrials"/>
    <s v="Industrial Conglomerates"/>
  </r>
  <r>
    <s v="LLL"/>
    <x v="1"/>
    <d v="2013-12-31T00:00:00"/>
    <n v="11420000000"/>
    <n v="10303000000"/>
    <s v=" $-   "/>
    <s v=" $-   "/>
    <s v=" $-   "/>
    <s v="Industrials"/>
    <s v="Industrial Conglomerates"/>
  </r>
  <r>
    <s v="LLL"/>
    <x v="2"/>
    <d v="2014-12-31T00:00:00"/>
    <n v="10986000000"/>
    <n v="9974000000"/>
    <s v=" $-   "/>
    <s v=" $-   "/>
    <s v=" $-   "/>
    <s v="Industrials"/>
    <s v="Industrial Conglomerates"/>
  </r>
  <r>
    <s v="LLL"/>
    <x v="3"/>
    <d v="2015-12-31T00:00:00"/>
    <n v="10466000000"/>
    <n v="9576000000"/>
    <s v=" $-   "/>
    <s v=" $-   "/>
    <s v=" $-   "/>
    <s v="Industrials"/>
    <s v="Industrial Conglomerates"/>
  </r>
  <r>
    <s v="LLTC"/>
    <x v="0"/>
    <d v="2013-06-30T00:00:00"/>
    <n v="1282236000"/>
    <n v="322516000"/>
    <n v="151382000"/>
    <n v="235184000"/>
    <s v=" $-   "/>
    <s v="Information Technology"/>
    <s v="Semiconductors"/>
  </r>
  <r>
    <s v="LLTC"/>
    <x v="1"/>
    <d v="2014-06-29T00:00:00"/>
    <n v="1388386000"/>
    <n v="338580000"/>
    <n v="159642000"/>
    <n v="250434000"/>
    <s v=" $-   "/>
    <s v="Information Technology"/>
    <s v="Semiconductors"/>
  </r>
  <r>
    <s v="LLTC"/>
    <x v="2"/>
    <d v="2015-06-28T00:00:00"/>
    <n v="1475139000"/>
    <n v="355727000"/>
    <n v="169952000"/>
    <n v="266761000"/>
    <s v=" $-   "/>
    <s v="Information Technology"/>
    <s v="Semiconductors"/>
  </r>
  <r>
    <s v="LLTC"/>
    <x v="3"/>
    <d v="2016-07-03T00:00:00"/>
    <n v="1423936000"/>
    <n v="343801000"/>
    <n v="170120000"/>
    <n v="276462000"/>
    <s v=" $-   "/>
    <s v="Information Technology"/>
    <s v="Semiconductors"/>
  </r>
  <r>
    <s v="LLY"/>
    <x v="0"/>
    <d v="2012-12-31T00:00:00"/>
    <n v="22603400000"/>
    <n v="4796500000"/>
    <n v="6839500000"/>
    <n v="5278100000"/>
    <s v=" $-   "/>
    <s v="Health Care"/>
    <s v="Pharmaceuticals"/>
  </r>
  <r>
    <s v="LLY"/>
    <x v="1"/>
    <d v="2013-12-31T00:00:00"/>
    <n v="23113100000"/>
    <n v="4908100000"/>
    <n v="6606700000"/>
    <n v="5531300000"/>
    <s v=" $-   "/>
    <s v="Health Care"/>
    <s v="Pharmaceuticals"/>
  </r>
  <r>
    <s v="LLY"/>
    <x v="2"/>
    <d v="2014-12-31T00:00:00"/>
    <n v="19615600000"/>
    <n v="4932500000"/>
    <n v="6280300000"/>
    <n v="4733600000"/>
    <s v=" $-   "/>
    <s v="Health Care"/>
    <s v="Pharmaceuticals"/>
  </r>
  <r>
    <s v="LLY"/>
    <x v="3"/>
    <d v="2015-12-31T00:00:00"/>
    <n v="19958700000"/>
    <n v="5037200000"/>
    <n v="6432400000"/>
    <n v="4796400000"/>
    <s v=" $-   "/>
    <s v="Health Care"/>
    <s v="Pharmaceuticals"/>
  </r>
  <r>
    <s v="LMT"/>
    <x v="0"/>
    <d v="2013-12-31T00:00:00"/>
    <n v="45358000000"/>
    <n v="41171000000"/>
    <n v="-318000000"/>
    <s v=" $-   "/>
    <s v=" $-   "/>
    <s v="Industrials"/>
    <s v="Aerospace &amp; Defense"/>
  </r>
  <r>
    <s v="LMT"/>
    <x v="1"/>
    <d v="2014-12-31T00:00:00"/>
    <n v="39946000000"/>
    <n v="35263000000"/>
    <n v="-329000000"/>
    <s v=" $-   "/>
    <s v=" $-   "/>
    <s v="Industrials"/>
    <s v="Aerospace &amp; Defense"/>
  </r>
  <r>
    <s v="LMT"/>
    <x v="2"/>
    <d v="2015-12-31T00:00:00"/>
    <n v="40536000000"/>
    <n v="36044000000"/>
    <n v="-220000000"/>
    <s v=" $-   "/>
    <s v=" $-   "/>
    <s v="Industrials"/>
    <s v="Aerospace &amp; Defense"/>
  </r>
  <r>
    <s v="LMT"/>
    <x v="3"/>
    <d v="2016-12-31T00:00:00"/>
    <n v="47248000000"/>
    <n v="42186000000"/>
    <n v="-487000000"/>
    <s v=" $-   "/>
    <s v=" $-   "/>
    <s v="Industrials"/>
    <s v="Aerospace &amp; Defense"/>
  </r>
  <r>
    <s v="LNT"/>
    <x v="0"/>
    <d v="2012-12-31T00:00:00"/>
    <n v="3094500000"/>
    <n v="2144200000"/>
    <n v="98200000"/>
    <s v=" $-   "/>
    <n v="332400000"/>
    <s v="Utilities"/>
    <s v="Electric Utilities"/>
  </r>
  <r>
    <s v="LNT"/>
    <x v="1"/>
    <d v="2013-12-31T00:00:00"/>
    <n v="3276800000"/>
    <n v="2272400000"/>
    <n v="99600000"/>
    <s v=" $-   "/>
    <n v="370900000"/>
    <s v="Utilities"/>
    <s v="Electric Utilities"/>
  </r>
  <r>
    <s v="LNT"/>
    <x v="2"/>
    <d v="2014-12-31T00:00:00"/>
    <n v="3350300000"/>
    <n v="2317500000"/>
    <n v="101100000"/>
    <s v=" $-   "/>
    <n v="388100000"/>
    <s v="Utilities"/>
    <s v="Electric Utilities"/>
  </r>
  <r>
    <s v="LNT"/>
    <x v="3"/>
    <d v="2015-12-31T00:00:00"/>
    <n v="3253600000"/>
    <n v="2171600000"/>
    <n v="103700000"/>
    <s v=" $-   "/>
    <n v="401300000"/>
    <s v="Utilities"/>
    <s v="Electric Utilities"/>
  </r>
  <r>
    <s v="LOW"/>
    <x v="0"/>
    <d v="2013-02-01T00:00:00"/>
    <n v="50521000000"/>
    <n v="33194000000"/>
    <n v="12244000000"/>
    <s v=" $-   "/>
    <n v="1523000000"/>
    <s v="Consumer Discretionary"/>
    <s v="Home Improvement Retail"/>
  </r>
  <r>
    <s v="LOW"/>
    <x v="1"/>
    <d v="2014-01-31T00:00:00"/>
    <n v="53417000000"/>
    <n v="34941000000"/>
    <n v="12865000000"/>
    <s v=" $-   "/>
    <n v="1462000000"/>
    <s v="Consumer Discretionary"/>
    <s v="Home Improvement Retail"/>
  </r>
  <r>
    <s v="LOW"/>
    <x v="2"/>
    <d v="2015-01-30T00:00:00"/>
    <n v="56223000000"/>
    <n v="36665000000"/>
    <n v="13281000000"/>
    <s v=" $-   "/>
    <n v="1485000000"/>
    <s v="Consumer Discretionary"/>
    <s v="Home Improvement Retail"/>
  </r>
  <r>
    <s v="LOW"/>
    <x v="3"/>
    <d v="2016-01-29T00:00:00"/>
    <n v="59074000000"/>
    <n v="38504000000"/>
    <n v="14115000000"/>
    <s v=" $-   "/>
    <n v="1484000000"/>
    <s v="Consumer Discretionary"/>
    <s v="Home Improvement Retail"/>
  </r>
  <r>
    <s v="LRCX"/>
    <x v="0"/>
    <d v="2013-06-30T00:00:00"/>
    <n v="3598916000"/>
    <n v="2195857000"/>
    <n v="601300000"/>
    <n v="683688000"/>
    <s v=" $-   "/>
    <s v="Information Technology"/>
    <s v="Semiconductor Equipment"/>
  </r>
  <r>
    <s v="LRCX"/>
    <x v="1"/>
    <d v="2014-06-29T00:00:00"/>
    <n v="4607309000"/>
    <n v="2599828000"/>
    <n v="613341000"/>
    <n v="716471000"/>
    <s v=" $-   "/>
    <s v="Information Technology"/>
    <s v="Semiconductor Equipment"/>
  </r>
  <r>
    <s v="LRCX"/>
    <x v="2"/>
    <d v="2015-06-28T00:00:00"/>
    <n v="5259312000"/>
    <n v="2974976000"/>
    <n v="591611000"/>
    <n v="825242000"/>
    <s v=" $-   "/>
    <s v="Information Technology"/>
    <s v="Semiconductor Equipment"/>
  </r>
  <r>
    <s v="LRCX"/>
    <x v="3"/>
    <d v="2016-06-26T00:00:00"/>
    <n v="5885893000"/>
    <n v="3266971000"/>
    <n v="630954000"/>
    <n v="913712000"/>
    <s v=" $-   "/>
    <s v="Information Technology"/>
    <s v="Semiconductor Equipment"/>
  </r>
  <r>
    <s v="LUK"/>
    <x v="0"/>
    <d v="2012-12-31T00:00:00"/>
    <n v="7810610000"/>
    <n v="7479746000"/>
    <n v="360586000"/>
    <s v=" $-   "/>
    <n v="116388000"/>
    <s v="Financials"/>
    <s v="Multi-Sector Holdings"/>
  </r>
  <r>
    <s v="LUK"/>
    <x v="1"/>
    <d v="2013-12-31T00:00:00"/>
    <n v="9531778000"/>
    <n v="7567707000"/>
    <n v="2177616000"/>
    <s v=" $-   "/>
    <n v="167425000"/>
    <s v="Financials"/>
    <s v="Multi-Sector Holdings"/>
  </r>
  <r>
    <s v="LUK"/>
    <x v="2"/>
    <d v="2014-12-31T00:00:00"/>
    <n v="10681897000"/>
    <n v="8024286000"/>
    <n v="2856642000"/>
    <s v=" $-   "/>
    <n v="185993000"/>
    <s v="Financials"/>
    <s v="Multi-Sector Holdings"/>
  </r>
  <r>
    <s v="LUK"/>
    <x v="3"/>
    <d v="2015-12-31T00:00:00"/>
    <n v="10116502000"/>
    <n v="7677233000"/>
    <n v="2620072000"/>
    <s v=" $-   "/>
    <n v="224133000"/>
    <s v="Financials"/>
    <s v="Multi-Sector Holdings"/>
  </r>
  <r>
    <s v="LUV"/>
    <x v="0"/>
    <d v="2013-12-31T00:00:00"/>
    <n v="17699000000"/>
    <n v="8307000000"/>
    <n v="7161000000"/>
    <s v=" $-   "/>
    <n v="867000000"/>
    <s v="Industrials"/>
    <s v="Airlines"/>
  </r>
  <r>
    <s v="LUV"/>
    <x v="1"/>
    <d v="2014-12-31T00:00:00"/>
    <n v="18605000000"/>
    <n v="7677000000"/>
    <n v="7639000000"/>
    <s v=" $-   "/>
    <n v="938000000"/>
    <s v="Industrials"/>
    <s v="Airlines"/>
  </r>
  <r>
    <s v="LUV"/>
    <x v="2"/>
    <d v="2015-12-31T00:00:00"/>
    <n v="19820000000"/>
    <n v="6025000000"/>
    <n v="8625000000"/>
    <s v=" $-   "/>
    <n v="1015000000"/>
    <s v="Industrials"/>
    <s v="Airlines"/>
  </r>
  <r>
    <s v="LUV"/>
    <x v="3"/>
    <d v="2016-12-31T00:00:00"/>
    <n v="20425000000"/>
    <n v="6132000000"/>
    <n v="9312000000"/>
    <s v=" $-   "/>
    <n v="1221000000"/>
    <s v="Industrials"/>
    <s v="Airlines"/>
  </r>
  <r>
    <s v="LVLT"/>
    <x v="0"/>
    <d v="2012-12-31T00:00:00"/>
    <n v="6376000000"/>
    <n v="3851000000"/>
    <n v="1201000000"/>
    <s v=" $-   "/>
    <n v="749000000"/>
    <s v="Telecommunications Services"/>
    <s v="Alternative Carriers"/>
  </r>
  <r>
    <s v="LVLT"/>
    <x v="1"/>
    <d v="2013-12-31T00:00:00"/>
    <n v="6313000000"/>
    <n v="3685000000"/>
    <n v="1162000000"/>
    <s v=" $-   "/>
    <n v="800000000"/>
    <s v="Telecommunications Services"/>
    <s v="Alternative Carriers"/>
  </r>
  <r>
    <s v="LVLT"/>
    <x v="2"/>
    <d v="2014-12-31T00:00:00"/>
    <n v="6777000000"/>
    <n v="3775000000"/>
    <n v="1181000000"/>
    <s v=" $-   "/>
    <n v="808000000"/>
    <s v="Telecommunications Services"/>
    <s v="Alternative Carriers"/>
  </r>
  <r>
    <s v="LVLT"/>
    <x v="3"/>
    <d v="2015-12-31T00:00:00"/>
    <n v="8229000000"/>
    <n v="4265000000"/>
    <n v="1467000000"/>
    <s v=" $-   "/>
    <n v="1166000000"/>
    <s v="Telecommunications Services"/>
    <s v="Alternative Carriers"/>
  </r>
  <r>
    <s v="LYB"/>
    <x v="0"/>
    <d v="2012-12-31T00:00:00"/>
    <n v="45352000000"/>
    <n v="39595000000"/>
    <n v="909000000"/>
    <n v="172000000"/>
    <s v=" $-   "/>
    <s v="Materials"/>
    <s v="Diversified Chemicals"/>
  </r>
  <r>
    <s v="LYB"/>
    <x v="1"/>
    <d v="2013-12-31T00:00:00"/>
    <n v="44062000000"/>
    <n v="37940000000"/>
    <n v="870000000"/>
    <n v="150000000"/>
    <s v=" $-   "/>
    <s v="Materials"/>
    <s v="Diversified Chemicals"/>
  </r>
  <r>
    <s v="LYB"/>
    <x v="2"/>
    <d v="2014-12-31T00:00:00"/>
    <n v="45608000000"/>
    <n v="38939000000"/>
    <n v="806000000"/>
    <n v="127000000"/>
    <s v=" $-   "/>
    <s v="Materials"/>
    <s v="Diversified Chemicals"/>
  </r>
  <r>
    <s v="LYB"/>
    <x v="3"/>
    <d v="2015-12-31T00:00:00"/>
    <n v="32735000000"/>
    <n v="25683000000"/>
    <n v="828000000"/>
    <n v="102000000"/>
    <s v=" $-   "/>
    <s v="Materials"/>
    <s v="Diversified Chemicals"/>
  </r>
  <r>
    <s v="M"/>
    <x v="0"/>
    <d v="2013-02-02T00:00:00"/>
    <n v="27686000000"/>
    <n v="16538000000"/>
    <n v="8482000000"/>
    <s v=" $-   "/>
    <s v=" $-   "/>
    <s v="Consumer Discretionary"/>
    <s v="Department Stores"/>
  </r>
  <r>
    <s v="M"/>
    <x v="1"/>
    <d v="2014-02-01T00:00:00"/>
    <n v="27931000000"/>
    <n v="16725000000"/>
    <n v="8440000000"/>
    <s v=" $-   "/>
    <s v=" $-   "/>
    <s v="Consumer Discretionary"/>
    <s v="Department Stores"/>
  </r>
  <r>
    <s v="M"/>
    <x v="2"/>
    <d v="2015-01-31T00:00:00"/>
    <n v="28105000000"/>
    <n v="16863000000"/>
    <n v="8355000000"/>
    <s v=" $-   "/>
    <s v=" $-   "/>
    <s v="Consumer Discretionary"/>
    <s v="Department Stores"/>
  </r>
  <r>
    <s v="M"/>
    <x v="3"/>
    <d v="2016-01-30T00:00:00"/>
    <n v="27079000000"/>
    <n v="16496000000"/>
    <n v="8256000000"/>
    <s v=" $-   "/>
    <s v=" $-   "/>
    <s v="Consumer Discretionary"/>
    <s v="Department Stores"/>
  </r>
  <r>
    <s v="MA"/>
    <x v="0"/>
    <d v="2013-12-31T00:00:00"/>
    <n v="8312000000"/>
    <s v=" $-   "/>
    <n v="3456000000"/>
    <s v=" $-   "/>
    <n v="258000000"/>
    <s v="Information Technology"/>
    <s v="Internet Software &amp; Services"/>
  </r>
  <r>
    <s v="MA"/>
    <x v="1"/>
    <d v="2014-12-31T00:00:00"/>
    <n v="9441000000"/>
    <s v=" $-   "/>
    <n v="4014000000"/>
    <s v=" $-   "/>
    <n v="321000000"/>
    <s v="Information Technology"/>
    <s v="Internet Software &amp; Services"/>
  </r>
  <r>
    <s v="MA"/>
    <x v="2"/>
    <d v="2015-12-31T00:00:00"/>
    <n v="9667000000"/>
    <s v=" $-   "/>
    <n v="4162000000"/>
    <s v=" $-   "/>
    <n v="366000000"/>
    <s v="Information Technology"/>
    <s v="Internet Software &amp; Services"/>
  </r>
  <r>
    <s v="MA"/>
    <x v="3"/>
    <d v="2016-12-31T00:00:00"/>
    <n v="10776000000"/>
    <s v=" $-   "/>
    <n v="4525000000"/>
    <s v=" $-   "/>
    <n v="373000000"/>
    <s v="Information Technology"/>
    <s v="Internet Software &amp; Services"/>
  </r>
  <r>
    <s v="MAA"/>
    <x v="0"/>
    <d v="2012-12-31T00:00:00"/>
    <n v="475888000"/>
    <n v="117275000"/>
    <n v="47115000"/>
    <s v=" $-   "/>
    <n v="121211000"/>
    <s v="Real Estate"/>
    <s v="Residential REITs"/>
  </r>
  <r>
    <s v="MAA"/>
    <x v="1"/>
    <d v="2013-12-31T00:00:00"/>
    <n v="635490000"/>
    <n v="172050000"/>
    <n v="43720000"/>
    <s v=" $-   "/>
    <n v="186979000"/>
    <s v="Real Estate"/>
    <s v="Residential REITs"/>
  </r>
  <r>
    <s v="MAA"/>
    <x v="2"/>
    <d v="2014-12-31T00:00:00"/>
    <n v="992332000"/>
    <n v="275379000"/>
    <n v="57664000"/>
    <s v=" $-   "/>
    <n v="301812000"/>
    <s v="Real Estate"/>
    <s v="Residential REITs"/>
  </r>
  <r>
    <s v="MAA"/>
    <x v="3"/>
    <d v="2015-12-31T00:00:00"/>
    <n v="1042779000"/>
    <n v="280901000"/>
    <n v="53992000"/>
    <s v=" $-   "/>
    <n v="294520000"/>
    <s v="Real Estate"/>
    <s v="Residential REITs"/>
  </r>
  <r>
    <s v="MAC"/>
    <x v="0"/>
    <d v="2012-12-31T00:00:00"/>
    <n v="797517000"/>
    <n v="337533000"/>
    <n v="20412000"/>
    <s v=" $-   "/>
    <n v="277621000"/>
    <s v="Real Estate"/>
    <s v="Retail REITs"/>
  </r>
  <r>
    <s v="MAC"/>
    <x v="1"/>
    <d v="2013-12-31T00:00:00"/>
    <n v="1029475000"/>
    <n v="423256000"/>
    <n v="27772000"/>
    <s v=" $-   "/>
    <n v="357165000"/>
    <s v="Real Estate"/>
    <s v="Retail REITs"/>
  </r>
  <r>
    <s v="MAC"/>
    <x v="2"/>
    <d v="2014-12-31T00:00:00"/>
    <n v="1105247000"/>
    <n v="441929000"/>
    <n v="29412000"/>
    <s v=" $-   "/>
    <n v="378716000"/>
    <s v="Real Estate"/>
    <s v="Retail REITs"/>
  </r>
  <r>
    <s v="MAC"/>
    <x v="3"/>
    <d v="2015-12-31T00:00:00"/>
    <n v="1288149000"/>
    <n v="497359000"/>
    <n v="29870000"/>
    <s v=" $-   "/>
    <n v="464472000"/>
    <s v="Real Estate"/>
    <s v="Retail REITs"/>
  </r>
  <r>
    <s v="MAR"/>
    <x v="0"/>
    <d v="2012-12-31T00:00:00"/>
    <n v="11814000000"/>
    <n v="10190000000"/>
    <n v="582000000"/>
    <s v=" $-   "/>
    <n v="102000000"/>
    <s v="Consumer Discretionary"/>
    <s v="Hotels, Resorts &amp; Cruise Lines"/>
  </r>
  <r>
    <s v="MAR"/>
    <x v="1"/>
    <d v="2013-12-31T00:00:00"/>
    <n v="12784000000"/>
    <n v="11020000000"/>
    <n v="649000000"/>
    <s v=" $-   "/>
    <n v="127000000"/>
    <s v="Consumer Discretionary"/>
    <s v="Hotels, Resorts &amp; Cruise Lines"/>
  </r>
  <r>
    <s v="MAR"/>
    <x v="2"/>
    <d v="2014-12-31T00:00:00"/>
    <n v="13796000000"/>
    <n v="11830000000"/>
    <n v="659000000"/>
    <s v=" $-   "/>
    <n v="148000000"/>
    <s v="Consumer Discretionary"/>
    <s v="Hotels, Resorts &amp; Cruise Lines"/>
  </r>
  <r>
    <s v="MAR"/>
    <x v="3"/>
    <d v="2015-12-31T00:00:00"/>
    <n v="14486000000"/>
    <n v="12363000000"/>
    <n v="634000000"/>
    <s v=" $-   "/>
    <n v="139000000"/>
    <s v="Consumer Discretionary"/>
    <s v="Hotels, Resorts &amp; Cruise Lines"/>
  </r>
  <r>
    <s v="MAS"/>
    <x v="0"/>
    <d v="2013-12-31T00:00:00"/>
    <n v="6761000000"/>
    <n v="4802000000"/>
    <n v="1347000000"/>
    <s v=" $-   "/>
    <s v=" $-   "/>
    <s v="Industrials"/>
    <s v="Building Products"/>
  </r>
  <r>
    <s v="MAS"/>
    <x v="1"/>
    <d v="2014-12-31T00:00:00"/>
    <n v="7006000000"/>
    <n v="4946000000"/>
    <n v="1338000000"/>
    <s v=" $-   "/>
    <s v=" $-   "/>
    <s v="Industrials"/>
    <s v="Building Products"/>
  </r>
  <r>
    <s v="MAS"/>
    <x v="2"/>
    <d v="2015-12-31T00:00:00"/>
    <n v="7142000000"/>
    <n v="4889000000"/>
    <n v="1339000000"/>
    <s v=" $-   "/>
    <s v=" $-   "/>
    <s v="Industrials"/>
    <s v="Building Products"/>
  </r>
  <r>
    <s v="MAS"/>
    <x v="3"/>
    <d v="2016-12-31T00:00:00"/>
    <n v="7357000000"/>
    <n v="4901000000"/>
    <n v="1403000000"/>
    <s v=" $-   "/>
    <s v=" $-   "/>
    <s v="Industrials"/>
    <s v="Building Products"/>
  </r>
  <r>
    <s v="MAT"/>
    <x v="0"/>
    <d v="2012-12-31T00:00:00"/>
    <n v="6420881000"/>
    <n v="3011684000"/>
    <n v="2388182000"/>
    <s v=" $-   "/>
    <s v=" $-   "/>
    <s v="Consumer Discretionary"/>
    <s v="Leisure Products"/>
  </r>
  <r>
    <s v="MAT"/>
    <x v="1"/>
    <d v="2013-12-31T00:00:00"/>
    <n v="6484892000"/>
    <n v="3006009000"/>
    <n v="2310780000"/>
    <s v=" $-   "/>
    <s v=" $-   "/>
    <s v="Consumer Discretionary"/>
    <s v="Leisure Products"/>
  </r>
  <r>
    <s v="MAT"/>
    <x v="2"/>
    <d v="2014-12-31T00:00:00"/>
    <n v="6023819000"/>
    <n v="3022797000"/>
    <n v="2347308000"/>
    <s v=" $-   "/>
    <s v=" $-   "/>
    <s v="Consumer Discretionary"/>
    <s v="Leisure Products"/>
  </r>
  <r>
    <s v="MAT"/>
    <x v="3"/>
    <d v="2015-12-31T00:00:00"/>
    <n v="5702613000"/>
    <n v="2896255000"/>
    <n v="2265436000"/>
    <s v=" $-   "/>
    <s v=" $-   "/>
    <s v="Consumer Discretionary"/>
    <s v="Leisure Products"/>
  </r>
  <r>
    <s v="MCD"/>
    <x v="0"/>
    <d v="2012-12-31T00:00:00"/>
    <n v="27567000000"/>
    <n v="16750700000"/>
    <n v="2211700000"/>
    <s v=" $-   "/>
    <s v=" $-   "/>
    <s v="Consumer Discretionary"/>
    <s v="Restaurants"/>
  </r>
  <r>
    <s v="MCD"/>
    <x v="1"/>
    <d v="2013-12-31T00:00:00"/>
    <n v="28105700000"/>
    <n v="17203000000"/>
    <n v="2138400000"/>
    <s v=" $-   "/>
    <s v=" $-   "/>
    <s v="Consumer Discretionary"/>
    <s v="Restaurants"/>
  </r>
  <r>
    <s v="MCD"/>
    <x v="2"/>
    <d v="2014-12-31T00:00:00"/>
    <n v="27441300000"/>
    <n v="16985600000"/>
    <n v="2506500000"/>
    <s v=" $-   "/>
    <s v=" $-   "/>
    <s v="Consumer Discretionary"/>
    <s v="Restaurants"/>
  </r>
  <r>
    <s v="MCD"/>
    <x v="3"/>
    <d v="2015-12-31T00:00:00"/>
    <n v="25413000000"/>
    <n v="15623800000"/>
    <n v="2643700000"/>
    <s v=" $-   "/>
    <s v=" $-   "/>
    <s v="Consumer Discretionary"/>
    <s v="Restaurants"/>
  </r>
  <r>
    <s v="MCHP"/>
    <x v="0"/>
    <d v="2013-03-31T00:00:00"/>
    <n v="1581623000"/>
    <n v="743164000"/>
    <n v="261471000"/>
    <n v="254723000"/>
    <n v="111537000"/>
    <s v="Information Technology"/>
    <s v="Semiconductors"/>
  </r>
  <r>
    <s v="MCHP"/>
    <x v="1"/>
    <d v="2014-03-31T00:00:00"/>
    <n v="1931217000"/>
    <n v="802474000"/>
    <n v="267278000"/>
    <n v="305043000"/>
    <n v="94534000"/>
    <s v="Information Technology"/>
    <s v="Semiconductors"/>
  </r>
  <r>
    <s v="MCHP"/>
    <x v="2"/>
    <d v="2015-03-31T00:00:00"/>
    <n v="2147036000"/>
    <n v="917472000"/>
    <n v="274815000"/>
    <n v="349543000"/>
    <n v="176746000"/>
    <s v="Information Technology"/>
    <s v="Semiconductors"/>
  </r>
  <r>
    <s v="MCHP"/>
    <x v="3"/>
    <d v="2016-03-31T00:00:00"/>
    <n v="2173334000"/>
    <n v="967870000"/>
    <n v="301670000"/>
    <n v="372596000"/>
    <n v="174896000"/>
    <s v="Information Technology"/>
    <s v="Semiconductors"/>
  </r>
  <r>
    <s v="MCK"/>
    <x v="0"/>
    <d v="2013-03-31T00:00:00"/>
    <n v="122196000000"/>
    <n v="115315000000"/>
    <n v="4110000000"/>
    <n v="433000000"/>
    <s v=" $-   "/>
    <s v="Health Care"/>
    <s v="Health Care Distributors"/>
  </r>
  <r>
    <s v="MCK"/>
    <x v="1"/>
    <d v="2014-03-31T00:00:00"/>
    <n v="137392000000"/>
    <n v="129040000000"/>
    <n v="5388000000"/>
    <n v="457000000"/>
    <s v=" $-   "/>
    <s v="Health Care"/>
    <s v="Health Care Distributors"/>
  </r>
  <r>
    <s v="MCK"/>
    <x v="2"/>
    <d v="2015-03-31T00:00:00"/>
    <n v="179045000000"/>
    <n v="167634000000"/>
    <n v="7901000000"/>
    <n v="392000000"/>
    <s v=" $-   "/>
    <s v="Health Care"/>
    <s v="Health Care Distributors"/>
  </r>
  <r>
    <s v="MCK"/>
    <x v="3"/>
    <d v="2016-03-31T00:00:00"/>
    <n v="190884000000"/>
    <n v="179468000000"/>
    <n v="7276000000"/>
    <n v="392000000"/>
    <s v=" $-   "/>
    <s v="Health Care"/>
    <s v="Health Care Distributors"/>
  </r>
  <r>
    <s v="MCO"/>
    <x v="0"/>
    <d v="2012-12-31T00:00:00"/>
    <n v="2730300000"/>
    <n v="795000000"/>
    <n v="752200000"/>
    <s v=" $-   "/>
    <n v="93500000"/>
    <s v="Financials"/>
    <s v="Diversified Financial Services"/>
  </r>
  <r>
    <s v="MCO"/>
    <x v="1"/>
    <d v="2013-12-31T00:00:00"/>
    <n v="2972500000"/>
    <n v="822400000"/>
    <n v="822100000"/>
    <s v=" $-   "/>
    <n v="93400000"/>
    <s v="Financials"/>
    <s v="Diversified Financial Services"/>
  </r>
  <r>
    <s v="MCO"/>
    <x v="2"/>
    <d v="2014-12-31T00:00:00"/>
    <n v="3334300000"/>
    <n v="930300000"/>
    <n v="869300000"/>
    <s v=" $-   "/>
    <n v="95600000"/>
    <s v="Financials"/>
    <s v="Diversified Financial Services"/>
  </r>
  <r>
    <s v="MCO"/>
    <x v="3"/>
    <d v="2015-12-31T00:00:00"/>
    <n v="3484500000"/>
    <n v="976300000"/>
    <n v="921300000"/>
    <s v=" $-   "/>
    <n v="113500000"/>
    <s v="Financials"/>
    <s v="Diversified Financial Services"/>
  </r>
  <r>
    <s v="MDLZ"/>
    <x v="0"/>
    <d v="2012-12-31T00:00:00"/>
    <n v="35015000000"/>
    <n v="21939000000"/>
    <n v="9176000000"/>
    <s v=" $-   "/>
    <n v="217000000"/>
    <s v="Consumer Staples"/>
    <s v="Packaged Foods &amp; Meats"/>
  </r>
  <r>
    <s v="MDLZ"/>
    <x v="1"/>
    <d v="2013-12-31T00:00:00"/>
    <n v="35299000000"/>
    <n v="22189000000"/>
    <n v="8679000000"/>
    <s v=" $-   "/>
    <n v="217000000"/>
    <s v="Consumer Staples"/>
    <s v="Packaged Foods &amp; Meats"/>
  </r>
  <r>
    <s v="MDLZ"/>
    <x v="2"/>
    <d v="2014-12-31T00:00:00"/>
    <n v="34244000000"/>
    <n v="21647000000"/>
    <n v="8457000000"/>
    <s v=" $-   "/>
    <n v="206000000"/>
    <s v="Consumer Staples"/>
    <s v="Packaged Foods &amp; Meats"/>
  </r>
  <r>
    <s v="MDLZ"/>
    <x v="3"/>
    <d v="2015-12-31T00:00:00"/>
    <n v="29636000000"/>
    <n v="18124000000"/>
    <n v="7577000000"/>
    <s v=" $-   "/>
    <n v="181000000"/>
    <s v="Consumer Staples"/>
    <s v="Packaged Foods &amp; Meats"/>
  </r>
  <r>
    <s v="MET"/>
    <x v="0"/>
    <d v="2012-12-31T00:00:00"/>
    <n v="68150000000"/>
    <n v="37987000000"/>
    <n v="9098000000"/>
    <s v=" $-   "/>
    <n v="17755000000"/>
    <s v="Financials"/>
    <s v="Life &amp; Health Insurance"/>
  </r>
  <r>
    <s v="MET"/>
    <x v="1"/>
    <d v="2013-12-31T00:00:00"/>
    <n v="68199000000"/>
    <n v="38107000000"/>
    <n v="9438000000"/>
    <s v=" $-   "/>
    <n v="16602000000"/>
    <s v="Financials"/>
    <s v="Life &amp; Health Insurance"/>
  </r>
  <r>
    <s v="MET"/>
    <x v="2"/>
    <d v="2014-12-31T00:00:00"/>
    <n v="73316000000"/>
    <n v="39102000000"/>
    <n v="8319000000"/>
    <s v=" $-   "/>
    <n v="17091000000"/>
    <s v="Financials"/>
    <s v="Life &amp; Health Insurance"/>
  </r>
  <r>
    <s v="MET"/>
    <x v="3"/>
    <d v="2015-12-31T00:00:00"/>
    <n v="69951000000"/>
    <n v="38714000000"/>
    <n v="6998000000"/>
    <s v=" $-   "/>
    <n v="16769000000"/>
    <s v="Financials"/>
    <s v="Life &amp; Health Insurance"/>
  </r>
  <r>
    <s v="MHK"/>
    <x v="0"/>
    <d v="2012-12-31T00:00:00"/>
    <n v="5787980000"/>
    <n v="4297922000"/>
    <n v="1110550000"/>
    <s v=" $-   "/>
    <s v=" $-   "/>
    <s v="Consumer Discretionary"/>
    <s v="Home Furnishings"/>
  </r>
  <r>
    <s v="MHK"/>
    <x v="1"/>
    <d v="2013-12-31T00:00:00"/>
    <n v="7348754000"/>
    <n v="5427945000"/>
    <n v="1373878000"/>
    <s v=" $-   "/>
    <s v=" $-   "/>
    <s v="Consumer Discretionary"/>
    <s v="Home Furnishings"/>
  </r>
  <r>
    <s v="MHK"/>
    <x v="2"/>
    <d v="2014-12-31T00:00:00"/>
    <n v="7803446000"/>
    <n v="5649254000"/>
    <n v="1381396000"/>
    <s v=" $-   "/>
    <s v=" $-   "/>
    <s v="Consumer Discretionary"/>
    <s v="Home Furnishings"/>
  </r>
  <r>
    <s v="MHK"/>
    <x v="3"/>
    <d v="2015-12-31T00:00:00"/>
    <n v="8071563000"/>
    <n v="5660877000"/>
    <n v="1573120000"/>
    <s v=" $-   "/>
    <s v=" $-   "/>
    <s v="Consumer Discretionary"/>
    <s v="Home Furnishings"/>
  </r>
  <r>
    <s v="MJN"/>
    <x v="0"/>
    <d v="2012-12-31T00:00:00"/>
    <n v="3901300000"/>
    <n v="1503800000"/>
    <n v="1457300000"/>
    <n v="100100000"/>
    <s v=" $-   "/>
    <s v="Consumer Staples"/>
    <s v="Packaged Foods &amp; Meats"/>
  </r>
  <r>
    <s v="MJN"/>
    <x v="1"/>
    <d v="2013-12-31T00:00:00"/>
    <n v="4200700000"/>
    <n v="1528500000"/>
    <n v="1548600000"/>
    <n v="100200000"/>
    <s v=" $-   "/>
    <s v="Consumer Staples"/>
    <s v="Packaged Foods &amp; Meats"/>
  </r>
  <r>
    <s v="MJN"/>
    <x v="2"/>
    <d v="2014-12-31T00:00:00"/>
    <n v="4409300000"/>
    <n v="1700600000"/>
    <n v="1617600000"/>
    <n v="115100000"/>
    <s v=" $-   "/>
    <s v="Consumer Staples"/>
    <s v="Packaged Foods &amp; Meats"/>
  </r>
  <r>
    <s v="MJN"/>
    <x v="3"/>
    <d v="2015-12-31T00:00:00"/>
    <n v="4071300000"/>
    <n v="1455300000"/>
    <n v="1532400000"/>
    <n v="108400000"/>
    <s v=" $-   "/>
    <s v="Consumer Staples"/>
    <s v="Packaged Foods &amp; Meats"/>
  </r>
  <r>
    <s v="MKC"/>
    <x v="0"/>
    <d v="2013-11-30T00:00:00"/>
    <n v="4123400000"/>
    <n v="2457600000"/>
    <n v="1090300000"/>
    <s v=" $-   "/>
    <s v=" $-   "/>
    <s v="Consumer Staples"/>
    <s v="Packaged Foods &amp; Meats"/>
  </r>
  <r>
    <s v="MKC"/>
    <x v="1"/>
    <d v="2014-11-30T00:00:00"/>
    <n v="4243200000"/>
    <n v="2513000000"/>
    <n v="1122000000"/>
    <s v=" $-   "/>
    <s v=" $-   "/>
    <s v="Consumer Staples"/>
    <s v="Packaged Foods &amp; Meats"/>
  </r>
  <r>
    <s v="MKC"/>
    <x v="2"/>
    <d v="2015-11-30T00:00:00"/>
    <n v="4296300000"/>
    <n v="2559000000"/>
    <n v="1127400000"/>
    <s v=" $-   "/>
    <s v=" $-   "/>
    <s v="Consumer Staples"/>
    <s v="Packaged Foods &amp; Meats"/>
  </r>
  <r>
    <s v="MKC"/>
    <x v="3"/>
    <d v="2016-11-30T00:00:00"/>
    <n v="4411500000"/>
    <n v="2579800000"/>
    <n v="1175000000"/>
    <s v=" $-   "/>
    <s v=" $-   "/>
    <s v="Consumer Staples"/>
    <s v="Packaged Foods &amp; Meats"/>
  </r>
  <r>
    <s v="MLM"/>
    <x v="0"/>
    <d v="2012-12-31T00:00:00"/>
    <n v="2031901000"/>
    <n v="1704767000"/>
    <n v="135824000"/>
    <s v=" $-   "/>
    <s v=" $-   "/>
    <s v="Materials"/>
    <s v="Construction Materials"/>
  </r>
  <r>
    <s v="MLM"/>
    <x v="1"/>
    <d v="2013-12-31T00:00:00"/>
    <n v="2155551000"/>
    <n v="1791594000"/>
    <n v="145298000"/>
    <s v=" $-   "/>
    <s v=" $-   "/>
    <s v="Materials"/>
    <s v="Construction Materials"/>
  </r>
  <r>
    <s v="MLM"/>
    <x v="2"/>
    <d v="2014-12-31T00:00:00"/>
    <n v="2957951000"/>
    <n v="2435591000"/>
    <n v="164596000"/>
    <s v=" $-   "/>
    <s v=" $-   "/>
    <s v="Materials"/>
    <s v="Construction Materials"/>
  </r>
  <r>
    <s v="MLM"/>
    <x v="3"/>
    <d v="2015-12-31T00:00:00"/>
    <n v="3539570000"/>
    <n v="2817803000"/>
    <n v="233887000"/>
    <s v=" $-   "/>
    <s v=" $-   "/>
    <s v="Materials"/>
    <s v="Construction Materials"/>
  </r>
  <r>
    <s v="MMC"/>
    <x v="0"/>
    <d v="2012-12-31T00:00:00"/>
    <n v="11924000000"/>
    <s v=" $-   "/>
    <n v="7134000000"/>
    <s v=" $-   "/>
    <n v="2961000000"/>
    <s v="Financials"/>
    <s v="Insurance Brokers"/>
  </r>
  <r>
    <s v="MMC"/>
    <x v="1"/>
    <d v="2013-12-31T00:00:00"/>
    <n v="12261000000"/>
    <s v=" $-   "/>
    <n v="7226000000"/>
    <s v=" $-   "/>
    <n v="2958000000"/>
    <s v="Financials"/>
    <s v="Insurance Brokers"/>
  </r>
  <r>
    <s v="MMC"/>
    <x v="2"/>
    <d v="2014-12-31T00:00:00"/>
    <n v="12951000000"/>
    <s v=" $-   "/>
    <n v="7515000000"/>
    <s v=" $-   "/>
    <n v="3135000000"/>
    <s v="Financials"/>
    <s v="Insurance Brokers"/>
  </r>
  <r>
    <s v="MMC"/>
    <x v="3"/>
    <d v="2015-12-31T00:00:00"/>
    <n v="12893000000"/>
    <s v=" $-   "/>
    <n v="7334000000"/>
    <s v=" $-   "/>
    <n v="3140000000"/>
    <s v="Financials"/>
    <s v="Insurance Brokers"/>
  </r>
  <r>
    <s v="MMM"/>
    <x v="0"/>
    <d v="2013-12-31T00:00:00"/>
    <n v="30871000000"/>
    <n v="16106000000"/>
    <n v="6384000000"/>
    <n v="1715000000"/>
    <s v=" $-   "/>
    <s v="Industrials"/>
    <s v="Industrial Conglomerates"/>
  </r>
  <r>
    <s v="MMM"/>
    <x v="1"/>
    <d v="2014-12-31T00:00:00"/>
    <n v="31821000000"/>
    <n v="16447000000"/>
    <n v="6469000000"/>
    <n v="1770000000"/>
    <s v=" $-   "/>
    <s v="Industrials"/>
    <s v="Industrial Conglomerates"/>
  </r>
  <r>
    <s v="MMM"/>
    <x v="2"/>
    <d v="2015-12-31T00:00:00"/>
    <n v="30274000000"/>
    <n v="15383000000"/>
    <n v="6182000000"/>
    <n v="1763000000"/>
    <s v=" $-   "/>
    <s v="Industrials"/>
    <s v="Industrial Conglomerates"/>
  </r>
  <r>
    <s v="MMM"/>
    <x v="3"/>
    <d v="2016-12-31T00:00:00"/>
    <n v="30109000000"/>
    <n v="15040000000"/>
    <n v="6111000000"/>
    <n v="1735000000"/>
    <s v=" $-   "/>
    <s v="Industrials"/>
    <s v="Industrial Conglomerates"/>
  </r>
  <r>
    <s v="MNST"/>
    <x v="0"/>
    <d v="2012-12-31T00:00:00"/>
    <n v="2060702000"/>
    <n v="995046000"/>
    <s v=" $-   "/>
    <s v=" $-   "/>
    <s v=" $-   "/>
    <s v="Consumer Staples"/>
    <s v="Soft Drinks"/>
  </r>
  <r>
    <s v="MNST"/>
    <x v="1"/>
    <d v="2013-12-31T00:00:00"/>
    <n v="2246428000"/>
    <n v="1073497000"/>
    <s v=" $-   "/>
    <s v=" $-   "/>
    <s v=" $-   "/>
    <s v="Consumer Staples"/>
    <s v="Soft Drinks"/>
  </r>
  <r>
    <s v="MNST"/>
    <x v="2"/>
    <d v="2014-12-31T00:00:00"/>
    <n v="2464867000"/>
    <n v="1125057000"/>
    <s v=" $-   "/>
    <s v=" $-   "/>
    <s v=" $-   "/>
    <s v="Consumer Staples"/>
    <s v="Soft Drinks"/>
  </r>
  <r>
    <s v="MNST"/>
    <x v="3"/>
    <d v="2015-12-31T00:00:00"/>
    <n v="2722564000"/>
    <n v="1090263000"/>
    <s v=" $-   "/>
    <s v=" $-   "/>
    <s v=" $-   "/>
    <s v="Consumer Staples"/>
    <s v="Soft Drinks"/>
  </r>
  <r>
    <s v="MO"/>
    <x v="0"/>
    <d v="2012-12-31T00:00:00"/>
    <n v="24618000000"/>
    <n v="15055000000"/>
    <n v="2249000000"/>
    <s v=" $-   "/>
    <s v=" $-   "/>
    <s v="Consumer Staples"/>
    <s v="Tobacco"/>
  </r>
  <r>
    <s v="MO"/>
    <x v="1"/>
    <d v="2013-12-31T00:00:00"/>
    <n v="24466000000"/>
    <n v="14009000000"/>
    <n v="2362000000"/>
    <s v=" $-   "/>
    <s v=" $-   "/>
    <s v="Consumer Staples"/>
    <s v="Tobacco"/>
  </r>
  <r>
    <s v="MO"/>
    <x v="2"/>
    <d v="2014-12-31T00:00:00"/>
    <n v="24522000000"/>
    <n v="14362000000"/>
    <n v="2541000000"/>
    <s v=" $-   "/>
    <s v=" $-   "/>
    <s v="Consumer Staples"/>
    <s v="Tobacco"/>
  </r>
  <r>
    <s v="MO"/>
    <x v="3"/>
    <d v="2015-12-31T00:00:00"/>
    <n v="25434000000"/>
    <n v="14320000000"/>
    <n v="2749000000"/>
    <s v=" $-   "/>
    <s v=" $-   "/>
    <s v="Consumer Staples"/>
    <s v="Tobacco"/>
  </r>
  <r>
    <s v="MON"/>
    <x v="0"/>
    <d v="2013-08-31T00:00:00"/>
    <n v="14861000000"/>
    <n v="7208000000"/>
    <n v="2550000000"/>
    <n v="1533000000"/>
    <s v=" $-   "/>
    <s v="Materials"/>
    <s v="Fertilizers &amp; Agricultural Chemicals"/>
  </r>
  <r>
    <s v="MON"/>
    <x v="1"/>
    <d v="2014-08-31T00:00:00"/>
    <n v="15855000000"/>
    <n v="7281000000"/>
    <n v="2774000000"/>
    <n v="1725000000"/>
    <s v=" $-   "/>
    <s v="Materials"/>
    <s v="Fertilizers &amp; Agricultural Chemicals"/>
  </r>
  <r>
    <s v="MON"/>
    <x v="2"/>
    <d v="2015-08-31T00:00:00"/>
    <n v="15001000000"/>
    <n v="6819000000"/>
    <n v="2686000000"/>
    <n v="1580000000"/>
    <s v=" $-   "/>
    <s v="Materials"/>
    <s v="Fertilizers &amp; Agricultural Chemicals"/>
  </r>
  <r>
    <s v="MON"/>
    <x v="3"/>
    <d v="2016-08-31T00:00:00"/>
    <n v="13502000000"/>
    <n v="6485000000"/>
    <n v="2833000000"/>
    <n v="1512000000"/>
    <s v=" $-   "/>
    <s v="Materials"/>
    <s v="Fertilizers &amp; Agricultural Chemicals"/>
  </r>
  <r>
    <s v="MOS"/>
    <x v="0"/>
    <d v="2013-05-31T00:00:00"/>
    <n v="9974100000"/>
    <n v="7213900000"/>
    <n v="550600000"/>
    <s v=" $-   "/>
    <s v=" $-   "/>
    <s v="Materials"/>
    <s v="Fertilizers &amp; Agricultural Chemicals"/>
  </r>
  <r>
    <s v="MOS"/>
    <x v="1"/>
    <d v="2014-12-31T00:00:00"/>
    <n v="9055800000"/>
    <n v="7129200000"/>
    <n v="505800000"/>
    <s v=" $-   "/>
    <s v=" $-   "/>
    <s v="Materials"/>
    <s v="Fertilizers &amp; Agricultural Chemicals"/>
  </r>
  <r>
    <s v="MOS"/>
    <x v="2"/>
    <d v="2015-12-31T00:00:00"/>
    <n v="8895300000"/>
    <n v="7177400000"/>
    <n v="439100000"/>
    <s v=" $-   "/>
    <s v=" $-   "/>
    <s v="Materials"/>
    <s v="Fertilizers &amp; Agricultural Chemicals"/>
  </r>
  <r>
    <s v="MOS"/>
    <x v="3"/>
    <d v="2016-12-31T00:00:00"/>
    <n v="7162800000"/>
    <n v="6352800000"/>
    <n v="491000000"/>
    <s v=" $-   "/>
    <s v=" $-   "/>
    <s v="Materials"/>
    <s v="Fertilizers &amp; Agricultural Chemicals"/>
  </r>
  <r>
    <s v="MPC"/>
    <x v="0"/>
    <d v="2012-12-31T00:00:00"/>
    <n v="82243000000"/>
    <n v="68948000000"/>
    <n v="7202000000"/>
    <s v=" $-   "/>
    <n v="995000000"/>
    <s v="Energy"/>
    <s v="Oil &amp; Gas Refining &amp; Marketing &amp; Transportation"/>
  </r>
  <r>
    <s v="MPC"/>
    <x v="1"/>
    <d v="2013-12-31T00:00:00"/>
    <n v="100160000000"/>
    <n v="87758000000"/>
    <n v="7851000000"/>
    <s v=" $-   "/>
    <n v="1220000000"/>
    <s v="Energy"/>
    <s v="Oil &amp; Gas Refining &amp; Marketing &amp; Transportation"/>
  </r>
  <r>
    <s v="MPC"/>
    <x v="2"/>
    <d v="2014-12-31T00:00:00"/>
    <n v="97817000000"/>
    <n v="84275000000"/>
    <n v="8450000000"/>
    <s v=" $-   "/>
    <n v="1326000000"/>
    <s v="Energy"/>
    <s v="Oil &amp; Gas Refining &amp; Marketing &amp; Transportation"/>
  </r>
  <r>
    <s v="MPC"/>
    <x v="3"/>
    <d v="2015-12-31T00:00:00"/>
    <n v="72051000000"/>
    <n v="55891000000"/>
    <n v="10029000000"/>
    <s v=" $-   "/>
    <n v="1646000000"/>
    <s v="Energy"/>
    <s v="Oil &amp; Gas Refining &amp; Marketing &amp; Transportation"/>
  </r>
  <r>
    <s v="MRK"/>
    <x v="0"/>
    <d v="2012-12-31T00:00:00"/>
    <n v="47267000000"/>
    <n v="16446000000"/>
    <n v="12776000000"/>
    <n v="8168000000"/>
    <s v=" $-   "/>
    <s v="Health Care"/>
    <s v="Pharmaceuticals"/>
  </r>
  <r>
    <s v="MRK"/>
    <x v="1"/>
    <d v="2013-12-31T00:00:00"/>
    <n v="44033000000"/>
    <n v="16954000000"/>
    <n v="11911000000"/>
    <n v="7503000000"/>
    <s v=" $-   "/>
    <s v="Health Care"/>
    <s v="Pharmaceuticals"/>
  </r>
  <r>
    <s v="MRK"/>
    <x v="2"/>
    <d v="2014-12-31T00:00:00"/>
    <n v="42237000000"/>
    <n v="16768000000"/>
    <n v="11606000000"/>
    <n v="7180000000"/>
    <s v=" $-   "/>
    <s v="Health Care"/>
    <s v="Pharmaceuticals"/>
  </r>
  <r>
    <s v="MRK"/>
    <x v="3"/>
    <d v="2015-12-31T00:00:00"/>
    <n v="39498000000"/>
    <n v="14934000000"/>
    <n v="10313000000"/>
    <n v="6704000000"/>
    <s v=" $-   "/>
    <s v="Health Care"/>
    <s v="Pharmaceuticals"/>
  </r>
  <r>
    <s v="MRO"/>
    <x v="0"/>
    <d v="2012-12-31T00:00:00"/>
    <n v="11966000000"/>
    <n v="2079000000"/>
    <n v="4017000000"/>
    <s v=" $-   "/>
    <n v="2008000000"/>
    <s v="Energy"/>
    <s v="Oil &amp; Gas Exploration &amp; Production"/>
  </r>
  <r>
    <s v="MRO"/>
    <x v="1"/>
    <d v="2013-12-31T00:00:00"/>
    <n v="11325000000"/>
    <n v="2156000000"/>
    <n v="3469000000"/>
    <s v=" $-   "/>
    <n v="2500000000"/>
    <s v="Energy"/>
    <s v="Oil &amp; Gas Exploration &amp; Production"/>
  </r>
  <r>
    <s v="MRO"/>
    <x v="2"/>
    <d v="2014-12-31T00:00:00"/>
    <n v="10846000000"/>
    <n v="2246000000"/>
    <n v="3627000000"/>
    <s v=" $-   "/>
    <n v="2861000000"/>
    <s v="Energy"/>
    <s v="Oil &amp; Gas Exploration &amp; Production"/>
  </r>
  <r>
    <s v="MRO"/>
    <x v="3"/>
    <d v="2015-12-31T00:00:00"/>
    <n v="5522000000"/>
    <n v="1694000000"/>
    <n v="1831000000"/>
    <s v=" $-   "/>
    <n v="2957000000"/>
    <s v="Energy"/>
    <s v="Oil &amp; Gas Exploration &amp; Production"/>
  </r>
  <r>
    <s v="MSFT"/>
    <x v="0"/>
    <d v="2013-06-30T00:00:00"/>
    <n v="77849000000"/>
    <n v="20385000000"/>
    <n v="20289000000"/>
    <n v="10411000000"/>
    <s v=" $-   "/>
    <s v="Information Technology"/>
    <s v="Systems Software"/>
  </r>
  <r>
    <s v="MSFT"/>
    <x v="1"/>
    <d v="2014-06-30T00:00:00"/>
    <n v="86833000000"/>
    <n v="27078000000"/>
    <n v="20488000000"/>
    <n v="11381000000"/>
    <s v=" $-   "/>
    <s v="Information Technology"/>
    <s v="Systems Software"/>
  </r>
  <r>
    <s v="MSFT"/>
    <x v="2"/>
    <d v="2015-06-30T00:00:00"/>
    <n v="93580000000"/>
    <n v="33038000000"/>
    <n v="20324000000"/>
    <n v="12046000000"/>
    <s v=" $-   "/>
    <s v="Information Technology"/>
    <s v="Systems Software"/>
  </r>
  <r>
    <s v="MSFT"/>
    <x v="3"/>
    <d v="2016-06-30T00:00:00"/>
    <n v="85320000000"/>
    <n v="32780000000"/>
    <n v="19260000000"/>
    <n v="11988000000"/>
    <s v=" $-   "/>
    <s v="Information Technology"/>
    <s v="Systems Software"/>
  </r>
  <r>
    <s v="MTB"/>
    <x v="0"/>
    <d v="2012-12-31T00:00:00"/>
    <n v="4608955000"/>
    <n v="116586000"/>
    <n v="2448629000"/>
    <s v=" $-   "/>
    <n v="264631000"/>
    <s v="Financials"/>
    <s v="Banks"/>
  </r>
  <r>
    <s v="MTB"/>
    <x v="1"/>
    <d v="2013-12-31T00:00:00"/>
    <n v="4822539000"/>
    <n v="83692000"/>
    <n v="2540954000"/>
    <s v=" $-   "/>
    <n v="231912000"/>
    <s v="Financials"/>
    <s v="Banks"/>
  </r>
  <r>
    <s v="MTB"/>
    <x v="2"/>
    <d v="2014-12-31T00:00:00"/>
    <n v="4736150000"/>
    <n v="63083000"/>
    <n v="2655650000"/>
    <s v=" $-   "/>
    <n v="157824000"/>
    <s v="Financials"/>
    <s v="Banks"/>
  </r>
  <r>
    <s v="MTB"/>
    <x v="3"/>
    <d v="2015-12-31T00:00:00"/>
    <n v="4995881000"/>
    <n v="73814000"/>
    <n v="2796508000"/>
    <s v=" $-   "/>
    <n v="196424000"/>
    <s v="Financials"/>
    <s v="Banks"/>
  </r>
  <r>
    <s v="MTD"/>
    <x v="0"/>
    <d v="2013-12-31T00:00:00"/>
    <n v="2378972000"/>
    <n v="1097041000"/>
    <n v="692693000"/>
    <n v="116346000"/>
    <n v="24539000"/>
    <s v="Health Care"/>
    <s v="Life Sciences Tools &amp; Services"/>
  </r>
  <r>
    <s v="MTD"/>
    <x v="1"/>
    <d v="2014-12-31T00:00:00"/>
    <n v="2485983000"/>
    <n v="1127233000"/>
    <n v="728582000"/>
    <n v="123297000"/>
    <n v="29185000"/>
    <s v="Health Care"/>
    <s v="Life Sciences Tools &amp; Services"/>
  </r>
  <r>
    <s v="MTD"/>
    <x v="2"/>
    <d v="2015-12-31T00:00:00"/>
    <n v="2395447000"/>
    <n v="1043454000"/>
    <n v="700810000"/>
    <n v="119076000"/>
    <n v="30951000"/>
    <s v="Health Care"/>
    <s v="Life Sciences Tools &amp; Services"/>
  </r>
  <r>
    <s v="MTD"/>
    <x v="3"/>
    <d v="2016-12-31T00:00:00"/>
    <n v="2508257000"/>
    <n v="1072670000"/>
    <n v="732622000"/>
    <n v="119968000"/>
    <n v="36052000"/>
    <s v="Health Care"/>
    <s v="Life Sciences Tools &amp; Services"/>
  </r>
  <r>
    <s v="MU"/>
    <x v="0"/>
    <d v="2013-08-29T00:00:00"/>
    <n v="9073000000"/>
    <n v="7226000000"/>
    <n v="554000000"/>
    <n v="931000000"/>
    <s v=" $-   "/>
    <s v="Information Technology"/>
    <s v="Semiconductors"/>
  </r>
  <r>
    <s v="MU"/>
    <x v="1"/>
    <d v="2014-08-28T00:00:00"/>
    <n v="16358000000"/>
    <n v="10921000000"/>
    <n v="939000000"/>
    <n v="1371000000"/>
    <s v=" $-   "/>
    <s v="Information Technology"/>
    <s v="Semiconductors"/>
  </r>
  <r>
    <s v="MU"/>
    <x v="2"/>
    <d v="2015-09-03T00:00:00"/>
    <n v="16192000000"/>
    <n v="10977000000"/>
    <n v="674000000"/>
    <n v="1540000000"/>
    <s v=" $-   "/>
    <s v="Information Technology"/>
    <s v="Semiconductors"/>
  </r>
  <r>
    <s v="MU"/>
    <x v="3"/>
    <d v="2016-09-01T00:00:00"/>
    <n v="12399000000"/>
    <n v="9894000000"/>
    <n v="653000000"/>
    <n v="1617000000"/>
    <s v=" $-   "/>
    <s v="Information Technology"/>
    <s v="Semiconductors"/>
  </r>
  <r>
    <s v="MUR"/>
    <x v="0"/>
    <d v="2012-12-31T00:00:00"/>
    <n v="4608563000"/>
    <n v="1079136000"/>
    <n v="285144000"/>
    <s v=" $-   "/>
    <n v="1291456000"/>
    <s v="Energy"/>
    <s v="Integrated Oil &amp; Gas"/>
  </r>
  <r>
    <s v="MUR"/>
    <x v="1"/>
    <d v="2013-12-31T00:00:00"/>
    <n v="5312686000"/>
    <n v="1252812000"/>
    <n v="466498000"/>
    <s v=" $-   "/>
    <n v="1602390000"/>
    <s v="Energy"/>
    <s v="Integrated Oil &amp; Gas"/>
  </r>
  <r>
    <s v="MUR"/>
    <x v="2"/>
    <d v="2014-12-31T00:00:00"/>
    <n v="5288933000"/>
    <n v="1089888000"/>
    <n v="471219000"/>
    <s v=" $-   "/>
    <n v="1957025000"/>
    <s v="Energy"/>
    <s v="Integrated Oil &amp; Gas"/>
  </r>
  <r>
    <s v="MUR"/>
    <x v="3"/>
    <d v="2015-12-31T00:00:00"/>
    <n v="2787116000"/>
    <n v="832306000"/>
    <n v="372457000"/>
    <s v=" $-   "/>
    <n v="1668489000"/>
    <s v="Energy"/>
    <s v="Integrated Oil &amp; Gas"/>
  </r>
  <r>
    <s v="MYL"/>
    <x v="0"/>
    <d v="2014-12-31T00:00:00"/>
    <n v="7719600000"/>
    <n v="4191600000"/>
    <n v="1545700000"/>
    <n v="581800000"/>
    <s v=" $-   "/>
    <s v="Health Care"/>
    <s v="Pharmaceuticals"/>
  </r>
  <r>
    <s v="MYL"/>
    <x v="1"/>
    <d v="2015-12-31T00:00:00"/>
    <n v="9429300000"/>
    <n v="5213200000"/>
    <n v="2180700000"/>
    <n v="671900000"/>
    <s v=" $-   "/>
    <s v="Health Care"/>
    <s v="Pharmaceuticals"/>
  </r>
  <r>
    <s v="NBL"/>
    <x v="0"/>
    <d v="2013-12-31T00:00:00"/>
    <n v="5015000000"/>
    <n v="844000000"/>
    <n v="446000000"/>
    <s v=" $-   "/>
    <n v="1568000000"/>
    <s v="Energy"/>
    <s v="Oil &amp; Gas Exploration &amp; Production"/>
  </r>
  <r>
    <s v="NBL"/>
    <x v="1"/>
    <d v="2014-12-31T00:00:00"/>
    <n v="5115000000"/>
    <n v="945000000"/>
    <n v="495000000"/>
    <s v=" $-   "/>
    <n v="1759000000"/>
    <s v="Energy"/>
    <s v="Oil &amp; Gas Exploration &amp; Production"/>
  </r>
  <r>
    <s v="NBL"/>
    <x v="2"/>
    <d v="2015-12-31T00:00:00"/>
    <n v="3183000000"/>
    <n v="979000000"/>
    <n v="745000000"/>
    <s v=" $-   "/>
    <n v="2131000000"/>
    <s v="Energy"/>
    <s v="Oil &amp; Gas Exploration &amp; Production"/>
  </r>
  <r>
    <s v="NBL"/>
    <x v="3"/>
    <d v="2016-12-31T00:00:00"/>
    <n v="3491000000"/>
    <n v="1083000000"/>
    <n v="233000000"/>
    <s v=" $-   "/>
    <n v="2454000000"/>
    <s v="Energy"/>
    <s v="Oil &amp; Gas Exploration &amp; Production"/>
  </r>
  <r>
    <s v="NDAQ"/>
    <x v="0"/>
    <d v="2012-12-31T00:00:00"/>
    <n v="3023000000"/>
    <n v="1446000000"/>
    <n v="832000000"/>
    <s v=" $-   "/>
    <n v="104000000"/>
    <s v="Financials"/>
    <s v="Diversified Financial Services"/>
  </r>
  <r>
    <s v="NDAQ"/>
    <x v="1"/>
    <d v="2013-12-31T00:00:00"/>
    <n v="3100000000"/>
    <n v="1316000000"/>
    <n v="1054000000"/>
    <s v=" $-   "/>
    <n v="122000000"/>
    <s v="Financials"/>
    <s v="Diversified Financial Services"/>
  </r>
  <r>
    <s v="NDAQ"/>
    <x v="2"/>
    <d v="2014-12-31T00:00:00"/>
    <n v="3383000000"/>
    <n v="1433000000"/>
    <n v="1095000000"/>
    <s v=" $-   "/>
    <n v="137000000"/>
    <s v="Financials"/>
    <s v="Diversified Financial Services"/>
  </r>
  <r>
    <s v="NDAQ"/>
    <x v="3"/>
    <d v="2015-12-31T00:00:00"/>
    <n v="3292000000"/>
    <n v="1313000000"/>
    <n v="1050000000"/>
    <s v=" $-   "/>
    <n v="138000000"/>
    <s v="Financials"/>
    <s v="Diversified Financial Services"/>
  </r>
  <r>
    <s v="NEE"/>
    <x v="0"/>
    <d v="2012-12-31T00:00:00"/>
    <n v="14256000000"/>
    <n v="8276000000"/>
    <n v="1186000000"/>
    <s v=" $-   "/>
    <n v="1518000000"/>
    <s v="Utilities"/>
    <s v="MultiUtilities"/>
  </r>
  <r>
    <s v="NEE"/>
    <x v="1"/>
    <d v="2013-12-31T00:00:00"/>
    <n v="15136000000"/>
    <n v="8152000000"/>
    <n v="1280000000"/>
    <s v=" $-   "/>
    <n v="2163000000"/>
    <s v="Utilities"/>
    <s v="MultiUtilities"/>
  </r>
  <r>
    <s v="NEE"/>
    <x v="2"/>
    <d v="2014-12-31T00:00:00"/>
    <n v="17021000000"/>
    <n v="8751000000"/>
    <n v="1324000000"/>
    <s v=" $-   "/>
    <n v="2551000000"/>
    <s v="Utilities"/>
    <s v="MultiUtilities"/>
  </r>
  <r>
    <s v="NEE"/>
    <x v="3"/>
    <d v="2015-12-31T00:00:00"/>
    <n v="17486000000"/>
    <n v="8596000000"/>
    <n v="1399000000"/>
    <s v=" $-   "/>
    <n v="2831000000"/>
    <s v="Utilities"/>
    <s v="MultiUtilities"/>
  </r>
  <r>
    <s v="NEM"/>
    <x v="0"/>
    <d v="2012-12-31T00:00:00"/>
    <n v="9964000000"/>
    <n v="4334000000"/>
    <n v="757000000"/>
    <n v="704000000"/>
    <n v="1032000000"/>
    <s v="Materials"/>
    <s v="Gold"/>
  </r>
  <r>
    <s v="NEM"/>
    <x v="1"/>
    <d v="2013-12-31T00:00:00"/>
    <n v="8414000000"/>
    <n v="5299000000"/>
    <n v="584000000"/>
    <n v="469000000"/>
    <n v="1362000000"/>
    <s v="Materials"/>
    <s v="Gold"/>
  </r>
  <r>
    <s v="NEM"/>
    <x v="2"/>
    <d v="2014-12-31T00:00:00"/>
    <n v="7292000000"/>
    <n v="4457000000"/>
    <n v="545000000"/>
    <n v="325000000"/>
    <n v="1229000000"/>
    <s v="Materials"/>
    <s v="Gold"/>
  </r>
  <r>
    <s v="NEM"/>
    <x v="3"/>
    <d v="2015-12-31T00:00:00"/>
    <n v="7729000000"/>
    <n v="4312000000"/>
    <n v="670000000"/>
    <n v="289000000"/>
    <n v="1239000000"/>
    <s v="Materials"/>
    <s v="Gold"/>
  </r>
  <r>
    <s v="NFLX"/>
    <x v="0"/>
    <d v="2013-12-31T00:00:00"/>
    <n v="4374562000"/>
    <n v="3117203000"/>
    <n v="650243000"/>
    <n v="378769000"/>
    <s v=" $-   "/>
    <s v="Information Technology"/>
    <s v="Internet Software &amp; Services"/>
  </r>
  <r>
    <s v="NFLX"/>
    <x v="1"/>
    <d v="2014-12-31T00:00:00"/>
    <n v="5504656000"/>
    <n v="3752760000"/>
    <n v="876927000"/>
    <n v="472321000"/>
    <s v=" $-   "/>
    <s v="Information Technology"/>
    <s v="Internet Software &amp; Services"/>
  </r>
  <r>
    <s v="NFLX"/>
    <x v="2"/>
    <d v="2015-12-31T00:00:00"/>
    <n v="6779511000"/>
    <n v="4591476000"/>
    <n v="1231421000"/>
    <n v="650788000"/>
    <s v=" $-   "/>
    <s v="Information Technology"/>
    <s v="Internet Software &amp; Services"/>
  </r>
  <r>
    <s v="NFLX"/>
    <x v="3"/>
    <d v="2016-12-31T00:00:00"/>
    <n v="8830669000"/>
    <n v="6029901000"/>
    <n v="1568877000"/>
    <n v="852098000"/>
    <s v=" $-   "/>
    <s v="Information Technology"/>
    <s v="Internet Software &amp; Services"/>
  </r>
  <r>
    <s v="NFX"/>
    <x v="0"/>
    <d v="2012-12-31T00:00:00"/>
    <n v="1562000000"/>
    <n v="413000000"/>
    <n v="311000000"/>
    <s v=" $-   "/>
    <n v="704000000"/>
    <s v="Energy"/>
    <s v="Oil &amp; Gas Exploration &amp; Production"/>
  </r>
  <r>
    <s v="NFX"/>
    <x v="1"/>
    <d v="2013-12-31T00:00:00"/>
    <n v="1857000000"/>
    <n v="411000000"/>
    <n v="311000000"/>
    <s v=" $-   "/>
    <n v="685000000"/>
    <s v="Energy"/>
    <s v="Oil &amp; Gas Exploration &amp; Production"/>
  </r>
  <r>
    <s v="NFX"/>
    <x v="2"/>
    <d v="2014-12-31T00:00:00"/>
    <n v="2288000000"/>
    <n v="485000000"/>
    <n v="358000000"/>
    <s v=" $-   "/>
    <n v="870000000"/>
    <s v="Energy"/>
    <s v="Oil &amp; Gas Exploration &amp; Production"/>
  </r>
  <r>
    <s v="NFX"/>
    <x v="3"/>
    <d v="2015-12-31T00:00:00"/>
    <n v="1557000000"/>
    <n v="497000000"/>
    <n v="5204000000"/>
    <s v=" $-   "/>
    <n v="917000000"/>
    <s v="Energy"/>
    <s v="Oil &amp; Gas Exploration &amp; Production"/>
  </r>
  <r>
    <s v="NKE"/>
    <x v="0"/>
    <d v="2013-05-31T00:00:00"/>
    <n v="25313000000"/>
    <n v="14279000000"/>
    <n v="7796000000"/>
    <s v=" $-   "/>
    <s v=" $-   "/>
    <s v="Consumer Discretionary"/>
    <s v="Apparel, Accessories &amp; Luxury Goods"/>
  </r>
  <r>
    <s v="NKE"/>
    <x v="1"/>
    <d v="2014-05-31T00:00:00"/>
    <n v="27799000000"/>
    <n v="15353000000"/>
    <n v="8766000000"/>
    <s v=" $-   "/>
    <s v=" $-   "/>
    <s v="Consumer Discretionary"/>
    <s v="Apparel, Accessories &amp; Luxury Goods"/>
  </r>
  <r>
    <s v="NKE"/>
    <x v="2"/>
    <d v="2015-05-31T00:00:00"/>
    <n v="30601000000"/>
    <n v="16534000000"/>
    <n v="9892000000"/>
    <s v=" $-   "/>
    <s v=" $-   "/>
    <s v="Consumer Discretionary"/>
    <s v="Apparel, Accessories &amp; Luxury Goods"/>
  </r>
  <r>
    <s v="NKE"/>
    <x v="3"/>
    <d v="2016-05-31T00:00:00"/>
    <n v="32376000000"/>
    <n v="17405000000"/>
    <n v="10469000000"/>
    <s v=" $-   "/>
    <s v=" $-   "/>
    <s v="Consumer Discretionary"/>
    <s v="Apparel, Accessories &amp; Luxury Goods"/>
  </r>
  <r>
    <s v="NLSN"/>
    <x v="0"/>
    <d v="2013-12-31T00:00:00"/>
    <n v="5703000000"/>
    <n v="2398000000"/>
    <n v="1815000000"/>
    <s v=" $-   "/>
    <n v="510000000"/>
    <s v="Industrials"/>
    <s v="Research &amp; Consulting Services"/>
  </r>
  <r>
    <s v="NLSN"/>
    <x v="1"/>
    <d v="2014-12-31T00:00:00"/>
    <n v="6288000000"/>
    <n v="2620000000"/>
    <n v="1917000000"/>
    <s v=" $-   "/>
    <n v="573000000"/>
    <s v="Industrials"/>
    <s v="Research &amp; Consulting Services"/>
  </r>
  <r>
    <s v="NLSN"/>
    <x v="2"/>
    <d v="2015-12-31T00:00:00"/>
    <n v="6172000000"/>
    <n v="2539000000"/>
    <n v="1915000000"/>
    <s v=" $-   "/>
    <n v="574000000"/>
    <s v="Industrials"/>
    <s v="Research &amp; Consulting Services"/>
  </r>
  <r>
    <s v="NLSN"/>
    <x v="3"/>
    <d v="2016-12-31T00:00:00"/>
    <n v="6309000000"/>
    <n v="2607000000"/>
    <n v="1851000000"/>
    <s v=" $-   "/>
    <n v="603000000"/>
    <s v="Industrials"/>
    <s v="Research &amp; Consulting Services"/>
  </r>
  <r>
    <s v="NOV"/>
    <x v="0"/>
    <d v="2012-12-31T00:00:00"/>
    <n v="17194000000"/>
    <n v="12151000000"/>
    <n v="1654000000"/>
    <s v=" $-   "/>
    <s v=" $-   "/>
    <s v="Energy"/>
    <s v="Oil &amp; Gas Equipment &amp; Services"/>
  </r>
  <r>
    <s v="NOV"/>
    <x v="1"/>
    <d v="2013-12-31T00:00:00"/>
    <n v="19221000000"/>
    <n v="14117000000"/>
    <n v="1905000000"/>
    <s v=" $-   "/>
    <s v=" $-   "/>
    <s v="Energy"/>
    <s v="Oil &amp; Gas Equipment &amp; Services"/>
  </r>
  <r>
    <s v="NOV"/>
    <x v="2"/>
    <d v="2014-12-31T00:00:00"/>
    <n v="21440000000"/>
    <n v="15631000000"/>
    <n v="2092000000"/>
    <s v=" $-   "/>
    <s v=" $-   "/>
    <s v="Energy"/>
    <s v="Oil &amp; Gas Equipment &amp; Services"/>
  </r>
  <r>
    <s v="NOV"/>
    <x v="3"/>
    <d v="2015-12-31T00:00:00"/>
    <n v="14757000000"/>
    <n v="11694000000"/>
    <n v="1764000000"/>
    <s v=" $-   "/>
    <s v=" $-   "/>
    <s v="Energy"/>
    <s v="Oil &amp; Gas Equipment &amp; Services"/>
  </r>
  <r>
    <s v="NSC"/>
    <x v="0"/>
    <d v="2013-12-31T00:00:00"/>
    <n v="11245000000"/>
    <n v="4070000000"/>
    <n v="3002000000"/>
    <s v=" $-   "/>
    <n v="916000000"/>
    <s v="Industrials"/>
    <s v="Railroads"/>
  </r>
  <r>
    <s v="NSC"/>
    <x v="1"/>
    <d v="2014-12-31T00:00:00"/>
    <n v="11624000000"/>
    <n v="4201000000"/>
    <n v="2897000000"/>
    <s v=" $-   "/>
    <n v="951000000"/>
    <s v="Industrials"/>
    <s v="Railroads"/>
  </r>
  <r>
    <s v="NSC"/>
    <x v="2"/>
    <d v="2015-12-31T00:00:00"/>
    <n v="10511000000"/>
    <n v="3662000000"/>
    <n v="2911000000"/>
    <s v=" $-   "/>
    <n v="1054000000"/>
    <s v="Industrials"/>
    <s v="Railroads"/>
  </r>
  <r>
    <s v="NSC"/>
    <x v="3"/>
    <d v="2016-12-31T00:00:00"/>
    <n v="9888000000"/>
    <n v="3045000000"/>
    <n v="2743000000"/>
    <s v=" $-   "/>
    <n v="1026000000"/>
    <s v="Industrials"/>
    <s v="Railroads"/>
  </r>
  <r>
    <s v="NTAP"/>
    <x v="0"/>
    <d v="2013-04-26T00:00:00"/>
    <n v="6332400000"/>
    <n v="2571300000"/>
    <n v="2247400000"/>
    <n v="904200000"/>
    <s v=" $-   "/>
    <s v="Information Technology"/>
    <s v="Internet Software &amp; Services"/>
  </r>
  <r>
    <s v="NTAP"/>
    <x v="1"/>
    <d v="2014-04-25T00:00:00"/>
    <n v="6325000000"/>
    <n v="2406000000"/>
    <n v="2179000000"/>
    <n v="918000000"/>
    <s v=" $-   "/>
    <s v="Information Technology"/>
    <s v="Internet Software &amp; Services"/>
  </r>
  <r>
    <s v="NTAP"/>
    <x v="2"/>
    <d v="2015-04-24T00:00:00"/>
    <n v="6123000000"/>
    <n v="2290000000"/>
    <n v="2197000000"/>
    <n v="920000000"/>
    <s v=" $-   "/>
    <s v="Information Technology"/>
    <s v="Internet Software &amp; Services"/>
  </r>
  <r>
    <s v="NTAP"/>
    <x v="3"/>
    <d v="2016-04-29T00:00:00"/>
    <n v="5546000000"/>
    <n v="2173000000"/>
    <n v="2099000000"/>
    <n v="861000000"/>
    <s v=" $-   "/>
    <s v="Information Technology"/>
    <s v="Internet Software &amp; Services"/>
  </r>
  <r>
    <s v="NUE"/>
    <x v="0"/>
    <d v="2012-12-31T00:00:00"/>
    <n v="19429273000"/>
    <n v="17915735000"/>
    <n v="454900000"/>
    <s v=" $-   "/>
    <s v=" $-   "/>
    <s v="Materials"/>
    <s v="Steel"/>
  </r>
  <r>
    <s v="NUE"/>
    <x v="1"/>
    <d v="2013-12-31T00:00:00"/>
    <n v="19052046000"/>
    <n v="17641421000"/>
    <n v="467904000"/>
    <s v=" $-   "/>
    <s v=" $-   "/>
    <s v="Materials"/>
    <s v="Steel"/>
  </r>
  <r>
    <s v="NUE"/>
    <x v="2"/>
    <d v="2014-12-31T00:00:00"/>
    <n v="21105141000"/>
    <n v="19198615000"/>
    <n v="520805000"/>
    <s v=" $-   "/>
    <s v=" $-   "/>
    <s v="Materials"/>
    <s v="Steel"/>
  </r>
  <r>
    <s v="NUE"/>
    <x v="3"/>
    <d v="2015-12-31T00:00:00"/>
    <n v="16439276000"/>
    <n v="14858014000"/>
    <n v="458989000"/>
    <s v=" $-   "/>
    <s v=" $-   "/>
    <s v="Materials"/>
    <s v="Steel"/>
  </r>
  <r>
    <s v="NVDA"/>
    <x v="0"/>
    <d v="2013-01-27T00:00:00"/>
    <n v="4280159000"/>
    <n v="2053816000"/>
    <n v="430822000"/>
    <n v="1147282000"/>
    <s v=" $-   "/>
    <s v="Information Technology"/>
    <s v="Semiconductors"/>
  </r>
  <r>
    <s v="NVDA"/>
    <x v="1"/>
    <d v="2014-01-26T00:00:00"/>
    <n v="4130000000"/>
    <n v="1862000000"/>
    <n v="436000000"/>
    <n v="1336000000"/>
    <s v=" $-   "/>
    <s v="Information Technology"/>
    <s v="Semiconductors"/>
  </r>
  <r>
    <s v="NVDA"/>
    <x v="2"/>
    <d v="2015-01-25T00:00:00"/>
    <n v="4682000000"/>
    <n v="2083000000"/>
    <n v="480000000"/>
    <n v="1360000000"/>
    <s v=" $-   "/>
    <s v="Information Technology"/>
    <s v="Semiconductors"/>
  </r>
  <r>
    <s v="NVDA"/>
    <x v="3"/>
    <d v="2016-01-31T00:00:00"/>
    <n v="5010000000"/>
    <n v="2199000000"/>
    <n v="602000000"/>
    <n v="1331000000"/>
    <s v=" $-   "/>
    <s v="Information Technology"/>
    <s v="Semiconductors"/>
  </r>
  <r>
    <s v="NWL"/>
    <x v="0"/>
    <d v="2012-12-31T00:00:00"/>
    <n v="5508500000"/>
    <n v="3414400000"/>
    <n v="1403500000"/>
    <s v=" $-   "/>
    <s v=" $-   "/>
    <s v="Consumer Discretionary"/>
    <s v="Housewares &amp; Specialties"/>
  </r>
  <r>
    <s v="NWL"/>
    <x v="1"/>
    <d v="2013-12-31T00:00:00"/>
    <n v="5607000000"/>
    <n v="3482100000"/>
    <n v="1399500000"/>
    <s v=" $-   "/>
    <s v=" $-   "/>
    <s v="Consumer Discretionary"/>
    <s v="Housewares &amp; Specialties"/>
  </r>
  <r>
    <s v="NWL"/>
    <x v="2"/>
    <d v="2014-12-31T00:00:00"/>
    <n v="5727000000"/>
    <n v="3523600000"/>
    <n v="1545900000"/>
    <s v=" $-   "/>
    <s v=" $-   "/>
    <s v="Consumer Discretionary"/>
    <s v="Housewares &amp; Specialties"/>
  </r>
  <r>
    <s v="NWL"/>
    <x v="3"/>
    <d v="2015-12-31T00:00:00"/>
    <n v="5915700000"/>
    <n v="3611100000"/>
    <n v="1626000000"/>
    <s v=" $-   "/>
    <s v=" $-   "/>
    <s v="Consumer Discretionary"/>
    <s v="Housewares &amp; Specialties"/>
  </r>
  <r>
    <s v="O"/>
    <x v="0"/>
    <d v="2012-12-31T00:00:00"/>
    <n v="484581000"/>
    <n v="21306000"/>
    <n v="38123000"/>
    <s v=" $-   "/>
    <n v="147515000"/>
    <s v="Real Estate"/>
    <s v="Retail REITs"/>
  </r>
  <r>
    <s v="O"/>
    <x v="1"/>
    <d v="2013-12-31T00:00:00"/>
    <n v="780209000"/>
    <n v="38851000"/>
    <n v="56881000"/>
    <s v=" $-   "/>
    <n v="306769000"/>
    <s v="Real Estate"/>
    <s v="Retail REITs"/>
  </r>
  <r>
    <s v="O"/>
    <x v="2"/>
    <d v="2014-12-31T00:00:00"/>
    <n v="933505000"/>
    <n v="53871000"/>
    <n v="51085000"/>
    <s v=" $-   "/>
    <n v="374661000"/>
    <s v="Real Estate"/>
    <s v="Retail REITs"/>
  </r>
  <r>
    <s v="O"/>
    <x v="3"/>
    <d v="2015-12-31T00:00:00"/>
    <n v="1023285000"/>
    <n v="55352000"/>
    <n v="49298000"/>
    <s v=" $-   "/>
    <n v="409215000"/>
    <s v="Real Estate"/>
    <s v="Retail REITs"/>
  </r>
  <r>
    <s v="OKE"/>
    <x v="0"/>
    <d v="2012-12-31T00:00:00"/>
    <n v="10184121000"/>
    <n v="8540319000"/>
    <n v="491725000"/>
    <s v=" $-   "/>
    <n v="205334000"/>
    <s v="Energy"/>
    <s v="Oil &amp; Gas Exploration &amp; Production"/>
  </r>
  <r>
    <s v="OKE"/>
    <x v="1"/>
    <d v="2013-12-31T00:00:00"/>
    <n v="11871879000"/>
    <n v="10222213000"/>
    <n v="541586000"/>
    <s v=" $-   "/>
    <n v="239343000"/>
    <s v="Energy"/>
    <s v="Oil &amp; Gas Exploration &amp; Production"/>
  </r>
  <r>
    <s v="OKE"/>
    <x v="2"/>
    <d v="2014-12-31T00:00:00"/>
    <n v="12195091000"/>
    <n v="10088548000"/>
    <n v="674887000"/>
    <s v=" $-   "/>
    <n v="294684000"/>
    <s v="Energy"/>
    <s v="Oil &amp; Gas Exploration &amp; Production"/>
  </r>
  <r>
    <s v="OKE"/>
    <x v="3"/>
    <d v="2015-12-31T00:00:00"/>
    <n v="7763206000"/>
    <n v="5641052000"/>
    <n v="693331000"/>
    <s v=" $-   "/>
    <n v="354620000"/>
    <s v="Energy"/>
    <s v="Oil &amp; Gas Exploration &amp; Production"/>
  </r>
  <r>
    <s v="OMC"/>
    <x v="0"/>
    <d v="2014-12-31T00:00:00"/>
    <n v="15317800000"/>
    <n v="12602100000"/>
    <n v="477200000"/>
    <s v=" $-   "/>
    <n v="294400000"/>
    <s v="Consumer Discretionary"/>
    <s v="Advertising"/>
  </r>
  <r>
    <s v="OMC"/>
    <x v="1"/>
    <d v="2015-12-31T00:00:00"/>
    <n v="15134400000"/>
    <n v="12491400000"/>
    <n v="431800000"/>
    <s v=" $-   "/>
    <n v="291100000"/>
    <s v="Consumer Discretionary"/>
    <s v="Advertising"/>
  </r>
  <r>
    <s v="OMC"/>
    <x v="2"/>
    <d v="2016-12-31T00:00:00"/>
    <n v="15416900000"/>
    <n v="12671200000"/>
    <n v="443900000"/>
    <s v=" $-   "/>
    <n v="292900000"/>
    <s v="Consumer Discretionary"/>
    <s v="Advertising"/>
  </r>
  <r>
    <s v="ORLY"/>
    <x v="0"/>
    <d v="2012-12-31T00:00:00"/>
    <n v="6182184000"/>
    <n v="3084766000"/>
    <n v="2120025000"/>
    <s v=" $-   "/>
    <s v=" $-   "/>
    <s v="Consumer Discretionary"/>
    <s v="Specialty Stores"/>
  </r>
  <r>
    <s v="ORLY"/>
    <x v="1"/>
    <d v="2013-12-31T00:00:00"/>
    <n v="6649237000"/>
    <n v="3280236000"/>
    <n v="2265516000"/>
    <s v=" $-   "/>
    <s v=" $-   "/>
    <s v="Consumer Discretionary"/>
    <s v="Specialty Stores"/>
  </r>
  <r>
    <s v="ORLY"/>
    <x v="2"/>
    <d v="2014-12-31T00:00:00"/>
    <n v="7216081000"/>
    <n v="3507180000"/>
    <n v="2438527000"/>
    <s v=" $-   "/>
    <s v=" $-   "/>
    <s v="Consumer Discretionary"/>
    <s v="Specialty Stores"/>
  </r>
  <r>
    <s v="ORLY"/>
    <x v="3"/>
    <d v="2015-12-31T00:00:00"/>
    <n v="7966674000"/>
    <n v="3804031000"/>
    <n v="2648622000"/>
    <s v=" $-   "/>
    <s v=" $-   "/>
    <s v="Consumer Discretionary"/>
    <s v="Specialty Stores"/>
  </r>
  <r>
    <s v="OXY"/>
    <x v="0"/>
    <d v="2012-12-31T00:00:00"/>
    <n v="20100000000"/>
    <n v="6530000000"/>
    <n v="1879000000"/>
    <s v=" $-   "/>
    <n v="3585000000"/>
    <s v="Energy"/>
    <s v="Oil &amp; Gas Exploration &amp; Production"/>
  </r>
  <r>
    <s v="OXY"/>
    <x v="1"/>
    <d v="2013-12-31T00:00:00"/>
    <n v="20170000000"/>
    <n v="6497000000"/>
    <n v="2108000000"/>
    <s v=" $-   "/>
    <n v="4203000000"/>
    <s v="Energy"/>
    <s v="Oil &amp; Gas Exploration &amp; Production"/>
  </r>
  <r>
    <s v="OXY"/>
    <x v="2"/>
    <d v="2014-12-31T00:00:00"/>
    <n v="19312000000"/>
    <n v="6803000000"/>
    <n v="2053000000"/>
    <s v=" $-   "/>
    <n v="4261000000"/>
    <s v="Energy"/>
    <s v="Oil &amp; Gas Exploration &amp; Production"/>
  </r>
  <r>
    <s v="OXY"/>
    <x v="3"/>
    <d v="2015-12-31T00:00:00"/>
    <n v="12480000000"/>
    <n v="5804000000"/>
    <n v="1613000000"/>
    <s v=" $-   "/>
    <n v="4544000000"/>
    <s v="Energy"/>
    <s v="Oil &amp; Gas Exploration &amp; Production"/>
  </r>
  <r>
    <s v="PBCT"/>
    <x v="0"/>
    <d v="2012-12-31T00:00:00"/>
    <n v="1355300000"/>
    <n v="90800000"/>
    <n v="803800000"/>
    <s v=" $-   "/>
    <n v="76000000"/>
    <s v="Financials"/>
    <s v="Thrifts &amp; Mortgage Finance"/>
  </r>
  <r>
    <s v="PBCT"/>
    <x v="1"/>
    <d v="2013-12-31T00:00:00"/>
    <n v="1346100000"/>
    <n v="81100000"/>
    <n v="812800000"/>
    <s v=" $-   "/>
    <n v="69900000"/>
    <s v="Financials"/>
    <s v="Thrifts &amp; Mortgage Finance"/>
  </r>
  <r>
    <s v="PBCT"/>
    <x v="2"/>
    <d v="2014-12-31T00:00:00"/>
    <n v="1381400000"/>
    <n v="80900000"/>
    <n v="816700000"/>
    <s v=" $-   "/>
    <n v="65400000"/>
    <s v="Financials"/>
    <s v="Thrifts &amp; Mortgage Finance"/>
  </r>
  <r>
    <s v="PBCT"/>
    <x v="3"/>
    <d v="2015-12-31T00:00:00"/>
    <n v="1421300000"/>
    <n v="95500000"/>
    <n v="836700000"/>
    <s v=" $-   "/>
    <n v="57300000"/>
    <s v="Financials"/>
    <s v="Thrifts &amp; Mortgage Finance"/>
  </r>
  <r>
    <s v="PBI"/>
    <x v="0"/>
    <d v="2012-12-31T00:00:00"/>
    <n v="3823713000"/>
    <n v="1582398000"/>
    <n v="1489735000"/>
    <n v="114250000"/>
    <s v=" $-   "/>
    <s v="Industrials"/>
    <s v="Technology, Hardware, Software and Supplies"/>
  </r>
  <r>
    <s v="PBI"/>
    <x v="1"/>
    <d v="2013-12-31T00:00:00"/>
    <n v="3791335000"/>
    <n v="1650622000"/>
    <n v="1420096000"/>
    <n v="110412000"/>
    <s v=" $-   "/>
    <s v="Industrials"/>
    <s v="Technology, Hardware, Software and Supplies"/>
  </r>
  <r>
    <s v="PBI"/>
    <x v="2"/>
    <d v="2014-12-31T00:00:00"/>
    <n v="3821504000"/>
    <n v="1680791000"/>
    <n v="1378400000"/>
    <n v="109931000"/>
    <s v=" $-   "/>
    <s v="Industrials"/>
    <s v="Technology, Hardware, Software and Supplies"/>
  </r>
  <r>
    <s v="PBI"/>
    <x v="3"/>
    <d v="2015-12-31T00:00:00"/>
    <n v="3578060000"/>
    <n v="1558591000"/>
    <n v="1279961000"/>
    <n v="110156000"/>
    <s v=" $-   "/>
    <s v="Industrials"/>
    <s v="Technology, Hardware, Software and Supplies"/>
  </r>
  <r>
    <s v="PCAR"/>
    <x v="0"/>
    <d v="2012-12-31T00:00:00"/>
    <n v="16596800000"/>
    <n v="13908300000"/>
    <n v="571600000"/>
    <n v="279300000"/>
    <n v="517400000"/>
    <s v="Industrials"/>
    <s v="Construction &amp; Farm Machinery &amp; Heavy Trucks"/>
  </r>
  <r>
    <s v="PCAR"/>
    <x v="1"/>
    <d v="2013-12-31T00:00:00"/>
    <n v="16661000000"/>
    <n v="13900700000"/>
    <n v="559500000"/>
    <n v="251400000"/>
    <n v="571700000"/>
    <s v="Industrials"/>
    <s v="Construction &amp; Farm Machinery &amp; Heavy Trucks"/>
  </r>
  <r>
    <s v="PCAR"/>
    <x v="2"/>
    <d v="2014-12-31T00:00:00"/>
    <n v="18534400000"/>
    <n v="15481600000"/>
    <n v="561400000"/>
    <n v="215600000"/>
    <n v="588500000"/>
    <s v="Industrials"/>
    <s v="Construction &amp; Farm Machinery &amp; Heavy Trucks"/>
  </r>
  <r>
    <s v="PCAR"/>
    <x v="3"/>
    <d v="2015-12-31T00:00:00"/>
    <n v="18671300000"/>
    <n v="15292100000"/>
    <n v="541500000"/>
    <n v="239800000"/>
    <n v="583700000"/>
    <s v="Industrials"/>
    <s v="Construction &amp; Farm Machinery &amp; Heavy Trucks"/>
  </r>
  <r>
    <s v="PCG"/>
    <x v="0"/>
    <d v="2013-12-31T00:00:00"/>
    <n v="15598000000"/>
    <n v="11759000000"/>
    <s v=" $-   "/>
    <s v=" $-   "/>
    <n v="2077000000"/>
    <s v="Utilities"/>
    <s v="MultiUtilities"/>
  </r>
  <r>
    <s v="PCG"/>
    <x v="1"/>
    <d v="2014-12-31T00:00:00"/>
    <n v="17090000000"/>
    <n v="12207000000"/>
    <s v=" $-   "/>
    <s v=" $-   "/>
    <n v="2433000000"/>
    <s v="Utilities"/>
    <s v="MultiUtilities"/>
  </r>
  <r>
    <s v="PCG"/>
    <x v="2"/>
    <d v="2015-12-31T00:00:00"/>
    <n v="16833000000"/>
    <n v="12713000000"/>
    <s v=" $-   "/>
    <s v=" $-   "/>
    <n v="2612000000"/>
    <s v="Utilities"/>
    <s v="MultiUtilities"/>
  </r>
  <r>
    <s v="PCG"/>
    <x v="3"/>
    <d v="2016-12-31T00:00:00"/>
    <n v="17666000000"/>
    <n v="12734000000"/>
    <s v=" $-   "/>
    <s v=" $-   "/>
    <n v="2755000000"/>
    <s v="Utilities"/>
    <s v="MultiUtilities"/>
  </r>
  <r>
    <s v="PCLN"/>
    <x v="0"/>
    <d v="2012-12-31T00:00:00"/>
    <n v="5260956000"/>
    <n v="1177275000"/>
    <n v="2188747000"/>
    <s v=" $-   "/>
    <n v="65141000"/>
    <s v="Consumer Discretionary"/>
    <s v="Internet &amp; Direct Marketing Retail"/>
  </r>
  <r>
    <s v="PCLN"/>
    <x v="1"/>
    <d v="2013-12-31T00:00:00"/>
    <n v="6793306000"/>
    <n v="1077420000"/>
    <n v="3185497000"/>
    <s v=" $-   "/>
    <n v="117975000"/>
    <s v="Consumer Discretionary"/>
    <s v="Internet &amp; Direct Marketing Retail"/>
  </r>
  <r>
    <s v="PCLN"/>
    <x v="2"/>
    <d v="2014-12-31T00:00:00"/>
    <n v="8441971000"/>
    <n v="857841000"/>
    <n v="4302998000"/>
    <s v=" $-   "/>
    <n v="207820000"/>
    <s v="Consumer Discretionary"/>
    <s v="Internet &amp; Direct Marketing Retail"/>
  </r>
  <r>
    <s v="PCLN"/>
    <x v="3"/>
    <d v="2015-12-31T00:00:00"/>
    <n v="9223987000"/>
    <n v="632180000"/>
    <n v="5060406000"/>
    <s v=" $-   "/>
    <n v="272494000"/>
    <s v="Consumer Discretionary"/>
    <s v="Internet &amp; Direct Marketing Retail"/>
  </r>
  <r>
    <s v="PDCO"/>
    <x v="0"/>
    <d v="2013-04-27T00:00:00"/>
    <n v="3637212000"/>
    <n v="2446443000"/>
    <s v=" $-   "/>
    <s v=" $-   "/>
    <s v=" $-   "/>
    <s v="Health Care"/>
    <s v="Health Care Supplies"/>
  </r>
  <r>
    <s v="PDCO"/>
    <x v="1"/>
    <d v="2014-04-26T00:00:00"/>
    <n v="3585141000"/>
    <n v="2566444000"/>
    <s v=" $-   "/>
    <s v=" $-   "/>
    <s v=" $-   "/>
    <s v="Health Care"/>
    <s v="Health Care Supplies"/>
  </r>
  <r>
    <s v="PDCO"/>
    <x v="2"/>
    <d v="2015-04-25T00:00:00"/>
    <n v="3910865000"/>
    <n v="2850316000"/>
    <s v=" $-   "/>
    <s v=" $-   "/>
    <s v=" $-   "/>
    <s v="Health Care"/>
    <s v="Health Care Supplies"/>
  </r>
  <r>
    <s v="PDCO"/>
    <x v="3"/>
    <d v="2016-04-30T00:00:00"/>
    <n v="5386703000"/>
    <n v="4063955000"/>
    <s v=" $-   "/>
    <s v=" $-   "/>
    <s v=" $-   "/>
    <s v="Health Care"/>
    <s v="Health Care Supplies"/>
  </r>
  <r>
    <s v="PEG"/>
    <x v="0"/>
    <d v="2012-12-31T00:00:00"/>
    <n v="9781000000"/>
    <n v="6351000000"/>
    <n v="98000000"/>
    <s v=" $-   "/>
    <n v="1054000000"/>
    <s v="Utilities"/>
    <s v="Electric Utilities"/>
  </r>
  <r>
    <s v="PEG"/>
    <x v="1"/>
    <d v="2013-12-31T00:00:00"/>
    <n v="9968000000"/>
    <n v="6423000000"/>
    <n v="68000000"/>
    <s v=" $-   "/>
    <n v="1178000000"/>
    <s v="Utilities"/>
    <s v="Electric Utilities"/>
  </r>
  <r>
    <s v="PEG"/>
    <x v="2"/>
    <d v="2014-12-31T00:00:00"/>
    <n v="10886000000"/>
    <n v="7036000000"/>
    <s v=" $-   "/>
    <s v=" $-   "/>
    <n v="1227000000"/>
    <s v="Utilities"/>
    <s v="Electric Utilities"/>
  </r>
  <r>
    <s v="PEG"/>
    <x v="3"/>
    <d v="2015-12-31T00:00:00"/>
    <n v="10415000000"/>
    <n v="6239000000"/>
    <s v=" $-   "/>
    <s v=" $-   "/>
    <n v="1214000000"/>
    <s v="Utilities"/>
    <s v="Electric Utilities"/>
  </r>
  <r>
    <s v="PEP"/>
    <x v="0"/>
    <d v="2013-12-28T00:00:00"/>
    <n v="66415000000"/>
    <n v="31243000000"/>
    <n v="25357000000"/>
    <s v=" $-   "/>
    <n v="110000000"/>
    <s v="Consumer Staples"/>
    <s v="Soft Drinks"/>
  </r>
  <r>
    <s v="PEP"/>
    <x v="1"/>
    <d v="2014-12-27T00:00:00"/>
    <n v="66683000000"/>
    <n v="31238000000"/>
    <n v="25772000000"/>
    <s v=" $-   "/>
    <n v="92000000"/>
    <s v="Consumer Staples"/>
    <s v="Soft Drinks"/>
  </r>
  <r>
    <s v="PEP"/>
    <x v="2"/>
    <d v="2015-12-26T00:00:00"/>
    <n v="63056000000"/>
    <n v="28731000000"/>
    <n v="24538000000"/>
    <s v=" $-   "/>
    <n v="75000000"/>
    <s v="Consumer Staples"/>
    <s v="Soft Drinks"/>
  </r>
  <r>
    <s v="PEP"/>
    <x v="3"/>
    <d v="2016-12-31T00:00:00"/>
    <n v="62799000000"/>
    <n v="28209000000"/>
    <n v="24735000000"/>
    <s v=" $-   "/>
    <n v="70000000"/>
    <s v="Consumer Staples"/>
    <s v="Soft Drinks"/>
  </r>
  <r>
    <s v="PFE"/>
    <x v="0"/>
    <d v="2012-12-31T00:00:00"/>
    <n v="54657000000"/>
    <n v="9821000000"/>
    <n v="15171000000"/>
    <n v="7482000000"/>
    <n v="5109000000"/>
    <s v="Health Care"/>
    <s v="Pharmaceuticals"/>
  </r>
  <r>
    <s v="PFE"/>
    <x v="1"/>
    <d v="2013-12-31T00:00:00"/>
    <n v="51584000000"/>
    <n v="9586000000"/>
    <n v="14355000000"/>
    <n v="6678000000"/>
    <n v="4599000000"/>
    <s v="Health Care"/>
    <s v="Pharmaceuticals"/>
  </r>
  <r>
    <s v="PFE"/>
    <x v="2"/>
    <d v="2014-12-31T00:00:00"/>
    <n v="49605000000"/>
    <n v="9577000000"/>
    <n v="14097000000"/>
    <n v="8393000000"/>
    <n v="4039000000"/>
    <s v="Health Care"/>
    <s v="Pharmaceuticals"/>
  </r>
  <r>
    <s v="PFE"/>
    <x v="3"/>
    <d v="2015-12-31T00:00:00"/>
    <n v="48851000000"/>
    <n v="9648000000"/>
    <n v="14809000000"/>
    <n v="7690000000"/>
    <n v="3728000000"/>
    <s v="Health Care"/>
    <s v="Pharmaceuticals"/>
  </r>
  <r>
    <s v="PFG"/>
    <x v="0"/>
    <d v="2013-12-31T00:00:00"/>
    <n v="9289500000"/>
    <n v="4683600000"/>
    <n v="189000000"/>
    <s v=" $-   "/>
    <n v="3292900000"/>
    <s v="Financials"/>
    <s v="Diversified Financial Services"/>
  </r>
  <r>
    <s v="PFG"/>
    <x v="1"/>
    <d v="2014-12-31T00:00:00"/>
    <n v="10477600000"/>
    <n v="5231000000"/>
    <n v="177400000"/>
    <s v=" $-   "/>
    <n v="3574300000"/>
    <s v="Financials"/>
    <s v="Diversified Financial Services"/>
  </r>
  <r>
    <s v="PFG"/>
    <x v="2"/>
    <d v="2015-12-31T00:00:00"/>
    <n v="11964400000"/>
    <n v="6697700000"/>
    <n v="163500000"/>
    <s v=" $-   "/>
    <n v="3672400000"/>
    <s v="Financials"/>
    <s v="Diversified Financial Services"/>
  </r>
  <r>
    <s v="PFG"/>
    <x v="3"/>
    <d v="2016-12-31T00:00:00"/>
    <n v="12394100000"/>
    <n v="6913200000"/>
    <n v="156600000"/>
    <s v=" $-   "/>
    <n v="3732600000"/>
    <s v="Financials"/>
    <s v="Diversified Financial Services"/>
  </r>
  <r>
    <s v="PG"/>
    <x v="0"/>
    <d v="2013-12-31T00:00:00"/>
    <n v="2104745000"/>
    <n v="155355000"/>
    <n v="346393000"/>
    <n v="859947000"/>
    <s v=" $-   "/>
    <s v="Consumer Staples"/>
    <s v="Personal Products"/>
  </r>
  <r>
    <s v="PG"/>
    <x v="1"/>
    <d v="2014-12-31T00:00:00"/>
    <n v="2819557000"/>
    <n v="205018000"/>
    <n v="519267000"/>
    <n v="1271353000"/>
    <s v=" $-   "/>
    <s v="Consumer Staples"/>
    <s v="Personal Products"/>
  </r>
  <r>
    <s v="PG"/>
    <x v="2"/>
    <d v="2015-12-31T00:00:00"/>
    <n v="4103728000"/>
    <n v="392709000"/>
    <n v="838526000"/>
    <n v="1620577000"/>
    <s v=" $-   "/>
    <s v="Consumer Staples"/>
    <s v="Personal Products"/>
  </r>
  <r>
    <s v="PG"/>
    <x v="3"/>
    <d v="2016-12-31T00:00:00"/>
    <n v="4860427000"/>
    <n v="299694000"/>
    <n v="1177697000"/>
    <n v="2052295000"/>
    <s v=" $-   "/>
    <s v="Consumer Staples"/>
    <s v="Personal Products"/>
  </r>
  <r>
    <s v="PGR"/>
    <x v="0"/>
    <d v="2012-12-31T00:00:00"/>
    <n v="17083900000"/>
    <n v="15590900000"/>
    <n v="15400000"/>
    <s v=" $-   "/>
    <n v="36100000"/>
    <s v="Financials"/>
    <s v="Property &amp; Casualty Insurance"/>
  </r>
  <r>
    <s v="PGR"/>
    <x v="1"/>
    <d v="2013-12-31T00:00:00"/>
    <n v="18170900000"/>
    <n v="16275100000"/>
    <n v="18800000"/>
    <s v=" $-   "/>
    <n v="38800000"/>
    <s v="Financials"/>
    <s v="Property &amp; Casualty Insurance"/>
  </r>
  <r>
    <s v="PGR"/>
    <x v="2"/>
    <d v="2014-12-31T00:00:00"/>
    <n v="19391400000"/>
    <n v="17297300000"/>
    <n v="18900000"/>
    <s v=" $-   "/>
    <n v="50900000"/>
    <s v="Financials"/>
    <s v="Property &amp; Casualty Insurance"/>
  </r>
  <r>
    <s v="PGR"/>
    <x v="3"/>
    <d v="2015-12-31T00:00:00"/>
    <n v="20853800000"/>
    <n v="18705900000"/>
    <n v="22800000"/>
    <s v=" $-   "/>
    <n v="77500000"/>
    <s v="Financials"/>
    <s v="Property &amp; Casualty Insurance"/>
  </r>
  <r>
    <s v="PH"/>
    <x v="0"/>
    <d v="2013-06-30T00:00:00"/>
    <n v="13015704000"/>
    <n v="10086675000"/>
    <n v="1554973000"/>
    <s v=" $-   "/>
    <s v=" $-   "/>
    <s v="Industrials"/>
    <s v="Industrial Conglomerates"/>
  </r>
  <r>
    <s v="PH"/>
    <x v="1"/>
    <d v="2014-06-30T00:00:00"/>
    <n v="13215971000"/>
    <n v="10188227000"/>
    <n v="1633992000"/>
    <s v=" $-   "/>
    <s v=" $-   "/>
    <s v="Industrials"/>
    <s v="Industrial Conglomerates"/>
  </r>
  <r>
    <s v="PH"/>
    <x v="2"/>
    <d v="2015-06-30T00:00:00"/>
    <n v="12711744000"/>
    <n v="9655245000"/>
    <n v="1544746000"/>
    <s v=" $-   "/>
    <s v=" $-   "/>
    <s v="Industrials"/>
    <s v="Industrial Conglomerates"/>
  </r>
  <r>
    <s v="PH"/>
    <x v="3"/>
    <d v="2016-06-30T00:00:00"/>
    <n v="11360753000"/>
    <n v="8823384000"/>
    <n v="1359360000"/>
    <s v=" $-   "/>
    <s v=" $-   "/>
    <s v="Industrials"/>
    <s v="Industrial Conglomerates"/>
  </r>
  <r>
    <s v="PHM"/>
    <x v="0"/>
    <d v="2013-12-31T00:00:00"/>
    <n v="5679595000"/>
    <n v="4507196000"/>
    <n v="568500000"/>
    <s v=" $-   "/>
    <s v=" $-   "/>
    <s v="Consumer Discretionary"/>
    <s v="Homebuilding"/>
  </r>
  <r>
    <s v="PHM"/>
    <x v="1"/>
    <d v="2014-12-31T00:00:00"/>
    <n v="5822363000"/>
    <n v="4244479000"/>
    <n v="861390000"/>
    <s v=" $-   "/>
    <s v=" $-   "/>
    <s v="Consumer Discretionary"/>
    <s v="Homebuilding"/>
  </r>
  <r>
    <s v="PHM"/>
    <x v="2"/>
    <d v="2015-12-31T00:00:00"/>
    <n v="5981964000"/>
    <n v="4353850000"/>
    <n v="794728000"/>
    <s v=" $-   "/>
    <s v=" $-   "/>
    <s v="Consumer Discretionary"/>
    <s v="Homebuilding"/>
  </r>
  <r>
    <s v="PHM"/>
    <x v="3"/>
    <d v="2016-12-31T00:00:00"/>
    <n v="7668476000"/>
    <n v="5728662000"/>
    <n v="957150000"/>
    <s v=" $-   "/>
    <s v=" $-   "/>
    <s v="Consumer Discretionary"/>
    <s v="Homebuilding"/>
  </r>
  <r>
    <s v="PKI"/>
    <x v="0"/>
    <d v="2012-12-30T00:00:00"/>
    <n v="2105188000"/>
    <n v="1143659000"/>
    <n v="627370000"/>
    <n v="131835000"/>
    <s v=" $-   "/>
    <s v="Health Care"/>
    <s v="Health Care Equipment"/>
  </r>
  <r>
    <s v="PKI"/>
    <x v="1"/>
    <d v="2013-12-29T00:00:00"/>
    <n v="2157586000"/>
    <n v="1181444000"/>
    <n v="581898000"/>
    <n v="132400000"/>
    <s v=" $-   "/>
    <s v="Health Care"/>
    <s v="Health Care Equipment"/>
  </r>
  <r>
    <s v="PKI"/>
    <x v="2"/>
    <d v="2014-12-28T00:00:00"/>
    <n v="2237219000"/>
    <n v="1232611000"/>
    <n v="659335000"/>
    <n v="121141000"/>
    <s v=" $-   "/>
    <s v="Health Care"/>
    <s v="Health Care Equipment"/>
  </r>
  <r>
    <s v="PKI"/>
    <x v="3"/>
    <d v="2016-01-03T00:00:00"/>
    <n v="2262359000"/>
    <n v="1237859000"/>
    <n v="598848000"/>
    <n v="125928000"/>
    <s v=" $-   "/>
    <s v="Health Care"/>
    <s v="Health Care Equipment"/>
  </r>
  <r>
    <s v="PM"/>
    <x v="0"/>
    <d v="2013-12-31T00:00:00"/>
    <n v="80029000000"/>
    <n v="59222000000"/>
    <n v="6890000000"/>
    <s v=" $-   "/>
    <n v="93000000"/>
    <s v="Consumer Staples"/>
    <s v="Tobacco"/>
  </r>
  <r>
    <s v="PM"/>
    <x v="1"/>
    <d v="2014-12-31T00:00:00"/>
    <n v="80106000000"/>
    <n v="60775000000"/>
    <n v="7001000000"/>
    <s v=" $-   "/>
    <n v="93000000"/>
    <s v="Consumer Staples"/>
    <s v="Tobacco"/>
  </r>
  <r>
    <s v="PM"/>
    <x v="2"/>
    <d v="2015-12-31T00:00:00"/>
    <n v="73908000000"/>
    <n v="56479000000"/>
    <n v="6656000000"/>
    <s v=" $-   "/>
    <n v="82000000"/>
    <s v="Consumer Staples"/>
    <s v="Tobacco"/>
  </r>
  <r>
    <s v="PM"/>
    <x v="3"/>
    <d v="2016-12-31T00:00:00"/>
    <n v="74953000000"/>
    <n v="57659000000"/>
    <n v="6405000000"/>
    <s v=" $-   "/>
    <n v="74000000"/>
    <s v="Consumer Staples"/>
    <s v="Tobacco"/>
  </r>
  <r>
    <s v="PNC"/>
    <x v="0"/>
    <d v="2012-12-31T00:00:00"/>
    <n v="16606000000"/>
    <n v="386000000"/>
    <n v="10486000000"/>
    <s v=" $-   "/>
    <n v="987000000"/>
    <s v="Financials"/>
    <s v="Banks"/>
  </r>
  <r>
    <s v="PNC"/>
    <x v="1"/>
    <d v="2013-12-31T00:00:00"/>
    <n v="16872000000"/>
    <n v="344000000"/>
    <n v="9681000000"/>
    <s v=" $-   "/>
    <n v="643000000"/>
    <s v="Financials"/>
    <s v="Banks"/>
  </r>
  <r>
    <s v="PNC"/>
    <x v="2"/>
    <d v="2014-12-31T00:00:00"/>
    <n v="16281000000"/>
    <n v="325000000"/>
    <n v="9488000000"/>
    <s v=" $-   "/>
    <n v="273000000"/>
    <s v="Financials"/>
    <s v="Banks"/>
  </r>
  <r>
    <s v="PNC"/>
    <x v="3"/>
    <d v="2015-12-31T00:00:00"/>
    <n v="16270000000"/>
    <n v="403000000"/>
    <n v="9463000000"/>
    <s v=" $-   "/>
    <n v="255000000"/>
    <s v="Financials"/>
    <s v="Banks"/>
  </r>
  <r>
    <s v="PNR"/>
    <x v="0"/>
    <d v="2012-12-31T00:00:00"/>
    <n v="4306800000"/>
    <n v="3040900000"/>
    <n v="1117700000"/>
    <n v="92300000"/>
    <s v=" $-   "/>
    <s v="Industrials"/>
    <s v="Industrial Machinery"/>
  </r>
  <r>
    <s v="PNR"/>
    <x v="1"/>
    <d v="2013-12-31T00:00:00"/>
    <n v="6999700000"/>
    <n v="4629600000"/>
    <n v="1493700000"/>
    <n v="122800000"/>
    <s v=" $-   "/>
    <s v="Industrials"/>
    <s v="Industrial Machinery"/>
  </r>
  <r>
    <s v="PNR"/>
    <x v="2"/>
    <d v="2014-12-31T00:00:00"/>
    <n v="7039000000"/>
    <n v="4576000000"/>
    <n v="1493800000"/>
    <n v="117300000"/>
    <s v=" $-   "/>
    <s v="Industrials"/>
    <s v="Industrial Machinery"/>
  </r>
  <r>
    <s v="PNR"/>
    <x v="3"/>
    <d v="2015-12-31T00:00:00"/>
    <n v="6449000000"/>
    <n v="4263200000"/>
    <n v="1334300000"/>
    <n v="119600000"/>
    <s v=" $-   "/>
    <s v="Industrials"/>
    <s v="Industrial Machinery"/>
  </r>
  <r>
    <s v="PNW"/>
    <x v="0"/>
    <d v="2012-12-31T00:00:00"/>
    <n v="3301804000"/>
    <n v="1879559000"/>
    <n v="166154000"/>
    <s v=" $-   "/>
    <n v="404336000"/>
    <s v="Utilities"/>
    <s v="MultiUtilities"/>
  </r>
  <r>
    <s v="PNW"/>
    <x v="1"/>
    <d v="2013-12-31T00:00:00"/>
    <n v="3454628000"/>
    <n v="2020436000"/>
    <n v="172161000"/>
    <s v=" $-   "/>
    <n v="415708000"/>
    <s v="Utilities"/>
    <s v="MultiUtilities"/>
  </r>
  <r>
    <s v="PNW"/>
    <x v="2"/>
    <d v="2014-12-31T00:00:00"/>
    <n v="3491632000"/>
    <n v="2087854000"/>
    <n v="175178000"/>
    <s v=" $-   "/>
    <n v="417358000"/>
    <s v="Utilities"/>
    <s v="MultiUtilities"/>
  </r>
  <r>
    <s v="PNW"/>
    <x v="3"/>
    <d v="2015-12-31T00:00:00"/>
    <n v="3495443000"/>
    <n v="1969675000"/>
    <n v="176744000"/>
    <s v=" $-   "/>
    <n v="494422000"/>
    <s v="Utilities"/>
    <s v="MultiUtilities"/>
  </r>
  <r>
    <s v="PPG"/>
    <x v="0"/>
    <d v="2013-12-31T00:00:00"/>
    <n v="14265000000"/>
    <n v="8314000000"/>
    <n v="3486000000"/>
    <n v="463000000"/>
    <n v="452000000"/>
    <s v="Materials"/>
    <s v="Diversified Chemicals"/>
  </r>
  <r>
    <s v="PPG"/>
    <x v="1"/>
    <d v="2014-12-31T00:00:00"/>
    <n v="14791000000"/>
    <n v="8348000000"/>
    <n v="4013000000"/>
    <n v="483000000"/>
    <n v="450000000"/>
    <s v="Materials"/>
    <s v="Diversified Chemicals"/>
  </r>
  <r>
    <s v="PPG"/>
    <x v="2"/>
    <d v="2015-12-31T00:00:00"/>
    <n v="14766000000"/>
    <n v="8206000000"/>
    <n v="3624000000"/>
    <n v="476000000"/>
    <n v="471000000"/>
    <s v="Materials"/>
    <s v="Diversified Chemicals"/>
  </r>
  <r>
    <s v="PPG"/>
    <x v="3"/>
    <d v="2016-12-31T00:00:00"/>
    <n v="14751000000"/>
    <n v="8063000000"/>
    <n v="4630000000"/>
    <n v="466000000"/>
    <n v="462000000"/>
    <s v="Materials"/>
    <s v="Diversified Chemicals"/>
  </r>
  <r>
    <s v="PPL"/>
    <x v="0"/>
    <d v="2012-12-31T00:00:00"/>
    <n v="12132000000"/>
    <n v="4876000000"/>
    <n v="3143000000"/>
    <s v=" $-   "/>
    <n v="1087000000"/>
    <s v="Utilities"/>
    <s v="Electric Utilities"/>
  </r>
  <r>
    <s v="PPL"/>
    <x v="1"/>
    <d v="2013-12-31T00:00:00"/>
    <n v="7263000000"/>
    <n v="1751000000"/>
    <n v="2108000000"/>
    <s v=" $-   "/>
    <n v="843000000"/>
    <s v="Utilities"/>
    <s v="Electric Utilities"/>
  </r>
  <r>
    <s v="PPL"/>
    <x v="2"/>
    <d v="2014-12-31T00:00:00"/>
    <n v="7852000000"/>
    <n v="1889000000"/>
    <n v="2173000000"/>
    <s v=" $-   "/>
    <n v="923000000"/>
    <s v="Utilities"/>
    <s v="Electric Utilities"/>
  </r>
  <r>
    <s v="PPL"/>
    <x v="3"/>
    <d v="2015-12-31T00:00:00"/>
    <n v="7669000000"/>
    <n v="1718000000"/>
    <n v="2237000000"/>
    <s v=" $-   "/>
    <n v="883000000"/>
    <s v="Utilities"/>
    <s v="Electric Utilities"/>
  </r>
  <r>
    <s v="PRU"/>
    <x v="0"/>
    <d v="2012-12-31T00:00:00"/>
    <n v="84847000000"/>
    <n v="66635000000"/>
    <n v="17504000000"/>
    <s v=" $-   "/>
    <s v=" $-   "/>
    <s v="Financials"/>
    <s v="Diversified Financial Services"/>
  </r>
  <r>
    <s v="PRU"/>
    <x v="1"/>
    <d v="2013-12-31T00:00:00"/>
    <n v="41461000000"/>
    <n v="26973000000"/>
    <n v="16172000000"/>
    <s v=" $-   "/>
    <s v=" $-   "/>
    <s v="Financials"/>
    <s v="Diversified Financial Services"/>
  </r>
  <r>
    <s v="PRU"/>
    <x v="2"/>
    <d v="2014-12-31T00:00:00"/>
    <n v="54105000000"/>
    <n v="33560000000"/>
    <n v="18786000000"/>
    <s v=" $-   "/>
    <s v=" $-   "/>
    <s v="Financials"/>
    <s v="Diversified Financial Services"/>
  </r>
  <r>
    <s v="PRU"/>
    <x v="3"/>
    <d v="2015-12-31T00:00:00"/>
    <n v="57119000000"/>
    <n v="32747000000"/>
    <n v="16603000000"/>
    <s v=" $-   "/>
    <s v=" $-   "/>
    <s v="Financials"/>
    <s v="Diversified Financial Services"/>
  </r>
  <r>
    <s v="PSX"/>
    <x v="0"/>
    <d v="2012-12-31T00:00:00"/>
    <n v="179290000000"/>
    <n v="158446000000"/>
    <n v="15443000000"/>
    <s v=" $-   "/>
    <n v="931000000"/>
    <s v="Energy"/>
    <s v="Oil &amp; Gas Refining &amp; Marketing &amp; Transportation"/>
  </r>
  <r>
    <s v="PSX"/>
    <x v="1"/>
    <d v="2013-12-31T00:00:00"/>
    <n v="171596000000"/>
    <n v="152451000000"/>
    <n v="15597000000"/>
    <s v=" $-   "/>
    <n v="971000000"/>
    <s v="Energy"/>
    <s v="Oil &amp; Gas Refining &amp; Marketing &amp; Transportation"/>
  </r>
  <r>
    <s v="PSX"/>
    <x v="2"/>
    <d v="2014-12-31T00:00:00"/>
    <n v="161212000000"/>
    <n v="140183000000"/>
    <n v="16703000000"/>
    <s v=" $-   "/>
    <n v="1019000000"/>
    <s v="Energy"/>
    <s v="Oil &amp; Gas Refining &amp; Marketing &amp; Transportation"/>
  </r>
  <r>
    <s v="PSX"/>
    <x v="3"/>
    <d v="2015-12-31T00:00:00"/>
    <n v="98975000000"/>
    <n v="77693000000"/>
    <n v="15747000000"/>
    <s v=" $-   "/>
    <n v="1099000000"/>
    <s v="Energy"/>
    <s v="Oil &amp; Gas Refining &amp; Marketing &amp; Transportation"/>
  </r>
  <r>
    <s v="PVH"/>
    <x v="0"/>
    <d v="2013-02-03T00:00:00"/>
    <n v="6043000000"/>
    <n v="2793800000"/>
    <n v="2594300000"/>
    <s v=" $-   "/>
    <s v=" $-   "/>
    <s v="Consumer Discretionary"/>
    <s v="Apparel, Accessories &amp; Luxury Goods"/>
  </r>
  <r>
    <s v="PVH"/>
    <x v="1"/>
    <d v="2014-02-02T00:00:00"/>
    <n v="8186400000"/>
    <n v="3967100000"/>
    <n v="3673500000"/>
    <s v=" $-   "/>
    <s v=" $-   "/>
    <s v="Consumer Discretionary"/>
    <s v="Apparel, Accessories &amp; Luxury Goods"/>
  </r>
  <r>
    <s v="PVH"/>
    <x v="2"/>
    <d v="2015-02-01T00:00:00"/>
    <n v="8241200000"/>
    <n v="3914500000"/>
    <n v="3713600000"/>
    <s v=" $-   "/>
    <s v=" $-   "/>
    <s v="Consumer Discretionary"/>
    <s v="Apparel, Accessories &amp; Luxury Goods"/>
  </r>
  <r>
    <s v="PVH"/>
    <x v="3"/>
    <d v="2016-01-31T00:00:00"/>
    <n v="8020300000"/>
    <n v="3858700000"/>
    <n v="3417700000"/>
    <s v=" $-   "/>
    <s v=" $-   "/>
    <s v="Consumer Discretionary"/>
    <s v="Apparel, Accessories &amp; Luxury Goods"/>
  </r>
  <r>
    <s v="PWR"/>
    <x v="0"/>
    <d v="2012-12-31T00:00:00"/>
    <n v="5920269000"/>
    <n v="4982562000"/>
    <n v="434894000"/>
    <s v=" $-   "/>
    <n v="37691000"/>
    <s v="Industrials"/>
    <s v="Industrial Conglomerates"/>
  </r>
  <r>
    <s v="PWR"/>
    <x v="1"/>
    <d v="2013-12-31T00:00:00"/>
    <n v="6411577000"/>
    <n v="5424644000"/>
    <n v="485069000"/>
    <s v=" $-   "/>
    <n v="25865000"/>
    <s v="Industrials"/>
    <s v="Industrial Conglomerates"/>
  </r>
  <r>
    <s v="PWR"/>
    <x v="2"/>
    <d v="2014-12-31T00:00:00"/>
    <n v="7747229000"/>
    <n v="6578435000"/>
    <n v="705477000"/>
    <s v=" $-   "/>
    <n v="34257000"/>
    <s v="Industrials"/>
    <s v="Industrial Conglomerates"/>
  </r>
  <r>
    <s v="PWR"/>
    <x v="3"/>
    <d v="2015-12-31T00:00:00"/>
    <n v="7572436000"/>
    <n v="6648771000"/>
    <n v="592863000"/>
    <s v=" $-   "/>
    <n v="34848000"/>
    <s v="Industrials"/>
    <s v="Industrial Conglomerates"/>
  </r>
  <r>
    <s v="PX"/>
    <x v="0"/>
    <d v="2012-12-31T00:00:00"/>
    <n v="11224000000"/>
    <n v="6396000000"/>
    <n v="1227000000"/>
    <n v="98000000"/>
    <n v="1001000000"/>
    <s v="Materials"/>
    <s v="Industrial Gases"/>
  </r>
  <r>
    <s v="PX"/>
    <x v="1"/>
    <d v="2013-12-31T00:00:00"/>
    <n v="11925000000"/>
    <n v="6744000000"/>
    <n v="1349000000"/>
    <n v="98000000"/>
    <n v="1109000000"/>
    <s v="Materials"/>
    <s v="Industrial Gases"/>
  </r>
  <r>
    <s v="PX"/>
    <x v="2"/>
    <d v="2014-12-31T00:00:00"/>
    <n v="12273000000"/>
    <n v="6962000000"/>
    <n v="1437000000"/>
    <n v="96000000"/>
    <n v="1170000000"/>
    <s v="Materials"/>
    <s v="Industrial Gases"/>
  </r>
  <r>
    <s v="PX"/>
    <x v="3"/>
    <d v="2015-12-31T00:00:00"/>
    <n v="10776000000"/>
    <n v="5960000000"/>
    <n v="1296000000"/>
    <n v="93000000"/>
    <n v="1106000000"/>
    <s v="Materials"/>
    <s v="Industrial Gases"/>
  </r>
  <r>
    <s v="QCOM"/>
    <x v="0"/>
    <d v="2013-09-29T00:00:00"/>
    <n v="24866000000"/>
    <n v="9820000000"/>
    <n v="2849000000"/>
    <n v="4967000000"/>
    <s v=" $-   "/>
    <s v="Information Technology"/>
    <s v="Semiconductors"/>
  </r>
  <r>
    <s v="QCOM"/>
    <x v="1"/>
    <d v="2014-09-28T00:00:00"/>
    <n v="26487000000"/>
    <n v="10686000000"/>
    <n v="2774000000"/>
    <n v="5477000000"/>
    <s v=" $-   "/>
    <s v="Information Technology"/>
    <s v="Semiconductors"/>
  </r>
  <r>
    <s v="QCOM"/>
    <x v="2"/>
    <d v="2015-09-27T00:00:00"/>
    <n v="25281000000"/>
    <n v="10378000000"/>
    <n v="3637000000"/>
    <n v="5490000000"/>
    <s v=" $-   "/>
    <s v="Information Technology"/>
    <s v="Semiconductors"/>
  </r>
  <r>
    <s v="QCOM"/>
    <x v="3"/>
    <d v="2016-09-25T00:00:00"/>
    <n v="23554000000"/>
    <n v="9749000000"/>
    <n v="2159000000"/>
    <n v="5151000000"/>
    <s v=" $-   "/>
    <s v="Information Technology"/>
    <s v="Semiconductors"/>
  </r>
  <r>
    <s v="QRVO"/>
    <x v="0"/>
    <d v="2014-03-29T00:00:00"/>
    <n v="1148231000"/>
    <n v="743304000"/>
    <n v="180317000"/>
    <n v="197269000"/>
    <s v=" $-   "/>
    <s v="Information Technology"/>
    <s v="Semiconductors"/>
  </r>
  <r>
    <s v="QRVO"/>
    <x v="1"/>
    <d v="2015-03-28T00:00:00"/>
    <n v="1710966000"/>
    <n v="1021658000"/>
    <n v="309348000"/>
    <n v="257494000"/>
    <s v=" $-   "/>
    <s v="Information Technology"/>
    <s v="Semiconductors"/>
  </r>
  <r>
    <s v="QRVO"/>
    <x v="2"/>
    <d v="2016-04-02T00:00:00"/>
    <n v="2610726000"/>
    <n v="1561173000"/>
    <n v="588822000"/>
    <n v="448763000"/>
    <s v=" $-   "/>
    <s v="Information Technology"/>
    <s v="Semiconductors"/>
  </r>
  <r>
    <s v="R"/>
    <x v="0"/>
    <d v="2013-12-31T00:00:00"/>
    <n v="6419285000"/>
    <n v="5099484000"/>
    <n v="922340000"/>
    <s v=" $-   "/>
    <s v=" $-   "/>
    <s v="Industrials"/>
    <s v="Industrial Conglomerates"/>
  </r>
  <r>
    <s v="R"/>
    <x v="1"/>
    <d v="2014-12-31T00:00:00"/>
    <n v="6638774000"/>
    <n v="5253040000"/>
    <n v="1030014000"/>
    <s v=" $-   "/>
    <s v=" $-   "/>
    <s v="Industrials"/>
    <s v="Industrial Conglomerates"/>
  </r>
  <r>
    <s v="R"/>
    <x v="2"/>
    <d v="2015-12-31T00:00:00"/>
    <n v="6571893000"/>
    <n v="5086449000"/>
    <n v="961579000"/>
    <s v=" $-   "/>
    <s v=" $-   "/>
    <s v="Industrials"/>
    <s v="Industrial Conglomerates"/>
  </r>
  <r>
    <s v="R"/>
    <x v="3"/>
    <d v="2016-12-31T00:00:00"/>
    <n v="6786984000"/>
    <n v="5285568000"/>
    <n v="956158000"/>
    <s v=" $-   "/>
    <s v=" $-   "/>
    <s v="Industrials"/>
    <s v="Industrial Conglomerates"/>
  </r>
  <r>
    <s v="RCL"/>
    <x v="0"/>
    <d v="2012-12-31T00:00:00"/>
    <n v="7688024000"/>
    <n v="5157434000"/>
    <n v="1011543000"/>
    <s v=" $-   "/>
    <n v="730493000"/>
    <s v="Consumer Discretionary"/>
    <s v="Hotels, Resorts &amp; Cruise Lines"/>
  </r>
  <r>
    <s v="RCL"/>
    <x v="1"/>
    <d v="2013-12-31T00:00:00"/>
    <n v="7959894000"/>
    <n v="5305270000"/>
    <n v="1044819000"/>
    <s v=" $-   "/>
    <n v="754711000"/>
    <s v="Consumer Discretionary"/>
    <s v="Hotels, Resorts &amp; Cruise Lines"/>
  </r>
  <r>
    <s v="RCL"/>
    <x v="2"/>
    <d v="2014-12-31T00:00:00"/>
    <n v="8073855000"/>
    <n v="5306281000"/>
    <n v="1048952000"/>
    <s v=" $-   "/>
    <n v="772445000"/>
    <s v="Consumer Discretionary"/>
    <s v="Hotels, Resorts &amp; Cruise Lines"/>
  </r>
  <r>
    <s v="RCL"/>
    <x v="3"/>
    <d v="2015-12-31T00:00:00"/>
    <n v="8299074000"/>
    <n v="5099393000"/>
    <n v="1086504000"/>
    <s v=" $-   "/>
    <n v="827008000"/>
    <s v="Consumer Discretionary"/>
    <s v="Hotels, Resorts &amp; Cruise Lines"/>
  </r>
  <r>
    <s v="REGN"/>
    <x v="0"/>
    <d v="2013-12-31T00:00:00"/>
    <n v="2104745000"/>
    <n v="155355000"/>
    <n v="346393000"/>
    <n v="859947000"/>
    <s v=" $-   "/>
    <s v="Health Care"/>
    <s v="Biotechnology"/>
  </r>
  <r>
    <s v="REGN"/>
    <x v="1"/>
    <d v="2014-12-31T00:00:00"/>
    <n v="2819557000"/>
    <n v="205018000"/>
    <n v="519267000"/>
    <n v="1271353000"/>
    <s v=" $-   "/>
    <s v="Health Care"/>
    <s v="Biotechnology"/>
  </r>
  <r>
    <s v="REGN"/>
    <x v="2"/>
    <d v="2015-12-31T00:00:00"/>
    <n v="4103728000"/>
    <n v="392709000"/>
    <n v="838526000"/>
    <n v="1620577000"/>
    <s v=" $-   "/>
    <s v="Health Care"/>
    <s v="Biotechnology"/>
  </r>
  <r>
    <s v="REGN"/>
    <x v="3"/>
    <d v="2016-12-31T00:00:00"/>
    <n v="4860427000"/>
    <n v="299694000"/>
    <n v="1177697000"/>
    <n v="2052295000"/>
    <s v=" $-   "/>
    <s v="Health Care"/>
    <s v="Biotechnology"/>
  </r>
  <r>
    <s v="RHI"/>
    <x v="0"/>
    <d v="2013-12-31T00:00:00"/>
    <n v="4245895000"/>
    <n v="2522803000"/>
    <n v="1324815000"/>
    <s v=" $-   "/>
    <n v="1700000"/>
    <s v="Industrials"/>
    <s v="Human Resource &amp; Employment Services"/>
  </r>
  <r>
    <s v="RHI"/>
    <x v="1"/>
    <d v="2014-12-31T00:00:00"/>
    <n v="4695014000"/>
    <n v="2772098000"/>
    <n v="1425734000"/>
    <s v=" $-   "/>
    <n v="557000"/>
    <s v="Industrials"/>
    <s v="Human Resource &amp; Employment Services"/>
  </r>
  <r>
    <s v="RHI"/>
    <x v="2"/>
    <d v="2015-12-31T00:00:00"/>
    <n v="5094933000"/>
    <n v="2980462000"/>
    <n v="1533799000"/>
    <s v=" $-   "/>
    <n v="192000"/>
    <s v="Industrials"/>
    <s v="Human Resource &amp; Employment Services"/>
  </r>
  <r>
    <s v="RHI"/>
    <x v="3"/>
    <d v="2016-12-31T00:00:00"/>
    <n v="5250399000"/>
    <n v="3089723000"/>
    <n v="1606217000"/>
    <s v=" $-   "/>
    <n v="1237000"/>
    <s v="Industrials"/>
    <s v="Human Resource &amp; Employment Services"/>
  </r>
  <r>
    <s v="RHT"/>
    <x v="0"/>
    <d v="2013-02-28T00:00:00"/>
    <n v="1328817000"/>
    <n v="200600000"/>
    <n v="660887000"/>
    <n v="263150000"/>
    <s v=" $-   "/>
    <s v="Information Technology"/>
    <s v="Systems Software"/>
  </r>
  <r>
    <s v="RHT"/>
    <x v="1"/>
    <d v="2014-02-28T00:00:00"/>
    <n v="1534615000"/>
    <n v="232600000"/>
    <n v="750292000"/>
    <n v="317263000"/>
    <s v=" $-   "/>
    <s v="Information Technology"/>
    <s v="Systems Software"/>
  </r>
  <r>
    <s v="RHT"/>
    <x v="2"/>
    <d v="2015-02-28T00:00:00"/>
    <n v="1789489000"/>
    <n v="273199000"/>
    <n v="898440000"/>
    <n v="367856000"/>
    <s v=" $-   "/>
    <s v="Information Technology"/>
    <s v="Systems Software"/>
  </r>
  <r>
    <s v="RHT"/>
    <x v="3"/>
    <d v="2016-02-29T00:00:00"/>
    <n v="2052230000"/>
    <n v="309629000"/>
    <n v="1041231000"/>
    <n v="413322000"/>
    <s v=" $-   "/>
    <s v="Information Technology"/>
    <s v="Systems Software"/>
  </r>
  <r>
    <s v="RL"/>
    <x v="0"/>
    <d v="2013-03-30T00:00:00"/>
    <n v="6945000000"/>
    <n v="2789000000"/>
    <n v="2971000000"/>
    <s v=" $-   "/>
    <n v="27000000"/>
    <s v="Consumer Discretionary"/>
    <s v="Apparel, Accessories &amp; Luxury Goods"/>
  </r>
  <r>
    <s v="RL"/>
    <x v="1"/>
    <d v="2014-03-29T00:00:00"/>
    <n v="7450000000"/>
    <n v="3140000000"/>
    <n v="3142000000"/>
    <s v=" $-   "/>
    <n v="35000000"/>
    <s v="Consumer Discretionary"/>
    <s v="Apparel, Accessories &amp; Luxury Goods"/>
  </r>
  <r>
    <s v="RL"/>
    <x v="2"/>
    <d v="2015-03-28T00:00:00"/>
    <n v="7620000000"/>
    <n v="3242000000"/>
    <n v="3301000000"/>
    <s v=" $-   "/>
    <n v="25000000"/>
    <s v="Consumer Discretionary"/>
    <s v="Apparel, Accessories &amp; Luxury Goods"/>
  </r>
  <r>
    <s v="RL"/>
    <x v="3"/>
    <d v="2016-04-02T00:00:00"/>
    <n v="7405000000"/>
    <n v="3218000000"/>
    <n v="3389000000"/>
    <s v=" $-   "/>
    <n v="24000000"/>
    <s v="Consumer Discretionary"/>
    <s v="Apparel, Accessories &amp; Luxury Goods"/>
  </r>
  <r>
    <s v="ROK"/>
    <x v="0"/>
    <d v="2013-09-30T00:00:00"/>
    <n v="6351900000"/>
    <n v="3778100000"/>
    <n v="1537700000"/>
    <s v=" $-   "/>
    <s v=" $-   "/>
    <s v="Industrials"/>
    <s v="Industrial Conglomerates"/>
  </r>
  <r>
    <s v="ROK"/>
    <x v="1"/>
    <d v="2014-09-30T00:00:00"/>
    <n v="6623500000"/>
    <n v="3869600000"/>
    <n v="1570100000"/>
    <s v=" $-   "/>
    <s v=" $-   "/>
    <s v="Industrials"/>
    <s v="Industrial Conglomerates"/>
  </r>
  <r>
    <s v="ROK"/>
    <x v="2"/>
    <d v="2015-09-30T00:00:00"/>
    <n v="6307900000"/>
    <n v="3604800000"/>
    <n v="1506400000"/>
    <s v=" $-   "/>
    <s v=" $-   "/>
    <s v="Industrials"/>
    <s v="Industrial Conglomerates"/>
  </r>
  <r>
    <s v="ROK"/>
    <x v="3"/>
    <d v="2016-09-30T00:00:00"/>
    <n v="5879500000"/>
    <n v="3404000000"/>
    <n v="1467400000"/>
    <s v=" $-   "/>
    <s v=" $-   "/>
    <s v="Industrials"/>
    <s v="Industrial Conglomerates"/>
  </r>
  <r>
    <s v="ROP"/>
    <x v="0"/>
    <d v="2012-12-31T00:00:00"/>
    <n v="2993489000"/>
    <n v="1321772000"/>
    <n v="914130000"/>
    <s v=" $-   "/>
    <s v=" $-   "/>
    <s v="Industrials"/>
    <s v="Industrial Conglomerates"/>
  </r>
  <r>
    <s v="ROP"/>
    <x v="1"/>
    <d v="2013-12-31T00:00:00"/>
    <n v="3238128000"/>
    <n v="1355200000"/>
    <n v="1040567000"/>
    <s v=" $-   "/>
    <s v=" $-   "/>
    <s v="Industrials"/>
    <s v="Industrial Conglomerates"/>
  </r>
  <r>
    <s v="ROP"/>
    <x v="2"/>
    <d v="2014-12-31T00:00:00"/>
    <n v="3549494000"/>
    <n v="1447595000"/>
    <n v="1102426000"/>
    <s v=" $-   "/>
    <s v=" $-   "/>
    <s v="Industrials"/>
    <s v="Industrial Conglomerates"/>
  </r>
  <r>
    <s v="ROP"/>
    <x v="3"/>
    <d v="2015-12-31T00:00:00"/>
    <n v="3582395000"/>
    <n v="1417749000"/>
    <n v="1136728000"/>
    <s v=" $-   "/>
    <s v=" $-   "/>
    <s v="Industrials"/>
    <s v="Industrial Conglomerates"/>
  </r>
  <r>
    <s v="ROST"/>
    <x v="0"/>
    <d v="2013-02-02T00:00:00"/>
    <n v="9721065000"/>
    <n v="7011428000"/>
    <n v="1437886000"/>
    <s v=" $-   "/>
    <s v=" $-   "/>
    <s v="Consumer Discretionary"/>
    <s v="Apparel Retail"/>
  </r>
  <r>
    <s v="ROST"/>
    <x v="1"/>
    <d v="2014-02-01T00:00:00"/>
    <n v="10230353000"/>
    <n v="7360924000"/>
    <n v="1526366000"/>
    <s v=" $-   "/>
    <s v=" $-   "/>
    <s v="Consumer Discretionary"/>
    <s v="Apparel Retail"/>
  </r>
  <r>
    <s v="ROST"/>
    <x v="2"/>
    <d v="2015-01-31T00:00:00"/>
    <n v="11041677000"/>
    <n v="7937956000"/>
    <n v="1615371000"/>
    <s v=" $-   "/>
    <s v=" $-   "/>
    <s v="Consumer Discretionary"/>
    <s v="Apparel Retail"/>
  </r>
  <r>
    <s v="ROST"/>
    <x v="3"/>
    <d v="2016-01-30T00:00:00"/>
    <n v="11939999000"/>
    <n v="8576873000"/>
    <n v="1738755000"/>
    <s v=" $-   "/>
    <s v=" $-   "/>
    <s v="Consumer Discretionary"/>
    <s v="Apparel Retail"/>
  </r>
  <r>
    <s v="RRC"/>
    <x v="0"/>
    <d v="2012-12-31T00:00:00"/>
    <n v="1367135000"/>
    <n v="328784000"/>
    <n v="248136000"/>
    <s v=" $-   "/>
    <n v="445228000"/>
    <s v="Energy"/>
    <s v="Oil &amp; Gas Exploration &amp; Production"/>
  </r>
  <r>
    <s v="RRC"/>
    <x v="1"/>
    <d v="2013-12-31T00:00:00"/>
    <n v="1832253000"/>
    <n v="516119000"/>
    <n v="391707000"/>
    <s v=" $-   "/>
    <n v="492397000"/>
    <s v="Energy"/>
    <s v="Oil &amp; Gas Exploration &amp; Production"/>
  </r>
  <r>
    <s v="RRC"/>
    <x v="2"/>
    <d v="2014-12-31T00:00:00"/>
    <n v="2042537000"/>
    <n v="605752000"/>
    <n v="191802000"/>
    <s v=" $-   "/>
    <n v="551032000"/>
    <s v="Energy"/>
    <s v="Oil &amp; Gas Exploration &amp; Production"/>
  </r>
  <r>
    <s v="RRC"/>
    <x v="3"/>
    <d v="2015-12-31T00:00:00"/>
    <n v="1181704000"/>
    <n v="648968000"/>
    <n v="165318000"/>
    <s v=" $-   "/>
    <n v="581155000"/>
    <s v="Energy"/>
    <s v="Oil &amp; Gas Exploration &amp; Production"/>
  </r>
  <r>
    <s v="RSG"/>
    <x v="0"/>
    <d v="2013-12-31T00:00:00"/>
    <n v="8417200000"/>
    <n v="5234700000"/>
    <n v="1088100000"/>
    <s v=" $-   "/>
    <n v="877400000"/>
    <s v="Industrials"/>
    <s v="Industrial Conglomerates"/>
  </r>
  <r>
    <s v="RSG"/>
    <x v="1"/>
    <d v="2014-12-31T00:00:00"/>
    <n v="8803300000"/>
    <n v="5643100000"/>
    <n v="998400000"/>
    <s v=" $-   "/>
    <n v="906900000"/>
    <s v="Industrials"/>
    <s v="Industrial Conglomerates"/>
  </r>
  <r>
    <s v="RSG"/>
    <x v="2"/>
    <d v="2015-12-31T00:00:00"/>
    <n v="9115000000"/>
    <n v="5518600000"/>
    <n v="1067000000"/>
    <s v=" $-   "/>
    <n v="970600000"/>
    <s v="Industrials"/>
    <s v="Industrial Conglomerates"/>
  </r>
  <r>
    <s v="RSG"/>
    <x v="3"/>
    <d v="2016-12-31T00:00:00"/>
    <n v="9387700000"/>
    <n v="5764000000"/>
    <n v="1054500000"/>
    <s v=" $-   "/>
    <n v="991100000"/>
    <s v="Industrials"/>
    <s v="Industrial Conglomerates"/>
  </r>
  <r>
    <s v="SBUX"/>
    <x v="0"/>
    <d v="2013-09-29T00:00:00"/>
    <n v="14866800000"/>
    <n v="6382300000"/>
    <n v="5655800000"/>
    <s v=" $-   "/>
    <n v="621400000"/>
    <s v="Consumer Discretionary"/>
    <s v="Restaurants"/>
  </r>
  <r>
    <s v="SBUX"/>
    <x v="1"/>
    <d v="2014-09-28T00:00:00"/>
    <n v="16447800000"/>
    <n v="6858800000"/>
    <n v="6086800000"/>
    <s v=" $-   "/>
    <n v="709600000"/>
    <s v="Consumer Discretionary"/>
    <s v="Restaurants"/>
  </r>
  <r>
    <s v="SBUX"/>
    <x v="2"/>
    <d v="2015-09-27T00:00:00"/>
    <n v="19162700000"/>
    <n v="7787500000"/>
    <n v="7130200000"/>
    <s v=" $-   "/>
    <n v="893900000"/>
    <s v="Consumer Discretionary"/>
    <s v="Restaurants"/>
  </r>
  <r>
    <s v="SBUX"/>
    <x v="3"/>
    <d v="2016-10-02T00:00:00"/>
    <n v="21315900000"/>
    <n v="8511100000"/>
    <n v="7970300000"/>
    <s v=" $-   "/>
    <n v="980800000"/>
    <s v="Consumer Discretionary"/>
    <s v="Restaurants"/>
  </r>
  <r>
    <s v="SCG"/>
    <x v="0"/>
    <d v="2012-12-31T00:00:00"/>
    <n v="4176000000"/>
    <n v="2754000000"/>
    <n v="207000000"/>
    <s v=" $-   "/>
    <n v="356000000"/>
    <s v="Utilities"/>
    <s v="MultiUtilities"/>
  </r>
  <r>
    <s v="SCG"/>
    <x v="1"/>
    <d v="2013-12-31T00:00:00"/>
    <n v="4495000000"/>
    <n v="2987000000"/>
    <n v="220000000"/>
    <s v=" $-   "/>
    <n v="378000000"/>
    <s v="Utilities"/>
    <s v="MultiUtilities"/>
  </r>
  <r>
    <s v="SCG"/>
    <x v="2"/>
    <d v="2014-12-31T00:00:00"/>
    <n v="4951000000"/>
    <n v="3331000000"/>
    <n v="229000000"/>
    <s v=" $-   "/>
    <n v="384000000"/>
    <s v="Utilities"/>
    <s v="MultiUtilities"/>
  </r>
  <r>
    <s v="SCG"/>
    <x v="3"/>
    <d v="2015-12-31T00:00:00"/>
    <n v="4380000000"/>
    <n v="2714000000"/>
    <n v="234000000"/>
    <s v=" $-   "/>
    <n v="358000000"/>
    <s v="Utilities"/>
    <s v="MultiUtilities"/>
  </r>
  <r>
    <s v="SE"/>
    <x v="0"/>
    <d v="2012-12-31T00:00:00"/>
    <n v="5075000000"/>
    <n v="2417000000"/>
    <n v="337000000"/>
    <s v=" $-   "/>
    <n v="746000000"/>
    <s v="Energy"/>
    <s v="Oil &amp; Gas Refining &amp; Marketing &amp; Transportation"/>
  </r>
  <r>
    <s v="SE"/>
    <x v="1"/>
    <d v="2013-12-31T00:00:00"/>
    <n v="5518000000"/>
    <n v="2707000000"/>
    <n v="373000000"/>
    <s v=" $-   "/>
    <n v="772000000"/>
    <s v="Energy"/>
    <s v="Oil &amp; Gas Refining &amp; Marketing &amp; Transportation"/>
  </r>
  <r>
    <s v="SE"/>
    <x v="2"/>
    <d v="2014-12-31T00:00:00"/>
    <n v="5903000000"/>
    <n v="2790000000"/>
    <n v="393000000"/>
    <s v=" $-   "/>
    <n v="796000000"/>
    <s v="Energy"/>
    <s v="Oil &amp; Gas Refining &amp; Marketing &amp; Transportation"/>
  </r>
  <r>
    <s v="SE"/>
    <x v="3"/>
    <d v="2015-12-31T00:00:00"/>
    <n v="5234000000"/>
    <n v="2335000000"/>
    <n v="353000000"/>
    <s v=" $-   "/>
    <n v="764000000"/>
    <s v="Energy"/>
    <s v="Oil &amp; Gas Refining &amp; Marketing &amp; Transportation"/>
  </r>
  <r>
    <s v="SEE"/>
    <x v="0"/>
    <d v="2013-12-31T00:00:00"/>
    <n v="7690800000"/>
    <n v="5100900000"/>
    <n v="1788300000"/>
    <s v=" $-   "/>
    <n v="123200000"/>
    <s v="Materials"/>
    <s v="Paper Packaging"/>
  </r>
  <r>
    <s v="SEE"/>
    <x v="1"/>
    <d v="2014-12-31T00:00:00"/>
    <n v="7750500000"/>
    <n v="5062900000"/>
    <n v="1849400000"/>
    <s v=" $-   "/>
    <n v="118900000"/>
    <s v="Materials"/>
    <s v="Paper Packaging"/>
  </r>
  <r>
    <s v="SEE"/>
    <x v="2"/>
    <d v="2015-12-31T00:00:00"/>
    <n v="7031500000"/>
    <n v="4444900000"/>
    <n v="1656200000"/>
    <s v=" $-   "/>
    <n v="88700000"/>
    <s v="Materials"/>
    <s v="Paper Packaging"/>
  </r>
  <r>
    <s v="SEE"/>
    <x v="3"/>
    <d v="2016-12-31T00:00:00"/>
    <n v="6778300000"/>
    <n v="4246700000"/>
    <n v="1604400000"/>
    <s v=" $-   "/>
    <n v="94900000"/>
    <s v="Materials"/>
    <s v="Paper Packaging"/>
  </r>
  <r>
    <s v="SHW"/>
    <x v="0"/>
    <d v="2012-12-31T00:00:00"/>
    <n v="9534462000"/>
    <n v="5328236000"/>
    <n v="3264896000"/>
    <s v=" $-   "/>
    <s v=" $-   "/>
    <s v="Materials"/>
    <s v="Specialty Chemicals"/>
  </r>
  <r>
    <s v="SHW"/>
    <x v="1"/>
    <d v="2013-12-31T00:00:00"/>
    <n v="10185532000"/>
    <n v="5568966000"/>
    <n v="3470200000"/>
    <s v=" $-   "/>
    <s v=" $-   "/>
    <s v="Materials"/>
    <s v="Specialty Chemicals"/>
  </r>
  <r>
    <s v="SHW"/>
    <x v="2"/>
    <d v="2014-12-31T00:00:00"/>
    <n v="11129533000"/>
    <n v="5965049000"/>
    <n v="3860448000"/>
    <s v=" $-   "/>
    <s v=" $-   "/>
    <s v="Materials"/>
    <s v="Specialty Chemicals"/>
  </r>
  <r>
    <s v="SHW"/>
    <x v="3"/>
    <d v="2015-12-31T00:00:00"/>
    <n v="11339304000"/>
    <n v="5780078000"/>
    <n v="3943786000"/>
    <s v=" $-   "/>
    <s v=" $-   "/>
    <s v="Materials"/>
    <s v="Specialty Chemicals"/>
  </r>
  <r>
    <s v="SIG"/>
    <x v="0"/>
    <d v="2013-02-02T00:00:00"/>
    <n v="3983400000"/>
    <n v="2446000000"/>
    <n v="976900000"/>
    <s v=" $-   "/>
    <s v=" $-   "/>
    <s v="Consumer Discretionary"/>
    <s v="Specialty Stores"/>
  </r>
  <r>
    <s v="SIG"/>
    <x v="1"/>
    <d v="2014-02-01T00:00:00"/>
    <n v="4209200000"/>
    <n v="2628700000"/>
    <n v="1010000000"/>
    <s v=" $-   "/>
    <s v=" $-   "/>
    <s v="Consumer Discretionary"/>
    <s v="Specialty Stores"/>
  </r>
  <r>
    <s v="SIG"/>
    <x v="2"/>
    <d v="2015-02-02T00:00:00"/>
    <n v="5736300000"/>
    <n v="3662100000"/>
    <n v="1497600000"/>
    <s v=" $-   "/>
    <s v=" $-   "/>
    <s v="Consumer Discretionary"/>
    <s v="Specialty Stores"/>
  </r>
  <r>
    <s v="SIG"/>
    <x v="3"/>
    <d v="2016-01-30T00:00:00"/>
    <n v="6550200000"/>
    <n v="4109800000"/>
    <n v="1736700000"/>
    <s v=" $-   "/>
    <s v=" $-   "/>
    <s v="Consumer Discretionary"/>
    <s v="Specialty Stores"/>
  </r>
  <r>
    <s v="SJM"/>
    <x v="0"/>
    <d v="2013-04-30T00:00:00"/>
    <n v="5897700000"/>
    <n v="3870100000"/>
    <n v="1020400000"/>
    <s v=" $-   "/>
    <n v="96800000"/>
    <s v="Consumer Staples"/>
    <s v="Packaged Foods &amp; Meats"/>
  </r>
  <r>
    <s v="SJM"/>
    <x v="1"/>
    <d v="2014-04-30T00:00:00"/>
    <n v="5610600000"/>
    <n v="3579600000"/>
    <n v="1013100000"/>
    <s v=" $-   "/>
    <n v="98900000"/>
    <s v="Consumer Staples"/>
    <s v="Packaged Foods &amp; Meats"/>
  </r>
  <r>
    <s v="SJM"/>
    <x v="2"/>
    <d v="2015-04-30T00:00:00"/>
    <n v="5692700000"/>
    <n v="3724000000"/>
    <n v="1085800000"/>
    <s v=" $-   "/>
    <n v="110900000"/>
    <s v="Consumer Staples"/>
    <s v="Packaged Foods &amp; Meats"/>
  </r>
  <r>
    <s v="SJM"/>
    <x v="3"/>
    <d v="2016-04-30T00:00:00"/>
    <n v="7811200000"/>
    <n v="4843400000"/>
    <n v="1614100000"/>
    <s v=" $-   "/>
    <n v="208400000"/>
    <s v="Consumer Staples"/>
    <s v="Packaged Foods &amp; Meats"/>
  </r>
  <r>
    <s v="SLG"/>
    <x v="0"/>
    <d v="2012-12-31T00:00:00"/>
    <n v="1290052000"/>
    <n v="470243000"/>
    <n v="120310000"/>
    <s v=" $-   "/>
    <n v="330418000"/>
    <s v="Real Estate"/>
    <s v="Office REITs"/>
  </r>
  <r>
    <s v="SLG"/>
    <x v="1"/>
    <d v="2013-12-31T00:00:00"/>
    <n v="1371065000"/>
    <n v="479665000"/>
    <n v="122128000"/>
    <s v=" $-   "/>
    <n v="340316000"/>
    <s v="Real Estate"/>
    <s v="Office REITs"/>
  </r>
  <r>
    <s v="SLG"/>
    <x v="2"/>
    <d v="2014-12-31T00:00:00"/>
    <n v="1519978000"/>
    <n v="500126000"/>
    <n v="133502000"/>
    <s v=" $-   "/>
    <n v="393987000"/>
    <s v="Real Estate"/>
    <s v="Office REITs"/>
  </r>
  <r>
    <s v="SLG"/>
    <x v="3"/>
    <d v="2015-12-31T00:00:00"/>
    <n v="1662829000"/>
    <n v="534326000"/>
    <n v="139137000"/>
    <s v=" $-   "/>
    <n v="588235000"/>
    <s v="Real Estate"/>
    <s v="Office REITs"/>
  </r>
  <r>
    <s v="SNA"/>
    <x v="0"/>
    <d v="2013-12-31T00:00:00"/>
    <n v="3237500000"/>
    <n v="1638900000"/>
    <n v="1012400000"/>
    <s v=" $-   "/>
    <s v=" $-   "/>
    <s v="Consumer Discretionary"/>
    <s v="Household Appliances"/>
  </r>
  <r>
    <s v="SNA"/>
    <x v="1"/>
    <d v="2015-01-03T00:00:00"/>
    <n v="3492600000"/>
    <n v="1759200000"/>
    <n v="1048700000"/>
    <s v=" $-   "/>
    <s v=" $-   "/>
    <s v="Consumer Discretionary"/>
    <s v="Household Appliances"/>
  </r>
  <r>
    <s v="SNA"/>
    <x v="2"/>
    <d v="2016-01-02T00:00:00"/>
    <n v="3593100000"/>
    <n v="1774600000"/>
    <n v="1053700000"/>
    <s v=" $-   "/>
    <s v=" $-   "/>
    <s v="Consumer Discretionary"/>
    <s v="Household Appliances"/>
  </r>
  <r>
    <s v="SNA"/>
    <x v="3"/>
    <d v="2016-12-31T00:00:00"/>
    <n v="3711800000"/>
    <n v="1803500000"/>
    <n v="1054100000"/>
    <s v=" $-   "/>
    <s v=" $-   "/>
    <s v="Consumer Discretionary"/>
    <s v="Household Appliances"/>
  </r>
  <r>
    <s v="SNI"/>
    <x v="0"/>
    <d v="2012-12-31T00:00:00"/>
    <n v="2307182000"/>
    <n v="610836000"/>
    <n v="655473000"/>
    <s v=" $-   "/>
    <n v="107591000"/>
    <s v="Consumer Discretionary"/>
    <s v="Broadcasting &amp; Cable TV"/>
  </r>
  <r>
    <s v="SNI"/>
    <x v="1"/>
    <d v="2013-12-31T00:00:00"/>
    <n v="2530809000"/>
    <n v="699294000"/>
    <n v="729055000"/>
    <s v=" $-   "/>
    <n v="117580000"/>
    <s v="Consumer Discretionary"/>
    <s v="Broadcasting &amp; Cable TV"/>
  </r>
  <r>
    <s v="SNI"/>
    <x v="2"/>
    <d v="2014-12-31T00:00:00"/>
    <n v="2665456000"/>
    <n v="778896000"/>
    <n v="764799000"/>
    <s v=" $-   "/>
    <n v="128582000"/>
    <s v="Consumer Discretionary"/>
    <s v="Broadcasting &amp; Cable TV"/>
  </r>
  <r>
    <s v="SNI"/>
    <x v="3"/>
    <d v="2015-12-31T00:00:00"/>
    <n v="3018227000"/>
    <n v="987357000"/>
    <n v="785179000"/>
    <s v=" $-   "/>
    <n v="137596000"/>
    <s v="Consumer Discretionary"/>
    <s v="Broadcasting &amp; Cable TV"/>
  </r>
  <r>
    <s v="SO"/>
    <x v="0"/>
    <d v="2012-12-31T00:00:00"/>
    <n v="16537000000"/>
    <n v="9373000000"/>
    <n v="914000000"/>
    <s v=" $-   "/>
    <n v="1787000000"/>
    <s v="Utilities"/>
    <s v="Electric Utilities"/>
  </r>
  <r>
    <s v="SO"/>
    <x v="1"/>
    <d v="2013-12-31T00:00:00"/>
    <n v="17087000000"/>
    <n v="9817000000"/>
    <n v="934000000"/>
    <s v=" $-   "/>
    <n v="1901000000"/>
    <s v="Utilities"/>
    <s v="Electric Utilities"/>
  </r>
  <r>
    <s v="SO"/>
    <x v="2"/>
    <d v="2014-12-31T00:00:00"/>
    <n v="18467000000"/>
    <n v="11031000000"/>
    <n v="981000000"/>
    <s v=" $-   "/>
    <n v="1945000000"/>
    <s v="Utilities"/>
    <s v="Electric Utilities"/>
  </r>
  <r>
    <s v="SO"/>
    <x v="3"/>
    <d v="2015-12-31T00:00:00"/>
    <n v="17489000000"/>
    <n v="9811000000"/>
    <n v="997000000"/>
    <s v=" $-   "/>
    <n v="2034000000"/>
    <s v="Utilities"/>
    <s v="Electric Utilities"/>
  </r>
  <r>
    <s v="SPG"/>
    <x v="0"/>
    <d v="2012-12-31T00:00:00"/>
    <n v="4256157000"/>
    <n v="800380000"/>
    <n v="376687000"/>
    <s v=" $-   "/>
    <n v="1068382000"/>
    <s v="Real Estate"/>
    <s v="REITs"/>
  </r>
  <r>
    <s v="SPG"/>
    <x v="1"/>
    <d v="2013-12-31T00:00:00"/>
    <n v="4543849000"/>
    <n v="837946000"/>
    <n v="402369000"/>
    <s v=" $-   "/>
    <n v="1107700000"/>
    <s v="Real Estate"/>
    <s v="REITs"/>
  </r>
  <r>
    <s v="SPG"/>
    <x v="2"/>
    <d v="2014-12-31T00:00:00"/>
    <n v="4870818000"/>
    <n v="882803000"/>
    <n v="446845000"/>
    <s v=" $-   "/>
    <n v="1143827000"/>
    <s v="Real Estate"/>
    <s v="REITs"/>
  </r>
  <r>
    <s v="SPG"/>
    <x v="3"/>
    <d v="2015-12-31T00:00:00"/>
    <n v="5266103000"/>
    <n v="960192000"/>
    <n v="452835000"/>
    <s v=" $-   "/>
    <n v="1177568000"/>
    <s v="Real Estate"/>
    <s v="REITs"/>
  </r>
  <r>
    <s v="SPLS"/>
    <x v="0"/>
    <d v="2013-02-02T00:00:00"/>
    <n v="24380510000"/>
    <n v="17889249000"/>
    <n v="4884284000"/>
    <s v=" $-   "/>
    <n v="78900000"/>
    <s v="Consumer Discretionary"/>
    <s v="Specialty Stores"/>
  </r>
  <r>
    <s v="SPLS"/>
    <x v="1"/>
    <d v="2014-02-01T00:00:00"/>
    <n v="23114000000"/>
    <n v="17082000000"/>
    <n v="4735000000"/>
    <s v=" $-   "/>
    <n v="55000000"/>
    <s v="Consumer Discretionary"/>
    <s v="Specialty Stores"/>
  </r>
  <r>
    <s v="SPLS"/>
    <x v="2"/>
    <d v="2015-01-31T00:00:00"/>
    <n v="22492000000"/>
    <n v="16691000000"/>
    <n v="4816000000"/>
    <s v=" $-   "/>
    <n v="62000000"/>
    <s v="Consumer Discretionary"/>
    <s v="Specialty Stores"/>
  </r>
  <r>
    <s v="SPLS"/>
    <x v="3"/>
    <d v="2016-01-30T00:00:00"/>
    <n v="21059000000"/>
    <n v="15545000000"/>
    <n v="4600000000"/>
    <s v=" $-   "/>
    <n v="67000000"/>
    <s v="Consumer Discretionary"/>
    <s v="Specialty Stores"/>
  </r>
  <r>
    <s v="SRCL"/>
    <x v="0"/>
    <d v="2012-12-31T00:00:00"/>
    <n v="1913149000"/>
    <n v="1055844000"/>
    <n v="356817000"/>
    <s v=" $-   "/>
    <n v="31652000"/>
    <s v="Industrials"/>
    <s v="Industrial Conglomerates"/>
  </r>
  <r>
    <s v="SRCL"/>
    <x v="1"/>
    <d v="2013-12-31T00:00:00"/>
    <n v="2142807000"/>
    <n v="1178173000"/>
    <n v="390610000"/>
    <s v=" $-   "/>
    <n v="38405000"/>
    <s v="Industrials"/>
    <s v="Industrial Conglomerates"/>
  </r>
  <r>
    <s v="SRCL"/>
    <x v="2"/>
    <d v="2014-12-31T00:00:00"/>
    <n v="2555601000"/>
    <n v="1461190000"/>
    <n v="489937000"/>
    <s v=" $-   "/>
    <n v="48138000"/>
    <s v="Industrials"/>
    <s v="Industrial Conglomerates"/>
  </r>
  <r>
    <s v="SRCL"/>
    <x v="3"/>
    <d v="2015-12-31T00:00:00"/>
    <n v="2985908000"/>
    <n v="1719723000"/>
    <n v="712803000"/>
    <s v=" $-   "/>
    <n v="65770000"/>
    <s v="Industrials"/>
    <s v="Industrial Conglomerates"/>
  </r>
  <r>
    <s v="SRE"/>
    <x v="0"/>
    <d v="2012-12-31T00:00:00"/>
    <n v="9647000000"/>
    <n v="6646000000"/>
    <n v="359000000"/>
    <s v=" $-   "/>
    <n v="1090000000"/>
    <s v="Utilities"/>
    <s v="MultiUtilities"/>
  </r>
  <r>
    <s v="SRE"/>
    <x v="1"/>
    <d v="2013-12-31T00:00:00"/>
    <n v="10557000000"/>
    <n v="7186000000"/>
    <n v="574000000"/>
    <s v=" $-   "/>
    <n v="1113000000"/>
    <s v="Utilities"/>
    <s v="MultiUtilities"/>
  </r>
  <r>
    <s v="SRE"/>
    <x v="2"/>
    <d v="2014-12-31T00:00:00"/>
    <n v="11035000000"/>
    <n v="7689000000"/>
    <n v="414000000"/>
    <s v=" $-   "/>
    <n v="1156000000"/>
    <s v="Utilities"/>
    <s v="MultiUtilities"/>
  </r>
  <r>
    <s v="SRE"/>
    <x v="3"/>
    <d v="2015-12-31T00:00:00"/>
    <n v="10231000000"/>
    <n v="6648000000"/>
    <n v="397000000"/>
    <s v=" $-   "/>
    <n v="1250000000"/>
    <s v="Utilities"/>
    <s v="MultiUtilities"/>
  </r>
  <r>
    <s v="STI"/>
    <x v="0"/>
    <d v="2012-12-31T00:00:00"/>
    <n v="11240000000"/>
    <n v="429000000"/>
    <n v="6073000000"/>
    <s v=" $-   "/>
    <n v="1441000000"/>
    <s v="Financials"/>
    <s v="Banks"/>
  </r>
  <r>
    <s v="STI"/>
    <x v="1"/>
    <d v="2013-12-31T00:00:00"/>
    <n v="8602000000"/>
    <n v="291000000"/>
    <n v="5808000000"/>
    <s v=" $-   "/>
    <n v="576000000"/>
    <s v="Financials"/>
    <s v="Banks"/>
  </r>
  <r>
    <s v="STI"/>
    <x v="2"/>
    <d v="2014-12-31T00:00:00"/>
    <n v="8707000000"/>
    <n v="235000000"/>
    <n v="5518000000"/>
    <s v=" $-   "/>
    <n v="367000000"/>
    <s v="Financials"/>
    <s v="Banks"/>
  </r>
  <r>
    <s v="STI"/>
    <x v="3"/>
    <d v="2015-12-31T00:00:00"/>
    <n v="8533000000"/>
    <n v="219000000"/>
    <n v="5120000000"/>
    <s v=" $-   "/>
    <n v="205000000"/>
    <s v="Financials"/>
    <s v="Banks"/>
  </r>
  <r>
    <s v="STX"/>
    <x v="0"/>
    <d v="2013-06-28T00:00:00"/>
    <n v="14351000000"/>
    <n v="10411000000"/>
    <n v="635000000"/>
    <n v="1133000000"/>
    <n v="79000000"/>
    <s v="Information Technology"/>
    <s v="Computer Storage &amp; Peripherals"/>
  </r>
  <r>
    <s v="STX"/>
    <x v="1"/>
    <d v="2014-06-27T00:00:00"/>
    <n v="13724000000"/>
    <n v="9878000000"/>
    <n v="722000000"/>
    <n v="1226000000"/>
    <n v="98000000"/>
    <s v="Information Technology"/>
    <s v="Computer Storage &amp; Peripherals"/>
  </r>
  <r>
    <s v="STX"/>
    <x v="2"/>
    <d v="2015-07-03T00:00:00"/>
    <n v="13739000000"/>
    <n v="9930000000"/>
    <n v="237000000"/>
    <n v="1353000000"/>
    <n v="129000000"/>
    <s v="Information Technology"/>
    <s v="Computer Storage &amp; Peripherals"/>
  </r>
  <r>
    <s v="STX"/>
    <x v="3"/>
    <d v="2016-07-01T00:00:00"/>
    <n v="11160000000"/>
    <n v="8545000000"/>
    <n v="635000000"/>
    <n v="1237000000"/>
    <n v="123000000"/>
    <s v="Information Technology"/>
    <s v="Computer Storage &amp; Peripherals"/>
  </r>
  <r>
    <s v="STZ"/>
    <x v="0"/>
    <d v="2013-02-28T00:00:00"/>
    <n v="2796100000"/>
    <n v="1687800000"/>
    <n v="585400000"/>
    <s v=" $-   "/>
    <s v=" $-   "/>
    <s v="Consumer Staples"/>
    <s v="Distillers &amp; Vintners"/>
  </r>
  <r>
    <s v="STZ"/>
    <x v="1"/>
    <d v="2014-02-28T00:00:00"/>
    <n v="4867700000"/>
    <n v="2876000000"/>
    <n v="895100000"/>
    <s v=" $-   "/>
    <s v=" $-   "/>
    <s v="Consumer Staples"/>
    <s v="Distillers &amp; Vintners"/>
  </r>
  <r>
    <s v="STZ"/>
    <x v="2"/>
    <d v="2015-02-28T00:00:00"/>
    <n v="6028000000"/>
    <n v="3449400000"/>
    <n v="1078400000"/>
    <s v=" $-   "/>
    <s v=" $-   "/>
    <s v="Consumer Staples"/>
    <s v="Distillers &amp; Vintners"/>
  </r>
  <r>
    <s v="STZ"/>
    <x v="3"/>
    <d v="2016-02-29T00:00:00"/>
    <n v="6548400000"/>
    <n v="3606100000"/>
    <n v="1177200000"/>
    <s v=" $-   "/>
    <s v=" $-   "/>
    <s v="Consumer Staples"/>
    <s v="Distillers &amp; Vintners"/>
  </r>
  <r>
    <s v="SWK"/>
    <x v="0"/>
    <d v="2013-12-28T00:00:00"/>
    <n v="10889500000"/>
    <n v="6985800000"/>
    <n v="2960300000"/>
    <s v=" $-   "/>
    <s v=" $-   "/>
    <s v="Consumer Discretionary"/>
    <s v="Household Appliances"/>
  </r>
  <r>
    <s v="SWK"/>
    <x v="1"/>
    <d v="2015-01-03T00:00:00"/>
    <n v="11338600000"/>
    <n v="7235900000"/>
    <n v="2814600000"/>
    <s v=" $-   "/>
    <s v=" $-   "/>
    <s v="Consumer Discretionary"/>
    <s v="Household Appliances"/>
  </r>
  <r>
    <s v="SWK"/>
    <x v="2"/>
    <d v="2016-01-02T00:00:00"/>
    <n v="11171800000"/>
    <n v="7099800000"/>
    <n v="2681100000"/>
    <s v=" $-   "/>
    <s v=" $-   "/>
    <s v="Consumer Discretionary"/>
    <s v="Household Appliances"/>
  </r>
  <r>
    <s v="SWK"/>
    <x v="3"/>
    <d v="2016-12-31T00:00:00"/>
    <n v="11406900000"/>
    <n v="7139700000"/>
    <n v="2798900000"/>
    <s v=" $-   "/>
    <s v=" $-   "/>
    <s v="Consumer Discretionary"/>
    <s v="Household Appliances"/>
  </r>
  <r>
    <s v="SWKS"/>
    <x v="0"/>
    <d v="2013-09-27T00:00:00"/>
    <n v="1792000000"/>
    <n v="1025400000"/>
    <n v="159700000"/>
    <n v="226300000"/>
    <n v="29100000"/>
    <s v="Information Technology"/>
    <s v="Semiconductors"/>
  </r>
  <r>
    <s v="SWKS"/>
    <x v="1"/>
    <d v="2014-10-03T00:00:00"/>
    <n v="2291500000"/>
    <n v="1268800000"/>
    <n v="179100000"/>
    <n v="252200000"/>
    <n v="25900000"/>
    <s v="Information Technology"/>
    <s v="Semiconductors"/>
  </r>
  <r>
    <s v="SWKS"/>
    <x v="2"/>
    <d v="2015-10-02T00:00:00"/>
    <n v="3258400000"/>
    <n v="1703900000"/>
    <n v="191300000"/>
    <n v="303200000"/>
    <n v="33500000"/>
    <s v="Information Technology"/>
    <s v="Semiconductors"/>
  </r>
  <r>
    <s v="SWKS"/>
    <x v="3"/>
    <d v="2016-09-30T00:00:00"/>
    <n v="3289000000"/>
    <n v="1623800000"/>
    <n v="195900000"/>
    <n v="312400000"/>
    <n v="33400000"/>
    <s v="Information Technology"/>
    <s v="Semiconductors"/>
  </r>
  <r>
    <s v="SWN"/>
    <x v="0"/>
    <d v="2012-12-31T00:00:00"/>
    <n v="2730000000"/>
    <n v="245000000"/>
    <n v="835000000"/>
    <s v=" $-   "/>
    <n v="811000000"/>
    <s v="Energy"/>
    <s v="Oil &amp; Gas Exploration &amp; Production"/>
  </r>
  <r>
    <s v="SWN"/>
    <x v="1"/>
    <d v="2013-12-31T00:00:00"/>
    <n v="3371000000"/>
    <n v="328000000"/>
    <n v="1052000000"/>
    <s v=" $-   "/>
    <n v="787000000"/>
    <s v="Energy"/>
    <s v="Oil &amp; Gas Exploration &amp; Production"/>
  </r>
  <r>
    <s v="SWN"/>
    <x v="2"/>
    <d v="2014-12-31T00:00:00"/>
    <n v="4038000000"/>
    <n v="427000000"/>
    <n v="1296000000"/>
    <s v=" $-   "/>
    <n v="942000000"/>
    <s v="Energy"/>
    <s v="Oil &amp; Gas Exploration &amp; Production"/>
  </r>
  <r>
    <s v="SWN"/>
    <x v="3"/>
    <d v="2015-12-31T00:00:00"/>
    <n v="3133000000"/>
    <n v="689000000"/>
    <n v="1208000000"/>
    <s v=" $-   "/>
    <n v="1091000000"/>
    <s v="Energy"/>
    <s v="Oil &amp; Gas Exploration &amp; Production"/>
  </r>
  <r>
    <s v="SYF"/>
    <x v="0"/>
    <d v="2012-12-31T00:00:00"/>
    <n v="10793000000"/>
    <n v="362000000"/>
    <n v="2123000000"/>
    <s v=" $-   "/>
    <n v="4549000000"/>
    <s v="Financials"/>
    <s v="Consumer Finance"/>
  </r>
  <r>
    <s v="SYF"/>
    <x v="1"/>
    <d v="2013-12-31T00:00:00"/>
    <n v="11813000000"/>
    <n v="374000000"/>
    <n v="2484000000"/>
    <s v=" $-   "/>
    <n v="5445000000"/>
    <s v="Financials"/>
    <s v="Consumer Finance"/>
  </r>
  <r>
    <s v="SYF"/>
    <x v="2"/>
    <d v="2014-12-31T00:00:00"/>
    <n v="12727000000"/>
    <n v="470000000"/>
    <n v="2927000000"/>
    <s v=" $-   "/>
    <n v="5492000000"/>
    <s v="Financials"/>
    <s v="Consumer Finance"/>
  </r>
  <r>
    <s v="SYF"/>
    <x v="3"/>
    <d v="2015-12-31T00:00:00"/>
    <n v="13620000000"/>
    <n v="607000000"/>
    <n v="3264000000"/>
    <s v=" $-   "/>
    <n v="5690000000"/>
    <s v="Financials"/>
    <s v="Consumer Finance"/>
  </r>
  <r>
    <s v="SYK"/>
    <x v="0"/>
    <d v="2013-12-31T00:00:00"/>
    <n v="9021000000"/>
    <n v="3002000000"/>
    <n v="4089000000"/>
    <n v="536000000"/>
    <n v="138000000"/>
    <s v="Health Care"/>
    <s v="Health Care Equipment"/>
  </r>
  <r>
    <s v="SYK"/>
    <x v="1"/>
    <d v="2014-12-31T00:00:00"/>
    <n v="9675000000"/>
    <n v="3319000000"/>
    <n v="4308000000"/>
    <n v="614000000"/>
    <n v="188000000"/>
    <s v="Health Care"/>
    <s v="Health Care Equipment"/>
  </r>
  <r>
    <s v="SYK"/>
    <x v="2"/>
    <d v="2015-12-31T00:00:00"/>
    <n v="9946000000"/>
    <n v="3344000000"/>
    <n v="3906000000"/>
    <n v="625000000"/>
    <n v="210000000"/>
    <s v="Health Care"/>
    <s v="Health Care Equipment"/>
  </r>
  <r>
    <s v="SYK"/>
    <x v="3"/>
    <d v="2016-12-31T00:00:00"/>
    <n v="11325000000"/>
    <n v="3830000000"/>
    <n v="4295000000"/>
    <n v="715000000"/>
    <n v="319000000"/>
    <s v="Health Care"/>
    <s v="Health Care Equipment"/>
  </r>
  <r>
    <s v="SYMC"/>
    <x v="0"/>
    <d v="2013-03-29T00:00:00"/>
    <n v="6906000000"/>
    <n v="1175000000"/>
    <n v="3236000000"/>
    <n v="1026000000"/>
    <n v="286000000"/>
    <s v="Information Technology"/>
    <s v="Application Software"/>
  </r>
  <r>
    <s v="SYMC"/>
    <x v="1"/>
    <d v="2014-03-28T00:00:00"/>
    <n v="4183000000"/>
    <n v="791000000"/>
    <n v="2186000000"/>
    <n v="722000000"/>
    <n v="93000000"/>
    <s v="Information Technology"/>
    <s v="Application Software"/>
  </r>
  <r>
    <s v="SYMC"/>
    <x v="2"/>
    <d v="2015-04-03T00:00:00"/>
    <n v="3956000000"/>
    <n v="727000000"/>
    <n v="2012000000"/>
    <n v="812000000"/>
    <n v="87000000"/>
    <s v="Information Technology"/>
    <s v="Application Software"/>
  </r>
  <r>
    <s v="SYMC"/>
    <x v="3"/>
    <d v="2016-04-01T00:00:00"/>
    <n v="3600000000"/>
    <n v="615000000"/>
    <n v="1587000000"/>
    <n v="748000000"/>
    <n v="57000000"/>
    <s v="Information Technology"/>
    <s v="Application Software"/>
  </r>
  <r>
    <s v="SYY"/>
    <x v="0"/>
    <d v="2013-06-29T00:00:00"/>
    <n v="44411233000"/>
    <n v="36414626000"/>
    <n v="6338129000"/>
    <s v=" $-   "/>
    <s v=" $-   "/>
    <s v="Consumer Staples"/>
    <s v="Food Distributors"/>
  </r>
  <r>
    <s v="SYY"/>
    <x v="1"/>
    <d v="2014-06-28T00:00:00"/>
    <n v="46516712000"/>
    <n v="38335677000"/>
    <s v=" $-   "/>
    <s v=" $-   "/>
    <s v=" $-   "/>
    <s v="Consumer Staples"/>
    <s v="Food Distributors"/>
  </r>
  <r>
    <s v="SYY"/>
    <x v="2"/>
    <d v="2015-06-27T00:00:00"/>
    <n v="48680752000"/>
    <n v="40129236000"/>
    <s v=" $-   "/>
    <s v=" $-   "/>
    <s v=" $-   "/>
    <s v="Consumer Staples"/>
    <s v="Food Distributors"/>
  </r>
  <r>
    <s v="SYY"/>
    <x v="3"/>
    <d v="2016-07-02T00:00:00"/>
    <n v="50366919000"/>
    <n v="41326447000"/>
    <s v=" $-   "/>
    <s v=" $-   "/>
    <s v=" $-   "/>
    <s v="Consumer Staples"/>
    <s v="Food Distributors"/>
  </r>
  <r>
    <s v="T"/>
    <x v="0"/>
    <d v="2012-12-31T00:00:00"/>
    <n v="127434000000"/>
    <n v="55228000000"/>
    <n v="41066000000"/>
    <s v=" $-   "/>
    <n v="18143000000"/>
    <s v="Telecommunications Services"/>
    <s v="Integrated Telecommunications Services"/>
  </r>
  <r>
    <s v="T"/>
    <x v="1"/>
    <d v="2013-12-31T00:00:00"/>
    <n v="128752000000"/>
    <n v="51191000000"/>
    <n v="28414000000"/>
    <s v=" $-   "/>
    <n v="18395000000"/>
    <s v="Telecommunications Services"/>
    <s v="Integrated Telecommunications Services"/>
  </r>
  <r>
    <s v="T"/>
    <x v="2"/>
    <d v="2014-12-31T00:00:00"/>
    <n v="132447000000"/>
    <n v="60145000000"/>
    <n v="41817000000"/>
    <s v=" $-   "/>
    <n v="18273000000"/>
    <s v="Telecommunications Services"/>
    <s v="Integrated Telecommunications Services"/>
  </r>
  <r>
    <s v="T"/>
    <x v="3"/>
    <d v="2015-12-31T00:00:00"/>
    <n v="146801000000"/>
    <n v="67046000000"/>
    <n v="32954000000"/>
    <s v=" $-   "/>
    <n v="22016000000"/>
    <s v="Telecommunications Services"/>
    <s v="Integrated Telecommunications Services"/>
  </r>
  <r>
    <s v="TAP"/>
    <x v="0"/>
    <d v="2013-12-31T00:00:00"/>
    <n v="4206100000"/>
    <n v="2545600000"/>
    <n v="1193800000"/>
    <s v=" $-   "/>
    <s v=" $-   "/>
    <s v="Consumer Staples"/>
    <s v="Brewers"/>
  </r>
  <r>
    <s v="TAP"/>
    <x v="1"/>
    <d v="2014-12-31T00:00:00"/>
    <n v="4146300000"/>
    <n v="2493300000"/>
    <n v="1163900000"/>
    <s v=" $-   "/>
    <s v=" $-   "/>
    <s v="Consumer Staples"/>
    <s v="Brewers"/>
  </r>
  <r>
    <s v="TAP"/>
    <x v="2"/>
    <d v="2015-12-31T00:00:00"/>
    <n v="3567500000"/>
    <n v="2163500000"/>
    <n v="1051800000"/>
    <s v=" $-   "/>
    <s v=" $-   "/>
    <s v="Consumer Staples"/>
    <s v="Brewers"/>
  </r>
  <r>
    <s v="TAP"/>
    <x v="3"/>
    <d v="2016-12-31T00:00:00"/>
    <n v="4885000000"/>
    <n v="3003100000"/>
    <n v="1597300000"/>
    <s v=" $-   "/>
    <s v=" $-   "/>
    <s v="Consumer Staples"/>
    <s v="Brewers"/>
  </r>
  <r>
    <s v="TDC"/>
    <x v="0"/>
    <d v="2012-12-31T00:00:00"/>
    <n v="2665000000"/>
    <n v="1174000000"/>
    <n v="728000000"/>
    <n v="183000000"/>
    <s v=" $-   "/>
    <s v="Information Technology"/>
    <s v="Application Software"/>
  </r>
  <r>
    <s v="TDC"/>
    <x v="1"/>
    <d v="2013-12-31T00:00:00"/>
    <n v="2692000000"/>
    <n v="1219000000"/>
    <n v="757000000"/>
    <n v="184000000"/>
    <s v=" $-   "/>
    <s v="Information Technology"/>
    <s v="Application Software"/>
  </r>
  <r>
    <s v="TDC"/>
    <x v="2"/>
    <d v="2014-12-31T00:00:00"/>
    <n v="2732000000"/>
    <n v="1253000000"/>
    <n v="770000000"/>
    <n v="206000000"/>
    <s v=" $-   "/>
    <s v="Information Technology"/>
    <s v="Application Software"/>
  </r>
  <r>
    <s v="TDC"/>
    <x v="3"/>
    <d v="2015-12-31T00:00:00"/>
    <n v="2530000000"/>
    <n v="1254000000"/>
    <n v="765000000"/>
    <n v="228000000"/>
    <s v=" $-   "/>
    <s v="Information Technology"/>
    <s v="Application Software"/>
  </r>
  <r>
    <s v="TDG"/>
    <x v="0"/>
    <d v="2013-09-30T00:00:00"/>
    <n v="1924400000"/>
    <n v="874838000"/>
    <n v="254468000"/>
    <s v=" $-   "/>
    <n v="45639000"/>
    <s v="Industrials"/>
    <s v="Aerospace &amp; Defense"/>
  </r>
  <r>
    <s v="TDG"/>
    <x v="1"/>
    <d v="2014-09-30T00:00:00"/>
    <n v="2372906000"/>
    <n v="1105032000"/>
    <n v="276446000"/>
    <s v=" $-   "/>
    <n v="63608000"/>
    <s v="Industrials"/>
    <s v="Aerospace &amp; Defense"/>
  </r>
  <r>
    <s v="TDG"/>
    <x v="2"/>
    <d v="2015-09-30T00:00:00"/>
    <n v="2707115000"/>
    <n v="1257270000"/>
    <n v="321624000"/>
    <s v=" $-   "/>
    <n v="54219000"/>
    <s v="Industrials"/>
    <s v="Aerospace &amp; Defense"/>
  </r>
  <r>
    <s v="TDG"/>
    <x v="3"/>
    <d v="2016-09-30T00:00:00"/>
    <n v="3171411000"/>
    <n v="1443348000"/>
    <n v="382858000"/>
    <s v=" $-   "/>
    <n v="77445000"/>
    <s v="Industrials"/>
    <s v="Aerospace &amp; Defense"/>
  </r>
  <r>
    <s v="TEL"/>
    <x v="0"/>
    <d v="2013-09-27T00:00:00"/>
    <n v="11390000000"/>
    <n v="7739000000"/>
    <n v="1440000000"/>
    <n v="590000000"/>
    <s v=" $-   "/>
    <s v="Information Technology"/>
    <s v="Electronic Manufacturing Services"/>
  </r>
  <r>
    <s v="TEL"/>
    <x v="1"/>
    <d v="2014-09-26T00:00:00"/>
    <n v="11973000000"/>
    <n v="8001000000"/>
    <n v="1534000000"/>
    <n v="583000000"/>
    <s v=" $-   "/>
    <s v="Information Technology"/>
    <s v="Electronic Manufacturing Services"/>
  </r>
  <r>
    <s v="TEL"/>
    <x v="2"/>
    <d v="2015-09-25T00:00:00"/>
    <n v="12233000000"/>
    <n v="8146000000"/>
    <n v="1504000000"/>
    <n v="627000000"/>
    <s v=" $-   "/>
    <s v="Information Technology"/>
    <s v="Electronic Manufacturing Services"/>
  </r>
  <r>
    <s v="TEL"/>
    <x v="3"/>
    <d v="2016-09-30T00:00:00"/>
    <n v="12238000000"/>
    <n v="8205000000"/>
    <n v="1463000000"/>
    <n v="644000000"/>
    <s v=" $-   "/>
    <s v="Information Technology"/>
    <s v="Electronic Manufacturing Services"/>
  </r>
  <r>
    <s v="TGNA"/>
    <x v="0"/>
    <d v="2012-12-30T00:00:00"/>
    <n v="5353197000"/>
    <n v="2943847000"/>
    <n v="1303427000"/>
    <s v=" $-   "/>
    <n v="194039000"/>
    <s v="Consumer Discretionary"/>
    <s v="Publishing"/>
  </r>
  <r>
    <s v="TGNA"/>
    <x v="1"/>
    <d v="2013-12-29T00:00:00"/>
    <n v="1603123000"/>
    <n v="662769000"/>
    <n v="531932000"/>
    <s v=" $-   "/>
    <n v="74833000"/>
    <s v="Consumer Discretionary"/>
    <s v="Publishing"/>
  </r>
  <r>
    <s v="TGNA"/>
    <x v="2"/>
    <d v="2014-12-31T00:00:00"/>
    <n v="2626141000"/>
    <n v="954990000"/>
    <n v="766854000"/>
    <s v=" $-   "/>
    <n v="151837000"/>
    <s v="Consumer Discretionary"/>
    <s v="Publishing"/>
  </r>
  <r>
    <s v="TGNA"/>
    <x v="3"/>
    <d v="2015-12-31T00:00:00"/>
    <n v="3050945000"/>
    <n v="923336000"/>
    <n v="1068221000"/>
    <s v=" $-   "/>
    <n v="205087000"/>
    <s v="Consumer Discretionary"/>
    <s v="Publishing"/>
  </r>
  <r>
    <s v="TGT"/>
    <x v="0"/>
    <d v="2013-02-02T00:00:00"/>
    <n v="73301000000"/>
    <n v="50568000000"/>
    <n v="15110000000"/>
    <s v=" $-   "/>
    <n v="2044000000"/>
    <s v="Consumer Discretionary"/>
    <s v="General Merchandise Stores"/>
  </r>
  <r>
    <s v="TGT"/>
    <x v="1"/>
    <d v="2014-02-01T00:00:00"/>
    <n v="71279000000"/>
    <n v="50039000000"/>
    <n v="14465000000"/>
    <s v=" $-   "/>
    <n v="1996000000"/>
    <s v="Consumer Discretionary"/>
    <s v="General Merchandise Stores"/>
  </r>
  <r>
    <s v="TGT"/>
    <x v="2"/>
    <d v="2015-01-31T00:00:00"/>
    <n v="72618000000"/>
    <n v="51278000000"/>
    <n v="14676000000"/>
    <s v=" $-   "/>
    <n v="2129000000"/>
    <s v="Consumer Discretionary"/>
    <s v="General Merchandise Stores"/>
  </r>
  <r>
    <s v="TGT"/>
    <x v="3"/>
    <d v="2016-01-30T00:00:00"/>
    <n v="73785000000"/>
    <n v="51997000000"/>
    <n v="14665000000"/>
    <s v=" $-   "/>
    <n v="2213000000"/>
    <s v="Consumer Discretionary"/>
    <s v="General Merchandise Stores"/>
  </r>
  <r>
    <s v="TIF"/>
    <x v="0"/>
    <d v="2013-01-31T00:00:00"/>
    <n v="3794249000"/>
    <n v="1630965000"/>
    <n v="1466067000"/>
    <s v=" $-   "/>
    <s v=" $-   "/>
    <s v="Consumer Discretionary"/>
    <s v="Apparel, Accessories &amp; Luxury Goods"/>
  </r>
  <r>
    <s v="TIF"/>
    <x v="1"/>
    <d v="2014-01-31T00:00:00"/>
    <n v="4031100000"/>
    <n v="1690700000"/>
    <n v="2036100000"/>
    <s v=" $-   "/>
    <s v=" $-   "/>
    <s v="Consumer Discretionary"/>
    <s v="Apparel, Accessories &amp; Luxury Goods"/>
  </r>
  <r>
    <s v="TIF"/>
    <x v="2"/>
    <d v="2015-01-31T00:00:00"/>
    <n v="4249900000"/>
    <n v="1712700000"/>
    <n v="1645800000"/>
    <s v=" $-   "/>
    <s v=" $-   "/>
    <s v="Consumer Discretionary"/>
    <s v="Apparel, Accessories &amp; Luxury Goods"/>
  </r>
  <r>
    <s v="TIF"/>
    <x v="3"/>
    <d v="2016-01-31T00:00:00"/>
    <n v="4104900000"/>
    <n v="1613600000"/>
    <n v="1731200000"/>
    <s v=" $-   "/>
    <s v=" $-   "/>
    <s v="Consumer Discretionary"/>
    <s v="Apparel, Accessories &amp; Luxury Goods"/>
  </r>
  <r>
    <s v="TJX"/>
    <x v="0"/>
    <d v="2013-02-02T00:00:00"/>
    <n v="25878372000"/>
    <n v="18521400000"/>
    <n v="4250446000"/>
    <s v=" $-   "/>
    <s v=" $-   "/>
    <s v="Consumer Discretionary"/>
    <s v="Apparel Retail"/>
  </r>
  <r>
    <s v="TJX"/>
    <x v="1"/>
    <d v="2014-02-01T00:00:00"/>
    <n v="27422696000"/>
    <n v="19605037000"/>
    <n v="4467089000"/>
    <s v=" $-   "/>
    <s v=" $-   "/>
    <s v="Consumer Discretionary"/>
    <s v="Apparel Retail"/>
  </r>
  <r>
    <s v="TJX"/>
    <x v="2"/>
    <d v="2015-01-31T00:00:00"/>
    <n v="29078407000"/>
    <n v="20776522000"/>
    <n v="4695384000"/>
    <s v=" $-   "/>
    <s v=" $-   "/>
    <s v="Consumer Discretionary"/>
    <s v="Apparel Retail"/>
  </r>
  <r>
    <s v="TJX"/>
    <x v="3"/>
    <d v="2016-01-30T00:00:00"/>
    <n v="30944938000"/>
    <n v="22034523000"/>
    <n v="5205715000"/>
    <s v=" $-   "/>
    <s v=" $-   "/>
    <s v="Consumer Discretionary"/>
    <s v="Apparel Retail"/>
  </r>
  <r>
    <s v="TMK"/>
    <x v="0"/>
    <d v="2012-12-31T00:00:00"/>
    <n v="3589516000"/>
    <n v="1955682000"/>
    <s v=" $-   "/>
    <s v=" $-   "/>
    <n v="787329000"/>
    <s v="Financials"/>
    <s v="Life &amp; Health Insurance"/>
  </r>
  <r>
    <s v="TMK"/>
    <x v="1"/>
    <d v="2013-12-31T00:00:00"/>
    <n v="3494253000"/>
    <n v="1838766000"/>
    <s v=" $-   "/>
    <s v=" $-   "/>
    <n v="819711000"/>
    <s v="Financials"/>
    <s v="Life &amp; Health Insurance"/>
  </r>
  <r>
    <s v="TMK"/>
    <x v="2"/>
    <d v="2014-12-31T00:00:00"/>
    <n v="3620095000"/>
    <n v="1903384000"/>
    <s v=" $-   "/>
    <s v=" $-   "/>
    <n v="855908000"/>
    <s v="Financials"/>
    <s v="Life &amp; Health Insurance"/>
  </r>
  <r>
    <s v="TMK"/>
    <x v="3"/>
    <d v="2015-12-31T00:00:00"/>
    <n v="3766065000"/>
    <n v="2016212000"/>
    <s v=" $-   "/>
    <s v=" $-   "/>
    <n v="907024000"/>
    <s v="Financials"/>
    <s v="Life &amp; Health Insurance"/>
  </r>
  <r>
    <s v="TMO"/>
    <x v="0"/>
    <d v="2012-12-31T00:00:00"/>
    <n v="12509900000"/>
    <n v="7214400000"/>
    <n v="3354900000"/>
    <n v="376400000"/>
    <s v=" $-   "/>
    <s v="Health Care"/>
    <s v="Health Care Equipment"/>
  </r>
  <r>
    <s v="TMO"/>
    <x v="1"/>
    <d v="2013-12-31T00:00:00"/>
    <n v="13090300000"/>
    <n v="7561200000"/>
    <n v="3446300000"/>
    <n v="395500000"/>
    <s v=" $-   "/>
    <s v="Health Care"/>
    <s v="Health Care Equipment"/>
  </r>
  <r>
    <s v="TMO"/>
    <x v="2"/>
    <d v="2014-12-31T00:00:00"/>
    <n v="16889600000"/>
    <n v="9397600000"/>
    <n v="4896100000"/>
    <n v="691100000"/>
    <s v=" $-   "/>
    <s v="Health Care"/>
    <s v="Health Care Equipment"/>
  </r>
  <r>
    <s v="TMO"/>
    <x v="3"/>
    <d v="2015-12-31T00:00:00"/>
    <n v="16965400000"/>
    <n v="9209500000"/>
    <n v="4612100000"/>
    <n v="692300000"/>
    <s v=" $-   "/>
    <s v="Health Care"/>
    <s v="Health Care Equipment"/>
  </r>
  <r>
    <s v="TRIP"/>
    <x v="0"/>
    <d v="2012-12-31T00:00:00"/>
    <n v="763000000"/>
    <n v="12000000"/>
    <n v="429000000"/>
    <s v=" $-   "/>
    <n v="26000000"/>
    <s v="Consumer Discretionary"/>
    <s v="Internet &amp; Direct Marketing Retail"/>
  </r>
  <r>
    <s v="TRIP"/>
    <x v="1"/>
    <d v="2013-12-31T00:00:00"/>
    <n v="945000000"/>
    <n v="18000000"/>
    <n v="597000000"/>
    <s v=" $-   "/>
    <n v="36000000"/>
    <s v="Consumer Discretionary"/>
    <s v="Internet &amp; Direct Marketing Retail"/>
  </r>
  <r>
    <s v="TRIP"/>
    <x v="2"/>
    <d v="2014-12-31T00:00:00"/>
    <n v="1246000000"/>
    <n v="40000000"/>
    <n v="801000000"/>
    <s v=" $-   "/>
    <n v="65000000"/>
    <s v="Consumer Discretionary"/>
    <s v="Internet &amp; Direct Marketing Retail"/>
  </r>
  <r>
    <s v="TRIP"/>
    <x v="3"/>
    <d v="2015-12-31T00:00:00"/>
    <n v="1492000000"/>
    <n v="58000000"/>
    <n v="1109000000"/>
    <s v=" $-   "/>
    <n v="93000000"/>
    <s v="Consumer Discretionary"/>
    <s v="Internet &amp; Direct Marketing Retail"/>
  </r>
  <r>
    <s v="TRV"/>
    <x v="0"/>
    <d v="2013-12-31T00:00:00"/>
    <n v="26191000000"/>
    <n v="13307000000"/>
    <n v="3757000000"/>
    <s v=" $-   "/>
    <n v="3821000000"/>
    <s v="Financials"/>
    <s v="Property &amp; Casualty Insurance"/>
  </r>
  <r>
    <s v="TRV"/>
    <x v="1"/>
    <d v="2014-12-31T00:00:00"/>
    <n v="27174000000"/>
    <n v="13870000000"/>
    <n v="3964000000"/>
    <s v=" $-   "/>
    <n v="3882000000"/>
    <s v="Financials"/>
    <s v="Property &amp; Casualty Insurance"/>
  </r>
  <r>
    <s v="TRV"/>
    <x v="2"/>
    <d v="2015-12-31T00:00:00"/>
    <n v="26815000000"/>
    <n v="13723000000"/>
    <n v="4094000000"/>
    <s v=" $-   "/>
    <n v="3885000000"/>
    <s v="Financials"/>
    <s v="Property &amp; Casualty Insurance"/>
  </r>
  <r>
    <s v="TRV"/>
    <x v="3"/>
    <d v="2016-12-31T00:00:00"/>
    <n v="27625000000"/>
    <n v="15070000000"/>
    <n v="4154000000"/>
    <s v=" $-   "/>
    <n v="3985000000"/>
    <s v="Financials"/>
    <s v="Property &amp; Casualty Insurance"/>
  </r>
  <r>
    <s v="TSCO"/>
    <x v="0"/>
    <d v="2012-12-29T00:00:00"/>
    <n v="4664120000"/>
    <n v="3098066000"/>
    <n v="1040287000"/>
    <s v=" $-   "/>
    <n v="88975000"/>
    <s v="Consumer Discretionary"/>
    <s v="Specialty Retail"/>
  </r>
  <r>
    <s v="TSCO"/>
    <x v="1"/>
    <d v="2013-12-28T00:00:00"/>
    <n v="5164784000"/>
    <n v="3411175000"/>
    <n v="1138934000"/>
    <s v=" $-   "/>
    <n v="100025000"/>
    <s v="Consumer Discretionary"/>
    <s v="Specialty Retail"/>
  </r>
  <r>
    <s v="TSCO"/>
    <x v="2"/>
    <d v="2014-12-27T00:00:00"/>
    <n v="5711715000"/>
    <n v="3761300000"/>
    <n v="1246308000"/>
    <s v=" $-   "/>
    <n v="114635000"/>
    <s v="Consumer Discretionary"/>
    <s v="Specialty Retail"/>
  </r>
  <r>
    <s v="TSCO"/>
    <x v="3"/>
    <d v="2015-12-26T00:00:00"/>
    <n v="6226507000"/>
    <n v="4083333000"/>
    <n v="1369097000"/>
    <s v=" $-   "/>
    <n v="123569000"/>
    <s v="Consumer Discretionary"/>
    <s v="Specialty Retail"/>
  </r>
  <r>
    <s v="TSN"/>
    <x v="0"/>
    <d v="2013-10-03T00:00:00"/>
    <n v="34374000000"/>
    <n v="32016000000"/>
    <n v="983000000"/>
    <s v=" $-   "/>
    <s v=" $-   "/>
    <s v="Consumer Staples"/>
    <s v="Packaged Foods &amp; Meats"/>
  </r>
  <r>
    <s v="TSN"/>
    <x v="1"/>
    <d v="2014-10-03T00:00:00"/>
    <n v="37580000000"/>
    <n v="34895000000"/>
    <n v="1255000000"/>
    <s v=" $-   "/>
    <s v=" $-   "/>
    <s v="Consumer Staples"/>
    <s v="Packaged Foods &amp; Meats"/>
  </r>
  <r>
    <s v="TSN"/>
    <x v="2"/>
    <d v="2015-10-03T00:00:00"/>
    <n v="41373000000"/>
    <n v="37456000000"/>
    <n v="1748000000"/>
    <s v=" $-   "/>
    <s v=" $-   "/>
    <s v="Consumer Staples"/>
    <s v="Packaged Foods &amp; Meats"/>
  </r>
  <r>
    <s v="TSN"/>
    <x v="3"/>
    <d v="2016-10-01T00:00:00"/>
    <n v="36881000000"/>
    <n v="32184000000"/>
    <n v="1864000000"/>
    <s v=" $-   "/>
    <s v=" $-   "/>
    <s v="Consumer Staples"/>
    <s v="Packaged Foods &amp; Meats"/>
  </r>
  <r>
    <s v="TSO"/>
    <x v="0"/>
    <d v="2012-12-31T00:00:00"/>
    <n v="29809000000"/>
    <n v="26045000000"/>
    <n v="1702000000"/>
    <s v=" $-   "/>
    <n v="418000000"/>
    <s v="Energy"/>
    <s v="Oil &amp; Gas Refining &amp; Marketing &amp; Transportation"/>
  </r>
  <r>
    <s v="TSO"/>
    <x v="1"/>
    <d v="2013-12-31T00:00:00"/>
    <n v="37601000000"/>
    <n v="34085000000"/>
    <n v="2248000000"/>
    <s v=" $-   "/>
    <n v="489000000"/>
    <s v="Energy"/>
    <s v="Oil &amp; Gas Refining &amp; Marketing &amp; Transportation"/>
  </r>
  <r>
    <s v="TSO"/>
    <x v="2"/>
    <d v="2014-12-31T00:00:00"/>
    <n v="40633000000"/>
    <n v="35673000000"/>
    <n v="2762000000"/>
    <s v=" $-   "/>
    <n v="562000000"/>
    <s v="Energy"/>
    <s v="Oil &amp; Gas Refining &amp; Marketing &amp; Transportation"/>
  </r>
  <r>
    <s v="TSO"/>
    <x v="3"/>
    <d v="2015-12-31T00:00:00"/>
    <n v="28711000000"/>
    <n v="22466000000"/>
    <n v="2620000000"/>
    <s v=" $-   "/>
    <n v="756000000"/>
    <s v="Energy"/>
    <s v="Oil &amp; Gas Refining &amp; Marketing &amp; Transportation"/>
  </r>
  <r>
    <s v="TSS"/>
    <x v="0"/>
    <d v="2012-12-31T00:00:00"/>
    <n v="1793557000"/>
    <n v="1189341000"/>
    <n v="247597000"/>
    <s v=" $-   "/>
    <s v=" $-   "/>
    <s v="Information Technology"/>
    <s v="Internet Software &amp; Services"/>
  </r>
  <r>
    <s v="TSS"/>
    <x v="1"/>
    <d v="2013-12-31T00:00:00"/>
    <n v="2064305000"/>
    <n v="1369438000"/>
    <n v="312367000"/>
    <s v=" $-   "/>
    <s v=" $-   "/>
    <s v="Information Technology"/>
    <s v="Internet Software &amp; Services"/>
  </r>
  <r>
    <s v="TSS"/>
    <x v="2"/>
    <d v="2014-12-31T00:00:00"/>
    <n v="2446877000"/>
    <n v="1668892000"/>
    <n v="346345000"/>
    <s v=" $-   "/>
    <s v=" $-   "/>
    <s v="Information Technology"/>
    <s v="Internet Software &amp; Services"/>
  </r>
  <r>
    <s v="TSS"/>
    <x v="3"/>
    <d v="2015-12-31T00:00:00"/>
    <n v="2779541000"/>
    <n v="1855181000"/>
    <n v="390253000"/>
    <s v=" $-   "/>
    <s v=" $-   "/>
    <s v="Information Technology"/>
    <s v="Internet Software &amp; Services"/>
  </r>
  <r>
    <s v="TXN"/>
    <x v="0"/>
    <d v="2012-12-31T00:00:00"/>
    <n v="12825000000"/>
    <n v="6457000000"/>
    <n v="1804000000"/>
    <n v="1877000000"/>
    <s v=" $-   "/>
    <s v="Information Technology"/>
    <s v="Semiconductors"/>
  </r>
  <r>
    <s v="TXN"/>
    <x v="1"/>
    <d v="2013-12-31T00:00:00"/>
    <n v="12205000000"/>
    <n v="5841000000"/>
    <n v="1858000000"/>
    <n v="1522000000"/>
    <s v=" $-   "/>
    <s v="Information Technology"/>
    <s v="Semiconductors"/>
  </r>
  <r>
    <s v="TXN"/>
    <x v="2"/>
    <d v="2014-12-31T00:00:00"/>
    <n v="13045000000"/>
    <n v="5618000000"/>
    <n v="1843000000"/>
    <n v="1358000000"/>
    <s v=" $-   "/>
    <s v="Information Technology"/>
    <s v="Semiconductors"/>
  </r>
  <r>
    <s v="TXN"/>
    <x v="3"/>
    <d v="2015-12-31T00:00:00"/>
    <n v="13000000000"/>
    <n v="5440000000"/>
    <n v="1748000000"/>
    <n v="1280000000"/>
    <s v=" $-   "/>
    <s v="Information Technology"/>
    <s v="Semiconductors"/>
  </r>
  <r>
    <s v="TXT"/>
    <x v="0"/>
    <d v="2012-12-29T00:00:00"/>
    <n v="12237000000"/>
    <n v="10019000000"/>
    <n v="1165000000"/>
    <s v=" $-   "/>
    <s v=" $-   "/>
    <s v="Industrials"/>
    <s v="Industrial Conglomerates"/>
  </r>
  <r>
    <s v="TXT"/>
    <x v="1"/>
    <d v="2013-12-28T00:00:00"/>
    <n v="12104000000"/>
    <n v="10131000000"/>
    <n v="1126000000"/>
    <s v=" $-   "/>
    <s v=" $-   "/>
    <s v="Industrials"/>
    <s v="Industrial Conglomerates"/>
  </r>
  <r>
    <s v="TXT"/>
    <x v="2"/>
    <d v="2015-01-03T00:00:00"/>
    <n v="13878000000"/>
    <n v="11421000000"/>
    <n v="1361000000"/>
    <s v=" $-   "/>
    <s v=" $-   "/>
    <s v="Industrials"/>
    <s v="Industrial Conglomerates"/>
  </r>
  <r>
    <s v="TXT"/>
    <x v="3"/>
    <d v="2016-01-02T00:00:00"/>
    <n v="13423000000"/>
    <n v="10979000000"/>
    <n v="1304000000"/>
    <s v=" $-   "/>
    <s v=" $-   "/>
    <s v="Industrials"/>
    <s v="Industrial Conglomerates"/>
  </r>
  <r>
    <s v="UA"/>
    <x v="0"/>
    <d v="2012-12-31T00:00:00"/>
    <n v="1834921000"/>
    <n v="955624000"/>
    <n v="670602000"/>
    <s v=" $-   "/>
    <s v=" $-   "/>
    <s v="Consumer Discretionary"/>
    <s v="Apparel, Accessories &amp; Luxury Goods"/>
  </r>
  <r>
    <s v="UA"/>
    <x v="1"/>
    <d v="2013-12-31T00:00:00"/>
    <n v="2332051000"/>
    <n v="1195381000"/>
    <n v="871572000"/>
    <s v=" $-   "/>
    <s v=" $-   "/>
    <s v="Consumer Discretionary"/>
    <s v="Apparel, Accessories &amp; Luxury Goods"/>
  </r>
  <r>
    <s v="UA"/>
    <x v="2"/>
    <d v="2014-12-31T00:00:00"/>
    <n v="3084370000"/>
    <n v="1572164000"/>
    <n v="1158251000"/>
    <s v=" $-   "/>
    <s v=" $-   "/>
    <s v="Consumer Discretionary"/>
    <s v="Apparel, Accessories &amp; Luxury Goods"/>
  </r>
  <r>
    <s v="UA"/>
    <x v="3"/>
    <d v="2015-12-31T00:00:00"/>
    <n v="3963313000"/>
    <n v="2057766000"/>
    <n v="1497000000"/>
    <s v=" $-   "/>
    <s v=" $-   "/>
    <s v="Consumer Discretionary"/>
    <s v="Apparel, Accessories &amp; Luxury Goods"/>
  </r>
  <r>
    <s v="UAA"/>
    <x v="0"/>
    <d v="2012-12-31T00:00:00"/>
    <n v="1834921000"/>
    <n v="955624000"/>
    <n v="670602000"/>
    <s v=" $-   "/>
    <s v=" $-   "/>
    <s v="Consumer Discretionary"/>
    <s v="Apparel, Accessories &amp; Luxury Goods"/>
  </r>
  <r>
    <s v="UAA"/>
    <x v="1"/>
    <d v="2013-12-31T00:00:00"/>
    <n v="2332051000"/>
    <n v="1195381000"/>
    <n v="871572000"/>
    <s v=" $-   "/>
    <s v=" $-   "/>
    <s v="Consumer Discretionary"/>
    <s v="Apparel, Accessories &amp; Luxury Goods"/>
  </r>
  <r>
    <s v="UAA"/>
    <x v="2"/>
    <d v="2014-12-31T00:00:00"/>
    <n v="3084370000"/>
    <n v="1572164000"/>
    <n v="1158251000"/>
    <s v=" $-   "/>
    <s v=" $-   "/>
    <s v="Consumer Discretionary"/>
    <s v="Apparel, Accessories &amp; Luxury Goods"/>
  </r>
  <r>
    <s v="UAA"/>
    <x v="3"/>
    <d v="2015-12-31T00:00:00"/>
    <n v="3963313000"/>
    <n v="2057766000"/>
    <n v="1497000000"/>
    <s v=" $-   "/>
    <s v=" $-   "/>
    <s v="Consumer Discretionary"/>
    <s v="Apparel, Accessories &amp; Luxury Goods"/>
  </r>
  <r>
    <s v="UAL"/>
    <x v="0"/>
    <d v="2012-12-31T00:00:00"/>
    <n v="37152000000"/>
    <n v="17820000000"/>
    <n v="16448000000"/>
    <s v=" $-   "/>
    <n v="1522000000"/>
    <s v="Industrials"/>
    <s v="Airlines"/>
  </r>
  <r>
    <s v="UAL"/>
    <x v="1"/>
    <d v="2013-12-31T00:00:00"/>
    <n v="38279000000"/>
    <n v="17192000000"/>
    <n v="17629000000"/>
    <s v=" $-   "/>
    <n v="1689000000"/>
    <s v="Industrials"/>
    <s v="Airlines"/>
  </r>
  <r>
    <s v="UAL"/>
    <x v="2"/>
    <d v="2014-12-31T00:00:00"/>
    <n v="38901000000"/>
    <n v="16611000000"/>
    <n v="17795000000"/>
    <s v=" $-   "/>
    <n v="1679000000"/>
    <s v="Industrials"/>
    <s v="Airlines"/>
  </r>
  <r>
    <s v="UAL"/>
    <x v="3"/>
    <d v="2015-12-31T00:00:00"/>
    <n v="37864000000"/>
    <n v="12130000000"/>
    <n v="18423000000"/>
    <s v=" $-   "/>
    <n v="1819000000"/>
    <s v="Industrials"/>
    <s v="Airlines"/>
  </r>
  <r>
    <s v="UDR"/>
    <x v="0"/>
    <d v="2012-12-31T00:00:00"/>
    <n v="716612000"/>
    <n v="245316000"/>
    <n v="58005000"/>
    <s v=" $-   "/>
    <n v="346031000"/>
    <s v="Real Estate"/>
    <s v="Residential REITs"/>
  </r>
  <r>
    <s v="UDR"/>
    <x v="1"/>
    <d v="2013-12-31T00:00:00"/>
    <n v="758926000"/>
    <n v="258612000"/>
    <n v="37121000"/>
    <s v=" $-   "/>
    <n v="346273000"/>
    <s v="Real Estate"/>
    <s v="Residential REITs"/>
  </r>
  <r>
    <s v="UDR"/>
    <x v="2"/>
    <d v="2014-12-31T00:00:00"/>
    <n v="818046000"/>
    <n v="270741000"/>
    <n v="56612000"/>
    <s v=" $-   "/>
    <n v="363929000"/>
    <s v="Real Estate"/>
    <s v="Residential REITs"/>
  </r>
  <r>
    <s v="UDR"/>
    <x v="3"/>
    <d v="2015-12-31T00:00:00"/>
    <n v="894638000"/>
    <n v="282037000"/>
    <n v="71733000"/>
    <s v=" $-   "/>
    <n v="381277000"/>
    <s v="Real Estate"/>
    <s v="Residential REITs"/>
  </r>
  <r>
    <s v="ULTA"/>
    <x v="0"/>
    <d v="2013-02-02T00:00:00"/>
    <n v="2220256000"/>
    <n v="1436582000"/>
    <n v="488880000"/>
    <s v=" $-   "/>
    <s v=" $-   "/>
    <s v="Consumer Discretionary"/>
    <s v="Specialty Stores"/>
  </r>
  <r>
    <s v="ULTA"/>
    <x v="1"/>
    <d v="2014-02-02T00:00:00"/>
    <n v="2670573000"/>
    <n v="1729325000"/>
    <n v="596390000"/>
    <s v=" $-   "/>
    <s v=" $-   "/>
    <s v="Consumer Discretionary"/>
    <s v="Specialty Stores"/>
  </r>
  <r>
    <s v="ULTA"/>
    <x v="2"/>
    <d v="2015-01-31T00:00:00"/>
    <n v="3241369000"/>
    <n v="2104582000"/>
    <n v="712006000"/>
    <s v=" $-   "/>
    <s v=" $-   "/>
    <s v="Consumer Discretionary"/>
    <s v="Specialty Stores"/>
  </r>
  <r>
    <s v="ULTA"/>
    <x v="3"/>
    <d v="2016-01-31T00:00:00"/>
    <n v="3924116000"/>
    <n v="2539783000"/>
    <n v="863354000"/>
    <s v=" $-   "/>
    <s v=" $-   "/>
    <s v="Consumer Discretionary"/>
    <s v="Specialty Stores"/>
  </r>
  <r>
    <s v="UNH"/>
    <x v="0"/>
    <d v="2013-12-31T00:00:00"/>
    <n v="122489000000"/>
    <n v="89659000000"/>
    <s v=" $-   "/>
    <s v=" $-   "/>
    <n v="23207000000"/>
    <s v="Health Care"/>
    <s v="Managed Health Care"/>
  </r>
  <r>
    <s v="UNH"/>
    <x v="1"/>
    <d v="2014-12-31T00:00:00"/>
    <n v="130474000000"/>
    <n v="93633000000"/>
    <s v=" $-   "/>
    <s v=" $-   "/>
    <n v="26567000000"/>
    <s v="Health Care"/>
    <s v="Managed Health Care"/>
  </r>
  <r>
    <s v="UNH"/>
    <x v="2"/>
    <d v="2015-12-31T00:00:00"/>
    <n v="157107000000"/>
    <n v="103875000000"/>
    <s v=" $-   "/>
    <s v=" $-   "/>
    <n v="42211000000"/>
    <s v="Health Care"/>
    <s v="Managed Health Care"/>
  </r>
  <r>
    <s v="UNH"/>
    <x v="3"/>
    <d v="2016-12-31T00:00:00"/>
    <n v="184840000000"/>
    <n v="117038000000"/>
    <s v=" $-   "/>
    <s v=" $-   "/>
    <n v="54872000000"/>
    <s v="Health Care"/>
    <s v="Managed Health Care"/>
  </r>
  <r>
    <s v="UNM"/>
    <x v="0"/>
    <d v="2012-12-31T00:00:00"/>
    <n v="10515400000"/>
    <n v="7172100000"/>
    <n v="786800000"/>
    <s v=" $-   "/>
    <n v="1161600000"/>
    <s v="Financials"/>
    <s v="Diversified Financial Services"/>
  </r>
  <r>
    <s v="UNM"/>
    <x v="1"/>
    <d v="2013-12-31T00:00:00"/>
    <n v="10368600000"/>
    <n v="7038400000"/>
    <n v="790400000"/>
    <s v=" $-   "/>
    <n v="1170400000"/>
    <s v="Financials"/>
    <s v="Diversified Financial Services"/>
  </r>
  <r>
    <s v="UNM"/>
    <x v="2"/>
    <d v="2014-12-31T00:00:00"/>
    <n v="10524500000"/>
    <n v="7722100000"/>
    <n v="820900000"/>
    <s v=" $-   "/>
    <n v="1272000000"/>
    <s v="Financials"/>
    <s v="Diversified Financial Services"/>
  </r>
  <r>
    <s v="UNM"/>
    <x v="3"/>
    <d v="2015-12-31T00:00:00"/>
    <n v="10731300000"/>
    <n v="7209400000"/>
    <n v="835100000"/>
    <s v=" $-   "/>
    <n v="1295700000"/>
    <s v="Financials"/>
    <s v="Diversified Financial Services"/>
  </r>
  <r>
    <s v="UNP"/>
    <x v="0"/>
    <d v="2013-12-31T00:00:00"/>
    <n v="21963000000"/>
    <n v="5849000000"/>
    <n v="6891000000"/>
    <s v=" $-   "/>
    <n v="1777000000"/>
    <s v="Industrials"/>
    <s v="Railroads"/>
  </r>
  <r>
    <s v="UNP"/>
    <x v="1"/>
    <d v="2014-12-31T00:00:00"/>
    <n v="23988000000"/>
    <n v="6097000000"/>
    <n v="7234000000"/>
    <s v=" $-   "/>
    <n v="1904000000"/>
    <s v="Industrials"/>
    <s v="Railroads"/>
  </r>
  <r>
    <s v="UNP"/>
    <x v="2"/>
    <d v="2015-12-31T00:00:00"/>
    <n v="21813000000"/>
    <n v="4434000000"/>
    <n v="7315000000"/>
    <s v=" $-   "/>
    <n v="2012000000"/>
    <s v="Industrials"/>
    <s v="Railroads"/>
  </r>
  <r>
    <s v="UNP"/>
    <x v="3"/>
    <d v="2016-12-31T00:00:00"/>
    <n v="19941000000"/>
    <n v="3747000000"/>
    <n v="6884000000"/>
    <s v=" $-   "/>
    <n v="2038000000"/>
    <s v="Industrials"/>
    <s v="Railroads"/>
  </r>
  <r>
    <s v="UPS"/>
    <x v="0"/>
    <d v="2012-12-31T00:00:00"/>
    <n v="54127000000"/>
    <n v="13574000000"/>
    <n v="37352000000"/>
    <s v=" $-   "/>
    <n v="1858000000"/>
    <s v="Industrials"/>
    <s v="Air Freight &amp; Logistics"/>
  </r>
  <r>
    <s v="UPS"/>
    <x v="1"/>
    <d v="2013-12-31T00:00:00"/>
    <n v="55438000000"/>
    <n v="13703000000"/>
    <n v="32834000000"/>
    <s v=" $-   "/>
    <n v="1867000000"/>
    <s v="Industrials"/>
    <s v="Air Freight &amp; Logistics"/>
  </r>
  <r>
    <s v="UPS"/>
    <x v="2"/>
    <d v="2014-12-31T00:00:00"/>
    <n v="58232000000"/>
    <n v="14758000000"/>
    <n v="36583000000"/>
    <s v=" $-   "/>
    <n v="1923000000"/>
    <s v="Industrials"/>
    <s v="Air Freight &amp; Logistics"/>
  </r>
  <r>
    <s v="UPS"/>
    <x v="3"/>
    <d v="2015-12-31T00:00:00"/>
    <n v="58363000000"/>
    <n v="12947000000"/>
    <n v="35664000000"/>
    <s v=" $-   "/>
    <n v="2084000000"/>
    <s v="Industrials"/>
    <s v="Air Freight &amp; Logistics"/>
  </r>
  <r>
    <s v="URBN"/>
    <x v="0"/>
    <d v="2013-01-31T00:00:00"/>
    <n v="2794925000"/>
    <n v="1763394000"/>
    <n v="657246000"/>
    <s v=" $-   "/>
    <s v=" $-   "/>
    <s v="Consumer Discretionary"/>
    <s v="Apparel Retail"/>
  </r>
  <r>
    <s v="URBN"/>
    <x v="1"/>
    <d v="2014-01-31T00:00:00"/>
    <n v="3086608000"/>
    <n v="1925266000"/>
    <n v="734511000"/>
    <s v=" $-   "/>
    <s v=" $-   "/>
    <s v="Consumer Discretionary"/>
    <s v="Apparel Retail"/>
  </r>
  <r>
    <s v="URBN"/>
    <x v="2"/>
    <d v="2015-01-31T00:00:00"/>
    <n v="3323077000"/>
    <n v="2148147000"/>
    <n v="809545000"/>
    <s v=" $-   "/>
    <s v=" $-   "/>
    <s v="Consumer Discretionary"/>
    <s v="Apparel Retail"/>
  </r>
  <r>
    <s v="URBN"/>
    <x v="3"/>
    <d v="2016-01-31T00:00:00"/>
    <n v="3445134000"/>
    <n v="2243232000"/>
    <n v="848323000"/>
    <s v=" $-   "/>
    <s v=" $-   "/>
    <s v="Consumer Discretionary"/>
    <s v="Apparel Retail"/>
  </r>
  <r>
    <s v="USB"/>
    <x v="0"/>
    <d v="2013-07-31T00:00:00"/>
    <n v="2436948000"/>
    <n v="1589821000"/>
    <n v="441168000"/>
    <n v="62630000"/>
    <s v=" $-   "/>
    <s v="Financials"/>
    <s v="Banks"/>
  </r>
  <r>
    <s v="USB"/>
    <x v="1"/>
    <d v="2014-07-31T00:00:00"/>
    <n v="2473500000"/>
    <n v="1595700000"/>
    <n v="460300000"/>
    <n v="61800000"/>
    <s v=" $-   "/>
    <s v="Financials"/>
    <s v="Banks"/>
  </r>
  <r>
    <s v="USB"/>
    <x v="2"/>
    <d v="2015-07-31T00:00:00"/>
    <n v="2371200000"/>
    <n v="1562600000"/>
    <n v="460100000"/>
    <n v="60200000"/>
    <s v=" $-   "/>
    <s v="Financials"/>
    <s v="Banks"/>
  </r>
  <r>
    <s v="USB"/>
    <x v="3"/>
    <d v="2016-07-31T00:00:00"/>
    <n v="2220300000"/>
    <n v="1465500000"/>
    <n v="425100000"/>
    <n v="55500000"/>
    <s v=" $-   "/>
    <s v="Financials"/>
    <s v="Banks"/>
  </r>
  <r>
    <s v="UTX"/>
    <x v="0"/>
    <d v="2013-12-31T00:00:00"/>
    <n v="56600000000"/>
    <n v="40468000000"/>
    <n v="5241000000"/>
    <n v="2342000000"/>
    <s v=" $-   "/>
    <s v="Industrials"/>
    <s v="Industrial Conglomerates"/>
  </r>
  <r>
    <s v="UTX"/>
    <x v="1"/>
    <d v="2014-12-31T00:00:00"/>
    <n v="57900000000"/>
    <n v="40898000000"/>
    <n v="4934000000"/>
    <n v="2475000000"/>
    <s v=" $-   "/>
    <s v="Industrials"/>
    <s v="Industrial Conglomerates"/>
  </r>
  <r>
    <s v="UTX"/>
    <x v="2"/>
    <d v="2015-12-31T00:00:00"/>
    <n v="56098000000"/>
    <n v="40431000000"/>
    <n v="6097000000"/>
    <n v="2279000000"/>
    <s v=" $-   "/>
    <s v="Industrials"/>
    <s v="Industrial Conglomerates"/>
  </r>
  <r>
    <s v="UTX"/>
    <x v="3"/>
    <d v="2016-12-31T00:00:00"/>
    <n v="57244000000"/>
    <n v="41460000000"/>
    <n v="5275000000"/>
    <n v="2337000000"/>
    <s v=" $-   "/>
    <s v="Industrials"/>
    <s v="Industrial Conglomerates"/>
  </r>
  <r>
    <s v="V"/>
    <x v="0"/>
    <d v="2013-09-30T00:00:00"/>
    <n v="11778000000"/>
    <n v="1932000000"/>
    <n v="2207000000"/>
    <s v=" $-   "/>
    <n v="397000000"/>
    <s v="Information Technology"/>
    <s v="Internet Software &amp; Services"/>
  </r>
  <r>
    <s v="V"/>
    <x v="1"/>
    <d v="2014-09-30T00:00:00"/>
    <n v="12702000000"/>
    <n v="1875000000"/>
    <n v="2242000000"/>
    <s v=" $-   "/>
    <n v="435000000"/>
    <s v="Information Technology"/>
    <s v="Internet Software &amp; Services"/>
  </r>
  <r>
    <s v="V"/>
    <x v="2"/>
    <d v="2015-09-30T00:00:00"/>
    <n v="13880000000"/>
    <n v="2079000000"/>
    <n v="2229000000"/>
    <s v=" $-   "/>
    <n v="494000000"/>
    <s v="Information Technology"/>
    <s v="Internet Software &amp; Services"/>
  </r>
  <r>
    <s v="V"/>
    <x v="3"/>
    <d v="2016-09-30T00:00:00"/>
    <n v="15082000000"/>
    <n v="2226000000"/>
    <n v="4469000000"/>
    <s v=" $-   "/>
    <n v="502000000"/>
    <s v="Information Technology"/>
    <s v="Internet Software &amp; Services"/>
  </r>
  <r>
    <s v="VAR"/>
    <x v="0"/>
    <d v="2013-09-27T00:00:00"/>
    <n v="2942897000"/>
    <n v="1693210000"/>
    <n v="432589000"/>
    <n v="208208000"/>
    <s v=" $-   "/>
    <s v="Health Care"/>
    <s v="Health Care Equipment"/>
  </r>
  <r>
    <s v="VAR"/>
    <x v="1"/>
    <d v="2014-09-26T00:00:00"/>
    <n v="3049800000"/>
    <n v="1748100000"/>
    <n v="470600000"/>
    <n v="234800000"/>
    <s v=" $-   "/>
    <s v="Health Care"/>
    <s v="Health Care Equipment"/>
  </r>
  <r>
    <s v="VAR"/>
    <x v="2"/>
    <d v="2015-10-02T00:00:00"/>
    <n v="3099100000"/>
    <n v="1816400000"/>
    <n v="488500000"/>
    <n v="245200000"/>
    <s v=" $-   "/>
    <s v="Health Care"/>
    <s v="Health Care Equipment"/>
  </r>
  <r>
    <s v="VAR"/>
    <x v="3"/>
    <d v="2016-09-30T00:00:00"/>
    <n v="3217800000"/>
    <n v="1856500000"/>
    <n v="557000000"/>
    <n v="253500000"/>
    <s v=" $-   "/>
    <s v="Health Care"/>
    <s v="Health Care Equipment"/>
  </r>
  <r>
    <s v="VFC"/>
    <x v="0"/>
    <d v="2012-12-31T00:00:00"/>
    <n v="10879855000"/>
    <n v="5817880000"/>
    <n v="3596708000"/>
    <s v=" $-   "/>
    <s v=" $-   "/>
    <s v="Consumer Discretionary"/>
    <s v="Apparel, Accessories &amp; Luxury Goods"/>
  </r>
  <r>
    <s v="VFC"/>
    <x v="1"/>
    <d v="2013-12-31T00:00:00"/>
    <n v="11419648000"/>
    <n v="5931469000"/>
    <n v="3841032000"/>
    <s v=" $-   "/>
    <s v=" $-   "/>
    <s v="Consumer Discretionary"/>
    <s v="Apparel, Accessories &amp; Luxury Goods"/>
  </r>
  <r>
    <s v="VFC"/>
    <x v="2"/>
    <d v="2015-01-03T00:00:00"/>
    <n v="12282161000"/>
    <n v="6288190000"/>
    <n v="4159885000"/>
    <s v=" $-   "/>
    <s v=" $-   "/>
    <s v="Consumer Discretionary"/>
    <s v="Apparel, Accessories &amp; Luxury Goods"/>
  </r>
  <r>
    <s v="VFC"/>
    <x v="3"/>
    <d v="2016-01-02T00:00:00"/>
    <n v="12376744000"/>
    <n v="6393800000"/>
    <n v="4178386000"/>
    <s v=" $-   "/>
    <s v=" $-   "/>
    <s v="Consumer Discretionary"/>
    <s v="Apparel, Accessories &amp; Luxury Goods"/>
  </r>
  <r>
    <s v="VIAB"/>
    <x v="0"/>
    <d v="2013-09-30T00:00:00"/>
    <n v="13794000000"/>
    <n v="6799000000"/>
    <n v="2829000000"/>
    <s v=" $-   "/>
    <n v="237000000"/>
    <s v="Consumer Discretionary"/>
    <s v="Broadcasting &amp; Cable TV"/>
  </r>
  <r>
    <s v="VIAB"/>
    <x v="1"/>
    <d v="2014-09-30T00:00:00"/>
    <n v="13783000000"/>
    <n v="6542000000"/>
    <n v="2899000000"/>
    <s v=" $-   "/>
    <n v="217000000"/>
    <s v="Consumer Discretionary"/>
    <s v="Broadcasting &amp; Cable TV"/>
  </r>
  <r>
    <s v="VIAB"/>
    <x v="2"/>
    <d v="2015-09-30T00:00:00"/>
    <n v="13268000000"/>
    <n v="6868000000"/>
    <n v="2860000000"/>
    <s v=" $-   "/>
    <n v="222000000"/>
    <s v="Consumer Discretionary"/>
    <s v="Broadcasting &amp; Cable TV"/>
  </r>
  <r>
    <s v="VIAB"/>
    <x v="3"/>
    <d v="2016-09-30T00:00:00"/>
    <n v="12488000000"/>
    <n v="6684000000"/>
    <n v="2851000000"/>
    <s v=" $-   "/>
    <n v="221000000"/>
    <s v="Consumer Discretionary"/>
    <s v="Broadcasting &amp; Cable TV"/>
  </r>
  <r>
    <s v="VLO"/>
    <x v="0"/>
    <d v="2012-12-31T00:00:00"/>
    <n v="138393000000"/>
    <n v="126485000000"/>
    <n v="5229000000"/>
    <s v=" $-   "/>
    <n v="1549000000"/>
    <s v="Energy"/>
    <s v="Oil &amp; Gas Refining &amp; Marketing &amp; Transportation"/>
  </r>
  <r>
    <s v="VLO"/>
    <x v="1"/>
    <d v="2013-12-31T00:00:00"/>
    <n v="138074000000"/>
    <n v="127316000000"/>
    <n v="5081000000"/>
    <s v=" $-   "/>
    <n v="1720000000"/>
    <s v="Energy"/>
    <s v="Oil &amp; Gas Refining &amp; Marketing &amp; Transportation"/>
  </r>
  <r>
    <s v="VLO"/>
    <x v="2"/>
    <d v="2014-12-31T00:00:00"/>
    <n v="130844000000"/>
    <n v="118141000000"/>
    <n v="5111000000"/>
    <s v=" $-   "/>
    <n v="1690000000"/>
    <s v="Energy"/>
    <s v="Oil &amp; Gas Refining &amp; Marketing &amp; Transportation"/>
  </r>
  <r>
    <s v="VLO"/>
    <x v="3"/>
    <d v="2015-12-31T00:00:00"/>
    <n v="87804000000"/>
    <n v="74651000000"/>
    <n v="4953000000"/>
    <s v=" $-   "/>
    <n v="1842000000"/>
    <s v="Energy"/>
    <s v="Oil &amp; Gas Refining &amp; Marketing &amp; Transportation"/>
  </r>
  <r>
    <s v="VMC"/>
    <x v="0"/>
    <d v="2012-12-31T00:00:00"/>
    <n v="2567310000"/>
    <n v="2233284000"/>
    <n v="308143000"/>
    <s v=" $-   "/>
    <s v=" $-   "/>
    <s v="Materials"/>
    <s v="Construction Materials"/>
  </r>
  <r>
    <s v="VMC"/>
    <x v="1"/>
    <d v="2013-12-31T00:00:00"/>
    <n v="2770709000"/>
    <n v="2343829000"/>
    <n v="274217000"/>
    <s v=" $-   "/>
    <s v=" $-   "/>
    <s v="Materials"/>
    <s v="Construction Materials"/>
  </r>
  <r>
    <s v="VMC"/>
    <x v="2"/>
    <d v="2014-12-31T00:00:00"/>
    <n v="2994169000"/>
    <n v="2406587000"/>
    <n v="292358000"/>
    <s v=" $-   "/>
    <s v=" $-   "/>
    <s v="Materials"/>
    <s v="Construction Materials"/>
  </r>
  <r>
    <s v="VMC"/>
    <x v="3"/>
    <d v="2015-12-31T00:00:00"/>
    <n v="3422181000"/>
    <n v="2564648000"/>
    <n v="312694000"/>
    <s v=" $-   "/>
    <s v=" $-   "/>
    <s v="Materials"/>
    <s v="Construction Materials"/>
  </r>
  <r>
    <s v="VNO"/>
    <x v="0"/>
    <d v="2013-12-31T00:00:00"/>
    <n v="2299176000"/>
    <n v="928565000"/>
    <n v="177366000"/>
    <n v="32210000"/>
    <n v="461627000"/>
    <s v="Real Estate"/>
    <s v="REITs"/>
  </r>
  <r>
    <s v="VNO"/>
    <x v="1"/>
    <d v="2014-12-31T00:00:00"/>
    <n v="2312512000"/>
    <n v="953611000"/>
    <n v="169270000"/>
    <s v=" $-   "/>
    <n v="481303000"/>
    <s v="Real Estate"/>
    <s v="REITs"/>
  </r>
  <r>
    <s v="VNO"/>
    <x v="2"/>
    <d v="2015-12-31T00:00:00"/>
    <n v="2502267000"/>
    <n v="1011249000"/>
    <n v="175307000"/>
    <s v=" $-   "/>
    <n v="542952000"/>
    <s v="Real Estate"/>
    <s v="REITs"/>
  </r>
  <r>
    <s v="VNO"/>
    <x v="3"/>
    <d v="2016-12-31T00:00:00"/>
    <n v="2506202000"/>
    <n v="1024336000"/>
    <n v="179279000"/>
    <s v=" $-   "/>
    <n v="565059000"/>
    <s v="Real Estate"/>
    <s v="REITs"/>
  </r>
  <r>
    <s v="VRSK"/>
    <x v="0"/>
    <d v="2012-12-31T00:00:00"/>
    <n v="1407848000"/>
    <n v="516708000"/>
    <n v="220068000"/>
    <s v=" $-   "/>
    <n v="98844000"/>
    <s v="Industrials"/>
    <s v="Research &amp; Consulting Services"/>
  </r>
  <r>
    <s v="VRSK"/>
    <x v="1"/>
    <d v="2013-12-31T00:00:00"/>
    <n v="1595703000"/>
    <n v="622523000"/>
    <n v="228982000"/>
    <s v=" $-   "/>
    <n v="129931000"/>
    <s v="Industrials"/>
    <s v="Research &amp; Consulting Services"/>
  </r>
  <r>
    <s v="VRSK"/>
    <x v="2"/>
    <d v="2014-12-31T00:00:00"/>
    <n v="1746726000"/>
    <n v="716598000"/>
    <n v="227306000"/>
    <s v=" $-   "/>
    <n v="142376000"/>
    <s v="Industrials"/>
    <s v="Research &amp; Consulting Services"/>
  </r>
  <r>
    <s v="VRSK"/>
    <x v="3"/>
    <d v="2015-12-31T00:00:00"/>
    <n v="2068010000"/>
    <n v="803274000"/>
    <n v="312690000"/>
    <s v=" $-   "/>
    <n v="215484000"/>
    <s v="Industrials"/>
    <s v="Research &amp; Consulting Services"/>
  </r>
  <r>
    <s v="VRSN"/>
    <x v="0"/>
    <d v="2012-12-31T00:00:00"/>
    <n v="873592000"/>
    <n v="167600000"/>
    <n v="186971000"/>
    <n v="61694000"/>
    <s v=" $-   "/>
    <s v="Information Technology"/>
    <s v="Internet Software &amp; Services"/>
  </r>
  <r>
    <s v="VRSN"/>
    <x v="1"/>
    <d v="2013-12-31T00:00:00"/>
    <n v="965087000"/>
    <n v="187013000"/>
    <n v="179545000"/>
    <n v="70297000"/>
    <s v=" $-   "/>
    <s v="Information Technology"/>
    <s v="Internet Software &amp; Services"/>
  </r>
  <r>
    <s v="VRSN"/>
    <x v="2"/>
    <d v="2014-12-31T00:00:00"/>
    <n v="1010117000"/>
    <n v="188425000"/>
    <n v="189488000"/>
    <n v="67777000"/>
    <s v=" $-   "/>
    <s v="Information Technology"/>
    <s v="Internet Software &amp; Services"/>
  </r>
  <r>
    <s v="VRSN"/>
    <x v="3"/>
    <d v="2015-12-31T00:00:00"/>
    <n v="1059366000"/>
    <n v="192788000"/>
    <n v="196914000"/>
    <n v="63718000"/>
    <s v=" $-   "/>
    <s v="Information Technology"/>
    <s v="Internet Software &amp; Services"/>
  </r>
  <r>
    <s v="VRTX"/>
    <x v="0"/>
    <d v="2012-12-31T00:00:00"/>
    <n v="1527042000"/>
    <n v="279885000"/>
    <n v="432681000"/>
    <n v="765905000"/>
    <s v=" $-   "/>
    <s v="Health Care"/>
    <s v="Biotechnology"/>
  </r>
  <r>
    <s v="VRTX"/>
    <x v="1"/>
    <d v="2013-12-31T00:00:00"/>
    <n v="1211975000"/>
    <n v="130277000"/>
    <n v="356188000"/>
    <n v="882097000"/>
    <s v=" $-   "/>
    <s v="Health Care"/>
    <s v="Biotechnology"/>
  </r>
  <r>
    <s v="VRTX"/>
    <x v="2"/>
    <d v="2014-12-31T00:00:00"/>
    <n v="580415000"/>
    <n v="60987000"/>
    <n v="305409000"/>
    <n v="855506000"/>
    <s v=" $-   "/>
    <s v="Health Care"/>
    <s v="Biotechnology"/>
  </r>
  <r>
    <s v="VRTX"/>
    <x v="3"/>
    <d v="2015-12-31T00:00:00"/>
    <n v="1032336000"/>
    <n v="124512000"/>
    <n v="376575000"/>
    <n v="995922000"/>
    <s v=" $-   "/>
    <s v="Health Care"/>
    <s v="Biotechnology"/>
  </r>
  <r>
    <s v="VTR"/>
    <x v="0"/>
    <d v="2013-12-31T00:00:00"/>
    <n v="2514595000"/>
    <n v="1118240000"/>
    <n v="132447000"/>
    <s v=" $-   "/>
    <n v="629908000"/>
    <s v="Real Estate"/>
    <s v="REITs"/>
  </r>
  <r>
    <s v="VTR"/>
    <x v="1"/>
    <d v="2014-12-31T00:00:00"/>
    <n v="2772550000"/>
    <n v="1212480000"/>
    <n v="147481000"/>
    <s v=" $-   "/>
    <n v="725216000"/>
    <s v="Real Estate"/>
    <s v="REITs"/>
  </r>
  <r>
    <s v="VTR"/>
    <x v="2"/>
    <d v="2015-12-31T00:00:00"/>
    <n v="3285346000"/>
    <n v="1410205000"/>
    <n v="145992000"/>
    <s v=" $-   "/>
    <n v="894057000"/>
    <s v="Real Estate"/>
    <s v="REITs"/>
  </r>
  <r>
    <s v="VTR"/>
    <x v="3"/>
    <d v="2016-12-31T00:00:00"/>
    <n v="3442646000"/>
    <n v="1442073000"/>
    <n v="136863000"/>
    <s v=" $-   "/>
    <n v="898924000"/>
    <s v="Real Estate"/>
    <s v="REITs"/>
  </r>
  <r>
    <s v="VZ"/>
    <x v="0"/>
    <d v="2012-12-31T00:00:00"/>
    <n v="115846000000"/>
    <n v="46275000000"/>
    <n v="39951000000"/>
    <s v=" $-   "/>
    <n v="16460000000"/>
    <s v="Telecommunications Services"/>
    <s v="Integrated Telecommunications Services"/>
  </r>
  <r>
    <s v="VZ"/>
    <x v="1"/>
    <d v="2013-12-31T00:00:00"/>
    <n v="120550000000"/>
    <n v="44887000000"/>
    <n v="27089000000"/>
    <s v=" $-   "/>
    <n v="16606000000"/>
    <s v="Telecommunications Services"/>
    <s v="Integrated Telecommunications Services"/>
  </r>
  <r>
    <s v="VZ"/>
    <x v="2"/>
    <d v="2014-12-31T00:00:00"/>
    <n v="127079000000"/>
    <n v="49931000000"/>
    <n v="41016000000"/>
    <s v=" $-   "/>
    <n v="16533000000"/>
    <s v="Telecommunications Services"/>
    <s v="Integrated Telecommunications Services"/>
  </r>
  <r>
    <s v="VZ"/>
    <x v="3"/>
    <d v="2015-12-31T00:00:00"/>
    <n v="131620000000"/>
    <n v="52557000000"/>
    <n v="29986000000"/>
    <s v=" $-   "/>
    <n v="16017000000"/>
    <s v="Telecommunications Services"/>
    <s v="Integrated Telecommunications Services"/>
  </r>
  <r>
    <s v="WAT"/>
    <x v="0"/>
    <d v="2012-12-31T00:00:00"/>
    <n v="1843641000"/>
    <n v="737614000"/>
    <n v="477270000"/>
    <n v="96004000"/>
    <n v="13829000"/>
    <s v="Health Care"/>
    <s v="Health Care Distributors"/>
  </r>
  <r>
    <s v="WAT"/>
    <x v="1"/>
    <d v="2013-12-31T00:00:00"/>
    <n v="1904218000"/>
    <n v="783456000"/>
    <n v="492965000"/>
    <n v="100536000"/>
    <n v="9918000"/>
    <s v="Health Care"/>
    <s v="Health Care Distributors"/>
  </r>
  <r>
    <s v="WAT"/>
    <x v="2"/>
    <d v="2014-12-31T00:00:00"/>
    <n v="1989344000"/>
    <n v="824913000"/>
    <n v="512707000"/>
    <n v="107726000"/>
    <n v="10634000"/>
    <s v="Health Care"/>
    <s v="Health Care Distributors"/>
  </r>
  <r>
    <s v="WAT"/>
    <x v="3"/>
    <d v="2015-12-31T00:00:00"/>
    <n v="2042332000"/>
    <n v="842672000"/>
    <n v="495747000"/>
    <n v="118545000"/>
    <n v="10123000"/>
    <s v="Health Care"/>
    <s v="Health Care Distributors"/>
  </r>
  <r>
    <s v="WDC"/>
    <x v="0"/>
    <d v="2013-06-28T00:00:00"/>
    <n v="15351000000"/>
    <n v="10988000000"/>
    <n v="1525000000"/>
    <n v="1572000000"/>
    <s v=" $-   "/>
    <s v="Information Technology"/>
    <s v="Computer Storage &amp; Peripherals"/>
  </r>
  <r>
    <s v="WDC"/>
    <x v="1"/>
    <d v="2014-06-27T00:00:00"/>
    <n v="15130000000"/>
    <n v="10770000000"/>
    <n v="908000000"/>
    <n v="1661000000"/>
    <s v=" $-   "/>
    <s v="Information Technology"/>
    <s v="Computer Storage &amp; Peripherals"/>
  </r>
  <r>
    <s v="WDC"/>
    <x v="2"/>
    <d v="2015-07-03T00:00:00"/>
    <n v="14572000000"/>
    <n v="10351000000"/>
    <n v="964000000"/>
    <n v="1646000000"/>
    <s v=" $-   "/>
    <s v="Information Technology"/>
    <s v="Computer Storage &amp; Peripherals"/>
  </r>
  <r>
    <s v="WDC"/>
    <x v="3"/>
    <d v="2016-07-01T00:00:00"/>
    <n v="12994000000"/>
    <n v="9559000000"/>
    <n v="1342000000"/>
    <n v="1627000000"/>
    <s v=" $-   "/>
    <s v="Information Technology"/>
    <s v="Computer Storage &amp; Peripherals"/>
  </r>
  <r>
    <s v="WEC"/>
    <x v="0"/>
    <d v="2012-12-31T00:00:00"/>
    <n v="4246400000"/>
    <n v="2760500000"/>
    <n v="121400000"/>
    <s v=" $-   "/>
    <n v="364200000"/>
    <s v="Utilities"/>
    <s v="Electric Utilities"/>
  </r>
  <r>
    <s v="WEC"/>
    <x v="1"/>
    <d v="2013-12-31T00:00:00"/>
    <n v="4519000000"/>
    <n v="2982100000"/>
    <n v="116700000"/>
    <s v=" $-   "/>
    <n v="340100000"/>
    <s v="Utilities"/>
    <s v="Electric Utilities"/>
  </r>
  <r>
    <s v="WEC"/>
    <x v="2"/>
    <d v="2014-12-31T00:00:00"/>
    <n v="4997100000"/>
    <n v="3371800000"/>
    <n v="121800000"/>
    <s v=" $-   "/>
    <n v="391400000"/>
    <s v="Utilities"/>
    <s v="Electric Utilities"/>
  </r>
  <r>
    <s v="WEC"/>
    <x v="3"/>
    <d v="2015-12-31T00:00:00"/>
    <n v="5926100000"/>
    <n v="3949400000"/>
    <n v="164400000"/>
    <s v=" $-   "/>
    <n v="561800000"/>
    <s v="Utilities"/>
    <s v="Electric Utilities"/>
  </r>
  <r>
    <s v="WFC"/>
    <x v="0"/>
    <d v="2012-12-31T00:00:00"/>
    <n v="91247000000"/>
    <n v="1727000000"/>
    <n v="48724000000"/>
    <s v=" $-   "/>
    <n v="8891000000"/>
    <s v="Financials"/>
    <s v="Banks"/>
  </r>
  <r>
    <s v="WFC"/>
    <x v="1"/>
    <d v="2013-12-31T00:00:00"/>
    <n v="88069000000"/>
    <n v="1337000000"/>
    <n v="47338000000"/>
    <s v=" $-   "/>
    <n v="3813000000"/>
    <s v="Financials"/>
    <s v="Banks"/>
  </r>
  <r>
    <s v="WFC"/>
    <x v="2"/>
    <d v="2014-12-31T00:00:00"/>
    <n v="88372000000"/>
    <n v="1096000000"/>
    <n v="47667000000"/>
    <s v=" $-   "/>
    <n v="2765000000"/>
    <s v="Financials"/>
    <s v="Banks"/>
  </r>
  <r>
    <s v="WFC"/>
    <x v="3"/>
    <d v="2015-12-31T00:00:00"/>
    <n v="90033000000"/>
    <n v="963000000"/>
    <n v="48728000000"/>
    <s v=" $-   "/>
    <n v="3688000000"/>
    <s v="Financials"/>
    <s v="Banks"/>
  </r>
  <r>
    <s v="WFM"/>
    <x v="0"/>
    <d v="2013-09-29T00:00:00"/>
    <n v="12917000000"/>
    <n v="8288000000"/>
    <n v="3682000000"/>
    <s v=" $-   "/>
    <s v=" $-   "/>
    <s v="Consumer Staples"/>
    <s v="Food Retail"/>
  </r>
  <r>
    <s v="WFM"/>
    <x v="1"/>
    <d v="2014-09-28T00:00:00"/>
    <n v="14194000000"/>
    <n v="9150000000"/>
    <n v="4032000000"/>
    <s v=" $-   "/>
    <s v=" $-   "/>
    <s v="Consumer Staples"/>
    <s v="Food Retail"/>
  </r>
  <r>
    <s v="WFM"/>
    <x v="2"/>
    <d v="2015-09-27T00:00:00"/>
    <n v="15389000000"/>
    <n v="9973000000"/>
    <n v="4472000000"/>
    <s v=" $-   "/>
    <s v=" $-   "/>
    <s v="Consumer Staples"/>
    <s v="Food Retail"/>
  </r>
  <r>
    <s v="WFM"/>
    <x v="3"/>
    <d v="2016-09-25T00:00:00"/>
    <n v="15724000000"/>
    <n v="10313000000"/>
    <n v="4477000000"/>
    <s v=" $-   "/>
    <s v=" $-   "/>
    <s v="Consumer Staples"/>
    <s v="Food Retail"/>
  </r>
  <r>
    <s v="WHR"/>
    <x v="0"/>
    <d v="2013-12-31T00:00:00"/>
    <n v="18769000000"/>
    <n v="15471000000"/>
    <n v="1828000000"/>
    <s v=" $-   "/>
    <n v="25000000"/>
    <s v="Consumer Discretionary"/>
    <s v="Household Appliances"/>
  </r>
  <r>
    <s v="WHR"/>
    <x v="1"/>
    <d v="2014-12-31T00:00:00"/>
    <n v="19872000000"/>
    <n v="16477000000"/>
    <n v="2038000000"/>
    <s v=" $-   "/>
    <n v="33000000"/>
    <s v="Consumer Discretionary"/>
    <s v="Household Appliances"/>
  </r>
  <r>
    <s v="WHR"/>
    <x v="2"/>
    <d v="2015-12-31T00:00:00"/>
    <n v="20891000000"/>
    <n v="17201000000"/>
    <n v="2130000000"/>
    <s v=" $-   "/>
    <n v="74000000"/>
    <s v="Consumer Discretionary"/>
    <s v="Household Appliances"/>
  </r>
  <r>
    <s v="WHR"/>
    <x v="3"/>
    <d v="2016-12-31T00:00:00"/>
    <n v="20718000000"/>
    <n v="17036000000"/>
    <n v="2084000000"/>
    <s v=" $-   "/>
    <n v="71000000"/>
    <s v="Consumer Discretionary"/>
    <s v="Household Appliances"/>
  </r>
  <r>
    <s v="WM"/>
    <x v="0"/>
    <d v="2013-12-31T00:00:00"/>
    <n v="13983000000"/>
    <n v="9112000000"/>
    <n v="1468000000"/>
    <s v=" $-   "/>
    <n v="1333000000"/>
    <s v="Industrials"/>
    <s v="Environmental Services"/>
  </r>
  <r>
    <s v="WM"/>
    <x v="1"/>
    <d v="2014-12-31T00:00:00"/>
    <n v="13996000000"/>
    <n v="9002000000"/>
    <n v="1481000000"/>
    <s v=" $-   "/>
    <n v="1292000000"/>
    <s v="Industrials"/>
    <s v="Environmental Services"/>
  </r>
  <r>
    <s v="WM"/>
    <x v="2"/>
    <d v="2015-12-31T00:00:00"/>
    <n v="12961000000"/>
    <n v="8231000000"/>
    <n v="1343000000"/>
    <s v=" $-   "/>
    <n v="1245000000"/>
    <s v="Industrials"/>
    <s v="Environmental Services"/>
  </r>
  <r>
    <s v="WM"/>
    <x v="3"/>
    <d v="2016-12-31T00:00:00"/>
    <n v="13609000000"/>
    <n v="8486000000"/>
    <n v="1410000000"/>
    <s v=" $-   "/>
    <n v="1301000000"/>
    <s v="Industrials"/>
    <s v="Environmental Services"/>
  </r>
  <r>
    <s v="WMB"/>
    <x v="0"/>
    <d v="2012-12-31T00:00:00"/>
    <n v="7486000000"/>
    <n v="4523000000"/>
    <n v="595000000"/>
    <s v=" $-   "/>
    <n v="756000000"/>
    <s v="Energy"/>
    <s v="Oil &amp; Gas Exploration &amp; Production"/>
  </r>
  <r>
    <s v="WMB"/>
    <x v="1"/>
    <d v="2013-12-31T00:00:00"/>
    <n v="6860000000"/>
    <n v="4124000000"/>
    <n v="546000000"/>
    <s v=" $-   "/>
    <n v="815000000"/>
    <s v="Energy"/>
    <s v="Oil &amp; Gas Exploration &amp; Production"/>
  </r>
  <r>
    <s v="WMB"/>
    <x v="2"/>
    <d v="2014-12-31T00:00:00"/>
    <n v="7637000000"/>
    <n v="4508000000"/>
    <n v="384000000"/>
    <s v=" $-   "/>
    <n v="1176000000"/>
    <s v="Energy"/>
    <s v="Oil &amp; Gas Exploration &amp; Production"/>
  </r>
  <r>
    <s v="WMB"/>
    <x v="3"/>
    <d v="2015-12-31T00:00:00"/>
    <n v="7360000000"/>
    <n v="3434000000"/>
    <n v="864000000"/>
    <s v=" $-   "/>
    <n v="1738000000"/>
    <s v="Energy"/>
    <s v="Oil &amp; Gas Exploration &amp; Production"/>
  </r>
  <r>
    <s v="WMT"/>
    <x v="0"/>
    <d v="2013-01-31T00:00:00"/>
    <n v="468651000000"/>
    <n v="352297000000"/>
    <n v="88629000000"/>
    <s v=" $-   "/>
    <s v=" $-   "/>
    <s v="Consumer Staples"/>
    <s v="Hypermarkets &amp; Super Centers"/>
  </r>
  <r>
    <s v="WMT"/>
    <x v="1"/>
    <d v="2014-01-31T00:00:00"/>
    <n v="476294000000"/>
    <n v="358069000000"/>
    <n v="91353000000"/>
    <s v=" $-   "/>
    <s v=" $-   "/>
    <s v="Consumer Staples"/>
    <s v="Hypermarkets &amp; Super Centers"/>
  </r>
  <r>
    <s v="WMT"/>
    <x v="2"/>
    <d v="2015-01-31T00:00:00"/>
    <n v="485651000000"/>
    <n v="365086000000"/>
    <n v="93418000000"/>
    <s v=" $-   "/>
    <s v=" $-   "/>
    <s v="Consumer Staples"/>
    <s v="Hypermarkets &amp; Super Centers"/>
  </r>
  <r>
    <s v="WMT"/>
    <x v="3"/>
    <d v="2016-01-31T00:00:00"/>
    <n v="482130000000"/>
    <n v="360984000000"/>
    <n v="97041000000"/>
    <s v=" $-   "/>
    <s v=" $-   "/>
    <s v="Consumer Staples"/>
    <s v="Hypermarkets &amp; Super Centers"/>
  </r>
  <r>
    <s v="WRK"/>
    <x v="0"/>
    <d v="2014-09-30T00:00:00"/>
    <n v="9895100000"/>
    <n v="7961500000"/>
    <n v="937600000"/>
    <s v=" $-   "/>
    <n v="86000000"/>
    <s v="Materials"/>
    <s v="Paper Packaging"/>
  </r>
  <r>
    <s v="WRK"/>
    <x v="1"/>
    <d v="2015-09-30T00:00:00"/>
    <n v="11124800000"/>
    <n v="8986500000"/>
    <n v="1026100000"/>
    <s v=" $-   "/>
    <n v="118900000"/>
    <s v="Materials"/>
    <s v="Paper Packaging"/>
  </r>
  <r>
    <s v="WRK"/>
    <x v="2"/>
    <d v="2016-09-30T00:00:00"/>
    <n v="14171800000"/>
    <n v="11413200000"/>
    <n v="1750100000"/>
    <s v=" $-   "/>
    <n v="211800000"/>
    <s v="Materials"/>
    <s v="Paper Packaging"/>
  </r>
  <r>
    <s v="WU"/>
    <x v="0"/>
    <d v="2012-12-31T00:00:00"/>
    <n v="5664800000"/>
    <n v="3194200000"/>
    <n v="1140600000"/>
    <s v=" $-   "/>
    <s v=" $-   "/>
    <s v="Information Technology"/>
    <s v="Internet Software &amp; Services"/>
  </r>
  <r>
    <s v="WU"/>
    <x v="1"/>
    <d v="2013-12-31T00:00:00"/>
    <n v="5542000000"/>
    <n v="3235000000"/>
    <n v="1199600000"/>
    <s v=" $-   "/>
    <s v=" $-   "/>
    <s v="Information Technology"/>
    <s v="Internet Software &amp; Services"/>
  </r>
  <r>
    <s v="WU"/>
    <x v="2"/>
    <d v="2014-12-31T00:00:00"/>
    <n v="5607200000"/>
    <n v="3297400000"/>
    <n v="1169300000"/>
    <s v=" $-   "/>
    <s v=" $-   "/>
    <s v="Information Technology"/>
    <s v="Internet Software &amp; Services"/>
  </r>
  <r>
    <s v="WU"/>
    <x v="3"/>
    <d v="2015-12-31T00:00:00"/>
    <n v="5483700000"/>
    <n v="3199400000"/>
    <n v="1174900000"/>
    <s v=" $-   "/>
    <s v=" $-   "/>
    <s v="Information Technology"/>
    <s v="Internet Software &amp; Services"/>
  </r>
  <r>
    <s v="WY"/>
    <x v="0"/>
    <d v="2012-12-31T00:00:00"/>
    <n v="5989000000"/>
    <n v="4993000000"/>
    <n v="320000000"/>
    <n v="32000000"/>
    <s v=" $-   "/>
    <s v="Real Estate"/>
    <s v="REITs"/>
  </r>
  <r>
    <s v="WY"/>
    <x v="1"/>
    <d v="2013-12-31T00:00:00"/>
    <n v="7254000000"/>
    <n v="5716000000"/>
    <n v="494000000"/>
    <n v="33000000"/>
    <s v=" $-   "/>
    <s v="Real Estate"/>
    <s v="REITs"/>
  </r>
  <r>
    <s v="WY"/>
    <x v="2"/>
    <d v="2014-12-31T00:00:00"/>
    <n v="7403000000"/>
    <n v="5763000000"/>
    <n v="249000000"/>
    <n v="27000000"/>
    <s v=" $-   "/>
    <s v="Real Estate"/>
    <s v="REITs"/>
  </r>
  <r>
    <s v="WY"/>
    <x v="3"/>
    <d v="2015-12-31T00:00:00"/>
    <n v="7082000000"/>
    <n v="5694000000"/>
    <n v="420000000"/>
    <n v="24000000"/>
    <s v=" $-   "/>
    <s v="Real Estate"/>
    <s v="REITs"/>
  </r>
  <r>
    <s v="WYN"/>
    <x v="0"/>
    <d v="2012-12-31T00:00:00"/>
    <n v="4534000000"/>
    <n v="2093000000"/>
    <n v="1389000000"/>
    <s v=" $-   "/>
    <n v="185000000"/>
    <s v="Consumer Discretionary"/>
    <s v="Hotels, Resorts &amp; Cruise Lines"/>
  </r>
  <r>
    <s v="WYN"/>
    <x v="1"/>
    <d v="2013-12-31T00:00:00"/>
    <n v="5009000000"/>
    <n v="2394000000"/>
    <n v="1471000000"/>
    <s v=" $-   "/>
    <n v="216000000"/>
    <s v="Consumer Discretionary"/>
    <s v="Hotels, Resorts &amp; Cruise Lines"/>
  </r>
  <r>
    <s v="WYN"/>
    <x v="2"/>
    <d v="2014-12-31T00:00:00"/>
    <n v="5281000000"/>
    <n v="2504000000"/>
    <n v="1557000000"/>
    <s v=" $-   "/>
    <n v="233000000"/>
    <s v="Consumer Discretionary"/>
    <s v="Hotels, Resorts &amp; Cruise Lines"/>
  </r>
  <r>
    <s v="WYN"/>
    <x v="3"/>
    <d v="2015-12-31T00:00:00"/>
    <n v="5536000000"/>
    <n v="2700000000"/>
    <n v="1574000000"/>
    <s v=" $-   "/>
    <n v="234000000"/>
    <s v="Consumer Discretionary"/>
    <s v="Hotels, Resorts &amp; Cruise Lines"/>
  </r>
  <r>
    <s v="WYNN"/>
    <x v="0"/>
    <d v="2012-12-31T00:00:00"/>
    <n v="5154284000"/>
    <n v="3251575000"/>
    <n v="481677000"/>
    <s v=" $-   "/>
    <n v="373199000"/>
    <s v="Consumer Discretionary"/>
    <s v="Casinos &amp; Gaming"/>
  </r>
  <r>
    <s v="WYNN"/>
    <x v="1"/>
    <d v="2013-12-31T00:00:00"/>
    <n v="5620936000"/>
    <n v="3478822000"/>
    <n v="465926000"/>
    <s v=" $-   "/>
    <n v="371051000"/>
    <s v="Consumer Discretionary"/>
    <s v="Casinos &amp; Gaming"/>
  </r>
  <r>
    <s v="WYNN"/>
    <x v="2"/>
    <d v="2014-12-31T00:00:00"/>
    <n v="5433661000"/>
    <n v="3316311000"/>
    <n v="502901000"/>
    <s v=" $-   "/>
    <n v="314119000"/>
    <s v="Consumer Discretionary"/>
    <s v="Casinos &amp; Gaming"/>
  </r>
  <r>
    <s v="WYNN"/>
    <x v="3"/>
    <d v="2015-12-31T00:00:00"/>
    <n v="4075883000"/>
    <n v="2530374000"/>
    <n v="475328000"/>
    <s v=" $-   "/>
    <n v="322629000"/>
    <s v="Consumer Discretionary"/>
    <s v="Casinos &amp; Gaming"/>
  </r>
  <r>
    <s v="XEC"/>
    <x v="0"/>
    <d v="2012-12-31T00:00:00"/>
    <n v="1623938000"/>
    <n v="337903000"/>
    <n v="188302000"/>
    <s v=" $-   "/>
    <n v="513916000"/>
    <s v="Energy"/>
    <s v="Oil &amp; Gas Exploration &amp; Production"/>
  </r>
  <r>
    <s v="XEC"/>
    <x v="1"/>
    <d v="2013-12-31T00:00:00"/>
    <n v="1998051000"/>
    <n v="406198000"/>
    <n v="72143000"/>
    <s v=" $-   "/>
    <n v="615874000"/>
    <s v="Energy"/>
    <s v="Oil &amp; Gas Exploration &amp; Production"/>
  </r>
  <r>
    <s v="XEC"/>
    <x v="2"/>
    <d v="2014-12-31T00:00:00"/>
    <n v="2424176000"/>
    <n v="572831000"/>
    <n v="225070000"/>
    <s v=" $-   "/>
    <n v="806021000"/>
    <s v="Energy"/>
    <s v="Oil &amp; Gas Exploration &amp; Production"/>
  </r>
  <r>
    <s v="XEC"/>
    <x v="3"/>
    <d v="2015-12-31T00:00:00"/>
    <n v="1452619000"/>
    <n v="519874000"/>
    <n v="179867000"/>
    <s v=" $-   "/>
    <n v="778923000"/>
    <s v="Energy"/>
    <s v="Oil &amp; Gas Exploration &amp; Production"/>
  </r>
  <r>
    <s v="XEL"/>
    <x v="0"/>
    <d v="2012-12-31T00:00:00"/>
    <n v="10128223000"/>
    <n v="6710036000"/>
    <n v="669451000"/>
    <s v=" $-   "/>
    <n v="926053000"/>
    <s v="Utilities"/>
    <s v="MultiUtilities"/>
  </r>
  <r>
    <s v="XEL"/>
    <x v="1"/>
    <d v="2013-12-31T00:00:00"/>
    <n v="10914922000"/>
    <n v="7408278000"/>
    <n v="681226000"/>
    <s v=" $-   "/>
    <n v="977863000"/>
    <s v="Utilities"/>
    <s v="MultiUtilities"/>
  </r>
  <r>
    <s v="XEL"/>
    <x v="2"/>
    <d v="2014-12-31T00:00:00"/>
    <n v="11686135000"/>
    <n v="7951352000"/>
    <n v="767608000"/>
    <s v=" $-   "/>
    <n v="1019045000"/>
    <s v="Utilities"/>
    <s v="MultiUtilities"/>
  </r>
  <r>
    <s v="XEL"/>
    <x v="3"/>
    <d v="2015-12-31T00:00:00"/>
    <n v="11024486000"/>
    <n v="7033633000"/>
    <n v="865817000"/>
    <s v=" $-   "/>
    <n v="1124524000"/>
    <s v="Utilities"/>
    <s v="MultiUtilities"/>
  </r>
  <r>
    <s v="XL"/>
    <x v="0"/>
    <d v="2012-12-31T00:00:00"/>
    <n v="7232397000"/>
    <n v="5165169000"/>
    <s v=" $-   "/>
    <s v=" $-   "/>
    <n v="1173955000"/>
    <s v="Financials"/>
    <s v="Property &amp; Casualty Insurance"/>
  </r>
  <r>
    <s v="XL"/>
    <x v="1"/>
    <d v="2013-12-31T00:00:00"/>
    <n v="7541234000"/>
    <n v="5106489000"/>
    <s v=" $-   "/>
    <s v=" $-   "/>
    <n v="1213178000"/>
    <s v="Financials"/>
    <s v="Property &amp; Casualty Insurance"/>
  </r>
  <r>
    <s v="XL"/>
    <x v="2"/>
    <d v="2014-12-31T00:00:00"/>
    <n v="6602267000"/>
    <n v="4239474000"/>
    <s v=" $-   "/>
    <s v=" $-   "/>
    <n v="1341315000"/>
    <s v="Financials"/>
    <s v="Property &amp; Casualty Insurance"/>
  </r>
  <r>
    <s v="XL"/>
    <x v="3"/>
    <d v="2015-12-31T00:00:00"/>
    <n v="9308926000"/>
    <n v="6199645000"/>
    <s v=" $-   "/>
    <s v=" $-   "/>
    <n v="1966939000"/>
    <s v="Financials"/>
    <s v="Property &amp; Casualty Insurance"/>
  </r>
  <r>
    <s v="XLNX"/>
    <x v="0"/>
    <d v="2013-03-30T00:00:00"/>
    <n v="2168652000"/>
    <n v="737206000"/>
    <n v="365684000"/>
    <n v="475522000"/>
    <n v="9508000"/>
    <s v="Information Technology"/>
    <s v="Semiconductors"/>
  </r>
  <r>
    <s v="XLNX"/>
    <x v="1"/>
    <d v="2014-03-29T00:00:00"/>
    <n v="2382531000"/>
    <n v="743253000"/>
    <n v="378607000"/>
    <n v="492447000"/>
    <n v="9887000"/>
    <s v="Information Technology"/>
    <s v="Semiconductors"/>
  </r>
  <r>
    <s v="XLNX"/>
    <x v="2"/>
    <d v="2015-03-28T00:00:00"/>
    <n v="2377344000"/>
    <n v="708823000"/>
    <n v="353670000"/>
    <n v="525745000"/>
    <n v="9537000"/>
    <s v="Information Technology"/>
    <s v="Semiconductors"/>
  </r>
  <r>
    <s v="XLNX"/>
    <x v="3"/>
    <d v="2016-04-02T00:00:00"/>
    <n v="2213881000"/>
    <n v="671907000"/>
    <n v="331652000"/>
    <n v="533891000"/>
    <n v="6550000"/>
    <s v="Information Technology"/>
    <s v="Semiconductors"/>
  </r>
  <r>
    <s v="XOM"/>
    <x v="0"/>
    <d v="2012-12-31T00:00:00"/>
    <n v="451509000000"/>
    <n v="302056000000"/>
    <n v="81844000000"/>
    <s v=" $-   "/>
    <n v="15888000000"/>
    <s v="Energy"/>
    <s v="Integrated Oil &amp; Gas"/>
  </r>
  <r>
    <s v="XOM"/>
    <x v="1"/>
    <d v="2013-12-31T00:00:00"/>
    <n v="420836000000"/>
    <n v="284681000000"/>
    <n v="76696000000"/>
    <s v=" $-   "/>
    <n v="17182000000"/>
    <s v="Energy"/>
    <s v="Integrated Oil &amp; Gas"/>
  </r>
  <r>
    <s v="XOM"/>
    <x v="2"/>
    <d v="2014-12-31T00:00:00"/>
    <n v="394105000000"/>
    <n v="266831000000"/>
    <n v="74226000000"/>
    <s v=" $-   "/>
    <n v="17297000000"/>
    <s v="Energy"/>
    <s v="Integrated Oil &amp; Gas"/>
  </r>
  <r>
    <s v="XOM"/>
    <x v="3"/>
    <d v="2015-12-31T00:00:00"/>
    <n v="259488000000"/>
    <n v="165590000000"/>
    <n v="61444000000"/>
    <s v=" $-   "/>
    <n v="18048000000"/>
    <s v="Energy"/>
    <s v="Integrated Oil &amp; Gas"/>
  </r>
  <r>
    <s v="XRAY"/>
    <x v="0"/>
    <d v="2012-12-31T00:00:00"/>
    <n v="2928429000"/>
    <n v="1372042000"/>
    <n v="1148731000"/>
    <s v=" $-   "/>
    <s v=" $-   "/>
    <s v="Health Care"/>
    <s v="Health Care Supplies"/>
  </r>
  <r>
    <s v="XRAY"/>
    <x v="1"/>
    <d v="2013-12-31T00:00:00"/>
    <n v="2950800000"/>
    <n v="1373400000"/>
    <n v="1144800000"/>
    <s v=" $-   "/>
    <s v=" $-   "/>
    <s v="Health Care"/>
    <s v="Health Care Supplies"/>
  </r>
  <r>
    <s v="XRAY"/>
    <x v="2"/>
    <d v="2014-12-31T00:00:00"/>
    <n v="2922600000"/>
    <n v="1322800000"/>
    <n v="1143100000"/>
    <s v=" $-   "/>
    <s v=" $-   "/>
    <s v="Health Care"/>
    <s v="Health Care Supplies"/>
  </r>
  <r>
    <s v="XRAY"/>
    <x v="3"/>
    <d v="2015-12-31T00:00:00"/>
    <n v="2674300000"/>
    <n v="1157100000"/>
    <n v="1077300000"/>
    <s v=" $-   "/>
    <s v=" $-   "/>
    <s v="Health Care"/>
    <s v="Health Care Supplies"/>
  </r>
  <r>
    <s v="XRX"/>
    <x v="0"/>
    <d v="2012-12-31T00:00:00"/>
    <n v="20421000000"/>
    <n v="13634000000"/>
    <n v="4398000000"/>
    <n v="655000000"/>
    <n v="301000000"/>
    <s v="Information Technology"/>
    <s v="IT Consulting &amp; Other Services"/>
  </r>
  <r>
    <s v="XRX"/>
    <x v="1"/>
    <d v="2013-12-31T00:00:00"/>
    <n v="20006000000"/>
    <n v="13521000000"/>
    <n v="4219000000"/>
    <n v="603000000"/>
    <n v="305000000"/>
    <s v="Information Technology"/>
    <s v="IT Consulting &amp; Other Services"/>
  </r>
  <r>
    <s v="XRX"/>
    <x v="2"/>
    <d v="2014-12-31T00:00:00"/>
    <n v="19540000000"/>
    <n v="13294000000"/>
    <n v="4020000000"/>
    <n v="577000000"/>
    <n v="315000000"/>
    <s v="Information Technology"/>
    <s v="IT Consulting &amp; Other Services"/>
  </r>
  <r>
    <s v="XRX"/>
    <x v="3"/>
    <d v="2015-12-31T00:00:00"/>
    <n v="18045000000"/>
    <n v="12782000000"/>
    <n v="3792000000"/>
    <n v="563000000"/>
    <n v="310000000"/>
    <s v="Information Technology"/>
    <s v="IT Consulting &amp; Other Services"/>
  </r>
  <r>
    <s v="XYL"/>
    <x v="0"/>
    <d v="2012-12-31T00:00:00"/>
    <n v="3791000000"/>
    <n v="2289000000"/>
    <n v="936000000"/>
    <n v="106000000"/>
    <s v=" $-   "/>
    <s v="Industrials"/>
    <s v="Industrial Conglomerates"/>
  </r>
  <r>
    <s v="XYL"/>
    <x v="1"/>
    <d v="2013-12-31T00:00:00"/>
    <n v="3837000000"/>
    <n v="2338000000"/>
    <n v="990000000"/>
    <n v="104000000"/>
    <s v=" $-   "/>
    <s v="Industrials"/>
    <s v="Industrial Conglomerates"/>
  </r>
  <r>
    <s v="XYL"/>
    <x v="2"/>
    <d v="2014-12-31T00:00:00"/>
    <n v="3916000000"/>
    <n v="2403000000"/>
    <n v="920000000"/>
    <n v="104000000"/>
    <s v=" $-   "/>
    <s v="Industrials"/>
    <s v="Industrial Conglomerates"/>
  </r>
  <r>
    <s v="XYL"/>
    <x v="3"/>
    <d v="2015-12-31T00:00:00"/>
    <n v="3653000000"/>
    <n v="2249000000"/>
    <n v="854000000"/>
    <n v="95000000"/>
    <s v=" $-   "/>
    <s v="Industrials"/>
    <s v="Industrial Conglomerates"/>
  </r>
  <r>
    <s v="YHOO"/>
    <x v="0"/>
    <d v="2012-12-31T00:00:00"/>
    <n v="4986566000"/>
    <n v="1620566000"/>
    <n v="1641819000"/>
    <n v="885824000"/>
    <n v="35819000"/>
    <s v="Information Technology"/>
    <s v="Internet Software &amp; Services"/>
  </r>
  <r>
    <s v="YHOO"/>
    <x v="1"/>
    <d v="2013-12-31T00:00:00"/>
    <n v="4680380000"/>
    <n v="1349380000"/>
    <n v="1751275000"/>
    <n v="957587000"/>
    <n v="44841000"/>
    <s v="Information Technology"/>
    <s v="Internet Software &amp; Services"/>
  </r>
  <r>
    <s v="YHOO"/>
    <x v="2"/>
    <d v="2014-12-31T00:00:00"/>
    <n v="4618133000"/>
    <n v="1387375000"/>
    <n v="1770710000"/>
    <n v="1156386000"/>
    <n v="66750000"/>
    <s v="Information Technology"/>
    <s v="Internet Software &amp; Services"/>
  </r>
  <r>
    <s v="YHOO"/>
    <x v="3"/>
    <d v="2015-12-31T00:00:00"/>
    <n v="4968301000"/>
    <n v="2077748000"/>
    <n v="1768522000"/>
    <n v="1177923000"/>
    <n v="79042000"/>
    <s v="Information Technology"/>
    <s v="Internet Software &amp; Services"/>
  </r>
  <r>
    <s v="YUM"/>
    <x v="0"/>
    <d v="2012-12-29T00:00:00"/>
    <n v="13633000000"/>
    <n v="9852000000"/>
    <n v="1450000000"/>
    <s v=" $-   "/>
    <s v=" $-   "/>
    <s v="Consumer Discretionary"/>
    <s v="Restaurants"/>
  </r>
  <r>
    <s v="YUM"/>
    <x v="1"/>
    <d v="2013-12-28T00:00:00"/>
    <n v="13084000000"/>
    <n v="9501000000"/>
    <n v="1454000000"/>
    <s v=" $-   "/>
    <s v=" $-   "/>
    <s v="Consumer Discretionary"/>
    <s v="Restaurants"/>
  </r>
  <r>
    <s v="YUM"/>
    <x v="2"/>
    <d v="2014-12-27T00:00:00"/>
    <n v="13279000000"/>
    <n v="9682000000"/>
    <n v="1505000000"/>
    <s v=" $-   "/>
    <s v=" $-   "/>
    <s v="Consumer Discretionary"/>
    <s v="Restaurants"/>
  </r>
  <r>
    <s v="YUM"/>
    <x v="3"/>
    <d v="2015-12-26T00:00:00"/>
    <n v="13105000000"/>
    <n v="9359000000"/>
    <n v="1746000000"/>
    <s v=" $-   "/>
    <s v=" $-   "/>
    <s v="Consumer Discretionary"/>
    <s v="Restaurants"/>
  </r>
  <r>
    <s v="ZBH"/>
    <x v="0"/>
    <d v="2012-12-31T00:00:00"/>
    <n v="4471700000"/>
    <n v="1125200000"/>
    <n v="1822100000"/>
    <n v="225600000"/>
    <s v=" $-   "/>
    <s v="Health Care"/>
    <s v="Health Care Equipment"/>
  </r>
  <r>
    <s v="ZBH"/>
    <x v="1"/>
    <d v="2013-12-31T00:00:00"/>
    <n v="4623400000"/>
    <n v="1266700000"/>
    <n v="1796300000"/>
    <n v="203000000"/>
    <n v="78500000"/>
    <s v="Health Care"/>
    <s v="Health Care Equipment"/>
  </r>
  <r>
    <s v="ZBH"/>
    <x v="2"/>
    <d v="2014-12-31T00:00:00"/>
    <n v="4673300000"/>
    <n v="1242800000"/>
    <n v="1772200000"/>
    <n v="187400000"/>
    <n v="92500000"/>
    <s v="Health Care"/>
    <s v="Health Care Equipment"/>
  </r>
  <r>
    <s v="ZBH"/>
    <x v="3"/>
    <d v="2015-12-31T00:00:00"/>
    <n v="5997800000"/>
    <n v="1800600000"/>
    <n v="2291900000"/>
    <n v="268800000"/>
    <n v="337400000"/>
    <s v="Health Care"/>
    <s v="Health Care Equipment"/>
  </r>
  <r>
    <s v="ZION"/>
    <x v="0"/>
    <d v="2012-12-31T00:00:00"/>
    <n v="2458592000"/>
    <n v="80146000"/>
    <n v="1579007000"/>
    <s v=" $-   "/>
    <n v="31237000"/>
    <s v="Financials"/>
    <s v="Regional Banks"/>
  </r>
  <r>
    <s v="ZION"/>
    <x v="1"/>
    <d v="2013-12-31T00:00:00"/>
    <n v="2278812000"/>
    <n v="58913000"/>
    <n v="1700064000"/>
    <s v=" $-   "/>
    <n v="-72761000"/>
    <s v="Financials"/>
    <s v="Regional Banks"/>
  </r>
  <r>
    <s v="ZION"/>
    <x v="2"/>
    <d v="2014-12-31T00:00:00"/>
    <n v="2361631000"/>
    <n v="49736000"/>
    <n v="1654369000"/>
    <s v=" $-   "/>
    <n v="-87159000"/>
    <s v="Financials"/>
    <s v="Regional Banks"/>
  </r>
  <r>
    <s v="ZION"/>
    <x v="3"/>
    <d v="2015-12-31T00:00:00"/>
    <n v="2210591000"/>
    <n v="49344000"/>
    <n v="1591239000"/>
    <s v=" $-   "/>
    <n v="49282000"/>
    <s v="Financials"/>
    <s v="Regional Banks"/>
  </r>
  <r>
    <s v="ZTS"/>
    <x v="0"/>
    <d v="2013-12-31T00:00:00"/>
    <n v="4561000000"/>
    <n v="1669000000"/>
    <n v="1613000000"/>
    <n v="399000000"/>
    <n v="60000000"/>
    <s v="Health Care"/>
    <s v="Pharmaceuticals"/>
  </r>
  <r>
    <s v="ZTS"/>
    <x v="1"/>
    <d v="2014-12-31T00:00:00"/>
    <n v="4785000000"/>
    <n v="1717000000"/>
    <n v="1643000000"/>
    <n v="396000000"/>
    <n v="60000000"/>
    <s v="Health Care"/>
    <s v="Pharmaceuticals"/>
  </r>
  <r>
    <s v="ZTS"/>
    <x v="2"/>
    <d v="2015-12-31T00:00:00"/>
    <n v="4765000000"/>
    <n v="1738000000"/>
    <n v="1532000000"/>
    <n v="364000000"/>
    <n v="61000000"/>
    <s v="Health Care"/>
    <s v="Pharmaceuticals"/>
  </r>
  <r>
    <s v="ZTS"/>
    <x v="3"/>
    <d v="2016-12-31T00:00:00"/>
    <n v="4888000000"/>
    <n v="1666000000"/>
    <n v="1364000000"/>
    <n v="376000000"/>
    <n v="85000000"/>
    <s v="Health Care"/>
    <s v="Pharmaceutical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9"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8" firstHeaderRow="0" firstDataRow="1" firstDataCol="1"/>
  <pivotFields count="10">
    <pivotField showAll="0"/>
    <pivotField axis="axisRow" showAll="0">
      <items count="5">
        <item x="0"/>
        <item x="1"/>
        <item x="2"/>
        <item x="3"/>
        <item t="default"/>
      </items>
    </pivotField>
    <pivotField numFmtId="14" showAll="0"/>
    <pivotField dataField="1" numFmtId="6" showAll="0"/>
    <pivotField showAll="0"/>
    <pivotField showAll="0"/>
    <pivotField showAll="0"/>
    <pivotField showAll="0"/>
    <pivotField showAll="0"/>
    <pivotField showAll="0"/>
  </pivotFields>
  <rowFields count="1">
    <field x="1"/>
  </rowFields>
  <rowItems count="5">
    <i>
      <x/>
    </i>
    <i>
      <x v="1"/>
    </i>
    <i>
      <x v="2"/>
    </i>
    <i>
      <x v="3"/>
    </i>
    <i t="grand">
      <x/>
    </i>
  </rowItems>
  <colFields count="1">
    <field x="-2"/>
  </colFields>
  <colItems count="2">
    <i>
      <x/>
    </i>
    <i i="1">
      <x v="1"/>
    </i>
  </colItems>
  <dataFields count="2">
    <dataField name="Sum of  Total Revenue " fld="3" baseField="0" baseItem="0"/>
    <dataField name="Count of  Total Revenue 2" fld="3" subtotal="count" baseField="1" baseItem="0"/>
  </dataFields>
  <formats count="1">
    <format dxfId="10">
      <pivotArea collapsedLevelsAreSubtotals="1" fieldPosition="0">
        <references count="2">
          <reference field="4294967294" count="1" selected="0">
            <x v="0"/>
          </reference>
          <reference field="1"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2F1A783-D8DF-4B7E-A2AC-699878278637}" name="Table1" displayName="Table1_1" ref="A1:N1711" totalsRowShown="0">
  <autoFilter ref="A1:N1711" xr:uid="{724528C1-6B64-47C5-9EB8-FF1DA51EA34F}"/>
  <sortState xmlns:xlrd2="http://schemas.microsoft.com/office/spreadsheetml/2017/richdata2" ref="A2:J1711">
    <sortCondition ref="B1:B1711"/>
  </sortState>
  <tableColumns count="14">
    <tableColumn id="1" xr3:uid="{D05928AF-EBD5-4DA5-BB83-52D91AF1EA8D}" name="Ticker Symbol"/>
    <tableColumn id="2" xr3:uid="{1C259D3E-8BA6-4987-B76C-8AE9DB8FEF96}" name="Years"/>
    <tableColumn id="3" xr3:uid="{60040217-B398-41A4-A0E4-EDCE6EF622F4}" name="Period Ending" dataDxfId="9"/>
    <tableColumn id="4" xr3:uid="{4E2261BA-A153-47DF-8508-4196A508864F}" name=" Total Revenue " dataDxfId="8"/>
    <tableColumn id="5" xr3:uid="{ACC71229-218A-47F6-B38F-A911015D3E79}" name=" Cost of Goods Sold " dataDxfId="7"/>
    <tableColumn id="6" xr3:uid="{379D648F-C10A-4FFF-B10F-2C43230E0F8A}" name=" Sales, General and Admin. " dataDxfId="6"/>
    <tableColumn id="7" xr3:uid="{3CAC7976-DD96-4A3C-BD43-BD3A1C4D4BD5}" name=" Research and Development " dataDxfId="5"/>
    <tableColumn id="8" xr3:uid="{36444899-5424-4956-9CAB-5794C9F5844C}" name=" Other Operating Items " dataDxfId="4"/>
    <tableColumn id="9" xr3:uid="{2E910D2B-82E0-487A-89E2-2FAF983339F3}" name="GICS Sector"/>
    <tableColumn id="10" xr3:uid="{CFCDD1D2-74EE-45FE-817E-6BCB2C756DA3}" name="GICS Sub Industry"/>
    <tableColumn id="11" xr3:uid="{56894187-CAD9-4461-A8C9-BCA4BDE740E7}" name="Gross Profit (Total Revenue - Cost of Goods Sold)" dataDxfId="3">
      <calculatedColumnFormula>+Table1_1[[#This Row],[ Total Revenue ]]-Table1_1[[#This Row],[ Cost of Goods Sold ]]</calculatedColumnFormula>
    </tableColumn>
    <tableColumn id="12" xr3:uid="{5CC8E943-56FF-458D-9F2B-1CF41146BE7C}" name="Operating Profit (Gross Profit - Total operating expenses)" dataDxfId="2">
      <calculatedColumnFormula>Table1_1[[#This Row],[Gross Profit (Total Revenue - Cost of Goods Sold)]]-SUM(F2:H2)</calculatedColumnFormula>
    </tableColumn>
    <tableColumn id="13" xr3:uid="{C62404D6-9D4A-41A9-B79F-B241F0824423}" name="Gross Margin _x000a_[1-(Cost of Revenue/Total Revenue)]" dataDxfId="1">
      <calculatedColumnFormula>1-(Table1_1[[#This Row],[ Cost of Goods Sold ]]/Table1_1[[#This Row],[ Total Revenue ]])</calculatedColumnFormula>
    </tableColumn>
    <tableColumn id="14" xr3:uid="{077E2F42-4F76-449E-819C-A136348F2DE5}" name="Operating Margin_x000a_[Operating Income/Total Revenue]" dataDxfId="0">
      <calculatedColumnFormula>+Table1_1[[#This Row],[Operating Profit (Gross Profit - Total operating expenses)]]/Table1_1[[#This Row],[ Total Revenue ]]</calculatedColumnFormula>
    </tableColumn>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E17"/>
  <sheetViews>
    <sheetView workbookViewId="0">
      <selection activeCell="B40" sqref="B40"/>
    </sheetView>
  </sheetViews>
  <sheetFormatPr defaultRowHeight="14.5" x14ac:dyDescent="0.35"/>
  <cols>
    <col min="1" max="1" width="12.6328125" bestFit="1" customWidth="1"/>
    <col min="2" max="2" width="20.54296875" bestFit="1" customWidth="1"/>
    <col min="3" max="3" width="22.90625" bestFit="1" customWidth="1"/>
    <col min="4" max="4" width="18.90625" bestFit="1" customWidth="1"/>
  </cols>
  <sheetData>
    <row r="3" spans="1:5" x14ac:dyDescent="0.35">
      <c r="A3" s="6" t="s">
        <v>585</v>
      </c>
      <c r="B3" t="s">
        <v>584</v>
      </c>
      <c r="C3" t="s">
        <v>587</v>
      </c>
    </row>
    <row r="4" spans="1:5" x14ac:dyDescent="0.35">
      <c r="A4" s="7" t="s">
        <v>11</v>
      </c>
      <c r="B4" s="5">
        <v>8683464319000</v>
      </c>
      <c r="C4" s="8">
        <v>430</v>
      </c>
      <c r="D4" s="3">
        <f>+GETPIVOTDATA("Sum of  Total Revenue ",$A$3,"Years","Year 1")/GETPIVOTDATA("Count of  Total Revenue 2",$A$3,"Years","Year 1")</f>
        <v>20194103067.44186</v>
      </c>
      <c r="E4">
        <v>2012</v>
      </c>
    </row>
    <row r="5" spans="1:5" x14ac:dyDescent="0.35">
      <c r="A5" s="7" t="s">
        <v>15</v>
      </c>
      <c r="B5" s="5">
        <v>8870920226000</v>
      </c>
      <c r="C5" s="8">
        <v>430</v>
      </c>
      <c r="D5" s="3">
        <f>+GETPIVOTDATA("Sum of  Total Revenue ",$A$3,"Years","Year 2")/GETPIVOTDATA("Count of  Total Revenue 2",$A$3,"Years","Year 2")</f>
        <v>20630047037.209301</v>
      </c>
    </row>
    <row r="6" spans="1:5" x14ac:dyDescent="0.35">
      <c r="A6" s="7" t="s">
        <v>16</v>
      </c>
      <c r="B6" s="5">
        <v>9106908667000</v>
      </c>
      <c r="C6" s="8">
        <v>427</v>
      </c>
      <c r="D6" s="3">
        <f>+GETPIVOTDATA("Sum of  Total Revenue ",$A$3,"Years","Year 3")/GETPIVOTDATA("Count of  Total Revenue 2",$A$3,"Years","Year 3")</f>
        <v>21327654957.845432</v>
      </c>
    </row>
    <row r="7" spans="1:5" x14ac:dyDescent="0.35">
      <c r="A7" s="7" t="s">
        <v>17</v>
      </c>
      <c r="B7" s="5">
        <v>8771629184000</v>
      </c>
      <c r="C7" s="8">
        <v>423</v>
      </c>
      <c r="D7" s="3">
        <f>+GETPIVOTDATA("Sum of  Total Revenue ",$A$3,"Years","Year 4")/GETPIVOTDATA("Count of  Total Revenue 2",$A$3,"Years","Year 4")</f>
        <v>20736712018.912529</v>
      </c>
    </row>
    <row r="8" spans="1:5" x14ac:dyDescent="0.35">
      <c r="A8" s="7" t="s">
        <v>586</v>
      </c>
      <c r="B8" s="8">
        <v>35432922396000</v>
      </c>
      <c r="C8" s="8">
        <v>1710</v>
      </c>
    </row>
    <row r="16" spans="1:5" x14ac:dyDescent="0.35">
      <c r="B16">
        <f>8683464319/430</f>
        <v>20194103.067441862</v>
      </c>
    </row>
    <row r="17" spans="2:2" x14ac:dyDescent="0.35">
      <c r="B17">
        <f>8870920226/430</f>
        <v>20630047.037209302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711"/>
  <sheetViews>
    <sheetView tabSelected="1" topLeftCell="F1" workbookViewId="0">
      <selection activeCell="L6" sqref="L6"/>
    </sheetView>
  </sheetViews>
  <sheetFormatPr defaultRowHeight="14.5" x14ac:dyDescent="0.35"/>
  <cols>
    <col min="1" max="1" width="14.6328125" customWidth="1"/>
    <col min="2" max="2" width="7.36328125" customWidth="1"/>
    <col min="3" max="3" width="14.6328125" customWidth="1"/>
    <col min="4" max="4" width="15.90625" customWidth="1"/>
    <col min="5" max="5" width="19.36328125" customWidth="1"/>
    <col min="6" max="6" width="25.81640625" customWidth="1"/>
    <col min="7" max="7" width="26.90625" customWidth="1"/>
    <col min="8" max="8" width="22.6328125" customWidth="1"/>
    <col min="9" max="9" width="25.453125" bestFit="1" customWidth="1"/>
    <col min="10" max="10" width="42.54296875" bestFit="1" customWidth="1"/>
    <col min="11" max="11" width="21.36328125" customWidth="1"/>
    <col min="12" max="12" width="20.7265625" customWidth="1"/>
    <col min="13" max="13" width="25.453125" customWidth="1"/>
    <col min="14" max="14" width="29.26953125" customWidth="1"/>
  </cols>
  <sheetData>
    <row r="1" spans="1:14" ht="50.5" customHeight="1" x14ac:dyDescent="0.35">
      <c r="A1" t="s">
        <v>0</v>
      </c>
      <c r="B1" t="s">
        <v>1</v>
      </c>
      <c r="C1" t="s">
        <v>2</v>
      </c>
      <c r="D1" t="s">
        <v>3</v>
      </c>
      <c r="E1" t="s">
        <v>4</v>
      </c>
      <c r="F1" t="s">
        <v>5</v>
      </c>
      <c r="G1" t="s">
        <v>6</v>
      </c>
      <c r="H1" t="s">
        <v>7</v>
      </c>
      <c r="I1" t="s">
        <v>8</v>
      </c>
      <c r="J1" t="s">
        <v>9</v>
      </c>
      <c r="K1" s="64" t="s">
        <v>624</v>
      </c>
      <c r="L1" s="64" t="s">
        <v>621</v>
      </c>
      <c r="M1" s="64" t="s">
        <v>622</v>
      </c>
      <c r="N1" s="64" t="s">
        <v>623</v>
      </c>
    </row>
    <row r="2" spans="1:14" x14ac:dyDescent="0.35">
      <c r="A2" t="s">
        <v>10</v>
      </c>
      <c r="B2" t="s">
        <v>11</v>
      </c>
      <c r="C2" s="1">
        <v>41274</v>
      </c>
      <c r="D2" s="2">
        <v>24855000000</v>
      </c>
      <c r="E2" s="2">
        <v>10499000000</v>
      </c>
      <c r="F2" s="2">
        <v>12977000000</v>
      </c>
      <c r="G2" t="s">
        <v>12</v>
      </c>
      <c r="H2" s="2">
        <v>845000000</v>
      </c>
      <c r="I2" t="s">
        <v>13</v>
      </c>
      <c r="J2" t="s">
        <v>14</v>
      </c>
      <c r="K2" s="2">
        <f>+Table1_1[[#This Row],[ Total Revenue ]]-Table1_1[[#This Row],[ Cost of Goods Sold ]]</f>
        <v>14356000000</v>
      </c>
      <c r="L2" s="2">
        <f>Table1_1[[#This Row],[Gross Profit (Total Revenue - Cost of Goods Sold)]]-SUM(F2:H2)</f>
        <v>534000000</v>
      </c>
      <c r="M2" s="63">
        <f>1-(Table1_1[[#This Row],[ Cost of Goods Sold ]]/Table1_1[[#This Row],[ Total Revenue ]])</f>
        <v>0.57759002212834432</v>
      </c>
      <c r="N2" s="63">
        <f>+Table1_1[[#This Row],[Operating Profit (Gross Profit - Total operating expenses)]]/Table1_1[[#This Row],[ Total Revenue ]]</f>
        <v>2.1484610742305371E-2</v>
      </c>
    </row>
    <row r="3" spans="1:14" x14ac:dyDescent="0.35">
      <c r="A3" t="s">
        <v>18</v>
      </c>
      <c r="B3" t="s">
        <v>11</v>
      </c>
      <c r="C3" s="1">
        <v>41272</v>
      </c>
      <c r="D3" s="2">
        <v>6205003000</v>
      </c>
      <c r="E3" s="2">
        <v>3106967000</v>
      </c>
      <c r="F3" s="2">
        <v>2440721000</v>
      </c>
      <c r="G3" t="s">
        <v>12</v>
      </c>
      <c r="H3" t="s">
        <v>12</v>
      </c>
      <c r="I3" t="s">
        <v>19</v>
      </c>
      <c r="J3" t="s">
        <v>20</v>
      </c>
      <c r="K3" s="2">
        <f>+Table1_1[[#This Row],[ Total Revenue ]]-Table1_1[[#This Row],[ Cost of Goods Sold ]]</f>
        <v>3098036000</v>
      </c>
      <c r="L3" s="2">
        <f>Table1_1[[#This Row],[Gross Profit (Total Revenue - Cost of Goods Sold)]]-SUM(F3:H3)</f>
        <v>657315000</v>
      </c>
      <c r="M3" s="63">
        <f>1-(Table1_1[[#This Row],[ Cost of Goods Sold ]]/Table1_1[[#This Row],[ Total Revenue ]])</f>
        <v>0.49928033878468714</v>
      </c>
      <c r="N3" s="63">
        <f>+Table1_1[[#This Row],[Operating Profit (Gross Profit - Total operating expenses)]]/Table1_1[[#This Row],[ Total Revenue ]]</f>
        <v>0.10593306723622857</v>
      </c>
    </row>
    <row r="4" spans="1:14" x14ac:dyDescent="0.35">
      <c r="A4" t="s">
        <v>21</v>
      </c>
      <c r="B4" t="s">
        <v>11</v>
      </c>
      <c r="C4" s="1">
        <v>41545</v>
      </c>
      <c r="D4" s="2">
        <v>170910000000</v>
      </c>
      <c r="E4" s="2">
        <v>106606000000</v>
      </c>
      <c r="F4" s="2">
        <v>10830000000</v>
      </c>
      <c r="G4" s="2">
        <v>4475000000</v>
      </c>
      <c r="H4" t="s">
        <v>12</v>
      </c>
      <c r="I4" t="s">
        <v>22</v>
      </c>
      <c r="J4" t="s">
        <v>23</v>
      </c>
      <c r="K4" s="2">
        <f>+Table1_1[[#This Row],[ Total Revenue ]]-Table1_1[[#This Row],[ Cost of Goods Sold ]]</f>
        <v>64304000000</v>
      </c>
      <c r="L4" s="2">
        <f>Table1_1[[#This Row],[Gross Profit (Total Revenue - Cost of Goods Sold)]]-SUM(F4:H4)</f>
        <v>48999000000</v>
      </c>
      <c r="M4" s="63">
        <f>1-(Table1_1[[#This Row],[ Cost of Goods Sold ]]/Table1_1[[#This Row],[ Total Revenue ]])</f>
        <v>0.37624480720847231</v>
      </c>
      <c r="N4" s="63">
        <f>+Table1_1[[#This Row],[Operating Profit (Gross Profit - Total operating expenses)]]/Table1_1[[#This Row],[ Total Revenue ]]</f>
        <v>0.28669475162366159</v>
      </c>
    </row>
    <row r="5" spans="1:14" x14ac:dyDescent="0.35">
      <c r="A5" t="s">
        <v>24</v>
      </c>
      <c r="B5" t="s">
        <v>11</v>
      </c>
      <c r="C5" s="1">
        <v>41274</v>
      </c>
      <c r="D5" s="2">
        <v>18380000000</v>
      </c>
      <c r="E5" s="2">
        <v>4508000000</v>
      </c>
      <c r="F5" s="2">
        <v>4989000000</v>
      </c>
      <c r="G5" s="2">
        <v>2778000000</v>
      </c>
      <c r="H5" t="s">
        <v>12</v>
      </c>
      <c r="I5" t="s">
        <v>25</v>
      </c>
      <c r="J5" t="s">
        <v>26</v>
      </c>
      <c r="K5" s="2">
        <f>+Table1_1[[#This Row],[ Total Revenue ]]-Table1_1[[#This Row],[ Cost of Goods Sold ]]</f>
        <v>13872000000</v>
      </c>
      <c r="L5" s="2">
        <f>Table1_1[[#This Row],[Gross Profit (Total Revenue - Cost of Goods Sold)]]-SUM(F5:H5)</f>
        <v>6105000000</v>
      </c>
      <c r="M5" s="63">
        <f>1-(Table1_1[[#This Row],[ Cost of Goods Sold ]]/Table1_1[[#This Row],[ Total Revenue ]])</f>
        <v>0.75473340587595206</v>
      </c>
      <c r="N5" s="63">
        <f>+Table1_1[[#This Row],[Operating Profit (Gross Profit - Total operating expenses)]]/Table1_1[[#This Row],[ Total Revenue ]]</f>
        <v>0.33215451577801958</v>
      </c>
    </row>
    <row r="6" spans="1:14" x14ac:dyDescent="0.35">
      <c r="A6" t="s">
        <v>27</v>
      </c>
      <c r="B6" t="s">
        <v>11</v>
      </c>
      <c r="C6" s="1">
        <v>41547</v>
      </c>
      <c r="D6" s="2">
        <v>87959167000</v>
      </c>
      <c r="E6" s="2">
        <v>85451348000</v>
      </c>
      <c r="F6" s="2">
        <v>1447234000</v>
      </c>
      <c r="G6" t="s">
        <v>12</v>
      </c>
      <c r="H6" s="2">
        <v>162186000</v>
      </c>
      <c r="I6" t="s">
        <v>25</v>
      </c>
      <c r="J6" t="s">
        <v>28</v>
      </c>
      <c r="K6" s="2">
        <f>+Table1_1[[#This Row],[ Total Revenue ]]-Table1_1[[#This Row],[ Cost of Goods Sold ]]</f>
        <v>2507819000</v>
      </c>
      <c r="L6" s="2">
        <f>Table1_1[[#This Row],[Gross Profit (Total Revenue - Cost of Goods Sold)]]-SUM(F6:H6)</f>
        <v>898399000</v>
      </c>
      <c r="M6" s="63">
        <f>1-(Table1_1[[#This Row],[ Cost of Goods Sold ]]/Table1_1[[#This Row],[ Total Revenue ]])</f>
        <v>2.8511172689936859E-2</v>
      </c>
      <c r="N6" s="63">
        <f>+Table1_1[[#This Row],[Operating Profit (Gross Profit - Total operating expenses)]]/Table1_1[[#This Row],[ Total Revenue ]]</f>
        <v>1.0213818873477963E-2</v>
      </c>
    </row>
    <row r="7" spans="1:14" x14ac:dyDescent="0.35">
      <c r="A7" t="s">
        <v>29</v>
      </c>
      <c r="B7" t="s">
        <v>11</v>
      </c>
      <c r="C7" s="1">
        <v>41274</v>
      </c>
      <c r="D7" s="2">
        <v>19050000000</v>
      </c>
      <c r="E7" s="2">
        <v>8899000000</v>
      </c>
      <c r="F7" s="2">
        <v>6735000000</v>
      </c>
      <c r="G7" s="2">
        <v>1461000000</v>
      </c>
      <c r="H7" s="2">
        <v>595000000</v>
      </c>
      <c r="I7" t="s">
        <v>25</v>
      </c>
      <c r="J7" t="s">
        <v>30</v>
      </c>
      <c r="K7" s="2">
        <f>+Table1_1[[#This Row],[ Total Revenue ]]-Table1_1[[#This Row],[ Cost of Goods Sold ]]</f>
        <v>10151000000</v>
      </c>
      <c r="L7" s="2">
        <f>Table1_1[[#This Row],[Gross Profit (Total Revenue - Cost of Goods Sold)]]-SUM(F7:H7)</f>
        <v>1360000000</v>
      </c>
      <c r="M7" s="63">
        <f>1-(Table1_1[[#This Row],[ Cost of Goods Sold ]]/Table1_1[[#This Row],[ Total Revenue ]])</f>
        <v>0.53286089238845147</v>
      </c>
      <c r="N7" s="63">
        <f>+Table1_1[[#This Row],[Operating Profit (Gross Profit - Total operating expenses)]]/Table1_1[[#This Row],[ Total Revenue ]]</f>
        <v>7.1391076115485563E-2</v>
      </c>
    </row>
    <row r="8" spans="1:14" x14ac:dyDescent="0.35">
      <c r="A8" t="s">
        <v>31</v>
      </c>
      <c r="B8" t="s">
        <v>11</v>
      </c>
      <c r="C8" s="1">
        <v>41607</v>
      </c>
      <c r="D8" s="2">
        <v>4055240000</v>
      </c>
      <c r="E8" s="2">
        <v>586557000</v>
      </c>
      <c r="F8" s="2">
        <v>2140578000</v>
      </c>
      <c r="G8" s="2">
        <v>826631000</v>
      </c>
      <c r="H8" s="2">
        <v>52254000</v>
      </c>
      <c r="I8" t="s">
        <v>22</v>
      </c>
      <c r="J8" t="s">
        <v>32</v>
      </c>
      <c r="K8" s="2">
        <f>+Table1_1[[#This Row],[ Total Revenue ]]-Table1_1[[#This Row],[ Cost of Goods Sold ]]</f>
        <v>3468683000</v>
      </c>
      <c r="L8" s="2">
        <f>Table1_1[[#This Row],[Gross Profit (Total Revenue - Cost of Goods Sold)]]-SUM(F8:H8)</f>
        <v>449220000</v>
      </c>
      <c r="M8" s="63">
        <f>1-(Table1_1[[#This Row],[ Cost of Goods Sold ]]/Table1_1[[#This Row],[ Total Revenue ]])</f>
        <v>0.85535825253252584</v>
      </c>
      <c r="N8" s="63">
        <f>+Table1_1[[#This Row],[Operating Profit (Gross Profit - Total operating expenses)]]/Table1_1[[#This Row],[ Total Revenue ]]</f>
        <v>0.11077519456308381</v>
      </c>
    </row>
    <row r="9" spans="1:14" x14ac:dyDescent="0.35">
      <c r="A9" t="s">
        <v>33</v>
      </c>
      <c r="B9" t="s">
        <v>11</v>
      </c>
      <c r="C9" s="1">
        <v>41580</v>
      </c>
      <c r="D9" s="2">
        <v>2633689000</v>
      </c>
      <c r="E9" s="2">
        <v>941278000</v>
      </c>
      <c r="F9" s="2">
        <v>396233000</v>
      </c>
      <c r="G9" s="2">
        <v>513035000</v>
      </c>
      <c r="H9" s="2">
        <v>220000</v>
      </c>
      <c r="I9" t="s">
        <v>22</v>
      </c>
      <c r="J9" t="s">
        <v>34</v>
      </c>
      <c r="K9" s="2">
        <f>+Table1_1[[#This Row],[ Total Revenue ]]-Table1_1[[#This Row],[ Cost of Goods Sold ]]</f>
        <v>1692411000</v>
      </c>
      <c r="L9" s="2">
        <f>Table1_1[[#This Row],[Gross Profit (Total Revenue - Cost of Goods Sold)]]-SUM(F9:H9)</f>
        <v>782923000</v>
      </c>
      <c r="M9" s="63">
        <f>1-(Table1_1[[#This Row],[ Cost of Goods Sold ]]/Table1_1[[#This Row],[ Total Revenue ]])</f>
        <v>0.64260092972252991</v>
      </c>
      <c r="N9" s="63">
        <f>+Table1_1[[#This Row],[Operating Profit (Gross Profit - Total operating expenses)]]/Table1_1[[#This Row],[ Total Revenue ]]</f>
        <v>0.29727238105941894</v>
      </c>
    </row>
    <row r="10" spans="1:14" x14ac:dyDescent="0.35">
      <c r="A10" t="s">
        <v>35</v>
      </c>
      <c r="B10" t="s">
        <v>11</v>
      </c>
      <c r="C10" s="1">
        <v>41274</v>
      </c>
      <c r="D10" s="2">
        <v>90559000000</v>
      </c>
      <c r="E10" s="2">
        <v>86936000000</v>
      </c>
      <c r="F10" s="2">
        <v>1665000000</v>
      </c>
      <c r="G10" t="s">
        <v>12</v>
      </c>
      <c r="H10" t="s">
        <v>12</v>
      </c>
      <c r="I10" t="s">
        <v>36</v>
      </c>
      <c r="J10" t="s">
        <v>37</v>
      </c>
      <c r="K10" s="2">
        <f>+Table1_1[[#This Row],[ Total Revenue ]]-Table1_1[[#This Row],[ Cost of Goods Sold ]]</f>
        <v>3623000000</v>
      </c>
      <c r="L10" s="2">
        <f>Table1_1[[#This Row],[Gross Profit (Total Revenue - Cost of Goods Sold)]]-SUM(F10:H10)</f>
        <v>1958000000</v>
      </c>
      <c r="M10" s="63">
        <f>1-(Table1_1[[#This Row],[ Cost of Goods Sold ]]/Table1_1[[#This Row],[ Total Revenue ]])</f>
        <v>4.0007067215848235E-2</v>
      </c>
      <c r="N10" s="63">
        <f>+Table1_1[[#This Row],[Operating Profit (Gross Profit - Total operating expenses)]]/Table1_1[[#This Row],[ Total Revenue ]]</f>
        <v>2.1621263485683367E-2</v>
      </c>
    </row>
    <row r="11" spans="1:14" x14ac:dyDescent="0.35">
      <c r="A11" t="s">
        <v>38</v>
      </c>
      <c r="B11" t="s">
        <v>11</v>
      </c>
      <c r="C11" s="1">
        <v>41274</v>
      </c>
      <c r="D11" s="2">
        <v>3641390000</v>
      </c>
      <c r="E11" s="2">
        <v>2392091000</v>
      </c>
      <c r="F11" s="2">
        <v>108059000</v>
      </c>
      <c r="G11" t="s">
        <v>12</v>
      </c>
      <c r="H11" s="2">
        <v>166876000</v>
      </c>
      <c r="I11" t="s">
        <v>22</v>
      </c>
      <c r="J11" t="s">
        <v>39</v>
      </c>
      <c r="K11" s="2">
        <f>+Table1_1[[#This Row],[ Total Revenue ]]-Table1_1[[#This Row],[ Cost of Goods Sold ]]</f>
        <v>1249299000</v>
      </c>
      <c r="L11" s="2">
        <f>Table1_1[[#This Row],[Gross Profit (Total Revenue - Cost of Goods Sold)]]-SUM(F11:H11)</f>
        <v>974364000</v>
      </c>
      <c r="M11" s="63">
        <f>1-(Table1_1[[#This Row],[ Cost of Goods Sold ]]/Table1_1[[#This Row],[ Total Revenue ]])</f>
        <v>0.34308299852528845</v>
      </c>
      <c r="N11" s="63">
        <f>+Table1_1[[#This Row],[Operating Profit (Gross Profit - Total operating expenses)]]/Table1_1[[#This Row],[ Total Revenue ]]</f>
        <v>0.26758023721710666</v>
      </c>
    </row>
    <row r="12" spans="1:14" x14ac:dyDescent="0.35">
      <c r="A12" t="s">
        <v>40</v>
      </c>
      <c r="B12" t="s">
        <v>11</v>
      </c>
      <c r="C12" s="1">
        <v>41305</v>
      </c>
      <c r="D12" s="2">
        <v>2312200000</v>
      </c>
      <c r="E12" s="2">
        <v>238500000</v>
      </c>
      <c r="F12" s="2">
        <v>1081800000</v>
      </c>
      <c r="G12" s="2">
        <v>600000000</v>
      </c>
      <c r="H12" s="2">
        <v>42100000</v>
      </c>
      <c r="I12" t="s">
        <v>22</v>
      </c>
      <c r="J12" t="s">
        <v>32</v>
      </c>
      <c r="K12" s="2">
        <f>+Table1_1[[#This Row],[ Total Revenue ]]-Table1_1[[#This Row],[ Cost of Goods Sold ]]</f>
        <v>2073700000</v>
      </c>
      <c r="L12" s="2">
        <f>Table1_1[[#This Row],[Gross Profit (Total Revenue - Cost of Goods Sold)]]-SUM(F12:H12)</f>
        <v>349800000</v>
      </c>
      <c r="M12" s="63">
        <f>1-(Table1_1[[#This Row],[ Cost of Goods Sold ]]/Table1_1[[#This Row],[ Total Revenue ]])</f>
        <v>0.89685148343568899</v>
      </c>
      <c r="N12" s="63">
        <f>+Table1_1[[#This Row],[Operating Profit (Gross Profit - Total operating expenses)]]/Table1_1[[#This Row],[ Total Revenue ]]</f>
        <v>0.15128449096098953</v>
      </c>
    </row>
    <row r="13" spans="1:14" x14ac:dyDescent="0.35">
      <c r="A13" t="s">
        <v>41</v>
      </c>
      <c r="B13" t="s">
        <v>11</v>
      </c>
      <c r="C13" s="1">
        <v>41274</v>
      </c>
      <c r="D13" s="2">
        <v>5781000000</v>
      </c>
      <c r="E13" s="2">
        <v>3477000000</v>
      </c>
      <c r="F13" s="2">
        <v>443000000</v>
      </c>
      <c r="G13" t="s">
        <v>12</v>
      </c>
      <c r="H13" s="2">
        <v>673000000</v>
      </c>
      <c r="I13" t="s">
        <v>42</v>
      </c>
      <c r="J13" t="s">
        <v>43</v>
      </c>
      <c r="K13" s="2">
        <f>+Table1_1[[#This Row],[ Total Revenue ]]-Table1_1[[#This Row],[ Cost of Goods Sold ]]</f>
        <v>2304000000</v>
      </c>
      <c r="L13" s="2">
        <f>Table1_1[[#This Row],[Gross Profit (Total Revenue - Cost of Goods Sold)]]-SUM(F13:H13)</f>
        <v>1188000000</v>
      </c>
      <c r="M13" s="63">
        <f>1-(Table1_1[[#This Row],[ Cost of Goods Sold ]]/Table1_1[[#This Row],[ Total Revenue ]])</f>
        <v>0.39854696419304614</v>
      </c>
      <c r="N13" s="63">
        <f>+Table1_1[[#This Row],[Operating Profit (Gross Profit - Total operating expenses)]]/Table1_1[[#This Row],[ Total Revenue ]]</f>
        <v>0.20550077841203945</v>
      </c>
    </row>
    <row r="14" spans="1:14" x14ac:dyDescent="0.35">
      <c r="A14" t="s">
        <v>44</v>
      </c>
      <c r="B14" t="s">
        <v>11</v>
      </c>
      <c r="C14" s="1">
        <v>41274</v>
      </c>
      <c r="D14" s="2">
        <v>14945000000</v>
      </c>
      <c r="E14" s="2">
        <v>6395000000</v>
      </c>
      <c r="F14" s="2">
        <v>3812000000</v>
      </c>
      <c r="G14" t="s">
        <v>12</v>
      </c>
      <c r="H14" s="2">
        <v>1782000000</v>
      </c>
      <c r="I14" t="s">
        <v>42</v>
      </c>
      <c r="J14" t="s">
        <v>45</v>
      </c>
      <c r="K14" s="2">
        <f>+Table1_1[[#This Row],[ Total Revenue ]]-Table1_1[[#This Row],[ Cost of Goods Sold ]]</f>
        <v>8550000000</v>
      </c>
      <c r="L14" s="2">
        <f>Table1_1[[#This Row],[Gross Profit (Total Revenue - Cost of Goods Sold)]]-SUM(F14:H14)</f>
        <v>2956000000</v>
      </c>
      <c r="M14" s="63">
        <f>1-(Table1_1[[#This Row],[ Cost of Goods Sold ]]/Table1_1[[#This Row],[ Total Revenue ]])</f>
        <v>0.57209769153563061</v>
      </c>
      <c r="N14" s="63">
        <f>+Table1_1[[#This Row],[Operating Profit (Gross Profit - Total operating expenses)]]/Table1_1[[#This Row],[ Total Revenue ]]</f>
        <v>0.19779190364670457</v>
      </c>
    </row>
    <row r="15" spans="1:14" x14ac:dyDescent="0.35">
      <c r="A15" t="s">
        <v>46</v>
      </c>
      <c r="B15" t="s">
        <v>11</v>
      </c>
      <c r="C15" s="1">
        <v>41274</v>
      </c>
      <c r="D15" s="2">
        <v>25364000000</v>
      </c>
      <c r="E15" s="2">
        <v>17074000000</v>
      </c>
      <c r="F15" t="s">
        <v>12</v>
      </c>
      <c r="G15" t="s">
        <v>12</v>
      </c>
      <c r="H15" s="2">
        <v>3727000000</v>
      </c>
      <c r="I15" t="s">
        <v>47</v>
      </c>
      <c r="J15" t="s">
        <v>48</v>
      </c>
      <c r="K15" s="2">
        <f>+Table1_1[[#This Row],[ Total Revenue ]]-Table1_1[[#This Row],[ Cost of Goods Sold ]]</f>
        <v>8290000000</v>
      </c>
      <c r="L15" s="2">
        <f>Table1_1[[#This Row],[Gross Profit (Total Revenue - Cost of Goods Sold)]]-SUM(F15:H15)</f>
        <v>4563000000</v>
      </c>
      <c r="M15" s="63">
        <f>1-(Table1_1[[#This Row],[ Cost of Goods Sold ]]/Table1_1[[#This Row],[ Total Revenue ]])</f>
        <v>0.32684119224097141</v>
      </c>
      <c r="N15" s="63">
        <f>+Table1_1[[#This Row],[Operating Profit (Gross Profit - Total operating expenses)]]/Table1_1[[#This Row],[ Total Revenue ]]</f>
        <v>0.17990064658571203</v>
      </c>
    </row>
    <row r="16" spans="1:14" x14ac:dyDescent="0.35">
      <c r="A16" t="s">
        <v>49</v>
      </c>
      <c r="B16" t="s">
        <v>11</v>
      </c>
      <c r="C16" s="1">
        <v>41274</v>
      </c>
      <c r="D16" s="2">
        <v>71214000000</v>
      </c>
      <c r="E16" s="2">
        <v>37745000000</v>
      </c>
      <c r="F16" s="2">
        <v>21491000000</v>
      </c>
      <c r="G16" t="s">
        <v>12</v>
      </c>
      <c r="H16" t="s">
        <v>12</v>
      </c>
      <c r="I16" t="s">
        <v>47</v>
      </c>
      <c r="J16" t="s">
        <v>50</v>
      </c>
      <c r="K16" s="2">
        <f>+Table1_1[[#This Row],[ Total Revenue ]]-Table1_1[[#This Row],[ Cost of Goods Sold ]]</f>
        <v>33469000000</v>
      </c>
      <c r="L16" s="2">
        <f>Table1_1[[#This Row],[Gross Profit (Total Revenue - Cost of Goods Sold)]]-SUM(F16:H16)</f>
        <v>11978000000</v>
      </c>
      <c r="M16" s="63">
        <f>1-(Table1_1[[#This Row],[ Cost of Goods Sold ]]/Table1_1[[#This Row],[ Total Revenue ]])</f>
        <v>0.46997781335130728</v>
      </c>
      <c r="N16" s="63">
        <f>+Table1_1[[#This Row],[Operating Profit (Gross Profit - Total operating expenses)]]/Table1_1[[#This Row],[ Total Revenue ]]</f>
        <v>0.16819726458280676</v>
      </c>
    </row>
    <row r="17" spans="1:14" x14ac:dyDescent="0.35">
      <c r="A17" t="s">
        <v>51</v>
      </c>
      <c r="B17" t="s">
        <v>11</v>
      </c>
      <c r="C17" s="1">
        <v>41274</v>
      </c>
      <c r="D17" s="2">
        <v>958511000</v>
      </c>
      <c r="E17" s="2">
        <v>386355000</v>
      </c>
      <c r="F17" s="2">
        <v>61732000</v>
      </c>
      <c r="G17" t="s">
        <v>12</v>
      </c>
      <c r="H17" s="2">
        <v>325173000</v>
      </c>
      <c r="I17" t="s">
        <v>52</v>
      </c>
      <c r="J17" t="s">
        <v>53</v>
      </c>
      <c r="K17" s="2">
        <f>+Table1_1[[#This Row],[ Total Revenue ]]-Table1_1[[#This Row],[ Cost of Goods Sold ]]</f>
        <v>572156000</v>
      </c>
      <c r="L17" s="2">
        <f>Table1_1[[#This Row],[Gross Profit (Total Revenue - Cost of Goods Sold)]]-SUM(F17:H17)</f>
        <v>185251000</v>
      </c>
      <c r="M17" s="63">
        <f>1-(Table1_1[[#This Row],[ Cost of Goods Sold ]]/Table1_1[[#This Row],[ Total Revenue ]])</f>
        <v>0.59692168373654553</v>
      </c>
      <c r="N17" s="63">
        <f>+Table1_1[[#This Row],[Operating Profit (Gross Profit - Total operating expenses)]]/Table1_1[[#This Row],[ Total Revenue ]]</f>
        <v>0.19326956080837884</v>
      </c>
    </row>
    <row r="18" spans="1:14" x14ac:dyDescent="0.35">
      <c r="A18" t="s">
        <v>54</v>
      </c>
      <c r="B18" t="s">
        <v>11</v>
      </c>
      <c r="C18" s="1">
        <v>41639</v>
      </c>
      <c r="D18" s="2">
        <v>9047657000</v>
      </c>
      <c r="E18" s="2">
        <v>6709936000</v>
      </c>
      <c r="F18" t="s">
        <v>12</v>
      </c>
      <c r="G18" t="s">
        <v>12</v>
      </c>
      <c r="H18" s="2">
        <v>1470287000</v>
      </c>
      <c r="I18" t="s">
        <v>47</v>
      </c>
      <c r="J18" t="s">
        <v>55</v>
      </c>
      <c r="K18" s="2">
        <f>+Table1_1[[#This Row],[ Total Revenue ]]-Table1_1[[#This Row],[ Cost of Goods Sold ]]</f>
        <v>2337721000</v>
      </c>
      <c r="L18" s="2">
        <f>Table1_1[[#This Row],[Gross Profit (Total Revenue - Cost of Goods Sold)]]-SUM(F18:H18)</f>
        <v>867434000</v>
      </c>
      <c r="M18" s="63">
        <f>1-(Table1_1[[#This Row],[ Cost of Goods Sold ]]/Table1_1[[#This Row],[ Total Revenue ]])</f>
        <v>0.25837860564342796</v>
      </c>
      <c r="N18" s="63">
        <f>+Table1_1[[#This Row],[Operating Profit (Gross Profit - Total operating expenses)]]/Table1_1[[#This Row],[ Total Revenue ]]</f>
        <v>9.5873882044821113E-2</v>
      </c>
    </row>
    <row r="19" spans="1:14" x14ac:dyDescent="0.35">
      <c r="A19" t="s">
        <v>56</v>
      </c>
      <c r="B19" t="s">
        <v>11</v>
      </c>
      <c r="C19" s="1">
        <v>41274</v>
      </c>
      <c r="D19" s="2">
        <v>1373947000</v>
      </c>
      <c r="E19" s="2">
        <v>529900000</v>
      </c>
      <c r="F19" s="2">
        <v>433448000</v>
      </c>
      <c r="G19" s="2">
        <v>74744000</v>
      </c>
      <c r="H19" s="2">
        <v>20962000</v>
      </c>
      <c r="I19" t="s">
        <v>22</v>
      </c>
      <c r="J19" t="s">
        <v>57</v>
      </c>
      <c r="K19" s="2">
        <f>+Table1_1[[#This Row],[ Total Revenue ]]-Table1_1[[#This Row],[ Cost of Goods Sold ]]</f>
        <v>844047000</v>
      </c>
      <c r="L19" s="2">
        <f>Table1_1[[#This Row],[Gross Profit (Total Revenue - Cost of Goods Sold)]]-SUM(F19:H19)</f>
        <v>314893000</v>
      </c>
      <c r="M19" s="63">
        <f>1-(Table1_1[[#This Row],[ Cost of Goods Sold ]]/Table1_1[[#This Row],[ Total Revenue ]])</f>
        <v>0.61432282322389442</v>
      </c>
      <c r="N19" s="63">
        <f>+Table1_1[[#This Row],[Operating Profit (Gross Profit - Total operating expenses)]]/Table1_1[[#This Row],[ Total Revenue ]]</f>
        <v>0.2291886077119423</v>
      </c>
    </row>
    <row r="20" spans="1:14" x14ac:dyDescent="0.35">
      <c r="A20" t="s">
        <v>58</v>
      </c>
      <c r="B20" t="s">
        <v>11</v>
      </c>
      <c r="C20" s="1">
        <v>41274</v>
      </c>
      <c r="D20" s="2">
        <v>2519154000</v>
      </c>
      <c r="E20" s="2">
        <v>1620311000</v>
      </c>
      <c r="F20" s="2">
        <v>308456000</v>
      </c>
      <c r="G20" s="2">
        <v>78919000</v>
      </c>
      <c r="H20" t="s">
        <v>12</v>
      </c>
      <c r="I20" t="s">
        <v>59</v>
      </c>
      <c r="J20" t="s">
        <v>60</v>
      </c>
      <c r="K20" s="2">
        <f>+Table1_1[[#This Row],[ Total Revenue ]]-Table1_1[[#This Row],[ Cost of Goods Sold ]]</f>
        <v>898843000</v>
      </c>
      <c r="L20" s="2">
        <f>Table1_1[[#This Row],[Gross Profit (Total Revenue - Cost of Goods Sold)]]-SUM(F20:H20)</f>
        <v>511468000</v>
      </c>
      <c r="M20" s="63">
        <f>1-(Table1_1[[#This Row],[ Cost of Goods Sold ]]/Table1_1[[#This Row],[ Total Revenue ]])</f>
        <v>0.35680351419563872</v>
      </c>
      <c r="N20" s="63">
        <f>+Table1_1[[#This Row],[Operating Profit (Gross Profit - Total operating expenses)]]/Table1_1[[#This Row],[ Total Revenue ]]</f>
        <v>0.20303165268975221</v>
      </c>
    </row>
    <row r="21" spans="1:14" x14ac:dyDescent="0.35">
      <c r="A21" t="s">
        <v>61</v>
      </c>
      <c r="B21" t="s">
        <v>11</v>
      </c>
      <c r="C21" s="1">
        <v>41274</v>
      </c>
      <c r="D21" s="2">
        <v>4657000000</v>
      </c>
      <c r="E21" s="2">
        <v>2319000000</v>
      </c>
      <c r="F21" s="2">
        <v>1542000000</v>
      </c>
      <c r="G21" t="s">
        <v>12</v>
      </c>
      <c r="H21" s="2">
        <v>264000000</v>
      </c>
      <c r="I21" t="s">
        <v>13</v>
      </c>
      <c r="J21" t="s">
        <v>14</v>
      </c>
      <c r="K21" s="2">
        <f>+Table1_1[[#This Row],[ Total Revenue ]]-Table1_1[[#This Row],[ Cost of Goods Sold ]]</f>
        <v>2338000000</v>
      </c>
      <c r="L21" s="2">
        <f>Table1_1[[#This Row],[Gross Profit (Total Revenue - Cost of Goods Sold)]]-SUM(F21:H21)</f>
        <v>532000000</v>
      </c>
      <c r="M21" s="63">
        <f>1-(Table1_1[[#This Row],[ Cost of Goods Sold ]]/Table1_1[[#This Row],[ Total Revenue ]])</f>
        <v>0.50203993987545625</v>
      </c>
      <c r="N21" s="63">
        <f>+Table1_1[[#This Row],[Operating Profit (Gross Profit - Total operating expenses)]]/Table1_1[[#This Row],[ Total Revenue ]]</f>
        <v>0.11423663302555292</v>
      </c>
    </row>
    <row r="22" spans="1:14" x14ac:dyDescent="0.35">
      <c r="A22" t="s">
        <v>62</v>
      </c>
      <c r="B22" t="s">
        <v>11</v>
      </c>
      <c r="C22" s="1">
        <v>41274</v>
      </c>
      <c r="D22" s="2">
        <v>33315000000</v>
      </c>
      <c r="E22" s="2">
        <v>21618000000</v>
      </c>
      <c r="F22" t="s">
        <v>12</v>
      </c>
      <c r="G22" t="s">
        <v>12</v>
      </c>
      <c r="H22" s="2">
        <v>8002000000</v>
      </c>
      <c r="I22" t="s">
        <v>47</v>
      </c>
      <c r="J22" t="s">
        <v>50</v>
      </c>
      <c r="K22" s="2">
        <f>+Table1_1[[#This Row],[ Total Revenue ]]-Table1_1[[#This Row],[ Cost of Goods Sold ]]</f>
        <v>11697000000</v>
      </c>
      <c r="L22" s="2">
        <f>Table1_1[[#This Row],[Gross Profit (Total Revenue - Cost of Goods Sold)]]-SUM(F22:H22)</f>
        <v>3695000000</v>
      </c>
      <c r="M22" s="63">
        <f>1-(Table1_1[[#This Row],[ Cost of Goods Sold ]]/Table1_1[[#This Row],[ Total Revenue ]])</f>
        <v>0.35110310670868983</v>
      </c>
      <c r="N22" s="63">
        <f>+Table1_1[[#This Row],[Operating Profit (Gross Profit - Total operating expenses)]]/Table1_1[[#This Row],[ Total Revenue ]]</f>
        <v>0.11091100105057781</v>
      </c>
    </row>
    <row r="23" spans="1:14" x14ac:dyDescent="0.35">
      <c r="A23" t="s">
        <v>63</v>
      </c>
      <c r="B23" t="s">
        <v>11</v>
      </c>
      <c r="C23" s="1">
        <v>41639</v>
      </c>
      <c r="D23" s="2">
        <v>2069600000</v>
      </c>
      <c r="E23" s="2">
        <v>1208100000</v>
      </c>
      <c r="F23" s="2">
        <v>483100000</v>
      </c>
      <c r="G23" t="s">
        <v>12</v>
      </c>
      <c r="H23" t="s">
        <v>12</v>
      </c>
      <c r="I23" t="s">
        <v>13</v>
      </c>
      <c r="J23" t="s">
        <v>64</v>
      </c>
      <c r="K23" s="2">
        <f>+Table1_1[[#This Row],[ Total Revenue ]]-Table1_1[[#This Row],[ Cost of Goods Sold ]]</f>
        <v>861500000</v>
      </c>
      <c r="L23" s="2">
        <f>Table1_1[[#This Row],[Gross Profit (Total Revenue - Cost of Goods Sold)]]-SUM(F23:H23)</f>
        <v>378400000</v>
      </c>
      <c r="M23" s="63">
        <f>1-(Table1_1[[#This Row],[ Cost of Goods Sold ]]/Table1_1[[#This Row],[ Total Revenue ]])</f>
        <v>0.41626401236954003</v>
      </c>
      <c r="N23" s="63">
        <f>+Table1_1[[#This Row],[Operating Profit (Gross Profit - Total operating expenses)]]/Table1_1[[#This Row],[ Total Revenue ]]</f>
        <v>0.1828372632392733</v>
      </c>
    </row>
    <row r="24" spans="1:14" x14ac:dyDescent="0.35">
      <c r="A24" t="s">
        <v>65</v>
      </c>
      <c r="B24" t="s">
        <v>11</v>
      </c>
      <c r="C24" s="1">
        <v>41639</v>
      </c>
      <c r="D24" s="2">
        <v>1551346000</v>
      </c>
      <c r="E24" s="2">
        <v>177556000</v>
      </c>
      <c r="F24" s="2">
        <v>493726000</v>
      </c>
      <c r="G24" s="2">
        <v>317093000</v>
      </c>
      <c r="H24" s="2">
        <v>417000</v>
      </c>
      <c r="I24" t="s">
        <v>25</v>
      </c>
      <c r="J24" t="s">
        <v>66</v>
      </c>
      <c r="K24" s="2">
        <f>+Table1_1[[#This Row],[ Total Revenue ]]-Table1_1[[#This Row],[ Cost of Goods Sold ]]</f>
        <v>1373790000</v>
      </c>
      <c r="L24" s="2">
        <f>Table1_1[[#This Row],[Gross Profit (Total Revenue - Cost of Goods Sold)]]-SUM(F24:H24)</f>
        <v>562554000</v>
      </c>
      <c r="M24" s="63">
        <f>1-(Table1_1[[#This Row],[ Cost of Goods Sold ]]/Table1_1[[#This Row],[ Total Revenue ]])</f>
        <v>0.88554713132982588</v>
      </c>
      <c r="N24" s="63">
        <f>+Table1_1[[#This Row],[Operating Profit (Gross Profit - Total operating expenses)]]/Table1_1[[#This Row],[ Total Revenue ]]</f>
        <v>0.36262316723670929</v>
      </c>
    </row>
    <row r="25" spans="1:14" x14ac:dyDescent="0.35">
      <c r="A25" t="s">
        <v>67</v>
      </c>
      <c r="B25" t="s">
        <v>11</v>
      </c>
      <c r="C25" s="1">
        <v>41574</v>
      </c>
      <c r="D25" s="2">
        <v>7509000000</v>
      </c>
      <c r="E25" s="2">
        <v>4518000000</v>
      </c>
      <c r="F25" s="2">
        <v>898000000</v>
      </c>
      <c r="G25" s="2">
        <v>1320000000</v>
      </c>
      <c r="H25" t="s">
        <v>12</v>
      </c>
      <c r="I25" t="s">
        <v>22</v>
      </c>
      <c r="J25" t="s">
        <v>68</v>
      </c>
      <c r="K25" s="2">
        <f>+Table1_1[[#This Row],[ Total Revenue ]]-Table1_1[[#This Row],[ Cost of Goods Sold ]]</f>
        <v>2991000000</v>
      </c>
      <c r="L25" s="2">
        <f>Table1_1[[#This Row],[Gross Profit (Total Revenue - Cost of Goods Sold)]]-SUM(F25:H25)</f>
        <v>773000000</v>
      </c>
      <c r="M25" s="63">
        <f>1-(Table1_1[[#This Row],[ Cost of Goods Sold ]]/Table1_1[[#This Row],[ Total Revenue ]])</f>
        <v>0.39832201358369956</v>
      </c>
      <c r="N25" s="63">
        <f>+Table1_1[[#This Row],[Operating Profit (Gross Profit - Total operating expenses)]]/Table1_1[[#This Row],[ Total Revenue ]]</f>
        <v>0.10294313490478094</v>
      </c>
    </row>
    <row r="26" spans="1:14" x14ac:dyDescent="0.35">
      <c r="A26" t="s">
        <v>69</v>
      </c>
      <c r="B26" t="s">
        <v>11</v>
      </c>
      <c r="C26" s="1">
        <v>41274</v>
      </c>
      <c r="D26" s="2">
        <v>3334213000</v>
      </c>
      <c r="E26" s="2">
        <v>2154132000</v>
      </c>
      <c r="F26" s="2">
        <v>380532000</v>
      </c>
      <c r="G26" t="s">
        <v>12</v>
      </c>
      <c r="H26" s="2">
        <v>53677000</v>
      </c>
      <c r="I26" t="s">
        <v>13</v>
      </c>
      <c r="J26" t="s">
        <v>70</v>
      </c>
      <c r="K26" s="2">
        <f>+Table1_1[[#This Row],[ Total Revenue ]]-Table1_1[[#This Row],[ Cost of Goods Sold ]]</f>
        <v>1180081000</v>
      </c>
      <c r="L26" s="2">
        <f>Table1_1[[#This Row],[Gross Profit (Total Revenue - Cost of Goods Sold)]]-SUM(F26:H26)</f>
        <v>745872000</v>
      </c>
      <c r="M26" s="63">
        <f>1-(Table1_1[[#This Row],[ Cost of Goods Sold ]]/Table1_1[[#This Row],[ Total Revenue ]])</f>
        <v>0.35393089763611385</v>
      </c>
      <c r="N26" s="63">
        <f>+Table1_1[[#This Row],[Operating Profit (Gross Profit - Total operating expenses)]]/Table1_1[[#This Row],[ Total Revenue ]]</f>
        <v>0.22370256489312471</v>
      </c>
    </row>
    <row r="27" spans="1:14" x14ac:dyDescent="0.35">
      <c r="A27" t="s">
        <v>71</v>
      </c>
      <c r="B27" t="s">
        <v>11</v>
      </c>
      <c r="C27" s="1">
        <v>41639</v>
      </c>
      <c r="D27" s="2">
        <v>18676000000</v>
      </c>
      <c r="E27" s="2">
        <v>3346000000</v>
      </c>
      <c r="F27" s="2">
        <v>5380000000</v>
      </c>
      <c r="G27" s="2">
        <v>4083000000</v>
      </c>
      <c r="H27" t="s">
        <v>12</v>
      </c>
      <c r="I27" t="s">
        <v>25</v>
      </c>
      <c r="J27" t="s">
        <v>66</v>
      </c>
      <c r="K27" s="2">
        <f>+Table1_1[[#This Row],[ Total Revenue ]]-Table1_1[[#This Row],[ Cost of Goods Sold ]]</f>
        <v>15330000000</v>
      </c>
      <c r="L27" s="2">
        <f>Table1_1[[#This Row],[Gross Profit (Total Revenue - Cost of Goods Sold)]]-SUM(F27:H27)</f>
        <v>5867000000</v>
      </c>
      <c r="M27" s="63">
        <f>1-(Table1_1[[#This Row],[ Cost of Goods Sold ]]/Table1_1[[#This Row],[ Total Revenue ]])</f>
        <v>0.82083958020989511</v>
      </c>
      <c r="N27" s="63">
        <f>+Table1_1[[#This Row],[Operating Profit (Gross Profit - Total operating expenses)]]/Table1_1[[#This Row],[ Total Revenue ]]</f>
        <v>0.3141464981794817</v>
      </c>
    </row>
    <row r="28" spans="1:14" x14ac:dyDescent="0.35">
      <c r="A28" t="s">
        <v>72</v>
      </c>
      <c r="B28" t="s">
        <v>11</v>
      </c>
      <c r="C28" s="1">
        <v>41274</v>
      </c>
      <c r="D28" s="2">
        <v>10259000000</v>
      </c>
      <c r="E28" s="2">
        <v>1899000000</v>
      </c>
      <c r="F28" s="2">
        <v>3927000000</v>
      </c>
      <c r="G28" t="s">
        <v>12</v>
      </c>
      <c r="H28" s="2">
        <v>2877000000</v>
      </c>
      <c r="I28" t="s">
        <v>47</v>
      </c>
      <c r="J28" t="s">
        <v>73</v>
      </c>
      <c r="K28" s="2">
        <f>+Table1_1[[#This Row],[ Total Revenue ]]-Table1_1[[#This Row],[ Cost of Goods Sold ]]</f>
        <v>8360000000</v>
      </c>
      <c r="L28" s="2">
        <f>Table1_1[[#This Row],[Gross Profit (Total Revenue - Cost of Goods Sold)]]-SUM(F28:H28)</f>
        <v>1556000000</v>
      </c>
      <c r="M28" s="63">
        <f>1-(Table1_1[[#This Row],[ Cost of Goods Sold ]]/Table1_1[[#This Row],[ Total Revenue ]])</f>
        <v>0.8148942392046008</v>
      </c>
      <c r="N28" s="63">
        <f>+Table1_1[[#This Row],[Operating Profit (Gross Profit - Total operating expenses)]]/Table1_1[[#This Row],[ Total Revenue ]]</f>
        <v>0.15167170289501899</v>
      </c>
    </row>
    <row r="29" spans="1:14" x14ac:dyDescent="0.35">
      <c r="A29" t="s">
        <v>74</v>
      </c>
      <c r="B29" t="s">
        <v>11</v>
      </c>
      <c r="C29" s="1">
        <v>41274</v>
      </c>
      <c r="D29" s="2">
        <v>2875960000</v>
      </c>
      <c r="E29" s="2">
        <v>722479000</v>
      </c>
      <c r="F29" s="2">
        <v>389486000</v>
      </c>
      <c r="G29" t="s">
        <v>12</v>
      </c>
      <c r="H29" s="2">
        <v>644276000</v>
      </c>
      <c r="I29" t="s">
        <v>52</v>
      </c>
      <c r="J29" t="s">
        <v>75</v>
      </c>
      <c r="K29" s="2">
        <f>+Table1_1[[#This Row],[ Total Revenue ]]-Table1_1[[#This Row],[ Cost of Goods Sold ]]</f>
        <v>2153481000</v>
      </c>
      <c r="L29" s="2">
        <f>Table1_1[[#This Row],[Gross Profit (Total Revenue - Cost of Goods Sold)]]-SUM(F29:H29)</f>
        <v>1119719000</v>
      </c>
      <c r="M29" s="63">
        <f>1-(Table1_1[[#This Row],[ Cost of Goods Sold ]]/Table1_1[[#This Row],[ Total Revenue ]])</f>
        <v>0.74878683987259909</v>
      </c>
      <c r="N29" s="63">
        <f>+Table1_1[[#This Row],[Operating Profit (Gross Profit - Total operating expenses)]]/Table1_1[[#This Row],[ Total Revenue ]]</f>
        <v>0.38933747340018637</v>
      </c>
    </row>
    <row r="30" spans="1:14" x14ac:dyDescent="0.35">
      <c r="A30" t="s">
        <v>76</v>
      </c>
      <c r="B30" t="s">
        <v>11</v>
      </c>
      <c r="C30" s="1">
        <v>41639</v>
      </c>
      <c r="D30" s="2">
        <v>74452000000</v>
      </c>
      <c r="E30" s="2">
        <v>54181000000</v>
      </c>
      <c r="F30" s="2">
        <v>19526000000</v>
      </c>
      <c r="G30" t="s">
        <v>12</v>
      </c>
      <c r="H30" t="s">
        <v>12</v>
      </c>
      <c r="I30" t="s">
        <v>19</v>
      </c>
      <c r="J30" t="s">
        <v>77</v>
      </c>
      <c r="K30" s="2">
        <f>+Table1_1[[#This Row],[ Total Revenue ]]-Table1_1[[#This Row],[ Cost of Goods Sold ]]</f>
        <v>20271000000</v>
      </c>
      <c r="L30" s="2">
        <f>Table1_1[[#This Row],[Gross Profit (Total Revenue - Cost of Goods Sold)]]-SUM(F30:H30)</f>
        <v>745000000</v>
      </c>
      <c r="M30" s="63">
        <f>1-(Table1_1[[#This Row],[ Cost of Goods Sold ]]/Table1_1[[#This Row],[ Total Revenue ]])</f>
        <v>0.27226938161500025</v>
      </c>
      <c r="N30" s="63">
        <f>+Table1_1[[#This Row],[Operating Profit (Gross Profit - Total operating expenses)]]/Table1_1[[#This Row],[ Total Revenue ]]</f>
        <v>1.0006447106860796E-2</v>
      </c>
    </row>
    <row r="31" spans="1:14" x14ac:dyDescent="0.35">
      <c r="A31" t="s">
        <v>78</v>
      </c>
      <c r="B31" t="s">
        <v>11</v>
      </c>
      <c r="C31" s="1">
        <v>41639</v>
      </c>
      <c r="D31" s="2">
        <v>17517600000</v>
      </c>
      <c r="E31" s="2">
        <v>14757700000</v>
      </c>
      <c r="F31" s="2">
        <v>1924300000</v>
      </c>
      <c r="G31" t="s">
        <v>12</v>
      </c>
      <c r="H31" s="2">
        <v>95300000</v>
      </c>
      <c r="I31" t="s">
        <v>19</v>
      </c>
      <c r="J31" t="s">
        <v>79</v>
      </c>
      <c r="K31" s="2">
        <f>+Table1_1[[#This Row],[ Total Revenue ]]-Table1_1[[#This Row],[ Cost of Goods Sold ]]</f>
        <v>2759900000</v>
      </c>
      <c r="L31" s="2">
        <f>Table1_1[[#This Row],[Gross Profit (Total Revenue - Cost of Goods Sold)]]-SUM(F31:H31)</f>
        <v>740300000</v>
      </c>
      <c r="M31" s="63">
        <f>1-(Table1_1[[#This Row],[ Cost of Goods Sold ]]/Table1_1[[#This Row],[ Total Revenue ]])</f>
        <v>0.15755012102114441</v>
      </c>
      <c r="N31" s="63">
        <f>+Table1_1[[#This Row],[Operating Profit (Gross Profit - Total operating expenses)]]/Table1_1[[#This Row],[ Total Revenue ]]</f>
        <v>4.2260355299812757E-2</v>
      </c>
    </row>
    <row r="32" spans="1:14" x14ac:dyDescent="0.35">
      <c r="A32" t="s">
        <v>80</v>
      </c>
      <c r="B32" t="s">
        <v>11</v>
      </c>
      <c r="C32" s="1">
        <v>41274</v>
      </c>
      <c r="D32" s="2">
        <v>61497200000</v>
      </c>
      <c r="E32" s="2">
        <v>48213600000</v>
      </c>
      <c r="F32" s="2">
        <v>8680500000</v>
      </c>
      <c r="G32" t="s">
        <v>12</v>
      </c>
      <c r="H32" s="2">
        <v>233000000</v>
      </c>
      <c r="I32" t="s">
        <v>25</v>
      </c>
      <c r="J32" t="s">
        <v>81</v>
      </c>
      <c r="K32" s="2">
        <f>+Table1_1[[#This Row],[ Total Revenue ]]-Table1_1[[#This Row],[ Cost of Goods Sold ]]</f>
        <v>13283600000</v>
      </c>
      <c r="L32" s="2">
        <f>Table1_1[[#This Row],[Gross Profit (Total Revenue - Cost of Goods Sold)]]-SUM(F32:H32)</f>
        <v>4370100000</v>
      </c>
      <c r="M32" s="63">
        <f>1-(Table1_1[[#This Row],[ Cost of Goods Sold ]]/Table1_1[[#This Row],[ Total Revenue ]])</f>
        <v>0.21600333023292118</v>
      </c>
      <c r="N32" s="63">
        <f>+Table1_1[[#This Row],[Operating Profit (Gross Profit - Total operating expenses)]]/Table1_1[[#This Row],[ Total Revenue ]]</f>
        <v>7.1061771918071073E-2</v>
      </c>
    </row>
    <row r="33" spans="1:14" x14ac:dyDescent="0.35">
      <c r="A33" t="s">
        <v>82</v>
      </c>
      <c r="B33" t="s">
        <v>11</v>
      </c>
      <c r="C33" s="1">
        <v>41274</v>
      </c>
      <c r="D33" s="2">
        <v>16428000000</v>
      </c>
      <c r="E33" s="2">
        <v>3079000000</v>
      </c>
      <c r="F33" s="2">
        <v>1333000000</v>
      </c>
      <c r="G33" t="s">
        <v>12</v>
      </c>
      <c r="H33" s="2">
        <v>6881000000</v>
      </c>
      <c r="I33" t="s">
        <v>83</v>
      </c>
      <c r="J33" t="s">
        <v>84</v>
      </c>
      <c r="K33" s="2">
        <f>+Table1_1[[#This Row],[ Total Revenue ]]-Table1_1[[#This Row],[ Cost of Goods Sold ]]</f>
        <v>13349000000</v>
      </c>
      <c r="L33" s="2">
        <f>Table1_1[[#This Row],[Gross Profit (Total Revenue - Cost of Goods Sold)]]-SUM(F33:H33)</f>
        <v>5135000000</v>
      </c>
      <c r="M33" s="63">
        <f>1-(Table1_1[[#This Row],[ Cost of Goods Sold ]]/Table1_1[[#This Row],[ Total Revenue ]])</f>
        <v>0.81257608960311667</v>
      </c>
      <c r="N33" s="63">
        <f>+Table1_1[[#This Row],[Operating Profit (Gross Profit - Total operating expenses)]]/Table1_1[[#This Row],[ Total Revenue ]]</f>
        <v>0.31257608960311661</v>
      </c>
    </row>
    <row r="34" spans="1:14" x14ac:dyDescent="0.35">
      <c r="A34" t="s">
        <v>85</v>
      </c>
      <c r="B34" t="s">
        <v>11</v>
      </c>
      <c r="C34" s="1">
        <v>41639</v>
      </c>
      <c r="D34" s="2">
        <v>14581000000</v>
      </c>
      <c r="E34" s="2">
        <v>2942000000</v>
      </c>
      <c r="F34" s="2">
        <v>2256000000</v>
      </c>
      <c r="G34" t="s">
        <v>12</v>
      </c>
      <c r="H34" s="2">
        <v>3927000000</v>
      </c>
      <c r="I34" t="s">
        <v>83</v>
      </c>
      <c r="J34" t="s">
        <v>84</v>
      </c>
      <c r="K34" s="2">
        <f>+Table1_1[[#This Row],[ Total Revenue ]]-Table1_1[[#This Row],[ Cost of Goods Sold ]]</f>
        <v>11639000000</v>
      </c>
      <c r="L34" s="2">
        <f>Table1_1[[#This Row],[Gross Profit (Total Revenue - Cost of Goods Sold)]]-SUM(F34:H34)</f>
        <v>5456000000</v>
      </c>
      <c r="M34" s="63">
        <f>1-(Table1_1[[#This Row],[ Cost of Goods Sold ]]/Table1_1[[#This Row],[ Total Revenue ]])</f>
        <v>0.79823057403470266</v>
      </c>
      <c r="N34" s="63">
        <f>+Table1_1[[#This Row],[Operating Profit (Gross Profit - Total operating expenses)]]/Table1_1[[#This Row],[ Total Revenue ]]</f>
        <v>0.37418558397915097</v>
      </c>
    </row>
    <row r="35" spans="1:14" x14ac:dyDescent="0.35">
      <c r="A35" t="s">
        <v>86</v>
      </c>
      <c r="B35" t="s">
        <v>11</v>
      </c>
      <c r="C35" s="1">
        <v>41547</v>
      </c>
      <c r="D35" s="2">
        <v>10180400000</v>
      </c>
      <c r="E35" s="2">
        <v>7472100000</v>
      </c>
      <c r="F35" s="2">
        <v>1018600000</v>
      </c>
      <c r="G35" s="2">
        <v>133700000</v>
      </c>
      <c r="H35" t="s">
        <v>12</v>
      </c>
      <c r="I35" t="s">
        <v>59</v>
      </c>
      <c r="J35" t="s">
        <v>87</v>
      </c>
      <c r="K35" s="2">
        <f>+Table1_1[[#This Row],[ Total Revenue ]]-Table1_1[[#This Row],[ Cost of Goods Sold ]]</f>
        <v>2708300000</v>
      </c>
      <c r="L35" s="2">
        <f>Table1_1[[#This Row],[Gross Profit (Total Revenue - Cost of Goods Sold)]]-SUM(F35:H35)</f>
        <v>1556000000</v>
      </c>
      <c r="M35" s="63">
        <f>1-(Table1_1[[#This Row],[ Cost of Goods Sold ]]/Table1_1[[#This Row],[ Total Revenue ]])</f>
        <v>0.26603080429059767</v>
      </c>
      <c r="N35" s="63">
        <f>+Table1_1[[#This Row],[Operating Profit (Gross Profit - Total operating expenses)]]/Table1_1[[#This Row],[ Total Revenue ]]</f>
        <v>0.152842717378492</v>
      </c>
    </row>
    <row r="36" spans="1:14" x14ac:dyDescent="0.35">
      <c r="A36" t="s">
        <v>88</v>
      </c>
      <c r="B36" t="s">
        <v>11</v>
      </c>
      <c r="C36" s="1">
        <v>41274</v>
      </c>
      <c r="D36" s="2">
        <v>4292100000</v>
      </c>
      <c r="E36" s="2">
        <v>2948900000</v>
      </c>
      <c r="F36" s="2">
        <v>512900000</v>
      </c>
      <c r="G36" t="s">
        <v>12</v>
      </c>
      <c r="H36" t="s">
        <v>12</v>
      </c>
      <c r="I36" t="s">
        <v>22</v>
      </c>
      <c r="J36" t="s">
        <v>89</v>
      </c>
      <c r="K36" s="2">
        <f>+Table1_1[[#This Row],[ Total Revenue ]]-Table1_1[[#This Row],[ Cost of Goods Sold ]]</f>
        <v>1343200000</v>
      </c>
      <c r="L36" s="2">
        <f>Table1_1[[#This Row],[Gross Profit (Total Revenue - Cost of Goods Sold)]]-SUM(F36:H36)</f>
        <v>830300000</v>
      </c>
      <c r="M36" s="63">
        <f>1-(Table1_1[[#This Row],[ Cost of Goods Sold ]]/Table1_1[[#This Row],[ Total Revenue ]])</f>
        <v>0.31294704224039516</v>
      </c>
      <c r="N36" s="63">
        <f>+Table1_1[[#This Row],[Operating Profit (Gross Profit - Total operating expenses)]]/Table1_1[[#This Row],[ Total Revenue ]]</f>
        <v>0.19344842850818947</v>
      </c>
    </row>
    <row r="37" spans="1:14" x14ac:dyDescent="0.35">
      <c r="A37" t="s">
        <v>90</v>
      </c>
      <c r="B37" t="s">
        <v>11</v>
      </c>
      <c r="C37" s="1">
        <v>41274</v>
      </c>
      <c r="D37" s="2">
        <v>23700000000</v>
      </c>
      <c r="E37" s="2">
        <v>20401000000</v>
      </c>
      <c r="F37" s="2">
        <v>997000000</v>
      </c>
      <c r="G37" s="2">
        <v>197000000</v>
      </c>
      <c r="H37" s="2">
        <v>1460000000</v>
      </c>
      <c r="I37" t="s">
        <v>13</v>
      </c>
      <c r="J37" t="s">
        <v>91</v>
      </c>
      <c r="K37" s="2">
        <f>+Table1_1[[#This Row],[ Total Revenue ]]-Table1_1[[#This Row],[ Cost of Goods Sold ]]</f>
        <v>3299000000</v>
      </c>
      <c r="L37" s="2">
        <f>Table1_1[[#This Row],[Gross Profit (Total Revenue - Cost of Goods Sold)]]-SUM(F37:H37)</f>
        <v>645000000</v>
      </c>
      <c r="M37" s="63">
        <f>1-(Table1_1[[#This Row],[ Cost of Goods Sold ]]/Table1_1[[#This Row],[ Total Revenue ]])</f>
        <v>0.13919831223628687</v>
      </c>
      <c r="N37" s="63">
        <f>+Table1_1[[#This Row],[Operating Profit (Gross Profit - Total operating expenses)]]/Table1_1[[#This Row],[ Total Revenue ]]</f>
        <v>2.7215189873417721E-2</v>
      </c>
    </row>
    <row r="38" spans="1:14" x14ac:dyDescent="0.35">
      <c r="A38" t="s">
        <v>92</v>
      </c>
      <c r="B38" t="s">
        <v>11</v>
      </c>
      <c r="C38" s="1">
        <v>41274</v>
      </c>
      <c r="D38" s="2">
        <v>4856000000</v>
      </c>
      <c r="E38" s="2">
        <v>1662000000</v>
      </c>
      <c r="F38" s="2">
        <v>1139000000</v>
      </c>
      <c r="G38" s="2">
        <v>604000000</v>
      </c>
      <c r="H38" t="s">
        <v>12</v>
      </c>
      <c r="I38" t="s">
        <v>22</v>
      </c>
      <c r="J38" t="s">
        <v>93</v>
      </c>
      <c r="K38" s="2">
        <f>+Table1_1[[#This Row],[ Total Revenue ]]-Table1_1[[#This Row],[ Cost of Goods Sold ]]</f>
        <v>3194000000</v>
      </c>
      <c r="L38" s="2">
        <f>Table1_1[[#This Row],[Gross Profit (Total Revenue - Cost of Goods Sold)]]-SUM(F38:H38)</f>
        <v>1451000000</v>
      </c>
      <c r="M38" s="63">
        <f>1-(Table1_1[[#This Row],[ Cost of Goods Sold ]]/Table1_1[[#This Row],[ Total Revenue ]])</f>
        <v>0.65774299835255357</v>
      </c>
      <c r="N38" s="63">
        <f>+Table1_1[[#This Row],[Operating Profit (Gross Profit - Total operating expenses)]]/Table1_1[[#This Row],[ Total Revenue ]]</f>
        <v>0.29880560131795719</v>
      </c>
    </row>
    <row r="39" spans="1:14" x14ac:dyDescent="0.35">
      <c r="A39" t="s">
        <v>94</v>
      </c>
      <c r="B39" t="s">
        <v>11</v>
      </c>
      <c r="C39" s="1">
        <v>42309</v>
      </c>
      <c r="D39" s="2">
        <v>6824000000</v>
      </c>
      <c r="E39" s="2">
        <v>3271000000</v>
      </c>
      <c r="F39" s="2">
        <v>486000000</v>
      </c>
      <c r="G39" s="2">
        <v>1049000000</v>
      </c>
      <c r="H39" s="2">
        <v>249000000</v>
      </c>
      <c r="I39" t="s">
        <v>22</v>
      </c>
      <c r="J39" t="s">
        <v>34</v>
      </c>
      <c r="K39" s="2">
        <f>+Table1_1[[#This Row],[ Total Revenue ]]-Table1_1[[#This Row],[ Cost of Goods Sold ]]</f>
        <v>3553000000</v>
      </c>
      <c r="L39" s="2">
        <f>Table1_1[[#This Row],[Gross Profit (Total Revenue - Cost of Goods Sold)]]-SUM(F39:H39)</f>
        <v>1769000000</v>
      </c>
      <c r="M39" s="63">
        <f>1-(Table1_1[[#This Row],[ Cost of Goods Sold ]]/Table1_1[[#This Row],[ Total Revenue ]])</f>
        <v>0.52066236811254396</v>
      </c>
      <c r="N39" s="63">
        <f>+Table1_1[[#This Row],[Operating Profit (Gross Profit - Total operating expenses)]]/Table1_1[[#This Row],[ Total Revenue ]]</f>
        <v>0.25923212192262601</v>
      </c>
    </row>
    <row r="40" spans="1:14" x14ac:dyDescent="0.35">
      <c r="A40" t="s">
        <v>95</v>
      </c>
      <c r="B40" t="s">
        <v>11</v>
      </c>
      <c r="C40" s="1">
        <v>41274</v>
      </c>
      <c r="D40" s="2">
        <v>5863500000</v>
      </c>
      <c r="E40" s="2">
        <v>4335300000</v>
      </c>
      <c r="F40" s="2">
        <v>1148900000</v>
      </c>
      <c r="G40" t="s">
        <v>12</v>
      </c>
      <c r="H40" t="s">
        <v>12</v>
      </c>
      <c r="I40" t="s">
        <v>59</v>
      </c>
      <c r="J40" t="s">
        <v>96</v>
      </c>
      <c r="K40" s="2">
        <f>+Table1_1[[#This Row],[ Total Revenue ]]-Table1_1[[#This Row],[ Cost of Goods Sold ]]</f>
        <v>1528200000</v>
      </c>
      <c r="L40" s="2">
        <f>Table1_1[[#This Row],[Gross Profit (Total Revenue - Cost of Goods Sold)]]-SUM(F40:H40)</f>
        <v>379300000</v>
      </c>
      <c r="M40" s="63">
        <f>1-(Table1_1[[#This Row],[ Cost of Goods Sold ]]/Table1_1[[#This Row],[ Total Revenue ]])</f>
        <v>0.26062931696085956</v>
      </c>
      <c r="N40" s="63">
        <f>+Table1_1[[#This Row],[Operating Profit (Gross Profit - Total operating expenses)]]/Table1_1[[#This Row],[ Total Revenue ]]</f>
        <v>6.4688326085102749E-2</v>
      </c>
    </row>
    <row r="41" spans="1:14" x14ac:dyDescent="0.35">
      <c r="A41" t="s">
        <v>97</v>
      </c>
      <c r="B41" t="s">
        <v>11</v>
      </c>
      <c r="C41" s="1">
        <v>41274</v>
      </c>
      <c r="D41" s="2">
        <v>2853926000</v>
      </c>
      <c r="E41" s="2">
        <v>1329500000</v>
      </c>
      <c r="F41" s="2">
        <v>220758000</v>
      </c>
      <c r="G41" t="s">
        <v>12</v>
      </c>
      <c r="H41" s="2">
        <v>380402000</v>
      </c>
      <c r="I41" t="s">
        <v>42</v>
      </c>
      <c r="J41" t="s">
        <v>98</v>
      </c>
      <c r="K41" s="2">
        <f>+Table1_1[[#This Row],[ Total Revenue ]]-Table1_1[[#This Row],[ Cost of Goods Sold ]]</f>
        <v>1524426000</v>
      </c>
      <c r="L41" s="2">
        <f>Table1_1[[#This Row],[Gross Profit (Total Revenue - Cost of Goods Sold)]]-SUM(F41:H41)</f>
        <v>923266000</v>
      </c>
      <c r="M41" s="63">
        <f>1-(Table1_1[[#This Row],[ Cost of Goods Sold ]]/Table1_1[[#This Row],[ Total Revenue ]])</f>
        <v>0.53415050004800402</v>
      </c>
      <c r="N41" s="63">
        <f>+Table1_1[[#This Row],[Operating Profit (Gross Profit - Total operating expenses)]]/Table1_1[[#This Row],[ Total Revenue ]]</f>
        <v>0.32350733691062766</v>
      </c>
    </row>
    <row r="42" spans="1:14" x14ac:dyDescent="0.35">
      <c r="A42" t="s">
        <v>99</v>
      </c>
      <c r="B42" t="s">
        <v>11</v>
      </c>
      <c r="C42" s="1">
        <v>41274</v>
      </c>
      <c r="D42" s="2">
        <v>33781000000</v>
      </c>
      <c r="E42" s="2">
        <v>480000000</v>
      </c>
      <c r="F42" s="2">
        <v>23392000000</v>
      </c>
      <c r="G42" t="s">
        <v>12</v>
      </c>
      <c r="H42" s="2">
        <v>1712000000</v>
      </c>
      <c r="I42" t="s">
        <v>47</v>
      </c>
      <c r="J42" t="s">
        <v>100</v>
      </c>
      <c r="K42" s="2">
        <f>+Table1_1[[#This Row],[ Total Revenue ]]-Table1_1[[#This Row],[ Cost of Goods Sold ]]</f>
        <v>33301000000</v>
      </c>
      <c r="L42" s="2">
        <f>Table1_1[[#This Row],[Gross Profit (Total Revenue - Cost of Goods Sold)]]-SUM(F42:H42)</f>
        <v>8197000000</v>
      </c>
      <c r="M42" s="63">
        <f>1-(Table1_1[[#This Row],[ Cost of Goods Sold ]]/Table1_1[[#This Row],[ Total Revenue ]])</f>
        <v>0.98579082916432315</v>
      </c>
      <c r="N42" s="63">
        <f>+Table1_1[[#This Row],[Operating Profit (Gross Profit - Total operating expenses)]]/Table1_1[[#This Row],[ Total Revenue ]]</f>
        <v>0.24265119445842337</v>
      </c>
    </row>
    <row r="43" spans="1:14" x14ac:dyDescent="0.35">
      <c r="A43" t="s">
        <v>101</v>
      </c>
      <c r="B43" t="s">
        <v>11</v>
      </c>
      <c r="C43" s="1">
        <v>41517</v>
      </c>
      <c r="D43" s="2">
        <v>2089100000</v>
      </c>
      <c r="E43" s="2">
        <v>1251500000</v>
      </c>
      <c r="F43" s="2">
        <v>607600000</v>
      </c>
      <c r="G43" t="s">
        <v>12</v>
      </c>
      <c r="H43" t="s">
        <v>12</v>
      </c>
      <c r="I43" t="s">
        <v>13</v>
      </c>
      <c r="J43" t="s">
        <v>70</v>
      </c>
      <c r="K43" s="2">
        <f>+Table1_1[[#This Row],[ Total Revenue ]]-Table1_1[[#This Row],[ Cost of Goods Sold ]]</f>
        <v>837600000</v>
      </c>
      <c r="L43" s="2">
        <f>Table1_1[[#This Row],[Gross Profit (Total Revenue - Cost of Goods Sold)]]-SUM(F43:H43)</f>
        <v>230000000</v>
      </c>
      <c r="M43" s="63">
        <f>1-(Table1_1[[#This Row],[ Cost of Goods Sold ]]/Table1_1[[#This Row],[ Total Revenue ]])</f>
        <v>0.40093820305394667</v>
      </c>
      <c r="N43" s="63">
        <f>+Table1_1[[#This Row],[Operating Profit (Gross Profit - Total operating expenses)]]/Table1_1[[#This Row],[ Total Revenue ]]</f>
        <v>0.11009525633047725</v>
      </c>
    </row>
    <row r="44" spans="1:14" x14ac:dyDescent="0.35">
      <c r="A44" t="s">
        <v>102</v>
      </c>
      <c r="B44" t="s">
        <v>11</v>
      </c>
      <c r="C44" s="1">
        <v>41517</v>
      </c>
      <c r="D44" s="2">
        <v>9147530000</v>
      </c>
      <c r="E44" s="2">
        <v>4406595000</v>
      </c>
      <c r="F44" s="2">
        <v>2967837000</v>
      </c>
      <c r="G44" t="s">
        <v>12</v>
      </c>
      <c r="H44" t="s">
        <v>12</v>
      </c>
      <c r="I44" t="s">
        <v>19</v>
      </c>
      <c r="J44" t="s">
        <v>79</v>
      </c>
      <c r="K44" s="2">
        <f>+Table1_1[[#This Row],[ Total Revenue ]]-Table1_1[[#This Row],[ Cost of Goods Sold ]]</f>
        <v>4740935000</v>
      </c>
      <c r="L44" s="2">
        <f>Table1_1[[#This Row],[Gross Profit (Total Revenue - Cost of Goods Sold)]]-SUM(F44:H44)</f>
        <v>1773098000</v>
      </c>
      <c r="M44" s="63">
        <f>1-(Table1_1[[#This Row],[ Cost of Goods Sold ]]/Table1_1[[#This Row],[ Total Revenue ]])</f>
        <v>0.51827487857377896</v>
      </c>
      <c r="N44" s="63">
        <f>+Table1_1[[#This Row],[Operating Profit (Gross Profit - Total operating expenses)]]/Table1_1[[#This Row],[ Total Revenue ]]</f>
        <v>0.19383352664599077</v>
      </c>
    </row>
    <row r="45" spans="1:14" x14ac:dyDescent="0.35">
      <c r="A45" t="s">
        <v>103</v>
      </c>
      <c r="B45" t="s">
        <v>11</v>
      </c>
      <c r="C45" s="1">
        <v>41639</v>
      </c>
      <c r="D45" s="2">
        <v>86623000000</v>
      </c>
      <c r="E45" s="2">
        <v>73268000000</v>
      </c>
      <c r="F45" s="2">
        <v>3742000000</v>
      </c>
      <c r="G45" s="2">
        <v>3071000000</v>
      </c>
      <c r="H45" t="s">
        <v>12</v>
      </c>
      <c r="I45" t="s">
        <v>13</v>
      </c>
      <c r="J45" t="s">
        <v>91</v>
      </c>
      <c r="K45" s="2">
        <f>+Table1_1[[#This Row],[ Total Revenue ]]-Table1_1[[#This Row],[ Cost of Goods Sold ]]</f>
        <v>13355000000</v>
      </c>
      <c r="L45" s="2">
        <f>Table1_1[[#This Row],[Gross Profit (Total Revenue - Cost of Goods Sold)]]-SUM(F45:H45)</f>
        <v>6542000000</v>
      </c>
      <c r="M45" s="63">
        <f>1-(Table1_1[[#This Row],[ Cost of Goods Sold ]]/Table1_1[[#This Row],[ Total Revenue ]])</f>
        <v>0.15417383373930715</v>
      </c>
      <c r="N45" s="63">
        <f>+Table1_1[[#This Row],[Operating Profit (Gross Profit - Total operating expenses)]]/Table1_1[[#This Row],[ Total Revenue ]]</f>
        <v>7.5522667190007275E-2</v>
      </c>
    </row>
    <row r="46" spans="1:14" x14ac:dyDescent="0.35">
      <c r="A46" t="s">
        <v>104</v>
      </c>
      <c r="B46" t="s">
        <v>11</v>
      </c>
      <c r="C46" s="1">
        <v>41274</v>
      </c>
      <c r="D46" s="2">
        <v>100078000000</v>
      </c>
      <c r="E46" s="2">
        <v>3753000000</v>
      </c>
      <c r="F46" s="2">
        <v>70829000000</v>
      </c>
      <c r="G46" t="s">
        <v>12</v>
      </c>
      <c r="H46" s="2">
        <v>9433000000</v>
      </c>
      <c r="I46" t="s">
        <v>47</v>
      </c>
      <c r="J46" t="s">
        <v>105</v>
      </c>
      <c r="K46" s="2">
        <f>+Table1_1[[#This Row],[ Total Revenue ]]-Table1_1[[#This Row],[ Cost of Goods Sold ]]</f>
        <v>96325000000</v>
      </c>
      <c r="L46" s="2">
        <f>Table1_1[[#This Row],[Gross Profit (Total Revenue - Cost of Goods Sold)]]-SUM(F46:H46)</f>
        <v>16063000000</v>
      </c>
      <c r="M46" s="63">
        <f>1-(Table1_1[[#This Row],[ Cost of Goods Sold ]]/Table1_1[[#This Row],[ Total Revenue ]])</f>
        <v>0.962499250584544</v>
      </c>
      <c r="N46" s="63">
        <f>+Table1_1[[#This Row],[Operating Profit (Gross Profit - Total operating expenses)]]/Table1_1[[#This Row],[ Total Revenue ]]</f>
        <v>0.16050480625112412</v>
      </c>
    </row>
    <row r="47" spans="1:14" x14ac:dyDescent="0.35">
      <c r="A47" t="s">
        <v>106</v>
      </c>
      <c r="B47" t="s">
        <v>11</v>
      </c>
      <c r="C47" s="1">
        <v>41274</v>
      </c>
      <c r="D47" s="2">
        <v>13936000000</v>
      </c>
      <c r="E47" s="2">
        <v>6802000000</v>
      </c>
      <c r="F47" s="2">
        <v>3283000000</v>
      </c>
      <c r="G47" s="2">
        <v>1081000000</v>
      </c>
      <c r="H47" t="s">
        <v>12</v>
      </c>
      <c r="I47" t="s">
        <v>25</v>
      </c>
      <c r="J47" t="s">
        <v>30</v>
      </c>
      <c r="K47" s="2">
        <f>+Table1_1[[#This Row],[ Total Revenue ]]-Table1_1[[#This Row],[ Cost of Goods Sold ]]</f>
        <v>7134000000</v>
      </c>
      <c r="L47" s="2">
        <f>Table1_1[[#This Row],[Gross Profit (Total Revenue - Cost of Goods Sold)]]-SUM(F47:H47)</f>
        <v>2770000000</v>
      </c>
      <c r="M47" s="63">
        <f>1-(Table1_1[[#This Row],[ Cost of Goods Sold ]]/Table1_1[[#This Row],[ Total Revenue ]])</f>
        <v>0.51191159586681967</v>
      </c>
      <c r="N47" s="63">
        <f>+Table1_1[[#This Row],[Operating Profit (Gross Profit - Total operating expenses)]]/Table1_1[[#This Row],[ Total Revenue ]]</f>
        <v>0.19876578645235363</v>
      </c>
    </row>
    <row r="48" spans="1:14" x14ac:dyDescent="0.35">
      <c r="A48" t="s">
        <v>107</v>
      </c>
      <c r="B48" t="s">
        <v>11</v>
      </c>
      <c r="C48" s="1">
        <v>41335</v>
      </c>
      <c r="D48" s="2">
        <v>10914585000</v>
      </c>
      <c r="E48" s="2">
        <v>6525830000</v>
      </c>
      <c r="F48" s="2">
        <v>2750537000</v>
      </c>
      <c r="G48" t="s">
        <v>12</v>
      </c>
      <c r="H48" t="s">
        <v>12</v>
      </c>
      <c r="I48" t="s">
        <v>19</v>
      </c>
      <c r="J48" t="s">
        <v>79</v>
      </c>
      <c r="K48" s="2">
        <f>+Table1_1[[#This Row],[ Total Revenue ]]-Table1_1[[#This Row],[ Cost of Goods Sold ]]</f>
        <v>4388755000</v>
      </c>
      <c r="L48" s="2">
        <f>Table1_1[[#This Row],[Gross Profit (Total Revenue - Cost of Goods Sold)]]-SUM(F48:H48)</f>
        <v>1638218000</v>
      </c>
      <c r="M48" s="63">
        <f>1-(Table1_1[[#This Row],[ Cost of Goods Sold ]]/Table1_1[[#This Row],[ Total Revenue ]])</f>
        <v>0.40210003403702477</v>
      </c>
      <c r="N48" s="63">
        <f>+Table1_1[[#This Row],[Operating Profit (Gross Profit - Total operating expenses)]]/Table1_1[[#This Row],[ Total Revenue ]]</f>
        <v>0.15009439204513961</v>
      </c>
    </row>
    <row r="49" spans="1:14" x14ac:dyDescent="0.35">
      <c r="A49" t="s">
        <v>108</v>
      </c>
      <c r="B49" t="s">
        <v>11</v>
      </c>
      <c r="C49" s="1">
        <v>41274</v>
      </c>
      <c r="D49" s="2">
        <v>10737000000</v>
      </c>
      <c r="E49" s="2">
        <v>429000000</v>
      </c>
      <c r="F49" s="2">
        <v>5650000000</v>
      </c>
      <c r="G49" t="s">
        <v>12</v>
      </c>
      <c r="H49" s="2">
        <v>1167000000</v>
      </c>
      <c r="I49" t="s">
        <v>47</v>
      </c>
      <c r="J49" t="s">
        <v>105</v>
      </c>
      <c r="K49" s="2">
        <f>+Table1_1[[#This Row],[ Total Revenue ]]-Table1_1[[#This Row],[ Cost of Goods Sold ]]</f>
        <v>10308000000</v>
      </c>
      <c r="L49" s="2">
        <f>Table1_1[[#This Row],[Gross Profit (Total Revenue - Cost of Goods Sold)]]-SUM(F49:H49)</f>
        <v>3491000000</v>
      </c>
      <c r="M49" s="63">
        <f>1-(Table1_1[[#This Row],[ Cost of Goods Sold ]]/Table1_1[[#This Row],[ Total Revenue ]])</f>
        <v>0.96004470522492313</v>
      </c>
      <c r="N49" s="63">
        <f>+Table1_1[[#This Row],[Operating Profit (Gross Profit - Total operating expenses)]]/Table1_1[[#This Row],[ Total Revenue ]]</f>
        <v>0.32513737543075349</v>
      </c>
    </row>
    <row r="50" spans="1:14" x14ac:dyDescent="0.35">
      <c r="A50" t="s">
        <v>109</v>
      </c>
      <c r="B50" t="s">
        <v>11</v>
      </c>
      <c r="C50" s="1">
        <v>40971</v>
      </c>
      <c r="D50" s="2">
        <v>45457000000</v>
      </c>
      <c r="E50" s="2">
        <v>34473000000</v>
      </c>
      <c r="F50" s="2">
        <v>8755000000</v>
      </c>
      <c r="G50" t="s">
        <v>12</v>
      </c>
      <c r="H50" t="s">
        <v>12</v>
      </c>
      <c r="I50" t="s">
        <v>19</v>
      </c>
      <c r="J50" t="s">
        <v>110</v>
      </c>
      <c r="K50" s="2">
        <f>+Table1_1[[#This Row],[ Total Revenue ]]-Table1_1[[#This Row],[ Cost of Goods Sold ]]</f>
        <v>10984000000</v>
      </c>
      <c r="L50" s="2">
        <f>Table1_1[[#This Row],[Gross Profit (Total Revenue - Cost of Goods Sold)]]-SUM(F50:H50)</f>
        <v>2229000000</v>
      </c>
      <c r="M50" s="63">
        <f>1-(Table1_1[[#This Row],[ Cost of Goods Sold ]]/Table1_1[[#This Row],[ Total Revenue ]])</f>
        <v>0.24163495171260752</v>
      </c>
      <c r="N50" s="63">
        <f>+Table1_1[[#This Row],[Operating Profit (Gross Profit - Total operating expenses)]]/Table1_1[[#This Row],[ Total Revenue ]]</f>
        <v>4.9035352090987083E-2</v>
      </c>
    </row>
    <row r="51" spans="1:14" x14ac:dyDescent="0.35">
      <c r="A51" t="s">
        <v>111</v>
      </c>
      <c r="B51" t="s">
        <v>11</v>
      </c>
      <c r="C51" s="1">
        <v>41639</v>
      </c>
      <c r="D51" s="2">
        <v>3049500000</v>
      </c>
      <c r="E51" s="2">
        <v>1194400000</v>
      </c>
      <c r="F51" s="2">
        <v>920300000</v>
      </c>
      <c r="G51" s="2">
        <v>295700000</v>
      </c>
      <c r="H51" t="s">
        <v>12</v>
      </c>
      <c r="I51" t="s">
        <v>25</v>
      </c>
      <c r="J51" t="s">
        <v>30</v>
      </c>
      <c r="K51" s="2">
        <f>+Table1_1[[#This Row],[ Total Revenue ]]-Table1_1[[#This Row],[ Cost of Goods Sold ]]</f>
        <v>1855100000</v>
      </c>
      <c r="L51" s="2">
        <f>Table1_1[[#This Row],[Gross Profit (Total Revenue - Cost of Goods Sold)]]-SUM(F51:H51)</f>
        <v>639100000</v>
      </c>
      <c r="M51" s="63">
        <f>1-(Table1_1[[#This Row],[ Cost of Goods Sold ]]/Table1_1[[#This Row],[ Total Revenue ]])</f>
        <v>0.60832923430070496</v>
      </c>
      <c r="N51" s="63">
        <f>+Table1_1[[#This Row],[Operating Profit (Gross Profit - Total operating expenses)]]/Table1_1[[#This Row],[ Total Revenue ]]</f>
        <v>0.20957534021970814</v>
      </c>
    </row>
    <row r="52" spans="1:14" x14ac:dyDescent="0.35">
      <c r="A52" t="s">
        <v>112</v>
      </c>
      <c r="B52" t="s">
        <v>11</v>
      </c>
      <c r="C52" s="1">
        <v>41547</v>
      </c>
      <c r="D52" s="2">
        <v>8054000000</v>
      </c>
      <c r="E52" s="2">
        <v>3883000000</v>
      </c>
      <c r="F52" s="2">
        <v>2422000000</v>
      </c>
      <c r="G52" s="2">
        <v>494000000</v>
      </c>
      <c r="H52" t="s">
        <v>12</v>
      </c>
      <c r="I52" t="s">
        <v>25</v>
      </c>
      <c r="J52" t="s">
        <v>30</v>
      </c>
      <c r="K52" s="2">
        <f>+Table1_1[[#This Row],[ Total Revenue ]]-Table1_1[[#This Row],[ Cost of Goods Sold ]]</f>
        <v>4171000000</v>
      </c>
      <c r="L52" s="2">
        <f>Table1_1[[#This Row],[Gross Profit (Total Revenue - Cost of Goods Sold)]]-SUM(F52:H52)</f>
        <v>1255000000</v>
      </c>
      <c r="M52" s="63">
        <f>1-(Table1_1[[#This Row],[ Cost of Goods Sold ]]/Table1_1[[#This Row],[ Total Revenue ]])</f>
        <v>0.51787931462627268</v>
      </c>
      <c r="N52" s="63">
        <f>+Table1_1[[#This Row],[Operating Profit (Gross Profit - Total operating expenses)]]/Table1_1[[#This Row],[ Total Revenue ]]</f>
        <v>0.1558231934442513</v>
      </c>
    </row>
    <row r="53" spans="1:14" x14ac:dyDescent="0.35">
      <c r="A53" t="s">
        <v>113</v>
      </c>
      <c r="B53" t="s">
        <v>11</v>
      </c>
      <c r="C53" s="1">
        <v>41639</v>
      </c>
      <c r="D53" s="2">
        <v>22364000000</v>
      </c>
      <c r="E53" s="2">
        <v>18553000000</v>
      </c>
      <c r="F53" s="2">
        <v>1306000000</v>
      </c>
      <c r="G53" s="2">
        <v>556000000</v>
      </c>
      <c r="H53" t="s">
        <v>12</v>
      </c>
      <c r="I53" t="s">
        <v>83</v>
      </c>
      <c r="J53" t="s">
        <v>114</v>
      </c>
      <c r="K53" s="2">
        <f>+Table1_1[[#This Row],[ Total Revenue ]]-Table1_1[[#This Row],[ Cost of Goods Sold ]]</f>
        <v>3811000000</v>
      </c>
      <c r="L53" s="2">
        <f>Table1_1[[#This Row],[Gross Profit (Total Revenue - Cost of Goods Sold)]]-SUM(F53:H53)</f>
        <v>1949000000</v>
      </c>
      <c r="M53" s="63">
        <f>1-(Table1_1[[#This Row],[ Cost of Goods Sold ]]/Table1_1[[#This Row],[ Total Revenue ]])</f>
        <v>0.170407798247183</v>
      </c>
      <c r="N53" s="63">
        <f>+Table1_1[[#This Row],[Operating Profit (Gross Profit - Total operating expenses)]]/Table1_1[[#This Row],[ Total Revenue ]]</f>
        <v>8.7148989447326061E-2</v>
      </c>
    </row>
    <row r="54" spans="1:14" x14ac:dyDescent="0.35">
      <c r="A54" t="s">
        <v>115</v>
      </c>
      <c r="B54" t="s">
        <v>11</v>
      </c>
      <c r="C54" s="1">
        <v>41639</v>
      </c>
      <c r="D54" s="2">
        <v>6932200000</v>
      </c>
      <c r="E54" s="2">
        <v>857700000</v>
      </c>
      <c r="F54" s="2">
        <v>1797000000</v>
      </c>
      <c r="G54" s="2">
        <v>1444100000</v>
      </c>
      <c r="H54" s="2">
        <v>342900000</v>
      </c>
      <c r="I54" t="s">
        <v>25</v>
      </c>
      <c r="J54" t="s">
        <v>66</v>
      </c>
      <c r="K54" s="2">
        <f>+Table1_1[[#This Row],[ Total Revenue ]]-Table1_1[[#This Row],[ Cost of Goods Sold ]]</f>
        <v>6074500000</v>
      </c>
      <c r="L54" s="2">
        <f>Table1_1[[#This Row],[Gross Profit (Total Revenue - Cost of Goods Sold)]]-SUM(F54:H54)</f>
        <v>2490500000</v>
      </c>
      <c r="M54" s="63">
        <f>1-(Table1_1[[#This Row],[ Cost of Goods Sold ]]/Table1_1[[#This Row],[ Total Revenue ]])</f>
        <v>0.87627304463229572</v>
      </c>
      <c r="N54" s="63">
        <f>+Table1_1[[#This Row],[Operating Profit (Gross Profit - Total operating expenses)]]/Table1_1[[#This Row],[ Total Revenue ]]</f>
        <v>0.35926545685352412</v>
      </c>
    </row>
    <row r="55" spans="1:14" x14ac:dyDescent="0.35">
      <c r="A55" t="s">
        <v>116</v>
      </c>
      <c r="B55" t="s">
        <v>11</v>
      </c>
      <c r="C55" s="1">
        <v>41274</v>
      </c>
      <c r="D55" s="2">
        <v>8735700000</v>
      </c>
      <c r="E55" s="2">
        <v>7174000000</v>
      </c>
      <c r="F55" s="2">
        <v>488300000</v>
      </c>
      <c r="G55" t="s">
        <v>12</v>
      </c>
      <c r="H55" s="2">
        <v>282900000</v>
      </c>
      <c r="I55" t="s">
        <v>59</v>
      </c>
      <c r="J55" t="s">
        <v>117</v>
      </c>
      <c r="K55" s="2">
        <f>+Table1_1[[#This Row],[ Total Revenue ]]-Table1_1[[#This Row],[ Cost of Goods Sold ]]</f>
        <v>1561700000</v>
      </c>
      <c r="L55" s="2">
        <f>Table1_1[[#This Row],[Gross Profit (Total Revenue - Cost of Goods Sold)]]-SUM(F55:H55)</f>
        <v>790500000</v>
      </c>
      <c r="M55" s="63">
        <f>1-(Table1_1[[#This Row],[ Cost of Goods Sold ]]/Table1_1[[#This Row],[ Total Revenue ]])</f>
        <v>0.17877216479503644</v>
      </c>
      <c r="N55" s="63">
        <f>+Table1_1[[#This Row],[Operating Profit (Gross Profit - Total operating expenses)]]/Table1_1[[#This Row],[ Total Revenue ]]</f>
        <v>9.0490744874480583E-2</v>
      </c>
    </row>
    <row r="56" spans="1:14" x14ac:dyDescent="0.35">
      <c r="A56" t="s">
        <v>118</v>
      </c>
      <c r="B56" t="s">
        <v>11</v>
      </c>
      <c r="C56" s="1">
        <v>41274</v>
      </c>
      <c r="D56" s="2">
        <v>17621000000</v>
      </c>
      <c r="E56" s="2">
        <v>4610000000</v>
      </c>
      <c r="F56" s="2">
        <v>5017000000</v>
      </c>
      <c r="G56" s="2">
        <v>3904000000</v>
      </c>
      <c r="H56" t="s">
        <v>12</v>
      </c>
      <c r="I56" t="s">
        <v>25</v>
      </c>
      <c r="J56" t="s">
        <v>28</v>
      </c>
      <c r="K56" s="2">
        <f>+Table1_1[[#This Row],[ Total Revenue ]]-Table1_1[[#This Row],[ Cost of Goods Sold ]]</f>
        <v>13011000000</v>
      </c>
      <c r="L56" s="2">
        <f>Table1_1[[#This Row],[Gross Profit (Total Revenue - Cost of Goods Sold)]]-SUM(F56:H56)</f>
        <v>4090000000</v>
      </c>
      <c r="M56" s="63">
        <f>1-(Table1_1[[#This Row],[ Cost of Goods Sold ]]/Table1_1[[#This Row],[ Total Revenue ]])</f>
        <v>0.73838034163781852</v>
      </c>
      <c r="N56" s="63">
        <f>+Table1_1[[#This Row],[Operating Profit (Gross Profit - Total operating expenses)]]/Table1_1[[#This Row],[ Total Revenue ]]</f>
        <v>0.23210941490267295</v>
      </c>
    </row>
    <row r="57" spans="1:14" x14ac:dyDescent="0.35">
      <c r="A57" t="s">
        <v>119</v>
      </c>
      <c r="B57" t="s">
        <v>11</v>
      </c>
      <c r="C57" s="1">
        <v>41274</v>
      </c>
      <c r="D57" s="2">
        <v>7249000000</v>
      </c>
      <c r="E57" s="2">
        <v>2349000000</v>
      </c>
      <c r="F57" s="2">
        <v>2529000000</v>
      </c>
      <c r="G57" s="2">
        <v>886000000</v>
      </c>
      <c r="H57" s="2">
        <v>395000000</v>
      </c>
      <c r="I57" t="s">
        <v>25</v>
      </c>
      <c r="J57" t="s">
        <v>30</v>
      </c>
      <c r="K57" s="2">
        <f>+Table1_1[[#This Row],[ Total Revenue ]]-Table1_1[[#This Row],[ Cost of Goods Sold ]]</f>
        <v>4900000000</v>
      </c>
      <c r="L57" s="2">
        <f>Table1_1[[#This Row],[Gross Profit (Total Revenue - Cost of Goods Sold)]]-SUM(F57:H57)</f>
        <v>1090000000</v>
      </c>
      <c r="M57" s="63">
        <f>1-(Table1_1[[#This Row],[ Cost of Goods Sold ]]/Table1_1[[#This Row],[ Total Revenue ]])</f>
        <v>0.67595530417988692</v>
      </c>
      <c r="N57" s="63">
        <f>+Table1_1[[#This Row],[Operating Profit (Gross Profit - Total operating expenses)]]/Table1_1[[#This Row],[ Total Revenue ]]</f>
        <v>0.15036556766450546</v>
      </c>
    </row>
    <row r="58" spans="1:14" x14ac:dyDescent="0.35">
      <c r="A58" t="s">
        <v>120</v>
      </c>
      <c r="B58" t="s">
        <v>11</v>
      </c>
      <c r="C58" s="1">
        <v>41639</v>
      </c>
      <c r="D58" s="2">
        <v>7436600000</v>
      </c>
      <c r="E58" s="2">
        <v>5879100000</v>
      </c>
      <c r="F58" s="2">
        <v>702300000</v>
      </c>
      <c r="G58" t="s">
        <v>12</v>
      </c>
      <c r="H58" t="s">
        <v>12</v>
      </c>
      <c r="I58" t="s">
        <v>19</v>
      </c>
      <c r="J58" t="s">
        <v>121</v>
      </c>
      <c r="K58" s="2">
        <f>+Table1_1[[#This Row],[ Total Revenue ]]-Table1_1[[#This Row],[ Cost of Goods Sold ]]</f>
        <v>1557500000</v>
      </c>
      <c r="L58" s="2">
        <f>Table1_1[[#This Row],[Gross Profit (Total Revenue - Cost of Goods Sold)]]-SUM(F58:H58)</f>
        <v>855200000</v>
      </c>
      <c r="M58" s="63">
        <f>1-(Table1_1[[#This Row],[ Cost of Goods Sold ]]/Table1_1[[#This Row],[ Total Revenue ]])</f>
        <v>0.20943710835596907</v>
      </c>
      <c r="N58" s="63">
        <f>+Table1_1[[#This Row],[Operating Profit (Gross Profit - Total operating expenses)]]/Table1_1[[#This Row],[ Total Revenue ]]</f>
        <v>0.11499878976951833</v>
      </c>
    </row>
    <row r="59" spans="1:14" x14ac:dyDescent="0.35">
      <c r="A59" t="s">
        <v>122</v>
      </c>
      <c r="B59" t="s">
        <v>11</v>
      </c>
      <c r="C59" s="1">
        <v>41274</v>
      </c>
      <c r="D59" s="2">
        <v>1847186000</v>
      </c>
      <c r="E59" s="2">
        <v>667208000</v>
      </c>
      <c r="F59" s="2">
        <v>93782000</v>
      </c>
      <c r="G59" t="s">
        <v>12</v>
      </c>
      <c r="H59" s="2">
        <v>445875000</v>
      </c>
      <c r="I59" t="s">
        <v>52</v>
      </c>
      <c r="J59" t="s">
        <v>53</v>
      </c>
      <c r="K59" s="2">
        <f>+Table1_1[[#This Row],[ Total Revenue ]]-Table1_1[[#This Row],[ Cost of Goods Sold ]]</f>
        <v>1179978000</v>
      </c>
      <c r="L59" s="2">
        <f>Table1_1[[#This Row],[Gross Profit (Total Revenue - Cost of Goods Sold)]]-SUM(F59:H59)</f>
        <v>640321000</v>
      </c>
      <c r="M59" s="63">
        <f>1-(Table1_1[[#This Row],[ Cost of Goods Sold ]]/Table1_1[[#This Row],[ Total Revenue ]])</f>
        <v>0.6387976089034888</v>
      </c>
      <c r="N59" s="63">
        <f>+Table1_1[[#This Row],[Operating Profit (Gross Profit - Total operating expenses)]]/Table1_1[[#This Row],[ Total Revenue ]]</f>
        <v>0.34664673725331396</v>
      </c>
    </row>
    <row r="60" spans="1:14" x14ac:dyDescent="0.35">
      <c r="A60" t="s">
        <v>123</v>
      </c>
      <c r="B60" t="s">
        <v>11</v>
      </c>
      <c r="C60" s="1">
        <v>41420</v>
      </c>
      <c r="D60" s="2">
        <v>13469300000</v>
      </c>
      <c r="E60" s="2">
        <v>10104400000</v>
      </c>
      <c r="F60" s="2">
        <v>2065900000</v>
      </c>
      <c r="G60" t="s">
        <v>12</v>
      </c>
      <c r="H60" t="s">
        <v>12</v>
      </c>
      <c r="I60" t="s">
        <v>36</v>
      </c>
      <c r="J60" t="s">
        <v>124</v>
      </c>
      <c r="K60" s="2">
        <f>+Table1_1[[#This Row],[ Total Revenue ]]-Table1_1[[#This Row],[ Cost of Goods Sold ]]</f>
        <v>3364900000</v>
      </c>
      <c r="L60" s="2">
        <f>Table1_1[[#This Row],[Gross Profit (Total Revenue - Cost of Goods Sold)]]-SUM(F60:H60)</f>
        <v>1299000000</v>
      </c>
      <c r="M60" s="63">
        <f>1-(Table1_1[[#This Row],[ Cost of Goods Sold ]]/Table1_1[[#This Row],[ Total Revenue ]])</f>
        <v>0.24981996094823045</v>
      </c>
      <c r="N60" s="63">
        <f>+Table1_1[[#This Row],[Operating Profit (Gross Profit - Total operating expenses)]]/Table1_1[[#This Row],[ Total Revenue ]]</f>
        <v>9.6441537422137749E-2</v>
      </c>
    </row>
    <row r="61" spans="1:14" x14ac:dyDescent="0.35">
      <c r="A61" t="s">
        <v>125</v>
      </c>
      <c r="B61" t="s">
        <v>11</v>
      </c>
      <c r="C61" s="1">
        <v>41455</v>
      </c>
      <c r="D61" s="2">
        <v>101093000000</v>
      </c>
      <c r="E61" s="2">
        <v>96172000000</v>
      </c>
      <c r="F61" s="2">
        <v>2875000000</v>
      </c>
      <c r="G61" t="s">
        <v>12</v>
      </c>
      <c r="H61" s="2">
        <v>158000000</v>
      </c>
      <c r="I61" t="s">
        <v>25</v>
      </c>
      <c r="J61" t="s">
        <v>28</v>
      </c>
      <c r="K61" s="2">
        <f>+Table1_1[[#This Row],[ Total Revenue ]]-Table1_1[[#This Row],[ Cost of Goods Sold ]]</f>
        <v>4921000000</v>
      </c>
      <c r="L61" s="2">
        <f>Table1_1[[#This Row],[Gross Profit (Total Revenue - Cost of Goods Sold)]]-SUM(F61:H61)</f>
        <v>1888000000</v>
      </c>
      <c r="M61" s="63">
        <f>1-(Table1_1[[#This Row],[ Cost of Goods Sold ]]/Table1_1[[#This Row],[ Total Revenue ]])</f>
        <v>4.8677950006429715E-2</v>
      </c>
      <c r="N61" s="63">
        <f>+Table1_1[[#This Row],[Operating Profit (Gross Profit - Total operating expenses)]]/Table1_1[[#This Row],[ Total Revenue ]]</f>
        <v>1.8675872711265865E-2</v>
      </c>
    </row>
    <row r="62" spans="1:14" x14ac:dyDescent="0.35">
      <c r="A62" t="s">
        <v>126</v>
      </c>
      <c r="B62" t="s">
        <v>11</v>
      </c>
      <c r="C62" s="1">
        <v>41639</v>
      </c>
      <c r="D62" s="2">
        <v>55656000000</v>
      </c>
      <c r="E62" s="2">
        <v>41454000000</v>
      </c>
      <c r="F62" s="2">
        <v>6528000000</v>
      </c>
      <c r="G62" s="2">
        <v>2046000000</v>
      </c>
      <c r="H62" t="s">
        <v>12</v>
      </c>
      <c r="I62" t="s">
        <v>13</v>
      </c>
      <c r="J62" t="s">
        <v>127</v>
      </c>
      <c r="K62" s="2">
        <f>+Table1_1[[#This Row],[ Total Revenue ]]-Table1_1[[#This Row],[ Cost of Goods Sold ]]</f>
        <v>14202000000</v>
      </c>
      <c r="L62" s="2">
        <f>Table1_1[[#This Row],[Gross Profit (Total Revenue - Cost of Goods Sold)]]-SUM(F62:H62)</f>
        <v>5628000000</v>
      </c>
      <c r="M62" s="63">
        <f>1-(Table1_1[[#This Row],[ Cost of Goods Sold ]]/Table1_1[[#This Row],[ Total Revenue ]])</f>
        <v>0.25517464424320824</v>
      </c>
      <c r="N62" s="63">
        <f>+Table1_1[[#This Row],[Operating Profit (Gross Profit - Total operating expenses)]]/Table1_1[[#This Row],[ Total Revenue ]]</f>
        <v>0.10112117291936179</v>
      </c>
    </row>
    <row r="63" spans="1:14" x14ac:dyDescent="0.35">
      <c r="A63" t="s">
        <v>128</v>
      </c>
      <c r="B63" t="s">
        <v>11</v>
      </c>
      <c r="C63" s="1">
        <v>41274</v>
      </c>
      <c r="D63" s="2">
        <v>17936000000</v>
      </c>
      <c r="E63" s="2">
        <v>12620000000</v>
      </c>
      <c r="F63" s="2">
        <v>2096000000</v>
      </c>
      <c r="G63" t="s">
        <v>12</v>
      </c>
      <c r="H63" s="2">
        <v>-6000000</v>
      </c>
      <c r="I63" t="s">
        <v>47</v>
      </c>
      <c r="J63" t="s">
        <v>50</v>
      </c>
      <c r="K63" s="2">
        <f>+Table1_1[[#This Row],[ Total Revenue ]]-Table1_1[[#This Row],[ Cost of Goods Sold ]]</f>
        <v>5316000000</v>
      </c>
      <c r="L63" s="2">
        <f>Table1_1[[#This Row],[Gross Profit (Total Revenue - Cost of Goods Sold)]]-SUM(F63:H63)</f>
        <v>3226000000</v>
      </c>
      <c r="M63" s="63">
        <f>1-(Table1_1[[#This Row],[ Cost of Goods Sold ]]/Table1_1[[#This Row],[ Total Revenue ]])</f>
        <v>0.29638715432649421</v>
      </c>
      <c r="N63" s="63">
        <f>+Table1_1[[#This Row],[Operating Profit (Gross Profit - Total operating expenses)]]/Table1_1[[#This Row],[ Total Revenue ]]</f>
        <v>0.17986173059768065</v>
      </c>
    </row>
    <row r="64" spans="1:14" x14ac:dyDescent="0.35">
      <c r="A64" t="s">
        <v>129</v>
      </c>
      <c r="B64" t="s">
        <v>11</v>
      </c>
      <c r="C64" s="1">
        <v>41274</v>
      </c>
      <c r="D64" s="2">
        <v>6514099000</v>
      </c>
      <c r="E64" s="2">
        <v>5745428000</v>
      </c>
      <c r="F64" t="s">
        <v>12</v>
      </c>
      <c r="G64" t="s">
        <v>12</v>
      </c>
      <c r="H64" s="2">
        <v>169645000</v>
      </c>
      <c r="I64" t="s">
        <v>52</v>
      </c>
      <c r="J64" t="s">
        <v>130</v>
      </c>
      <c r="K64" s="2">
        <f>+Table1_1[[#This Row],[ Total Revenue ]]-Table1_1[[#This Row],[ Cost of Goods Sold ]]</f>
        <v>768671000</v>
      </c>
      <c r="L64" s="2">
        <f>Table1_1[[#This Row],[Gross Profit (Total Revenue - Cost of Goods Sold)]]-SUM(F64:H64)</f>
        <v>599026000</v>
      </c>
      <c r="M64" s="63">
        <f>1-(Table1_1[[#This Row],[ Cost of Goods Sold ]]/Table1_1[[#This Row],[ Total Revenue ]])</f>
        <v>0.11800112340939251</v>
      </c>
      <c r="N64" s="63">
        <f>+Table1_1[[#This Row],[Operating Profit (Gross Profit - Total operating expenses)]]/Table1_1[[#This Row],[ Total Revenue ]]</f>
        <v>9.1958381350974241E-2</v>
      </c>
    </row>
    <row r="65" spans="1:14" x14ac:dyDescent="0.35">
      <c r="A65" t="s">
        <v>131</v>
      </c>
      <c r="B65" t="s">
        <v>11</v>
      </c>
      <c r="C65" s="1">
        <v>41274</v>
      </c>
      <c r="D65" s="2">
        <v>2432680000</v>
      </c>
      <c r="E65" s="2">
        <v>728989000</v>
      </c>
      <c r="F65" s="2">
        <v>212572000</v>
      </c>
      <c r="G65" t="s">
        <v>12</v>
      </c>
      <c r="H65" s="2">
        <v>622592000</v>
      </c>
      <c r="I65" t="s">
        <v>52</v>
      </c>
      <c r="J65" t="s">
        <v>53</v>
      </c>
      <c r="K65" s="2">
        <f>+Table1_1[[#This Row],[ Total Revenue ]]-Table1_1[[#This Row],[ Cost of Goods Sold ]]</f>
        <v>1703691000</v>
      </c>
      <c r="L65" s="2">
        <f>Table1_1[[#This Row],[Gross Profit (Total Revenue - Cost of Goods Sold)]]-SUM(F65:H65)</f>
        <v>868527000</v>
      </c>
      <c r="M65" s="63">
        <f>1-(Table1_1[[#This Row],[ Cost of Goods Sold ]]/Table1_1[[#This Row],[ Total Revenue ]])</f>
        <v>0.70033502145781612</v>
      </c>
      <c r="N65" s="63">
        <f>+Table1_1[[#This Row],[Operating Profit (Gross Profit - Total operating expenses)]]/Table1_1[[#This Row],[ Total Revenue ]]</f>
        <v>0.35702476281302925</v>
      </c>
    </row>
    <row r="66" spans="1:14" x14ac:dyDescent="0.35">
      <c r="A66" t="s">
        <v>132</v>
      </c>
      <c r="B66" t="s">
        <v>11</v>
      </c>
      <c r="C66" s="1">
        <v>41608</v>
      </c>
      <c r="D66" s="2">
        <v>15456000000</v>
      </c>
      <c r="E66" s="2">
        <v>10645000000</v>
      </c>
      <c r="F66" s="2">
        <v>1879000000</v>
      </c>
      <c r="G66" t="s">
        <v>12</v>
      </c>
      <c r="H66" s="2">
        <v>1590000000</v>
      </c>
      <c r="I66" t="s">
        <v>19</v>
      </c>
      <c r="J66" t="s">
        <v>133</v>
      </c>
      <c r="K66" s="2">
        <f>+Table1_1[[#This Row],[ Total Revenue ]]-Table1_1[[#This Row],[ Cost of Goods Sold ]]</f>
        <v>4811000000</v>
      </c>
      <c r="L66" s="2">
        <f>Table1_1[[#This Row],[Gross Profit (Total Revenue - Cost of Goods Sold)]]-SUM(F66:H66)</f>
        <v>1342000000</v>
      </c>
      <c r="M66" s="63">
        <f>1-(Table1_1[[#This Row],[ Cost of Goods Sold ]]/Table1_1[[#This Row],[ Total Revenue ]])</f>
        <v>0.31127070393374745</v>
      </c>
      <c r="N66" s="63">
        <f>+Table1_1[[#This Row],[Operating Profit (Gross Profit - Total operating expenses)]]/Table1_1[[#This Row],[ Total Revenue ]]</f>
        <v>8.6827122153209105E-2</v>
      </c>
    </row>
    <row r="67" spans="1:14" x14ac:dyDescent="0.35">
      <c r="A67" t="s">
        <v>134</v>
      </c>
      <c r="B67" t="s">
        <v>11</v>
      </c>
      <c r="C67" s="1">
        <v>41639</v>
      </c>
      <c r="D67" s="2">
        <v>6493900000</v>
      </c>
      <c r="E67" s="2">
        <v>340400000</v>
      </c>
      <c r="F67" s="2">
        <v>1684500000</v>
      </c>
      <c r="G67" s="2">
        <v>2226200000</v>
      </c>
      <c r="H67" s="2">
        <v>262800000</v>
      </c>
      <c r="I67" t="s">
        <v>25</v>
      </c>
      <c r="J67" t="s">
        <v>66</v>
      </c>
      <c r="K67" s="2">
        <f>+Table1_1[[#This Row],[ Total Revenue ]]-Table1_1[[#This Row],[ Cost of Goods Sold ]]</f>
        <v>6153500000</v>
      </c>
      <c r="L67" s="2">
        <f>Table1_1[[#This Row],[Gross Profit (Total Revenue - Cost of Goods Sold)]]-SUM(F67:H67)</f>
        <v>1980000000</v>
      </c>
      <c r="M67" s="63">
        <f>1-(Table1_1[[#This Row],[ Cost of Goods Sold ]]/Table1_1[[#This Row],[ Total Revenue ]])</f>
        <v>0.94758157655646069</v>
      </c>
      <c r="N67" s="63">
        <f>+Table1_1[[#This Row],[Operating Profit (Gross Profit - Total operating expenses)]]/Table1_1[[#This Row],[ Total Revenue ]]</f>
        <v>0.30490152296770817</v>
      </c>
    </row>
    <row r="68" spans="1:14" x14ac:dyDescent="0.35">
      <c r="A68" t="s">
        <v>135</v>
      </c>
      <c r="B68" t="s">
        <v>11</v>
      </c>
      <c r="C68" s="1">
        <v>41636</v>
      </c>
      <c r="D68" s="2">
        <v>2910748000</v>
      </c>
      <c r="E68" s="2">
        <v>514722000</v>
      </c>
      <c r="F68" s="2">
        <v>1468434000</v>
      </c>
      <c r="G68" s="2">
        <v>338786000</v>
      </c>
      <c r="H68" s="2">
        <v>12794000</v>
      </c>
      <c r="I68" t="s">
        <v>25</v>
      </c>
      <c r="J68" t="s">
        <v>136</v>
      </c>
      <c r="K68" s="2">
        <f>+Table1_1[[#This Row],[ Total Revenue ]]-Table1_1[[#This Row],[ Cost of Goods Sold ]]</f>
        <v>2396026000</v>
      </c>
      <c r="L68" s="2">
        <f>Table1_1[[#This Row],[Gross Profit (Total Revenue - Cost of Goods Sold)]]-SUM(F68:H68)</f>
        <v>576012000</v>
      </c>
      <c r="M68" s="63">
        <f>1-(Table1_1[[#This Row],[ Cost of Goods Sold ]]/Table1_1[[#This Row],[ Total Revenue ]])</f>
        <v>0.82316504211288644</v>
      </c>
      <c r="N68" s="63">
        <f>+Table1_1[[#This Row],[Operating Profit (Gross Profit - Total operating expenses)]]/Table1_1[[#This Row],[ Total Revenue ]]</f>
        <v>0.19789140111064235</v>
      </c>
    </row>
    <row r="69" spans="1:14" x14ac:dyDescent="0.35">
      <c r="A69" t="s">
        <v>137</v>
      </c>
      <c r="B69" t="s">
        <v>11</v>
      </c>
      <c r="C69" s="1">
        <v>41274</v>
      </c>
      <c r="D69" s="2">
        <v>6104000000</v>
      </c>
      <c r="E69" s="2">
        <v>2990700000</v>
      </c>
      <c r="F69" s="2">
        <v>200900000</v>
      </c>
      <c r="G69" t="s">
        <v>12</v>
      </c>
      <c r="H69" t="s">
        <v>12</v>
      </c>
      <c r="I69" t="s">
        <v>59</v>
      </c>
      <c r="J69" t="s">
        <v>138</v>
      </c>
      <c r="K69" s="2">
        <f>+Table1_1[[#This Row],[ Total Revenue ]]-Table1_1[[#This Row],[ Cost of Goods Sold ]]</f>
        <v>3113300000</v>
      </c>
      <c r="L69" s="2">
        <f>Table1_1[[#This Row],[Gross Profit (Total Revenue - Cost of Goods Sold)]]-SUM(F69:H69)</f>
        <v>2912400000</v>
      </c>
      <c r="M69" s="63">
        <f>1-(Table1_1[[#This Row],[ Cost of Goods Sold ]]/Table1_1[[#This Row],[ Total Revenue ]])</f>
        <v>0.51004259501965921</v>
      </c>
      <c r="N69" s="63">
        <f>+Table1_1[[#This Row],[Operating Profit (Gross Profit - Total operating expenses)]]/Table1_1[[#This Row],[ Total Revenue ]]</f>
        <v>0.47712975098296201</v>
      </c>
    </row>
    <row r="70" spans="1:14" x14ac:dyDescent="0.35">
      <c r="A70" t="s">
        <v>139</v>
      </c>
      <c r="B70" t="s">
        <v>11</v>
      </c>
      <c r="C70" s="1">
        <v>41274</v>
      </c>
      <c r="D70" s="2">
        <v>5513000000</v>
      </c>
      <c r="E70" s="2">
        <v>375000000</v>
      </c>
      <c r="F70" s="2">
        <v>3380000000</v>
      </c>
      <c r="G70" t="s">
        <v>12</v>
      </c>
      <c r="H70" s="2">
        <v>490000000</v>
      </c>
      <c r="I70" t="s">
        <v>47</v>
      </c>
      <c r="J70" t="s">
        <v>140</v>
      </c>
      <c r="K70" s="2">
        <f>+Table1_1[[#This Row],[ Total Revenue ]]-Table1_1[[#This Row],[ Cost of Goods Sold ]]</f>
        <v>5138000000</v>
      </c>
      <c r="L70" s="2">
        <f>Table1_1[[#This Row],[Gross Profit (Total Revenue - Cost of Goods Sold)]]-SUM(F70:H70)</f>
        <v>1268000000</v>
      </c>
      <c r="M70" s="63">
        <f>1-(Table1_1[[#This Row],[ Cost of Goods Sold ]]/Table1_1[[#This Row],[ Total Revenue ]])</f>
        <v>0.93197895882459636</v>
      </c>
      <c r="N70" s="63">
        <f>+Table1_1[[#This Row],[Operating Profit (Gross Profit - Total operating expenses)]]/Table1_1[[#This Row],[ Total Revenue ]]</f>
        <v>0.23000181389443133</v>
      </c>
    </row>
    <row r="71" spans="1:14" x14ac:dyDescent="0.35">
      <c r="A71" t="s">
        <v>141</v>
      </c>
      <c r="B71" t="s">
        <v>11</v>
      </c>
      <c r="C71" s="1">
        <v>41274</v>
      </c>
      <c r="D71" s="2">
        <v>2921900000</v>
      </c>
      <c r="E71" s="2">
        <v>1630500000</v>
      </c>
      <c r="F71" s="2">
        <v>746300000</v>
      </c>
      <c r="G71" t="s">
        <v>12</v>
      </c>
      <c r="H71" t="s">
        <v>12</v>
      </c>
      <c r="I71" t="s">
        <v>36</v>
      </c>
      <c r="J71" t="s">
        <v>142</v>
      </c>
      <c r="K71" s="2">
        <f>+Table1_1[[#This Row],[ Total Revenue ]]-Table1_1[[#This Row],[ Cost of Goods Sold ]]</f>
        <v>1291400000</v>
      </c>
      <c r="L71" s="2">
        <f>Table1_1[[#This Row],[Gross Profit (Total Revenue - Cost of Goods Sold)]]-SUM(F71:H71)</f>
        <v>545100000</v>
      </c>
      <c r="M71" s="63">
        <f>1-(Table1_1[[#This Row],[ Cost of Goods Sold ]]/Table1_1[[#This Row],[ Total Revenue ]])</f>
        <v>0.44197268900373043</v>
      </c>
      <c r="N71" s="63">
        <f>+Table1_1[[#This Row],[Operating Profit (Gross Profit - Total operating expenses)]]/Table1_1[[#This Row],[ Total Revenue ]]</f>
        <v>0.18655669256305829</v>
      </c>
    </row>
    <row r="72" spans="1:14" x14ac:dyDescent="0.35">
      <c r="A72" t="s">
        <v>143</v>
      </c>
      <c r="B72" t="s">
        <v>11</v>
      </c>
      <c r="C72" s="1">
        <v>41274</v>
      </c>
      <c r="D72" s="2">
        <v>12316000000</v>
      </c>
      <c r="E72" s="2">
        <v>7081000000</v>
      </c>
      <c r="F72" s="2">
        <v>723000000</v>
      </c>
      <c r="G72" t="s">
        <v>12</v>
      </c>
      <c r="H72" s="2">
        <v>2811000000</v>
      </c>
      <c r="I72" t="s">
        <v>83</v>
      </c>
      <c r="J72" t="s">
        <v>144</v>
      </c>
      <c r="K72" s="2">
        <f>+Table1_1[[#This Row],[ Total Revenue ]]-Table1_1[[#This Row],[ Cost of Goods Sold ]]</f>
        <v>5235000000</v>
      </c>
      <c r="L72" s="2">
        <f>Table1_1[[#This Row],[Gross Profit (Total Revenue - Cost of Goods Sold)]]-SUM(F72:H72)</f>
        <v>1701000000</v>
      </c>
      <c r="M72" s="63">
        <f>1-(Table1_1[[#This Row],[ Cost of Goods Sold ]]/Table1_1[[#This Row],[ Total Revenue ]])</f>
        <v>0.42505683663527116</v>
      </c>
      <c r="N72" s="63">
        <f>+Table1_1[[#This Row],[Operating Profit (Gross Profit - Total operating expenses)]]/Table1_1[[#This Row],[ Total Revenue ]]</f>
        <v>0.13811302370899642</v>
      </c>
    </row>
    <row r="73" spans="1:14" x14ac:dyDescent="0.35">
      <c r="A73" t="s">
        <v>145</v>
      </c>
      <c r="B73" t="s">
        <v>11</v>
      </c>
      <c r="C73" s="1">
        <v>41274</v>
      </c>
      <c r="D73" s="2">
        <v>11359113000</v>
      </c>
      <c r="E73" s="2">
        <v>9641542000</v>
      </c>
      <c r="F73" s="2">
        <v>1042251000</v>
      </c>
      <c r="G73" t="s">
        <v>12</v>
      </c>
      <c r="H73" t="s">
        <v>12</v>
      </c>
      <c r="I73" t="s">
        <v>13</v>
      </c>
      <c r="J73" t="s">
        <v>146</v>
      </c>
      <c r="K73" s="2">
        <f>+Table1_1[[#This Row],[ Total Revenue ]]-Table1_1[[#This Row],[ Cost of Goods Sold ]]</f>
        <v>1717571000</v>
      </c>
      <c r="L73" s="2">
        <f>Table1_1[[#This Row],[Gross Profit (Total Revenue - Cost of Goods Sold)]]-SUM(F73:H73)</f>
        <v>675320000</v>
      </c>
      <c r="M73" s="63">
        <f>1-(Table1_1[[#This Row],[ Cost of Goods Sold ]]/Table1_1[[#This Row],[ Total Revenue ]])</f>
        <v>0.15120643662933897</v>
      </c>
      <c r="N73" s="63">
        <f>+Table1_1[[#This Row],[Operating Profit (Gross Profit - Total operating expenses)]]/Table1_1[[#This Row],[ Total Revenue ]]</f>
        <v>5.9451825155714184E-2</v>
      </c>
    </row>
    <row r="74" spans="1:14" x14ac:dyDescent="0.35">
      <c r="A74" t="s">
        <v>147</v>
      </c>
      <c r="B74" t="s">
        <v>11</v>
      </c>
      <c r="C74" s="1">
        <v>41639</v>
      </c>
      <c r="D74" s="2">
        <v>8155000000</v>
      </c>
      <c r="E74" s="2">
        <v>5345000000</v>
      </c>
      <c r="F74" s="2">
        <v>47000000</v>
      </c>
      <c r="G74" t="s">
        <v>12</v>
      </c>
      <c r="H74" s="2">
        <v>1854000000</v>
      </c>
      <c r="I74" t="s">
        <v>19</v>
      </c>
      <c r="J74" t="s">
        <v>148</v>
      </c>
      <c r="K74" s="2">
        <f>+Table1_1[[#This Row],[ Total Revenue ]]-Table1_1[[#This Row],[ Cost of Goods Sold ]]</f>
        <v>2810000000</v>
      </c>
      <c r="L74" s="2">
        <f>Table1_1[[#This Row],[Gross Profit (Total Revenue - Cost of Goods Sold)]]-SUM(F74:H74)</f>
        <v>909000000</v>
      </c>
      <c r="M74" s="63">
        <f>1-(Table1_1[[#This Row],[ Cost of Goods Sold ]]/Table1_1[[#This Row],[ Total Revenue ]])</f>
        <v>0.34457388105456777</v>
      </c>
      <c r="N74" s="63">
        <f>+Table1_1[[#This Row],[Operating Profit (Gross Profit - Total operating expenses)]]/Table1_1[[#This Row],[ Total Revenue ]]</f>
        <v>0.1114653586756591</v>
      </c>
    </row>
    <row r="75" spans="1:14" x14ac:dyDescent="0.35">
      <c r="A75" t="s">
        <v>149</v>
      </c>
      <c r="B75" t="s">
        <v>11</v>
      </c>
      <c r="C75" s="1">
        <v>41274</v>
      </c>
      <c r="D75" s="2">
        <v>29119000000</v>
      </c>
      <c r="E75" s="2">
        <v>17900000000</v>
      </c>
      <c r="F75" t="s">
        <v>12</v>
      </c>
      <c r="G75" t="s">
        <v>12</v>
      </c>
      <c r="H75" s="2">
        <v>8742000000</v>
      </c>
      <c r="I75" t="s">
        <v>25</v>
      </c>
      <c r="J75" t="s">
        <v>81</v>
      </c>
      <c r="K75" s="2">
        <f>+Table1_1[[#This Row],[ Total Revenue ]]-Table1_1[[#This Row],[ Cost of Goods Sold ]]</f>
        <v>11219000000</v>
      </c>
      <c r="L75" s="2">
        <f>Table1_1[[#This Row],[Gross Profit (Total Revenue - Cost of Goods Sold)]]-SUM(F75:H75)</f>
        <v>2477000000</v>
      </c>
      <c r="M75" s="63">
        <f>1-(Table1_1[[#This Row],[ Cost of Goods Sold ]]/Table1_1[[#This Row],[ Total Revenue ]])</f>
        <v>0.38528108794944882</v>
      </c>
      <c r="N75" s="63">
        <f>+Table1_1[[#This Row],[Operating Profit (Gross Profit - Total operating expenses)]]/Table1_1[[#This Row],[ Total Revenue ]]</f>
        <v>8.5064734365877956E-2</v>
      </c>
    </row>
    <row r="76" spans="1:14" x14ac:dyDescent="0.35">
      <c r="A76" t="s">
        <v>150</v>
      </c>
      <c r="B76" t="s">
        <v>11</v>
      </c>
      <c r="C76" s="1">
        <v>41274</v>
      </c>
      <c r="D76" s="2">
        <v>4111000000</v>
      </c>
      <c r="E76" s="2">
        <v>3477000000</v>
      </c>
      <c r="F76" t="s">
        <v>12</v>
      </c>
      <c r="G76" t="s">
        <v>12</v>
      </c>
      <c r="H76" s="2">
        <v>14000000</v>
      </c>
      <c r="I76" t="s">
        <v>47</v>
      </c>
      <c r="J76" t="s">
        <v>50</v>
      </c>
      <c r="K76" s="2">
        <f>+Table1_1[[#This Row],[ Total Revenue ]]-Table1_1[[#This Row],[ Cost of Goods Sold ]]</f>
        <v>634000000</v>
      </c>
      <c r="L76" s="2">
        <f>Table1_1[[#This Row],[Gross Profit (Total Revenue - Cost of Goods Sold)]]-SUM(F76:H76)</f>
        <v>620000000</v>
      </c>
      <c r="M76" s="63">
        <f>1-(Table1_1[[#This Row],[ Cost of Goods Sold ]]/Table1_1[[#This Row],[ Total Revenue ]])</f>
        <v>0.15422038433471175</v>
      </c>
      <c r="N76" s="63">
        <f>+Table1_1[[#This Row],[Operating Profit (Gross Profit - Total operating expenses)]]/Table1_1[[#This Row],[ Total Revenue ]]</f>
        <v>0.15081488688883482</v>
      </c>
    </row>
    <row r="77" spans="1:14" x14ac:dyDescent="0.35">
      <c r="A77" t="s">
        <v>151</v>
      </c>
      <c r="B77" t="s">
        <v>11</v>
      </c>
      <c r="C77" s="1">
        <v>41274</v>
      </c>
      <c r="D77" s="2">
        <v>17085000000</v>
      </c>
      <c r="E77" s="2">
        <v>7153000000</v>
      </c>
      <c r="F77" s="2">
        <v>6043000000</v>
      </c>
      <c r="G77" t="s">
        <v>12</v>
      </c>
      <c r="H77" t="s">
        <v>12</v>
      </c>
      <c r="I77" t="s">
        <v>36</v>
      </c>
      <c r="J77" t="s">
        <v>142</v>
      </c>
      <c r="K77" s="2">
        <f>+Table1_1[[#This Row],[ Total Revenue ]]-Table1_1[[#This Row],[ Cost of Goods Sold ]]</f>
        <v>9932000000</v>
      </c>
      <c r="L77" s="2">
        <f>Table1_1[[#This Row],[Gross Profit (Total Revenue - Cost of Goods Sold)]]-SUM(F77:H77)</f>
        <v>3889000000</v>
      </c>
      <c r="M77" s="63">
        <f>1-(Table1_1[[#This Row],[ Cost of Goods Sold ]]/Table1_1[[#This Row],[ Total Revenue ]])</f>
        <v>0.58132865086333041</v>
      </c>
      <c r="N77" s="63">
        <f>+Table1_1[[#This Row],[Operating Profit (Gross Profit - Total operating expenses)]]/Table1_1[[#This Row],[ Total Revenue ]]</f>
        <v>0.2276265730172666</v>
      </c>
    </row>
    <row r="78" spans="1:14" x14ac:dyDescent="0.35">
      <c r="A78" t="s">
        <v>152</v>
      </c>
      <c r="B78" t="s">
        <v>11</v>
      </c>
      <c r="C78" s="1">
        <v>41455</v>
      </c>
      <c r="D78" s="2">
        <v>5533000000</v>
      </c>
      <c r="E78" s="2">
        <v>3142000000</v>
      </c>
      <c r="F78" s="2">
        <v>1291000000</v>
      </c>
      <c r="G78" s="2">
        <v>130000000</v>
      </c>
      <c r="H78" t="s">
        <v>12</v>
      </c>
      <c r="I78" t="s">
        <v>36</v>
      </c>
      <c r="J78" t="s">
        <v>142</v>
      </c>
      <c r="K78" s="2">
        <f>+Table1_1[[#This Row],[ Total Revenue ]]-Table1_1[[#This Row],[ Cost of Goods Sold ]]</f>
        <v>2391000000</v>
      </c>
      <c r="L78" s="2">
        <f>Table1_1[[#This Row],[Gross Profit (Total Revenue - Cost of Goods Sold)]]-SUM(F78:H78)</f>
        <v>970000000</v>
      </c>
      <c r="M78" s="63">
        <f>1-(Table1_1[[#This Row],[ Cost of Goods Sold ]]/Table1_1[[#This Row],[ Total Revenue ]])</f>
        <v>0.43213446593168259</v>
      </c>
      <c r="N78" s="63">
        <f>+Table1_1[[#This Row],[Operating Profit (Gross Profit - Total operating expenses)]]/Table1_1[[#This Row],[ Total Revenue ]]</f>
        <v>0.17531176576902224</v>
      </c>
    </row>
    <row r="79" spans="1:14" x14ac:dyDescent="0.35">
      <c r="A79" t="s">
        <v>153</v>
      </c>
      <c r="B79" t="s">
        <v>11</v>
      </c>
      <c r="C79" s="1">
        <v>41639</v>
      </c>
      <c r="D79" s="2">
        <v>2666000000</v>
      </c>
      <c r="E79" s="2">
        <v>55000000</v>
      </c>
      <c r="F79" s="2">
        <v>1670000000</v>
      </c>
      <c r="G79" t="s">
        <v>12</v>
      </c>
      <c r="H79" s="2">
        <v>46000000</v>
      </c>
      <c r="I79" t="s">
        <v>47</v>
      </c>
      <c r="J79" t="s">
        <v>140</v>
      </c>
      <c r="K79" s="2">
        <f>+Table1_1[[#This Row],[ Total Revenue ]]-Table1_1[[#This Row],[ Cost of Goods Sold ]]</f>
        <v>2611000000</v>
      </c>
      <c r="L79" s="2">
        <f>Table1_1[[#This Row],[Gross Profit (Total Revenue - Cost of Goods Sold)]]-SUM(F79:H79)</f>
        <v>895000000</v>
      </c>
      <c r="M79" s="63">
        <f>1-(Table1_1[[#This Row],[ Cost of Goods Sold ]]/Table1_1[[#This Row],[ Total Revenue ]])</f>
        <v>0.9793698424606152</v>
      </c>
      <c r="N79" s="63">
        <f>+Table1_1[[#This Row],[Operating Profit (Gross Profit - Total operating expenses)]]/Table1_1[[#This Row],[ Total Revenue ]]</f>
        <v>0.33570892723180795</v>
      </c>
    </row>
    <row r="80" spans="1:14" x14ac:dyDescent="0.35">
      <c r="A80" t="s">
        <v>154</v>
      </c>
      <c r="B80" t="s">
        <v>11</v>
      </c>
      <c r="C80" s="1">
        <v>41639</v>
      </c>
      <c r="D80" s="2">
        <v>3214591000</v>
      </c>
      <c r="E80" s="2">
        <v>2359822000</v>
      </c>
      <c r="F80" s="2">
        <v>203733000</v>
      </c>
      <c r="G80" t="s">
        <v>12</v>
      </c>
      <c r="H80" s="2">
        <v>96054000</v>
      </c>
      <c r="I80" t="s">
        <v>19</v>
      </c>
      <c r="J80" t="s">
        <v>155</v>
      </c>
      <c r="K80" s="2">
        <f>+Table1_1[[#This Row],[ Total Revenue ]]-Table1_1[[#This Row],[ Cost of Goods Sold ]]</f>
        <v>854769000</v>
      </c>
      <c r="L80" s="2">
        <f>Table1_1[[#This Row],[Gross Profit (Total Revenue - Cost of Goods Sold)]]-SUM(F80:H80)</f>
        <v>554982000</v>
      </c>
      <c r="M80" s="63">
        <f>1-(Table1_1[[#This Row],[ Cost of Goods Sold ]]/Table1_1[[#This Row],[ Total Revenue ]])</f>
        <v>0.26590287846883165</v>
      </c>
      <c r="N80" s="63">
        <f>+Table1_1[[#This Row],[Operating Profit (Gross Profit - Total operating expenses)]]/Table1_1[[#This Row],[ Total Revenue ]]</f>
        <v>0.1726446692596352</v>
      </c>
    </row>
    <row r="81" spans="1:14" x14ac:dyDescent="0.35">
      <c r="A81" t="s">
        <v>156</v>
      </c>
      <c r="B81" t="s">
        <v>11</v>
      </c>
      <c r="C81" s="1">
        <v>41639</v>
      </c>
      <c r="D81" s="2">
        <v>17301000000</v>
      </c>
      <c r="E81" s="2">
        <v>13021000000</v>
      </c>
      <c r="F81" s="2">
        <v>1827000000</v>
      </c>
      <c r="G81" s="2">
        <v>713000000</v>
      </c>
      <c r="H81" t="s">
        <v>12</v>
      </c>
      <c r="I81" t="s">
        <v>13</v>
      </c>
      <c r="J81" t="s">
        <v>157</v>
      </c>
      <c r="K81" s="2">
        <f>+Table1_1[[#This Row],[ Total Revenue ]]-Table1_1[[#This Row],[ Cost of Goods Sold ]]</f>
        <v>4280000000</v>
      </c>
      <c r="L81" s="2">
        <f>Table1_1[[#This Row],[Gross Profit (Total Revenue - Cost of Goods Sold)]]-SUM(F81:H81)</f>
        <v>1740000000</v>
      </c>
      <c r="M81" s="63">
        <f>1-(Table1_1[[#This Row],[ Cost of Goods Sold ]]/Table1_1[[#This Row],[ Total Revenue ]])</f>
        <v>0.24738454424599732</v>
      </c>
      <c r="N81" s="63">
        <f>+Table1_1[[#This Row],[Operating Profit (Gross Profit - Total operating expenses)]]/Table1_1[[#This Row],[ Total Revenue ]]</f>
        <v>0.10057222125888678</v>
      </c>
    </row>
    <row r="82" spans="1:14" x14ac:dyDescent="0.35">
      <c r="A82" t="s">
        <v>158</v>
      </c>
      <c r="B82" t="s">
        <v>11</v>
      </c>
      <c r="C82" s="1">
        <v>41639</v>
      </c>
      <c r="D82" s="2">
        <v>6566000000</v>
      </c>
      <c r="E82" s="2">
        <v>4562000000</v>
      </c>
      <c r="F82" s="2">
        <v>234000000</v>
      </c>
      <c r="G82" t="s">
        <v>12</v>
      </c>
      <c r="H82" s="2">
        <v>628000000</v>
      </c>
      <c r="I82" t="s">
        <v>42</v>
      </c>
      <c r="J82" t="s">
        <v>43</v>
      </c>
      <c r="K82" s="2">
        <f>+Table1_1[[#This Row],[ Total Revenue ]]-Table1_1[[#This Row],[ Cost of Goods Sold ]]</f>
        <v>2004000000</v>
      </c>
      <c r="L82" s="2">
        <f>Table1_1[[#This Row],[Gross Profit (Total Revenue - Cost of Goods Sold)]]-SUM(F82:H82)</f>
        <v>1142000000</v>
      </c>
      <c r="M82" s="63">
        <f>1-(Table1_1[[#This Row],[ Cost of Goods Sold ]]/Table1_1[[#This Row],[ Total Revenue ]])</f>
        <v>0.30520865062442892</v>
      </c>
      <c r="N82" s="63">
        <f>+Table1_1[[#This Row],[Operating Profit (Gross Profit - Total operating expenses)]]/Table1_1[[#This Row],[ Total Revenue ]]</f>
        <v>0.17392628693268353</v>
      </c>
    </row>
    <row r="83" spans="1:14" x14ac:dyDescent="0.35">
      <c r="A83" t="s">
        <v>159</v>
      </c>
      <c r="B83" t="s">
        <v>11</v>
      </c>
      <c r="C83" s="1">
        <v>41274</v>
      </c>
      <c r="D83" s="2">
        <v>8110000000</v>
      </c>
      <c r="E83" s="2">
        <v>6781000000</v>
      </c>
      <c r="F83" s="2">
        <v>1105000000</v>
      </c>
      <c r="G83" t="s">
        <v>12</v>
      </c>
      <c r="H83" s="2">
        <v>88000000</v>
      </c>
      <c r="I83" t="s">
        <v>25</v>
      </c>
      <c r="J83" t="s">
        <v>81</v>
      </c>
      <c r="K83" s="2">
        <f>+Table1_1[[#This Row],[ Total Revenue ]]-Table1_1[[#This Row],[ Cost of Goods Sold ]]</f>
        <v>1329000000</v>
      </c>
      <c r="L83" s="2">
        <f>Table1_1[[#This Row],[Gross Profit (Total Revenue - Cost of Goods Sold)]]-SUM(F83:H83)</f>
        <v>136000000</v>
      </c>
      <c r="M83" s="63">
        <f>1-(Table1_1[[#This Row],[ Cost of Goods Sold ]]/Table1_1[[#This Row],[ Total Revenue ]])</f>
        <v>0.16387176325524044</v>
      </c>
      <c r="N83" s="63">
        <f>+Table1_1[[#This Row],[Operating Profit (Gross Profit - Total operating expenses)]]/Table1_1[[#This Row],[ Total Revenue ]]</f>
        <v>1.6769420468557335E-2</v>
      </c>
    </row>
    <row r="84" spans="1:14" x14ac:dyDescent="0.35">
      <c r="A84" t="s">
        <v>160</v>
      </c>
      <c r="B84" t="s">
        <v>11</v>
      </c>
      <c r="C84" s="1">
        <v>41274</v>
      </c>
      <c r="D84" s="2">
        <v>7452000000</v>
      </c>
      <c r="E84" s="2">
        <v>4747000000</v>
      </c>
      <c r="F84" s="2">
        <v>365000000</v>
      </c>
      <c r="G84" t="s">
        <v>12</v>
      </c>
      <c r="H84" s="2">
        <v>1050000000</v>
      </c>
      <c r="I84" t="s">
        <v>42</v>
      </c>
      <c r="J84" t="s">
        <v>43</v>
      </c>
      <c r="K84" s="2">
        <f>+Table1_1[[#This Row],[ Total Revenue ]]-Table1_1[[#This Row],[ Cost of Goods Sold ]]</f>
        <v>2705000000</v>
      </c>
      <c r="L84" s="2">
        <f>Table1_1[[#This Row],[Gross Profit (Total Revenue - Cost of Goods Sold)]]-SUM(F84:H84)</f>
        <v>1290000000</v>
      </c>
      <c r="M84" s="63">
        <f>1-(Table1_1[[#This Row],[ Cost of Goods Sold ]]/Table1_1[[#This Row],[ Total Revenue ]])</f>
        <v>0.36298980139559844</v>
      </c>
      <c r="N84" s="63">
        <f>+Table1_1[[#This Row],[Operating Profit (Gross Profit - Total operating expenses)]]/Table1_1[[#This Row],[ Total Revenue ]]</f>
        <v>0.17310789049919484</v>
      </c>
    </row>
    <row r="85" spans="1:14" x14ac:dyDescent="0.35">
      <c r="A85" t="s">
        <v>161</v>
      </c>
      <c r="B85" t="s">
        <v>11</v>
      </c>
      <c r="C85" s="1">
        <v>41274</v>
      </c>
      <c r="D85" s="2">
        <v>23771000000</v>
      </c>
      <c r="E85" s="2">
        <v>1403000000</v>
      </c>
      <c r="F85" s="2">
        <v>11188000000</v>
      </c>
      <c r="G85" t="s">
        <v>12</v>
      </c>
      <c r="H85" s="2">
        <v>5024000000</v>
      </c>
      <c r="I85" t="s">
        <v>47</v>
      </c>
      <c r="J85" t="s">
        <v>100</v>
      </c>
      <c r="K85" s="2">
        <f>+Table1_1[[#This Row],[ Total Revenue ]]-Table1_1[[#This Row],[ Cost of Goods Sold ]]</f>
        <v>22368000000</v>
      </c>
      <c r="L85" s="2">
        <f>Table1_1[[#This Row],[Gross Profit (Total Revenue - Cost of Goods Sold)]]-SUM(F85:H85)</f>
        <v>6156000000</v>
      </c>
      <c r="M85" s="63">
        <f>1-(Table1_1[[#This Row],[ Cost of Goods Sold ]]/Table1_1[[#This Row],[ Total Revenue ]])</f>
        <v>0.94097850321820709</v>
      </c>
      <c r="N85" s="63">
        <f>+Table1_1[[#This Row],[Operating Profit (Gross Profit - Total operating expenses)]]/Table1_1[[#This Row],[ Total Revenue ]]</f>
        <v>0.25897101510243575</v>
      </c>
    </row>
    <row r="86" spans="1:14" x14ac:dyDescent="0.35">
      <c r="A86" t="s">
        <v>162</v>
      </c>
      <c r="B86" t="s">
        <v>11</v>
      </c>
      <c r="C86" s="1">
        <v>41274</v>
      </c>
      <c r="D86" s="2">
        <v>1204546000</v>
      </c>
      <c r="E86" s="2">
        <v>290054000</v>
      </c>
      <c r="F86" s="2">
        <v>170113000</v>
      </c>
      <c r="G86" t="s">
        <v>12</v>
      </c>
      <c r="H86" s="2">
        <v>451405000</v>
      </c>
      <c r="I86" t="s">
        <v>83</v>
      </c>
      <c r="J86" t="s">
        <v>84</v>
      </c>
      <c r="K86" s="2">
        <f>+Table1_1[[#This Row],[ Total Revenue ]]-Table1_1[[#This Row],[ Cost of Goods Sold ]]</f>
        <v>914492000</v>
      </c>
      <c r="L86" s="2">
        <f>Table1_1[[#This Row],[Gross Profit (Total Revenue - Cost of Goods Sold)]]-SUM(F86:H86)</f>
        <v>292974000</v>
      </c>
      <c r="M86" s="63">
        <f>1-(Table1_1[[#This Row],[ Cost of Goods Sold ]]/Table1_1[[#This Row],[ Total Revenue ]])</f>
        <v>0.75920056187144369</v>
      </c>
      <c r="N86" s="63">
        <f>+Table1_1[[#This Row],[Operating Profit (Gross Profit - Total operating expenses)]]/Table1_1[[#This Row],[ Total Revenue ]]</f>
        <v>0.2432235879742243</v>
      </c>
    </row>
    <row r="87" spans="1:14" x14ac:dyDescent="0.35">
      <c r="A87" t="s">
        <v>163</v>
      </c>
      <c r="B87" t="s">
        <v>11</v>
      </c>
      <c r="C87" s="1">
        <v>41547</v>
      </c>
      <c r="D87" s="2">
        <v>4474000000</v>
      </c>
      <c r="E87" s="2">
        <v>3103000000</v>
      </c>
      <c r="F87" s="2">
        <v>495000000</v>
      </c>
      <c r="G87" t="s">
        <v>12</v>
      </c>
      <c r="H87" t="s">
        <v>12</v>
      </c>
      <c r="I87" t="s">
        <v>13</v>
      </c>
      <c r="J87" t="s">
        <v>164</v>
      </c>
      <c r="K87" s="2">
        <f>+Table1_1[[#This Row],[ Total Revenue ]]-Table1_1[[#This Row],[ Cost of Goods Sold ]]</f>
        <v>1371000000</v>
      </c>
      <c r="L87" s="2">
        <f>Table1_1[[#This Row],[Gross Profit (Total Revenue - Cost of Goods Sold)]]-SUM(F87:H87)</f>
        <v>876000000</v>
      </c>
      <c r="M87" s="63">
        <f>1-(Table1_1[[#This Row],[ Cost of Goods Sold ]]/Table1_1[[#This Row],[ Total Revenue ]])</f>
        <v>0.3064371926687528</v>
      </c>
      <c r="N87" s="63">
        <f>+Table1_1[[#This Row],[Operating Profit (Gross Profit - Total operating expenses)]]/Table1_1[[#This Row],[ Total Revenue ]]</f>
        <v>0.19579794367456416</v>
      </c>
    </row>
    <row r="88" spans="1:14" x14ac:dyDescent="0.35">
      <c r="A88" t="s">
        <v>165</v>
      </c>
      <c r="B88" t="s">
        <v>11</v>
      </c>
      <c r="C88" s="1">
        <v>41578</v>
      </c>
      <c r="D88" s="2">
        <v>1587725000</v>
      </c>
      <c r="E88" s="2">
        <v>560917000</v>
      </c>
      <c r="F88" s="2">
        <v>610735000</v>
      </c>
      <c r="G88" s="2">
        <v>58827000</v>
      </c>
      <c r="H88" s="2">
        <v>30239000</v>
      </c>
      <c r="I88" t="s">
        <v>25</v>
      </c>
      <c r="J88" t="s">
        <v>166</v>
      </c>
      <c r="K88" s="2">
        <f>+Table1_1[[#This Row],[ Total Revenue ]]-Table1_1[[#This Row],[ Cost of Goods Sold ]]</f>
        <v>1026808000</v>
      </c>
      <c r="L88" s="2">
        <f>Table1_1[[#This Row],[Gross Profit (Total Revenue - Cost of Goods Sold)]]-SUM(F88:H88)</f>
        <v>327007000</v>
      </c>
      <c r="M88" s="63">
        <f>1-(Table1_1[[#This Row],[ Cost of Goods Sold ]]/Table1_1[[#This Row],[ Total Revenue ]])</f>
        <v>0.64671652836605831</v>
      </c>
      <c r="N88" s="63">
        <f>+Table1_1[[#This Row],[Operating Profit (Gross Profit - Total operating expenses)]]/Table1_1[[#This Row],[ Total Revenue ]]</f>
        <v>0.20595947031129447</v>
      </c>
    </row>
    <row r="89" spans="1:14" x14ac:dyDescent="0.35">
      <c r="A89" t="s">
        <v>167</v>
      </c>
      <c r="B89" t="s">
        <v>11</v>
      </c>
      <c r="C89" s="1">
        <v>41518</v>
      </c>
      <c r="D89" s="2">
        <v>105156000000</v>
      </c>
      <c r="E89" s="2">
        <v>91948000000</v>
      </c>
      <c r="F89" s="2">
        <v>10104000000</v>
      </c>
      <c r="G89" t="s">
        <v>12</v>
      </c>
      <c r="H89" t="s">
        <v>12</v>
      </c>
      <c r="I89" t="s">
        <v>36</v>
      </c>
      <c r="J89" t="s">
        <v>168</v>
      </c>
      <c r="K89" s="2">
        <f>+Table1_1[[#This Row],[ Total Revenue ]]-Table1_1[[#This Row],[ Cost of Goods Sold ]]</f>
        <v>13208000000</v>
      </c>
      <c r="L89" s="2">
        <f>Table1_1[[#This Row],[Gross Profit (Total Revenue - Cost of Goods Sold)]]-SUM(F89:H89)</f>
        <v>3104000000</v>
      </c>
      <c r="M89" s="63">
        <f>1-(Table1_1[[#This Row],[ Cost of Goods Sold ]]/Table1_1[[#This Row],[ Total Revenue ]])</f>
        <v>0.12560386473429952</v>
      </c>
      <c r="N89" s="63">
        <f>+Table1_1[[#This Row],[Operating Profit (Gross Profit - Total operating expenses)]]/Table1_1[[#This Row],[ Total Revenue ]]</f>
        <v>2.9518049374263E-2</v>
      </c>
    </row>
    <row r="90" spans="1:14" x14ac:dyDescent="0.35">
      <c r="A90" t="s">
        <v>169</v>
      </c>
      <c r="B90" t="s">
        <v>11</v>
      </c>
      <c r="C90" s="1">
        <v>37802</v>
      </c>
      <c r="D90" s="2">
        <v>1577000</v>
      </c>
      <c r="E90" s="2">
        <v>258000</v>
      </c>
      <c r="F90" s="2">
        <v>2410000</v>
      </c>
      <c r="G90" s="2">
        <v>65000</v>
      </c>
      <c r="H90" t="s">
        <v>12</v>
      </c>
      <c r="I90" t="s">
        <v>36</v>
      </c>
      <c r="J90" t="s">
        <v>170</v>
      </c>
      <c r="K90" s="2">
        <f>+Table1_1[[#This Row],[ Total Revenue ]]-Table1_1[[#This Row],[ Cost of Goods Sold ]]</f>
        <v>1319000</v>
      </c>
      <c r="L90" s="2">
        <f>Table1_1[[#This Row],[Gross Profit (Total Revenue - Cost of Goods Sold)]]-SUM(F90:H90)</f>
        <v>-1156000</v>
      </c>
      <c r="M90" s="63">
        <f>1-(Table1_1[[#This Row],[ Cost of Goods Sold ]]/Table1_1[[#This Row],[ Total Revenue ]])</f>
        <v>0.83639822447685486</v>
      </c>
      <c r="N90" s="63">
        <f>+Table1_1[[#This Row],[Operating Profit (Gross Profit - Total operating expenses)]]/Table1_1[[#This Row],[ Total Revenue ]]</f>
        <v>-0.73303741280913126</v>
      </c>
    </row>
    <row r="91" spans="1:14" x14ac:dyDescent="0.35">
      <c r="A91" t="s">
        <v>171</v>
      </c>
      <c r="B91" t="s">
        <v>11</v>
      </c>
      <c r="C91" s="1">
        <v>41483</v>
      </c>
      <c r="D91" s="2">
        <v>8052000000</v>
      </c>
      <c r="E91" s="2">
        <v>5140000000</v>
      </c>
      <c r="F91" s="2">
        <v>1653000000</v>
      </c>
      <c r="G91" s="2">
        <v>128000000</v>
      </c>
      <c r="H91" t="s">
        <v>12</v>
      </c>
      <c r="I91" t="s">
        <v>36</v>
      </c>
      <c r="J91" t="s">
        <v>124</v>
      </c>
      <c r="K91" s="2">
        <f>+Table1_1[[#This Row],[ Total Revenue ]]-Table1_1[[#This Row],[ Cost of Goods Sold ]]</f>
        <v>2912000000</v>
      </c>
      <c r="L91" s="2">
        <f>Table1_1[[#This Row],[Gross Profit (Total Revenue - Cost of Goods Sold)]]-SUM(F91:H91)</f>
        <v>1131000000</v>
      </c>
      <c r="M91" s="63">
        <f>1-(Table1_1[[#This Row],[ Cost of Goods Sold ]]/Table1_1[[#This Row],[ Total Revenue ]])</f>
        <v>0.36164927968206662</v>
      </c>
      <c r="N91" s="63">
        <f>+Table1_1[[#This Row],[Operating Profit (Gross Profit - Total operating expenses)]]/Table1_1[[#This Row],[ Total Revenue ]]</f>
        <v>0.14046199701937406</v>
      </c>
    </row>
    <row r="92" spans="1:14" x14ac:dyDescent="0.35">
      <c r="A92" t="s">
        <v>172</v>
      </c>
      <c r="B92" t="s">
        <v>11</v>
      </c>
      <c r="C92" s="1">
        <v>41305</v>
      </c>
      <c r="D92" s="2">
        <v>3050195000</v>
      </c>
      <c r="E92" s="2">
        <v>683579000</v>
      </c>
      <c r="F92" s="2">
        <v>2047847000</v>
      </c>
      <c r="G92" s="2">
        <v>429479000</v>
      </c>
      <c r="H92" t="s">
        <v>12</v>
      </c>
      <c r="I92" t="s">
        <v>22</v>
      </c>
      <c r="J92" t="s">
        <v>57</v>
      </c>
      <c r="K92" s="2">
        <f>+Table1_1[[#This Row],[ Total Revenue ]]-Table1_1[[#This Row],[ Cost of Goods Sold ]]</f>
        <v>2366616000</v>
      </c>
      <c r="L92" s="2">
        <f>Table1_1[[#This Row],[Gross Profit (Total Revenue - Cost of Goods Sold)]]-SUM(F92:H92)</f>
        <v>-110710000</v>
      </c>
      <c r="M92" s="63">
        <f>1-(Table1_1[[#This Row],[ Cost of Goods Sold ]]/Table1_1[[#This Row],[ Total Revenue ]])</f>
        <v>0.7758900660449578</v>
      </c>
      <c r="N92" s="63">
        <f>+Table1_1[[#This Row],[Operating Profit (Gross Profit - Total operating expenses)]]/Table1_1[[#This Row],[ Total Revenue ]]</f>
        <v>-3.6296040089240193E-2</v>
      </c>
    </row>
    <row r="93" spans="1:14" x14ac:dyDescent="0.35">
      <c r="A93" t="s">
        <v>173</v>
      </c>
      <c r="B93" t="s">
        <v>11</v>
      </c>
      <c r="C93" s="1">
        <v>41482</v>
      </c>
      <c r="D93" s="2">
        <v>48607000000</v>
      </c>
      <c r="E93" s="2">
        <v>19167000000</v>
      </c>
      <c r="F93" s="2">
        <v>11802000000</v>
      </c>
      <c r="G93" s="2">
        <v>5942000000</v>
      </c>
      <c r="H93" s="2">
        <v>395000000</v>
      </c>
      <c r="I93" t="s">
        <v>22</v>
      </c>
      <c r="J93" t="s">
        <v>174</v>
      </c>
      <c r="K93" s="2">
        <f>+Table1_1[[#This Row],[ Total Revenue ]]-Table1_1[[#This Row],[ Cost of Goods Sold ]]</f>
        <v>29440000000</v>
      </c>
      <c r="L93" s="2">
        <f>Table1_1[[#This Row],[Gross Profit (Total Revenue - Cost of Goods Sold)]]-SUM(F93:H93)</f>
        <v>11301000000</v>
      </c>
      <c r="M93" s="63">
        <f>1-(Table1_1[[#This Row],[ Cost of Goods Sold ]]/Table1_1[[#This Row],[ Total Revenue ]])</f>
        <v>0.60567407986503996</v>
      </c>
      <c r="N93" s="63">
        <f>+Table1_1[[#This Row],[Operating Profit (Gross Profit - Total operating expenses)]]/Table1_1[[#This Row],[ Total Revenue ]]</f>
        <v>0.2324973769210196</v>
      </c>
    </row>
    <row r="94" spans="1:14" x14ac:dyDescent="0.35">
      <c r="A94" t="s">
        <v>175</v>
      </c>
      <c r="B94" t="s">
        <v>11</v>
      </c>
      <c r="C94" s="1">
        <v>42097</v>
      </c>
      <c r="D94" s="2">
        <v>4069746000</v>
      </c>
      <c r="E94" s="2">
        <v>3282301000</v>
      </c>
      <c r="F94" s="2">
        <v>194207000</v>
      </c>
      <c r="G94" t="s">
        <v>12</v>
      </c>
      <c r="H94" s="2">
        <v>137058000</v>
      </c>
      <c r="I94" t="s">
        <v>22</v>
      </c>
      <c r="J94" t="s">
        <v>176</v>
      </c>
      <c r="K94" s="2">
        <f>+Table1_1[[#This Row],[ Total Revenue ]]-Table1_1[[#This Row],[ Cost of Goods Sold ]]</f>
        <v>787445000</v>
      </c>
      <c r="L94" s="2">
        <f>Table1_1[[#This Row],[Gross Profit (Total Revenue - Cost of Goods Sold)]]-SUM(F94:H94)</f>
        <v>456180000</v>
      </c>
      <c r="M94" s="63">
        <f>1-(Table1_1[[#This Row],[ Cost of Goods Sold ]]/Table1_1[[#This Row],[ Total Revenue ]])</f>
        <v>0.19348750511702695</v>
      </c>
      <c r="N94" s="63">
        <f>+Table1_1[[#This Row],[Operating Profit (Gross Profit - Total operating expenses)]]/Table1_1[[#This Row],[ Total Revenue ]]</f>
        <v>0.11209053341412462</v>
      </c>
    </row>
    <row r="95" spans="1:14" x14ac:dyDescent="0.35">
      <c r="A95" t="s">
        <v>177</v>
      </c>
      <c r="B95" t="s">
        <v>11</v>
      </c>
      <c r="C95" s="1">
        <v>41639</v>
      </c>
      <c r="D95" s="2">
        <v>12026000000</v>
      </c>
      <c r="E95" s="2">
        <v>3931000000</v>
      </c>
      <c r="F95" s="2">
        <v>3518000000</v>
      </c>
      <c r="G95" t="s">
        <v>12</v>
      </c>
      <c r="H95" s="2">
        <v>1104000000</v>
      </c>
      <c r="I95" t="s">
        <v>13</v>
      </c>
      <c r="J95" t="s">
        <v>178</v>
      </c>
      <c r="K95" s="2">
        <f>+Table1_1[[#This Row],[ Total Revenue ]]-Table1_1[[#This Row],[ Cost of Goods Sold ]]</f>
        <v>8095000000</v>
      </c>
      <c r="L95" s="2">
        <f>Table1_1[[#This Row],[Gross Profit (Total Revenue - Cost of Goods Sold)]]-SUM(F95:H95)</f>
        <v>3473000000</v>
      </c>
      <c r="M95" s="63">
        <f>1-(Table1_1[[#This Row],[ Cost of Goods Sold ]]/Table1_1[[#This Row],[ Total Revenue ]])</f>
        <v>0.67312489605853987</v>
      </c>
      <c r="N95" s="63">
        <f>+Table1_1[[#This Row],[Operating Profit (Gross Profit - Total operating expenses)]]/Table1_1[[#This Row],[ Total Revenue ]]</f>
        <v>0.28879095293530682</v>
      </c>
    </row>
    <row r="96" spans="1:14" x14ac:dyDescent="0.35">
      <c r="A96" t="s">
        <v>179</v>
      </c>
      <c r="B96" t="s">
        <v>11</v>
      </c>
      <c r="C96" s="1">
        <v>41425</v>
      </c>
      <c r="D96" s="2">
        <v>4245964000</v>
      </c>
      <c r="E96" s="2">
        <v>2492655000</v>
      </c>
      <c r="F96" s="2">
        <v>1187331000</v>
      </c>
      <c r="G96" t="s">
        <v>12</v>
      </c>
      <c r="H96" t="s">
        <v>12</v>
      </c>
      <c r="I96" t="s">
        <v>13</v>
      </c>
      <c r="J96" t="s">
        <v>180</v>
      </c>
      <c r="K96" s="2">
        <f>+Table1_1[[#This Row],[ Total Revenue ]]-Table1_1[[#This Row],[ Cost of Goods Sold ]]</f>
        <v>1753309000</v>
      </c>
      <c r="L96" s="2">
        <f>Table1_1[[#This Row],[Gross Profit (Total Revenue - Cost of Goods Sold)]]-SUM(F96:H96)</f>
        <v>565978000</v>
      </c>
      <c r="M96" s="63">
        <f>1-(Table1_1[[#This Row],[ Cost of Goods Sold ]]/Table1_1[[#This Row],[ Total Revenue ]])</f>
        <v>0.41293543704091695</v>
      </c>
      <c r="N96" s="63">
        <f>+Table1_1[[#This Row],[Operating Profit (Gross Profit - Total operating expenses)]]/Table1_1[[#This Row],[ Total Revenue ]]</f>
        <v>0.13329788005739096</v>
      </c>
    </row>
    <row r="97" spans="1:14" x14ac:dyDescent="0.35">
      <c r="A97" t="s">
        <v>181</v>
      </c>
      <c r="B97" t="s">
        <v>11</v>
      </c>
      <c r="C97" s="1">
        <v>41274</v>
      </c>
      <c r="D97" s="2">
        <v>18376000000</v>
      </c>
      <c r="E97" s="2">
        <v>7639000000</v>
      </c>
      <c r="F97" s="2">
        <v>3244000000</v>
      </c>
      <c r="G97" t="s">
        <v>12</v>
      </c>
      <c r="H97" s="2">
        <v>4780000000</v>
      </c>
      <c r="I97" t="s">
        <v>182</v>
      </c>
      <c r="J97" t="s">
        <v>183</v>
      </c>
      <c r="K97" s="2">
        <f>+Table1_1[[#This Row],[ Total Revenue ]]-Table1_1[[#This Row],[ Cost of Goods Sold ]]</f>
        <v>10737000000</v>
      </c>
      <c r="L97" s="2">
        <f>Table1_1[[#This Row],[Gross Profit (Total Revenue - Cost of Goods Sold)]]-SUM(F97:H97)</f>
        <v>2713000000</v>
      </c>
      <c r="M97" s="63">
        <f>1-(Table1_1[[#This Row],[ Cost of Goods Sold ]]/Table1_1[[#This Row],[ Total Revenue ]])</f>
        <v>0.58429473225946893</v>
      </c>
      <c r="N97" s="63">
        <f>+Table1_1[[#This Row],[Operating Profit (Gross Profit - Total operating expenses)]]/Table1_1[[#This Row],[ Total Revenue ]]</f>
        <v>0.14763822377013497</v>
      </c>
    </row>
    <row r="98" spans="1:14" x14ac:dyDescent="0.35">
      <c r="A98" t="s">
        <v>184</v>
      </c>
      <c r="B98" t="s">
        <v>11</v>
      </c>
      <c r="C98" s="1">
        <v>41274</v>
      </c>
      <c r="D98" s="2">
        <v>7346472000</v>
      </c>
      <c r="E98" s="2">
        <v>4278241000</v>
      </c>
      <c r="F98" s="2">
        <v>1557646000</v>
      </c>
      <c r="G98" t="s">
        <v>12</v>
      </c>
      <c r="H98" s="2">
        <v>149089000</v>
      </c>
      <c r="I98" t="s">
        <v>22</v>
      </c>
      <c r="J98" t="s">
        <v>176</v>
      </c>
      <c r="K98" s="2">
        <f>+Table1_1[[#This Row],[ Total Revenue ]]-Table1_1[[#This Row],[ Cost of Goods Sold ]]</f>
        <v>3068231000</v>
      </c>
      <c r="L98" s="2">
        <f>Table1_1[[#This Row],[Gross Profit (Total Revenue - Cost of Goods Sold)]]-SUM(F98:H98)</f>
        <v>1361496000</v>
      </c>
      <c r="M98" s="63">
        <f>1-(Table1_1[[#This Row],[ Cost of Goods Sold ]]/Table1_1[[#This Row],[ Total Revenue ]])</f>
        <v>0.4176468650530486</v>
      </c>
      <c r="N98" s="63">
        <f>+Table1_1[[#This Row],[Operating Profit (Gross Profit - Total operating expenses)]]/Table1_1[[#This Row],[ Total Revenue ]]</f>
        <v>0.18532650774412535</v>
      </c>
    </row>
    <row r="99" spans="1:14" x14ac:dyDescent="0.35">
      <c r="A99" t="s">
        <v>185</v>
      </c>
      <c r="B99" t="s">
        <v>11</v>
      </c>
      <c r="C99" s="1">
        <v>41639</v>
      </c>
      <c r="D99" s="2">
        <v>2918434000</v>
      </c>
      <c r="E99" s="2">
        <v>502795000</v>
      </c>
      <c r="F99" s="2">
        <v>1476916000</v>
      </c>
      <c r="G99" s="2">
        <v>516338000</v>
      </c>
      <c r="H99" s="2">
        <v>41668000</v>
      </c>
      <c r="I99" t="s">
        <v>22</v>
      </c>
      <c r="J99" t="s">
        <v>57</v>
      </c>
      <c r="K99" s="2">
        <f>+Table1_1[[#This Row],[ Total Revenue ]]-Table1_1[[#This Row],[ Cost of Goods Sold ]]</f>
        <v>2415639000</v>
      </c>
      <c r="L99" s="2">
        <f>Table1_1[[#This Row],[Gross Profit (Total Revenue - Cost of Goods Sold)]]-SUM(F99:H99)</f>
        <v>380717000</v>
      </c>
      <c r="M99" s="63">
        <f>1-(Table1_1[[#This Row],[ Cost of Goods Sold ]]/Table1_1[[#This Row],[ Total Revenue ]])</f>
        <v>0.82771753618550226</v>
      </c>
      <c r="N99" s="63">
        <f>+Table1_1[[#This Row],[Operating Profit (Gross Profit - Total operating expenses)]]/Table1_1[[#This Row],[ Total Revenue ]]</f>
        <v>0.13045249609893525</v>
      </c>
    </row>
    <row r="100" spans="1:14" x14ac:dyDescent="0.35">
      <c r="A100" t="s">
        <v>186</v>
      </c>
      <c r="B100" t="s">
        <v>11</v>
      </c>
      <c r="C100" s="1">
        <v>41639</v>
      </c>
      <c r="D100" s="2">
        <v>126761000000</v>
      </c>
      <c r="E100" s="2">
        <v>102978000000</v>
      </c>
      <c r="F100" t="s">
        <v>12</v>
      </c>
      <c r="G100" t="s">
        <v>12</v>
      </c>
      <c r="H100" t="s">
        <v>12</v>
      </c>
      <c r="I100" t="s">
        <v>36</v>
      </c>
      <c r="J100" t="s">
        <v>187</v>
      </c>
      <c r="K100" s="2">
        <f>+Table1_1[[#This Row],[ Total Revenue ]]-Table1_1[[#This Row],[ Cost of Goods Sold ]]</f>
        <v>23783000000</v>
      </c>
      <c r="L100" s="2">
        <f>Table1_1[[#This Row],[Gross Profit (Total Revenue - Cost of Goods Sold)]]-SUM(F100:H100)</f>
        <v>23783000000</v>
      </c>
      <c r="M100" s="63">
        <f>1-(Table1_1[[#This Row],[ Cost of Goods Sold ]]/Table1_1[[#This Row],[ Total Revenue ]])</f>
        <v>0.18762079819502842</v>
      </c>
      <c r="N100" s="63">
        <f>+Table1_1[[#This Row],[Operating Profit (Gross Profit - Total operating expenses)]]/Table1_1[[#This Row],[ Total Revenue ]]</f>
        <v>0.18762079819502844</v>
      </c>
    </row>
    <row r="101" spans="1:14" x14ac:dyDescent="0.35">
      <c r="A101" t="s">
        <v>188</v>
      </c>
      <c r="B101" t="s">
        <v>11</v>
      </c>
      <c r="C101" s="1">
        <v>41274</v>
      </c>
      <c r="D101" s="2">
        <v>230590000000</v>
      </c>
      <c r="E101" s="2">
        <v>163336000000</v>
      </c>
      <c r="F101" s="2">
        <v>17100000000</v>
      </c>
      <c r="G101" t="s">
        <v>12</v>
      </c>
      <c r="H101" s="2">
        <v>13413000000</v>
      </c>
      <c r="I101" t="s">
        <v>83</v>
      </c>
      <c r="J101" t="s">
        <v>144</v>
      </c>
      <c r="K101" s="2">
        <f>+Table1_1[[#This Row],[ Total Revenue ]]-Table1_1[[#This Row],[ Cost of Goods Sold ]]</f>
        <v>67254000000</v>
      </c>
      <c r="L101" s="2">
        <f>Table1_1[[#This Row],[Gross Profit (Total Revenue - Cost of Goods Sold)]]-SUM(F101:H101)</f>
        <v>36741000000</v>
      </c>
      <c r="M101" s="63">
        <f>1-(Table1_1[[#This Row],[ Cost of Goods Sold ]]/Table1_1[[#This Row],[ Total Revenue ]])</f>
        <v>0.29166052300620149</v>
      </c>
      <c r="N101" s="63">
        <f>+Table1_1[[#This Row],[Operating Profit (Gross Profit - Total operating expenses)]]/Table1_1[[#This Row],[ Total Revenue ]]</f>
        <v>0.15933474998915825</v>
      </c>
    </row>
    <row r="102" spans="1:14" x14ac:dyDescent="0.35">
      <c r="A102" t="s">
        <v>189</v>
      </c>
      <c r="B102" t="s">
        <v>11</v>
      </c>
      <c r="C102" s="1">
        <v>41274</v>
      </c>
      <c r="D102" s="2">
        <v>1819814000</v>
      </c>
      <c r="E102" s="2">
        <v>343743000</v>
      </c>
      <c r="F102" s="2">
        <v>133796000</v>
      </c>
      <c r="G102" t="s">
        <v>12</v>
      </c>
      <c r="H102" s="2">
        <v>579315000</v>
      </c>
      <c r="I102" t="s">
        <v>83</v>
      </c>
      <c r="J102" t="s">
        <v>84</v>
      </c>
      <c r="K102" s="2">
        <f>+Table1_1[[#This Row],[ Total Revenue ]]-Table1_1[[#This Row],[ Cost of Goods Sold ]]</f>
        <v>1476071000</v>
      </c>
      <c r="L102" s="2">
        <f>Table1_1[[#This Row],[Gross Profit (Total Revenue - Cost of Goods Sold)]]-SUM(F102:H102)</f>
        <v>762960000</v>
      </c>
      <c r="M102" s="63">
        <f>1-(Table1_1[[#This Row],[ Cost of Goods Sold ]]/Table1_1[[#This Row],[ Total Revenue ]])</f>
        <v>0.81111091573094829</v>
      </c>
      <c r="N102" s="63">
        <f>+Table1_1[[#This Row],[Operating Profit (Gross Profit - Total operating expenses)]]/Table1_1[[#This Row],[ Total Revenue ]]</f>
        <v>0.41925163780474267</v>
      </c>
    </row>
    <row r="103" spans="1:14" x14ac:dyDescent="0.35">
      <c r="A103" t="s">
        <v>190</v>
      </c>
      <c r="B103" t="s">
        <v>11</v>
      </c>
      <c r="C103" s="1">
        <v>41274</v>
      </c>
      <c r="D103" s="2">
        <v>12835000000</v>
      </c>
      <c r="E103" s="2">
        <v>8300000000</v>
      </c>
      <c r="F103" s="2">
        <v>550000000</v>
      </c>
      <c r="G103" t="s">
        <v>12</v>
      </c>
      <c r="H103" s="2">
        <v>1127000000</v>
      </c>
      <c r="I103" t="s">
        <v>42</v>
      </c>
      <c r="J103" t="s">
        <v>45</v>
      </c>
      <c r="K103" s="2">
        <f>+Table1_1[[#This Row],[ Total Revenue ]]-Table1_1[[#This Row],[ Cost of Goods Sold ]]</f>
        <v>4535000000</v>
      </c>
      <c r="L103" s="2">
        <f>Table1_1[[#This Row],[Gross Profit (Total Revenue - Cost of Goods Sold)]]-SUM(F103:H103)</f>
        <v>2858000000</v>
      </c>
      <c r="M103" s="63">
        <f>1-(Table1_1[[#This Row],[ Cost of Goods Sold ]]/Table1_1[[#This Row],[ Total Revenue ]])</f>
        <v>0.35333073626801714</v>
      </c>
      <c r="N103" s="63">
        <f>+Table1_1[[#This Row],[Operating Profit (Gross Profit - Total operating expenses)]]/Table1_1[[#This Row],[ Total Revenue ]]</f>
        <v>0.22267238021036229</v>
      </c>
    </row>
    <row r="104" spans="1:14" x14ac:dyDescent="0.35">
      <c r="A104" t="s">
        <v>191</v>
      </c>
      <c r="B104" t="s">
        <v>11</v>
      </c>
      <c r="C104" s="1">
        <v>41639</v>
      </c>
      <c r="D104" s="2">
        <v>37773000000</v>
      </c>
      <c r="E104" s="2">
        <v>20964000000</v>
      </c>
      <c r="F104" s="2">
        <v>11349000000</v>
      </c>
      <c r="G104" t="s">
        <v>12</v>
      </c>
      <c r="H104" s="2">
        <v>1658000000</v>
      </c>
      <c r="I104" t="s">
        <v>13</v>
      </c>
      <c r="J104" t="s">
        <v>14</v>
      </c>
      <c r="K104" s="2">
        <f>+Table1_1[[#This Row],[ Total Revenue ]]-Table1_1[[#This Row],[ Cost of Goods Sold ]]</f>
        <v>16809000000</v>
      </c>
      <c r="L104" s="2">
        <f>Table1_1[[#This Row],[Gross Profit (Total Revenue - Cost of Goods Sold)]]-SUM(F104:H104)</f>
        <v>3802000000</v>
      </c>
      <c r="M104" s="63">
        <f>1-(Table1_1[[#This Row],[ Cost of Goods Sold ]]/Table1_1[[#This Row],[ Total Revenue ]])</f>
        <v>0.44500039710904615</v>
      </c>
      <c r="N104" s="63">
        <f>+Table1_1[[#This Row],[Operating Profit (Gross Profit - Total operating expenses)]]/Table1_1[[#This Row],[ Total Revenue ]]</f>
        <v>0.10065390622931723</v>
      </c>
    </row>
    <row r="105" spans="1:14" x14ac:dyDescent="0.35">
      <c r="A105" t="s">
        <v>192</v>
      </c>
      <c r="B105" t="s">
        <v>11</v>
      </c>
      <c r="C105" s="1">
        <v>41639</v>
      </c>
      <c r="D105" s="2">
        <v>28998000000</v>
      </c>
      <c r="E105" s="2">
        <v>17642000000</v>
      </c>
      <c r="F105" s="2">
        <v>6564000000</v>
      </c>
      <c r="G105" s="2">
        <v>2037000000</v>
      </c>
      <c r="H105" t="s">
        <v>12</v>
      </c>
      <c r="I105" t="s">
        <v>59</v>
      </c>
      <c r="J105" t="s">
        <v>193</v>
      </c>
      <c r="K105" s="2">
        <f>+Table1_1[[#This Row],[ Total Revenue ]]-Table1_1[[#This Row],[ Cost of Goods Sold ]]</f>
        <v>11356000000</v>
      </c>
      <c r="L105" s="2">
        <f>Table1_1[[#This Row],[Gross Profit (Total Revenue - Cost of Goods Sold)]]-SUM(F105:H105)</f>
        <v>2755000000</v>
      </c>
      <c r="M105" s="63">
        <f>1-(Table1_1[[#This Row],[ Cost of Goods Sold ]]/Table1_1[[#This Row],[ Total Revenue ]])</f>
        <v>0.39161321470446242</v>
      </c>
      <c r="N105" s="63">
        <f>+Table1_1[[#This Row],[Operating Profit (Gross Profit - Total operating expenses)]]/Table1_1[[#This Row],[ Total Revenue ]]</f>
        <v>9.5006552176012143E-2</v>
      </c>
    </row>
    <row r="106" spans="1:14" x14ac:dyDescent="0.35">
      <c r="A106" t="s">
        <v>194</v>
      </c>
      <c r="B106" t="s">
        <v>11</v>
      </c>
      <c r="C106" s="1">
        <v>41578</v>
      </c>
      <c r="D106" s="2">
        <v>37795400000</v>
      </c>
      <c r="E106" s="2">
        <v>25667300000</v>
      </c>
      <c r="F106" s="2">
        <v>4426100000</v>
      </c>
      <c r="G106" s="2">
        <v>1477300000</v>
      </c>
      <c r="H106" t="s">
        <v>12</v>
      </c>
      <c r="I106" t="s">
        <v>13</v>
      </c>
      <c r="J106" t="s">
        <v>127</v>
      </c>
      <c r="K106" s="2">
        <f>+Table1_1[[#This Row],[ Total Revenue ]]-Table1_1[[#This Row],[ Cost of Goods Sold ]]</f>
        <v>12128100000</v>
      </c>
      <c r="L106" s="2">
        <f>Table1_1[[#This Row],[Gross Profit (Total Revenue - Cost of Goods Sold)]]-SUM(F106:H106)</f>
        <v>6224700000</v>
      </c>
      <c r="M106" s="63">
        <f>1-(Table1_1[[#This Row],[ Cost of Goods Sold ]]/Table1_1[[#This Row],[ Total Revenue ]])</f>
        <v>0.32088825624282324</v>
      </c>
      <c r="N106" s="63">
        <f>+Table1_1[[#This Row],[Operating Profit (Gross Profit - Total operating expenses)]]/Table1_1[[#This Row],[ Total Revenue ]]</f>
        <v>0.16469464538012563</v>
      </c>
    </row>
    <row r="107" spans="1:14" x14ac:dyDescent="0.35">
      <c r="A107" t="s">
        <v>195</v>
      </c>
      <c r="B107" t="s">
        <v>11</v>
      </c>
      <c r="C107" s="1">
        <v>41243</v>
      </c>
      <c r="D107" s="2">
        <v>8984000000</v>
      </c>
      <c r="E107" s="2">
        <v>845000000</v>
      </c>
      <c r="F107" s="2">
        <v>3052000000</v>
      </c>
      <c r="G107" t="s">
        <v>12</v>
      </c>
      <c r="H107" s="2">
        <v>848000000</v>
      </c>
      <c r="I107" t="s">
        <v>47</v>
      </c>
      <c r="J107" t="s">
        <v>100</v>
      </c>
      <c r="K107" s="2">
        <f>+Table1_1[[#This Row],[ Total Revenue ]]-Table1_1[[#This Row],[ Cost of Goods Sold ]]</f>
        <v>8139000000</v>
      </c>
      <c r="L107" s="2">
        <f>Table1_1[[#This Row],[Gross Profit (Total Revenue - Cost of Goods Sold)]]-SUM(F107:H107)</f>
        <v>4239000000</v>
      </c>
      <c r="M107" s="63">
        <f>1-(Table1_1[[#This Row],[ Cost of Goods Sold ]]/Table1_1[[#This Row],[ Total Revenue ]])</f>
        <v>0.90594390026714156</v>
      </c>
      <c r="N107" s="63">
        <f>+Table1_1[[#This Row],[Operating Profit (Gross Profit - Total operating expenses)]]/Table1_1[[#This Row],[ Total Revenue ]]</f>
        <v>0.47183882457702581</v>
      </c>
    </row>
    <row r="108" spans="1:14" x14ac:dyDescent="0.35">
      <c r="A108" t="s">
        <v>196</v>
      </c>
      <c r="B108" t="s">
        <v>11</v>
      </c>
      <c r="C108" s="1">
        <v>41306</v>
      </c>
      <c r="D108" s="2">
        <v>16022128000</v>
      </c>
      <c r="E108" s="2">
        <v>10936727000</v>
      </c>
      <c r="F108" s="2">
        <v>3430125000</v>
      </c>
      <c r="G108" t="s">
        <v>12</v>
      </c>
      <c r="H108" t="s">
        <v>12</v>
      </c>
      <c r="I108" t="s">
        <v>19</v>
      </c>
      <c r="J108" t="s">
        <v>197</v>
      </c>
      <c r="K108" s="2">
        <f>+Table1_1[[#This Row],[ Total Revenue ]]-Table1_1[[#This Row],[ Cost of Goods Sold ]]</f>
        <v>5085401000</v>
      </c>
      <c r="L108" s="2">
        <f>Table1_1[[#This Row],[Gross Profit (Total Revenue - Cost of Goods Sold)]]-SUM(F108:H108)</f>
        <v>1655276000</v>
      </c>
      <c r="M108" s="63">
        <f>1-(Table1_1[[#This Row],[ Cost of Goods Sold ]]/Table1_1[[#This Row],[ Total Revenue ]])</f>
        <v>0.31739860023587374</v>
      </c>
      <c r="N108" s="63">
        <f>+Table1_1[[#This Row],[Operating Profit (Gross Profit - Total operating expenses)]]/Table1_1[[#This Row],[ Total Revenue ]]</f>
        <v>0.10331186968422672</v>
      </c>
    </row>
    <row r="109" spans="1:14" x14ac:dyDescent="0.35">
      <c r="A109" t="s">
        <v>198</v>
      </c>
      <c r="B109" t="s">
        <v>11</v>
      </c>
      <c r="C109" s="1">
        <v>41274</v>
      </c>
      <c r="D109" s="2">
        <v>7383000000</v>
      </c>
      <c r="E109" s="2">
        <v>4365000000</v>
      </c>
      <c r="F109" s="2">
        <v>1742000000</v>
      </c>
      <c r="G109" t="s">
        <v>12</v>
      </c>
      <c r="H109" s="2">
        <v>75000000</v>
      </c>
      <c r="I109" t="s">
        <v>25</v>
      </c>
      <c r="J109" t="s">
        <v>199</v>
      </c>
      <c r="K109" s="2">
        <f>+Table1_1[[#This Row],[ Total Revenue ]]-Table1_1[[#This Row],[ Cost of Goods Sold ]]</f>
        <v>3018000000</v>
      </c>
      <c r="L109" s="2">
        <f>Table1_1[[#This Row],[Gross Profit (Total Revenue - Cost of Goods Sold)]]-SUM(F109:H109)</f>
        <v>1201000000</v>
      </c>
      <c r="M109" s="63">
        <f>1-(Table1_1[[#This Row],[ Cost of Goods Sold ]]/Table1_1[[#This Row],[ Total Revenue ]])</f>
        <v>0.40877691995123933</v>
      </c>
      <c r="N109" s="63">
        <f>+Table1_1[[#This Row],[Operating Profit (Gross Profit - Total operating expenses)]]/Table1_1[[#This Row],[ Total Revenue ]]</f>
        <v>0.16267100094812406</v>
      </c>
    </row>
    <row r="110" spans="1:14" x14ac:dyDescent="0.35">
      <c r="A110" t="s">
        <v>200</v>
      </c>
      <c r="B110" t="s">
        <v>11</v>
      </c>
      <c r="C110" s="1">
        <v>41547</v>
      </c>
      <c r="D110" s="2">
        <v>6259300000</v>
      </c>
      <c r="E110" s="2">
        <v>4853500000</v>
      </c>
      <c r="F110" s="2">
        <v>649900000</v>
      </c>
      <c r="G110" t="s">
        <v>12</v>
      </c>
      <c r="H110" t="s">
        <v>12</v>
      </c>
      <c r="I110" t="s">
        <v>19</v>
      </c>
      <c r="J110" t="s">
        <v>201</v>
      </c>
      <c r="K110" s="2">
        <f>+Table1_1[[#This Row],[ Total Revenue ]]-Table1_1[[#This Row],[ Cost of Goods Sold ]]</f>
        <v>1405800000</v>
      </c>
      <c r="L110" s="2">
        <f>Table1_1[[#This Row],[Gross Profit (Total Revenue - Cost of Goods Sold)]]-SUM(F110:H110)</f>
        <v>755900000</v>
      </c>
      <c r="M110" s="63">
        <f>1-(Table1_1[[#This Row],[ Cost of Goods Sold ]]/Table1_1[[#This Row],[ Total Revenue ]])</f>
        <v>0.22459380441902455</v>
      </c>
      <c r="N110" s="63">
        <f>+Table1_1[[#This Row],[Operating Profit (Gross Profit - Total operating expenses)]]/Table1_1[[#This Row],[ Total Revenue ]]</f>
        <v>0.12076430271755628</v>
      </c>
    </row>
    <row r="111" spans="1:14" x14ac:dyDescent="0.35">
      <c r="A111" t="s">
        <v>202</v>
      </c>
      <c r="B111" t="s">
        <v>11</v>
      </c>
      <c r="C111" s="1">
        <v>41274</v>
      </c>
      <c r="D111" s="2">
        <v>18260400000</v>
      </c>
      <c r="E111" s="2">
        <v>8846100000</v>
      </c>
      <c r="F111" s="2">
        <v>5181200000</v>
      </c>
      <c r="G111" s="2">
        <v>1137900000</v>
      </c>
      <c r="H111" t="s">
        <v>12</v>
      </c>
      <c r="I111" t="s">
        <v>13</v>
      </c>
      <c r="J111" t="s">
        <v>164</v>
      </c>
      <c r="K111" s="2">
        <f>+Table1_1[[#This Row],[ Total Revenue ]]-Table1_1[[#This Row],[ Cost of Goods Sold ]]</f>
        <v>9414300000</v>
      </c>
      <c r="L111" s="2">
        <f>Table1_1[[#This Row],[Gross Profit (Total Revenue - Cost of Goods Sold)]]-SUM(F111:H111)</f>
        <v>3095200000</v>
      </c>
      <c r="M111" s="63">
        <f>1-(Table1_1[[#This Row],[ Cost of Goods Sold ]]/Table1_1[[#This Row],[ Total Revenue ]])</f>
        <v>0.51555825721232829</v>
      </c>
      <c r="N111" s="63">
        <f>+Table1_1[[#This Row],[Operating Profit (Gross Profit - Total operating expenses)]]/Table1_1[[#This Row],[ Total Revenue ]]</f>
        <v>0.1695034062780662</v>
      </c>
    </row>
    <row r="112" spans="1:14" x14ac:dyDescent="0.35">
      <c r="A112" t="s">
        <v>203</v>
      </c>
      <c r="B112" t="s">
        <v>11</v>
      </c>
      <c r="C112" s="1">
        <v>41545</v>
      </c>
      <c r="D112" s="2">
        <v>45041000000</v>
      </c>
      <c r="E112" s="2">
        <v>25034000000</v>
      </c>
      <c r="F112" s="2">
        <v>8365000000</v>
      </c>
      <c r="G112" t="s">
        <v>12</v>
      </c>
      <c r="H112" s="2">
        <v>2192000000</v>
      </c>
      <c r="I112" t="s">
        <v>19</v>
      </c>
      <c r="J112" t="s">
        <v>204</v>
      </c>
      <c r="K112" s="2">
        <f>+Table1_1[[#This Row],[ Total Revenue ]]-Table1_1[[#This Row],[ Cost of Goods Sold ]]</f>
        <v>20007000000</v>
      </c>
      <c r="L112" s="2">
        <f>Table1_1[[#This Row],[Gross Profit (Total Revenue - Cost of Goods Sold)]]-SUM(F112:H112)</f>
        <v>9450000000</v>
      </c>
      <c r="M112" s="63">
        <f>1-(Table1_1[[#This Row],[ Cost of Goods Sold ]]/Table1_1[[#This Row],[ Total Revenue ]])</f>
        <v>0.4441952887369286</v>
      </c>
      <c r="N112" s="63">
        <f>+Table1_1[[#This Row],[Operating Profit (Gross Profit - Total operating expenses)]]/Table1_1[[#This Row],[ Total Revenue ]]</f>
        <v>0.20980884083390688</v>
      </c>
    </row>
    <row r="113" spans="1:14" x14ac:dyDescent="0.35">
      <c r="A113" t="s">
        <v>205</v>
      </c>
      <c r="B113" t="s">
        <v>11</v>
      </c>
      <c r="C113" s="1">
        <v>41639</v>
      </c>
      <c r="D113" s="2">
        <v>5535000000</v>
      </c>
      <c r="E113" s="2">
        <v>1689000000</v>
      </c>
      <c r="F113" s="2">
        <v>1598000000</v>
      </c>
      <c r="G113" t="s">
        <v>12</v>
      </c>
      <c r="H113" s="2">
        <v>276000000</v>
      </c>
      <c r="I113" t="s">
        <v>19</v>
      </c>
      <c r="J113" t="s">
        <v>148</v>
      </c>
      <c r="K113" s="2">
        <f>+Table1_1[[#This Row],[ Total Revenue ]]-Table1_1[[#This Row],[ Cost of Goods Sold ]]</f>
        <v>3846000000</v>
      </c>
      <c r="L113" s="2">
        <f>Table1_1[[#This Row],[Gross Profit (Total Revenue - Cost of Goods Sold)]]-SUM(F113:H113)</f>
        <v>1972000000</v>
      </c>
      <c r="M113" s="63">
        <f>1-(Table1_1[[#This Row],[ Cost of Goods Sold ]]/Table1_1[[#This Row],[ Total Revenue ]])</f>
        <v>0.69485094850948514</v>
      </c>
      <c r="N113" s="63">
        <f>+Table1_1[[#This Row],[Operating Profit (Gross Profit - Total operating expenses)]]/Table1_1[[#This Row],[ Total Revenue ]]</f>
        <v>0.35627822944896115</v>
      </c>
    </row>
    <row r="114" spans="1:14" x14ac:dyDescent="0.35">
      <c r="A114" t="s">
        <v>206</v>
      </c>
      <c r="B114" t="s">
        <v>11</v>
      </c>
      <c r="C114" s="1">
        <v>41639</v>
      </c>
      <c r="D114" s="2">
        <v>5535000000</v>
      </c>
      <c r="E114" s="2">
        <v>1689000000</v>
      </c>
      <c r="F114" s="2">
        <v>1598000000</v>
      </c>
      <c r="G114" t="s">
        <v>12</v>
      </c>
      <c r="H114" s="2">
        <v>276000000</v>
      </c>
      <c r="I114" t="s">
        <v>19</v>
      </c>
      <c r="J114" t="s">
        <v>148</v>
      </c>
      <c r="K114" s="2">
        <f>+Table1_1[[#This Row],[ Total Revenue ]]-Table1_1[[#This Row],[ Cost of Goods Sold ]]</f>
        <v>3846000000</v>
      </c>
      <c r="L114" s="2">
        <f>Table1_1[[#This Row],[Gross Profit (Total Revenue - Cost of Goods Sold)]]-SUM(F114:H114)</f>
        <v>1972000000</v>
      </c>
      <c r="M114" s="63">
        <f>1-(Table1_1[[#This Row],[ Cost of Goods Sold ]]/Table1_1[[#This Row],[ Total Revenue ]])</f>
        <v>0.69485094850948514</v>
      </c>
      <c r="N114" s="63">
        <f>+Table1_1[[#This Row],[Operating Profit (Gross Profit - Total operating expenses)]]/Table1_1[[#This Row],[ Total Revenue ]]</f>
        <v>0.35627822944896115</v>
      </c>
    </row>
    <row r="115" spans="1:14" x14ac:dyDescent="0.35">
      <c r="A115" t="s">
        <v>207</v>
      </c>
      <c r="B115" t="s">
        <v>11</v>
      </c>
      <c r="C115" s="1">
        <v>41639</v>
      </c>
      <c r="D115" s="2">
        <v>15051000000</v>
      </c>
      <c r="E115" s="2">
        <v>12274000000</v>
      </c>
      <c r="F115" s="2">
        <v>916000000</v>
      </c>
      <c r="G115" t="s">
        <v>12</v>
      </c>
      <c r="H115" s="2">
        <v>97000000</v>
      </c>
      <c r="I115" t="s">
        <v>19</v>
      </c>
      <c r="J115" t="s">
        <v>121</v>
      </c>
      <c r="K115" s="2">
        <f>+Table1_1[[#This Row],[ Total Revenue ]]-Table1_1[[#This Row],[ Cost of Goods Sold ]]</f>
        <v>2777000000</v>
      </c>
      <c r="L115" s="2">
        <f>Table1_1[[#This Row],[Gross Profit (Total Revenue - Cost of Goods Sold)]]-SUM(F115:H115)</f>
        <v>1764000000</v>
      </c>
      <c r="M115" s="63">
        <f>1-(Table1_1[[#This Row],[ Cost of Goods Sold ]]/Table1_1[[#This Row],[ Total Revenue ]])</f>
        <v>0.18450601288950896</v>
      </c>
      <c r="N115" s="63">
        <f>+Table1_1[[#This Row],[Operating Profit (Gross Profit - Total operating expenses)]]/Table1_1[[#This Row],[ Total Revenue ]]</f>
        <v>0.11720151484951166</v>
      </c>
    </row>
    <row r="116" spans="1:14" x14ac:dyDescent="0.35">
      <c r="A116" t="s">
        <v>208</v>
      </c>
      <c r="B116" t="s">
        <v>11</v>
      </c>
      <c r="C116" s="1">
        <v>41274</v>
      </c>
      <c r="D116" s="2">
        <v>1279067000</v>
      </c>
      <c r="E116" s="2">
        <v>461898000</v>
      </c>
      <c r="F116" s="2">
        <v>68538000</v>
      </c>
      <c r="G116" t="s">
        <v>12</v>
      </c>
      <c r="H116" s="2">
        <v>382553000</v>
      </c>
      <c r="I116" t="s">
        <v>52</v>
      </c>
      <c r="J116" t="s">
        <v>75</v>
      </c>
      <c r="K116" s="2">
        <f>+Table1_1[[#This Row],[ Total Revenue ]]-Table1_1[[#This Row],[ Cost of Goods Sold ]]</f>
        <v>817169000</v>
      </c>
      <c r="L116" s="2">
        <f>Table1_1[[#This Row],[Gross Profit (Total Revenue - Cost of Goods Sold)]]-SUM(F116:H116)</f>
        <v>366078000</v>
      </c>
      <c r="M116" s="63">
        <f>1-(Table1_1[[#This Row],[ Cost of Goods Sold ]]/Table1_1[[#This Row],[ Total Revenue ]])</f>
        <v>0.63887896411994061</v>
      </c>
      <c r="N116" s="63">
        <f>+Table1_1[[#This Row],[Operating Profit (Gross Profit - Total operating expenses)]]/Table1_1[[#This Row],[ Total Revenue ]]</f>
        <v>0.2862070556116294</v>
      </c>
    </row>
    <row r="117" spans="1:14" x14ac:dyDescent="0.35">
      <c r="A117" t="s">
        <v>209</v>
      </c>
      <c r="B117" t="s">
        <v>11</v>
      </c>
      <c r="C117" s="1">
        <v>41307</v>
      </c>
      <c r="D117" s="2">
        <v>7394500000</v>
      </c>
      <c r="E117" s="2">
        <v>4741800000</v>
      </c>
      <c r="F117" s="2">
        <v>1732600000</v>
      </c>
      <c r="G117" t="s">
        <v>12</v>
      </c>
      <c r="H117" t="s">
        <v>12</v>
      </c>
      <c r="I117" t="s">
        <v>19</v>
      </c>
      <c r="J117" t="s">
        <v>197</v>
      </c>
      <c r="K117" s="2">
        <f>+Table1_1[[#This Row],[ Total Revenue ]]-Table1_1[[#This Row],[ Cost of Goods Sold ]]</f>
        <v>2652700000</v>
      </c>
      <c r="L117" s="2">
        <f>Table1_1[[#This Row],[Gross Profit (Total Revenue - Cost of Goods Sold)]]-SUM(F117:H117)</f>
        <v>920100000</v>
      </c>
      <c r="M117" s="63">
        <f>1-(Table1_1[[#This Row],[ Cost of Goods Sold ]]/Table1_1[[#This Row],[ Total Revenue ]])</f>
        <v>0.35873960375955105</v>
      </c>
      <c r="N117" s="63">
        <f>+Table1_1[[#This Row],[Operating Profit (Gross Profit - Total operating expenses)]]/Table1_1[[#This Row],[ Total Revenue ]]</f>
        <v>0.12443031983230779</v>
      </c>
    </row>
    <row r="118" spans="1:14" x14ac:dyDescent="0.35">
      <c r="A118" t="s">
        <v>210</v>
      </c>
      <c r="B118" t="s">
        <v>11</v>
      </c>
      <c r="C118" s="1">
        <v>41274</v>
      </c>
      <c r="D118" s="2">
        <v>1663000000</v>
      </c>
      <c r="E118" t="s">
        <v>12</v>
      </c>
      <c r="F118" s="2">
        <v>1123200000</v>
      </c>
      <c r="G118" t="s">
        <v>12</v>
      </c>
      <c r="H118" s="2">
        <v>78300000</v>
      </c>
      <c r="I118" t="s">
        <v>13</v>
      </c>
      <c r="J118" t="s">
        <v>211</v>
      </c>
      <c r="K118" s="2" t="e">
        <f>+Table1_1[[#This Row],[ Total Revenue ]]-Table1_1[[#This Row],[ Cost of Goods Sold ]]</f>
        <v>#VALUE!</v>
      </c>
      <c r="L118" s="2" t="e">
        <f>Table1_1[[#This Row],[Gross Profit (Total Revenue - Cost of Goods Sold)]]-SUM(F118:H118)</f>
        <v>#VALUE!</v>
      </c>
      <c r="M118" s="63" t="e">
        <f>1-(Table1_1[[#This Row],[ Cost of Goods Sold ]]/Table1_1[[#This Row],[ Total Revenue ]])</f>
        <v>#VALUE!</v>
      </c>
      <c r="N118" s="63" t="e">
        <f>+Table1_1[[#This Row],[Operating Profit (Gross Profit - Total operating expenses)]]/Table1_1[[#This Row],[ Total Revenue ]]</f>
        <v>#VALUE!</v>
      </c>
    </row>
    <row r="119" spans="1:14" x14ac:dyDescent="0.35">
      <c r="A119" t="s">
        <v>212</v>
      </c>
      <c r="B119" t="s">
        <v>11</v>
      </c>
      <c r="C119" s="1">
        <v>41639</v>
      </c>
      <c r="D119" s="2">
        <v>7155096000</v>
      </c>
      <c r="E119" s="2">
        <v>4376505000</v>
      </c>
      <c r="F119" s="2">
        <v>1616921000</v>
      </c>
      <c r="G119" t="s">
        <v>12</v>
      </c>
      <c r="H119" t="s">
        <v>12</v>
      </c>
      <c r="I119" t="s">
        <v>13</v>
      </c>
      <c r="J119" t="s">
        <v>157</v>
      </c>
      <c r="K119" s="2">
        <f>+Table1_1[[#This Row],[ Total Revenue ]]-Table1_1[[#This Row],[ Cost of Goods Sold ]]</f>
        <v>2778591000</v>
      </c>
      <c r="L119" s="2">
        <f>Table1_1[[#This Row],[Gross Profit (Total Revenue - Cost of Goods Sold)]]-SUM(F119:H119)</f>
        <v>1161670000</v>
      </c>
      <c r="M119" s="63">
        <f>1-(Table1_1[[#This Row],[ Cost of Goods Sold ]]/Table1_1[[#This Row],[ Total Revenue ]])</f>
        <v>0.38833734725571811</v>
      </c>
      <c r="N119" s="63">
        <f>+Table1_1[[#This Row],[Operating Profit (Gross Profit - Total operating expenses)]]/Table1_1[[#This Row],[ Total Revenue ]]</f>
        <v>0.16235561339777971</v>
      </c>
    </row>
    <row r="120" spans="1:14" x14ac:dyDescent="0.35">
      <c r="A120" t="s">
        <v>213</v>
      </c>
      <c r="B120" t="s">
        <v>11</v>
      </c>
      <c r="C120" s="1">
        <v>41639</v>
      </c>
      <c r="D120" s="2">
        <v>5997000000</v>
      </c>
      <c r="E120" s="2">
        <v>2499000000</v>
      </c>
      <c r="F120" s="2">
        <v>2337000000</v>
      </c>
      <c r="G120" t="s">
        <v>12</v>
      </c>
      <c r="H120" s="2">
        <v>115000000</v>
      </c>
      <c r="I120" t="s">
        <v>36</v>
      </c>
      <c r="J120" t="s">
        <v>214</v>
      </c>
      <c r="K120" s="2">
        <f>+Table1_1[[#This Row],[ Total Revenue ]]-Table1_1[[#This Row],[ Cost of Goods Sold ]]</f>
        <v>3498000000</v>
      </c>
      <c r="L120" s="2">
        <f>Table1_1[[#This Row],[Gross Profit (Total Revenue - Cost of Goods Sold)]]-SUM(F120:H120)</f>
        <v>1046000000</v>
      </c>
      <c r="M120" s="63">
        <f>1-(Table1_1[[#This Row],[ Cost of Goods Sold ]]/Table1_1[[#This Row],[ Total Revenue ]])</f>
        <v>0.58329164582291138</v>
      </c>
      <c r="N120" s="63">
        <f>+Table1_1[[#This Row],[Operating Profit (Gross Profit - Total operating expenses)]]/Table1_1[[#This Row],[ Total Revenue ]]</f>
        <v>0.1744205436051359</v>
      </c>
    </row>
    <row r="121" spans="1:14" x14ac:dyDescent="0.35">
      <c r="A121" t="s">
        <v>215</v>
      </c>
      <c r="B121" t="s">
        <v>11</v>
      </c>
      <c r="C121" s="1">
        <v>41420</v>
      </c>
      <c r="D121" s="2">
        <v>5921000000</v>
      </c>
      <c r="E121" s="2">
        <v>4616600000</v>
      </c>
      <c r="F121" s="2">
        <v>625200000</v>
      </c>
      <c r="G121" t="s">
        <v>12</v>
      </c>
      <c r="H121" s="2">
        <v>278300000</v>
      </c>
      <c r="I121" t="s">
        <v>19</v>
      </c>
      <c r="J121" t="s">
        <v>155</v>
      </c>
      <c r="K121" s="2">
        <f>+Table1_1[[#This Row],[ Total Revenue ]]-Table1_1[[#This Row],[ Cost of Goods Sold ]]</f>
        <v>1304400000</v>
      </c>
      <c r="L121" s="2">
        <f>Table1_1[[#This Row],[Gross Profit (Total Revenue - Cost of Goods Sold)]]-SUM(F121:H121)</f>
        <v>400900000</v>
      </c>
      <c r="M121" s="63">
        <f>1-(Table1_1[[#This Row],[ Cost of Goods Sold ]]/Table1_1[[#This Row],[ Total Revenue ]])</f>
        <v>0.22030062489444346</v>
      </c>
      <c r="N121" s="63">
        <f>+Table1_1[[#This Row],[Operating Profit (Gross Profit - Total operating expenses)]]/Table1_1[[#This Row],[ Total Revenue ]]</f>
        <v>6.7708157405843614E-2</v>
      </c>
    </row>
    <row r="122" spans="1:14" x14ac:dyDescent="0.35">
      <c r="A122" t="s">
        <v>216</v>
      </c>
      <c r="B122" t="s">
        <v>11</v>
      </c>
      <c r="C122" s="1">
        <v>41274</v>
      </c>
      <c r="D122" s="2">
        <v>17912000000</v>
      </c>
      <c r="E122" s="2">
        <v>11235000000</v>
      </c>
      <c r="F122" s="2">
        <v>965000000</v>
      </c>
      <c r="G122" t="s">
        <v>12</v>
      </c>
      <c r="H122" s="2">
        <v>2145000000</v>
      </c>
      <c r="I122" t="s">
        <v>42</v>
      </c>
      <c r="J122" t="s">
        <v>45</v>
      </c>
      <c r="K122" s="2">
        <f>+Table1_1[[#This Row],[ Total Revenue ]]-Table1_1[[#This Row],[ Cost of Goods Sold ]]</f>
        <v>6677000000</v>
      </c>
      <c r="L122" s="2">
        <f>Table1_1[[#This Row],[Gross Profit (Total Revenue - Cost of Goods Sold)]]-SUM(F122:H122)</f>
        <v>3567000000</v>
      </c>
      <c r="M122" s="63">
        <f>1-(Table1_1[[#This Row],[ Cost of Goods Sold ]]/Table1_1[[#This Row],[ Total Revenue ]])</f>
        <v>0.37276686020544891</v>
      </c>
      <c r="N122" s="63">
        <f>+Table1_1[[#This Row],[Operating Profit (Gross Profit - Total operating expenses)]]/Table1_1[[#This Row],[ Total Revenue ]]</f>
        <v>0.19914024117909782</v>
      </c>
    </row>
    <row r="123" spans="1:14" x14ac:dyDescent="0.35">
      <c r="A123" t="s">
        <v>217</v>
      </c>
      <c r="B123" t="s">
        <v>11</v>
      </c>
      <c r="C123" s="1">
        <v>41274</v>
      </c>
      <c r="D123" s="2">
        <v>8186280000</v>
      </c>
      <c r="E123" s="2">
        <v>5583549000</v>
      </c>
      <c r="F123" s="2">
        <v>889879000</v>
      </c>
      <c r="G123" t="s">
        <v>12</v>
      </c>
      <c r="H123" s="2">
        <v>341969000</v>
      </c>
      <c r="I123" t="s">
        <v>25</v>
      </c>
      <c r="J123" t="s">
        <v>199</v>
      </c>
      <c r="K123" s="2">
        <f>+Table1_1[[#This Row],[ Total Revenue ]]-Table1_1[[#This Row],[ Cost of Goods Sold ]]</f>
        <v>2602731000</v>
      </c>
      <c r="L123" s="2">
        <f>Table1_1[[#This Row],[Gross Profit (Total Revenue - Cost of Goods Sold)]]-SUM(F123:H123)</f>
        <v>1370883000</v>
      </c>
      <c r="M123" s="63">
        <f>1-(Table1_1[[#This Row],[ Cost of Goods Sold ]]/Table1_1[[#This Row],[ Total Revenue ]])</f>
        <v>0.31793818437678656</v>
      </c>
      <c r="N123" s="63">
        <f>+Table1_1[[#This Row],[Operating Profit (Gross Profit - Total operating expenses)]]/Table1_1[[#This Row],[ Total Revenue ]]</f>
        <v>0.16746104457702399</v>
      </c>
    </row>
    <row r="124" spans="1:14" x14ac:dyDescent="0.35">
      <c r="A124" t="s">
        <v>218</v>
      </c>
      <c r="B124" t="s">
        <v>11</v>
      </c>
      <c r="C124" s="1">
        <v>41639</v>
      </c>
      <c r="D124" s="2">
        <v>10397000000</v>
      </c>
      <c r="E124" s="2">
        <v>2268000000</v>
      </c>
      <c r="F124" s="2">
        <v>2743000000</v>
      </c>
      <c r="G124" t="s">
        <v>12</v>
      </c>
      <c r="H124" s="2">
        <v>2780000000</v>
      </c>
      <c r="I124" t="s">
        <v>83</v>
      </c>
      <c r="J124" t="s">
        <v>84</v>
      </c>
      <c r="K124" s="2">
        <f>+Table1_1[[#This Row],[ Total Revenue ]]-Table1_1[[#This Row],[ Cost of Goods Sold ]]</f>
        <v>8129000000</v>
      </c>
      <c r="L124" s="2">
        <f>Table1_1[[#This Row],[Gross Profit (Total Revenue - Cost of Goods Sold)]]-SUM(F124:H124)</f>
        <v>2606000000</v>
      </c>
      <c r="M124" s="63">
        <f>1-(Table1_1[[#This Row],[ Cost of Goods Sold ]]/Table1_1[[#This Row],[ Total Revenue ]])</f>
        <v>0.7818601519669135</v>
      </c>
      <c r="N124" s="63">
        <f>+Table1_1[[#This Row],[Operating Profit (Gross Profit - Total operating expenses)]]/Table1_1[[#This Row],[ Total Revenue ]]</f>
        <v>0.2506492257381937</v>
      </c>
    </row>
    <row r="125" spans="1:14" x14ac:dyDescent="0.35">
      <c r="A125" t="s">
        <v>219</v>
      </c>
      <c r="B125" t="s">
        <v>11</v>
      </c>
      <c r="C125" s="1">
        <v>41364</v>
      </c>
      <c r="D125" s="2">
        <v>3797000000</v>
      </c>
      <c r="E125" s="2">
        <v>1388000000</v>
      </c>
      <c r="F125" s="2">
        <v>1078000000</v>
      </c>
      <c r="G125" s="2">
        <v>1153000000</v>
      </c>
      <c r="H125" s="2">
        <v>30000000</v>
      </c>
      <c r="I125" t="s">
        <v>22</v>
      </c>
      <c r="J125" t="s">
        <v>93</v>
      </c>
      <c r="K125" s="2">
        <f>+Table1_1[[#This Row],[ Total Revenue ]]-Table1_1[[#This Row],[ Cost of Goods Sold ]]</f>
        <v>2409000000</v>
      </c>
      <c r="L125" s="2">
        <f>Table1_1[[#This Row],[Gross Profit (Total Revenue - Cost of Goods Sold)]]-SUM(F125:H125)</f>
        <v>148000000</v>
      </c>
      <c r="M125" s="63">
        <f>1-(Table1_1[[#This Row],[ Cost of Goods Sold ]]/Table1_1[[#This Row],[ Total Revenue ]])</f>
        <v>0.63444824861732951</v>
      </c>
      <c r="N125" s="63">
        <f>+Table1_1[[#This Row],[Operating Profit (Gross Profit - Total operating expenses)]]/Table1_1[[#This Row],[ Total Revenue ]]</f>
        <v>3.8978140637345275E-2</v>
      </c>
    </row>
    <row r="126" spans="1:14" x14ac:dyDescent="0.35">
      <c r="A126" t="s">
        <v>220</v>
      </c>
      <c r="B126" t="s">
        <v>11</v>
      </c>
      <c r="C126" s="1">
        <v>41639</v>
      </c>
      <c r="D126" s="2">
        <v>8257000000</v>
      </c>
      <c r="E126" s="2">
        <v>1492000000</v>
      </c>
      <c r="F126" s="2">
        <v>3260000000</v>
      </c>
      <c r="G126" s="2">
        <v>915000000</v>
      </c>
      <c r="H126" s="2">
        <v>136000000</v>
      </c>
      <c r="I126" t="s">
        <v>22</v>
      </c>
      <c r="J126" t="s">
        <v>57</v>
      </c>
      <c r="K126" s="2">
        <f>+Table1_1[[#This Row],[ Total Revenue ]]-Table1_1[[#This Row],[ Cost of Goods Sold ]]</f>
        <v>6765000000</v>
      </c>
      <c r="L126" s="2">
        <f>Table1_1[[#This Row],[Gross Profit (Total Revenue - Cost of Goods Sold)]]-SUM(F126:H126)</f>
        <v>2454000000</v>
      </c>
      <c r="M126" s="63">
        <f>1-(Table1_1[[#This Row],[ Cost of Goods Sold ]]/Table1_1[[#This Row],[ Total Revenue ]])</f>
        <v>0.81930483226353401</v>
      </c>
      <c r="N126" s="63">
        <f>+Table1_1[[#This Row],[Operating Profit (Gross Profit - Total operating expenses)]]/Table1_1[[#This Row],[ Total Revenue ]]</f>
        <v>0.29720237374349034</v>
      </c>
    </row>
    <row r="127" spans="1:14" x14ac:dyDescent="0.35">
      <c r="A127" t="s">
        <v>221</v>
      </c>
      <c r="B127" t="s">
        <v>11</v>
      </c>
      <c r="C127" s="1">
        <v>41274</v>
      </c>
      <c r="D127" s="2">
        <v>11838700000</v>
      </c>
      <c r="E127" s="2">
        <v>6385400000</v>
      </c>
      <c r="F127" s="2">
        <v>4018300000</v>
      </c>
      <c r="G127" t="s">
        <v>12</v>
      </c>
      <c r="H127" t="s">
        <v>12</v>
      </c>
      <c r="I127" t="s">
        <v>59</v>
      </c>
      <c r="J127" t="s">
        <v>60</v>
      </c>
      <c r="K127" s="2">
        <f>+Table1_1[[#This Row],[ Total Revenue ]]-Table1_1[[#This Row],[ Cost of Goods Sold ]]</f>
        <v>5453300000</v>
      </c>
      <c r="L127" s="2">
        <f>Table1_1[[#This Row],[Gross Profit (Total Revenue - Cost of Goods Sold)]]-SUM(F127:H127)</f>
        <v>1435000000</v>
      </c>
      <c r="M127" s="63">
        <f>1-(Table1_1[[#This Row],[ Cost of Goods Sold ]]/Table1_1[[#This Row],[ Total Revenue ]])</f>
        <v>0.46063334656676835</v>
      </c>
      <c r="N127" s="63">
        <f>+Table1_1[[#This Row],[Operating Profit (Gross Profit - Total operating expenses)]]/Table1_1[[#This Row],[ Total Revenue ]]</f>
        <v>0.12121263314384181</v>
      </c>
    </row>
    <row r="128" spans="1:14" x14ac:dyDescent="0.35">
      <c r="A128" t="s">
        <v>222</v>
      </c>
      <c r="B128" t="s">
        <v>11</v>
      </c>
      <c r="C128" s="1">
        <v>41639</v>
      </c>
      <c r="D128" s="2">
        <v>12354000000</v>
      </c>
      <c r="E128" s="2">
        <v>7191000000</v>
      </c>
      <c r="F128" s="2">
        <v>1895000000</v>
      </c>
      <c r="G128" t="s">
        <v>12</v>
      </c>
      <c r="H128" s="2">
        <v>1024000000</v>
      </c>
      <c r="I128" t="s">
        <v>42</v>
      </c>
      <c r="J128" t="s">
        <v>45</v>
      </c>
      <c r="K128" s="2">
        <f>+Table1_1[[#This Row],[ Total Revenue ]]-Table1_1[[#This Row],[ Cost of Goods Sold ]]</f>
        <v>5163000000</v>
      </c>
      <c r="L128" s="2">
        <f>Table1_1[[#This Row],[Gross Profit (Total Revenue - Cost of Goods Sold)]]-SUM(F128:H128)</f>
        <v>2244000000</v>
      </c>
      <c r="M128" s="63">
        <f>1-(Table1_1[[#This Row],[ Cost of Goods Sold ]]/Table1_1[[#This Row],[ Total Revenue ]])</f>
        <v>0.41792132102962598</v>
      </c>
      <c r="N128" s="63">
        <f>+Table1_1[[#This Row],[Operating Profit (Gross Profit - Total operating expenses)]]/Table1_1[[#This Row],[ Total Revenue ]]</f>
        <v>0.18164157357940747</v>
      </c>
    </row>
    <row r="129" spans="1:14" x14ac:dyDescent="0.35">
      <c r="A129" t="s">
        <v>223</v>
      </c>
      <c r="B129" t="s">
        <v>11</v>
      </c>
      <c r="C129" s="1">
        <v>41274</v>
      </c>
      <c r="D129" s="2">
        <v>2073000000</v>
      </c>
      <c r="E129" s="2">
        <v>759500000</v>
      </c>
      <c r="F129" s="2">
        <v>673500000</v>
      </c>
      <c r="G129" t="s">
        <v>12</v>
      </c>
      <c r="H129" s="2">
        <v>160000000</v>
      </c>
      <c r="I129" t="s">
        <v>13</v>
      </c>
      <c r="J129" t="s">
        <v>211</v>
      </c>
      <c r="K129" s="2">
        <f>+Table1_1[[#This Row],[ Total Revenue ]]-Table1_1[[#This Row],[ Cost of Goods Sold ]]</f>
        <v>1313500000</v>
      </c>
      <c r="L129" s="2">
        <f>Table1_1[[#This Row],[Gross Profit (Total Revenue - Cost of Goods Sold)]]-SUM(F129:H129)</f>
        <v>480000000</v>
      </c>
      <c r="M129" s="63">
        <f>1-(Table1_1[[#This Row],[ Cost of Goods Sold ]]/Table1_1[[#This Row],[ Total Revenue ]])</f>
        <v>0.63362276893391223</v>
      </c>
      <c r="N129" s="63">
        <f>+Table1_1[[#This Row],[Operating Profit (Gross Profit - Total operating expenses)]]/Table1_1[[#This Row],[ Total Revenue ]]</f>
        <v>0.23154848046309695</v>
      </c>
    </row>
    <row r="130" spans="1:14" x14ac:dyDescent="0.35">
      <c r="A130" t="s">
        <v>224</v>
      </c>
      <c r="B130" t="s">
        <v>11</v>
      </c>
      <c r="C130" s="1">
        <v>41274</v>
      </c>
      <c r="D130" s="2">
        <v>11862000000</v>
      </c>
      <c r="E130" s="2">
        <v>7747000000</v>
      </c>
      <c r="F130" s="2">
        <v>296000000</v>
      </c>
      <c r="G130" t="s">
        <v>12</v>
      </c>
      <c r="H130" s="2">
        <v>1562000000</v>
      </c>
      <c r="I130" t="s">
        <v>42</v>
      </c>
      <c r="J130" t="s">
        <v>45</v>
      </c>
      <c r="K130" s="2">
        <f>+Table1_1[[#This Row],[ Total Revenue ]]-Table1_1[[#This Row],[ Cost of Goods Sold ]]</f>
        <v>4115000000</v>
      </c>
      <c r="L130" s="2">
        <f>Table1_1[[#This Row],[Gross Profit (Total Revenue - Cost of Goods Sold)]]-SUM(F130:H130)</f>
        <v>2257000000</v>
      </c>
      <c r="M130" s="63">
        <f>1-(Table1_1[[#This Row],[ Cost of Goods Sold ]]/Table1_1[[#This Row],[ Total Revenue ]])</f>
        <v>0.34690608666329459</v>
      </c>
      <c r="N130" s="63">
        <f>+Table1_1[[#This Row],[Operating Profit (Gross Profit - Total operating expenses)]]/Table1_1[[#This Row],[ Total Revenue ]]</f>
        <v>0.19027145506659923</v>
      </c>
    </row>
    <row r="131" spans="1:14" x14ac:dyDescent="0.35">
      <c r="A131" t="s">
        <v>225</v>
      </c>
      <c r="B131" t="s">
        <v>11</v>
      </c>
      <c r="C131" s="1">
        <v>41455</v>
      </c>
      <c r="D131" s="2">
        <v>10181700000</v>
      </c>
      <c r="E131" s="2">
        <v>2025900000</v>
      </c>
      <c r="F131" s="2">
        <v>6597000000</v>
      </c>
      <c r="G131" t="s">
        <v>12</v>
      </c>
      <c r="H131" t="s">
        <v>12</v>
      </c>
      <c r="I131" t="s">
        <v>36</v>
      </c>
      <c r="J131" t="s">
        <v>170</v>
      </c>
      <c r="K131" s="2">
        <f>+Table1_1[[#This Row],[ Total Revenue ]]-Table1_1[[#This Row],[ Cost of Goods Sold ]]</f>
        <v>8155800000</v>
      </c>
      <c r="L131" s="2">
        <f>Table1_1[[#This Row],[Gross Profit (Total Revenue - Cost of Goods Sold)]]-SUM(F131:H131)</f>
        <v>1558800000</v>
      </c>
      <c r="M131" s="63">
        <f>1-(Table1_1[[#This Row],[ Cost of Goods Sold ]]/Table1_1[[#This Row],[ Total Revenue ]])</f>
        <v>0.80102536904446209</v>
      </c>
      <c r="N131" s="63">
        <f>+Table1_1[[#This Row],[Operating Profit (Gross Profit - Total operating expenses)]]/Table1_1[[#This Row],[ Total Revenue ]]</f>
        <v>0.1530982056041722</v>
      </c>
    </row>
    <row r="132" spans="1:14" x14ac:dyDescent="0.35">
      <c r="A132" t="s">
        <v>226</v>
      </c>
      <c r="B132" t="s">
        <v>11</v>
      </c>
      <c r="C132" s="1">
        <v>41274</v>
      </c>
      <c r="D132" s="2">
        <v>8102000000</v>
      </c>
      <c r="E132" s="2">
        <v>6340000000</v>
      </c>
      <c r="F132" s="2">
        <v>644000000</v>
      </c>
      <c r="G132" s="2">
        <v>198000000</v>
      </c>
      <c r="H132" t="s">
        <v>12</v>
      </c>
      <c r="I132" t="s">
        <v>59</v>
      </c>
      <c r="J132" t="s">
        <v>193</v>
      </c>
      <c r="K132" s="2">
        <f>+Table1_1[[#This Row],[ Total Revenue ]]-Table1_1[[#This Row],[ Cost of Goods Sold ]]</f>
        <v>1762000000</v>
      </c>
      <c r="L132" s="2">
        <f>Table1_1[[#This Row],[Gross Profit (Total Revenue - Cost of Goods Sold)]]-SUM(F132:H132)</f>
        <v>920000000</v>
      </c>
      <c r="M132" s="63">
        <f>1-(Table1_1[[#This Row],[ Cost of Goods Sold ]]/Table1_1[[#This Row],[ Total Revenue ]])</f>
        <v>0.21747716613181933</v>
      </c>
      <c r="N132" s="63">
        <f>+Table1_1[[#This Row],[Operating Profit (Gross Profit - Total operating expenses)]]/Table1_1[[#This Row],[ Total Revenue ]]</f>
        <v>0.11355220933102937</v>
      </c>
    </row>
    <row r="133" spans="1:14" x14ac:dyDescent="0.35">
      <c r="A133" t="s">
        <v>227</v>
      </c>
      <c r="B133" t="s">
        <v>11</v>
      </c>
      <c r="C133" s="1">
        <v>41547</v>
      </c>
      <c r="D133" s="2">
        <v>24669000000</v>
      </c>
      <c r="E133" s="2">
        <v>14717000000</v>
      </c>
      <c r="F133" s="2">
        <v>6010000000</v>
      </c>
      <c r="G133" t="s">
        <v>12</v>
      </c>
      <c r="H133" t="s">
        <v>12</v>
      </c>
      <c r="I133" t="s">
        <v>13</v>
      </c>
      <c r="J133" t="s">
        <v>164</v>
      </c>
      <c r="K133" s="2">
        <f>+Table1_1[[#This Row],[ Total Revenue ]]-Table1_1[[#This Row],[ Cost of Goods Sold ]]</f>
        <v>9952000000</v>
      </c>
      <c r="L133" s="2">
        <f>Table1_1[[#This Row],[Gross Profit (Total Revenue - Cost of Goods Sold)]]-SUM(F133:H133)</f>
        <v>3942000000</v>
      </c>
      <c r="M133" s="63">
        <f>1-(Table1_1[[#This Row],[ Cost of Goods Sold ]]/Table1_1[[#This Row],[ Total Revenue ]])</f>
        <v>0.40342129798532567</v>
      </c>
      <c r="N133" s="63">
        <f>+Table1_1[[#This Row],[Operating Profit (Gross Profit - Total operating expenses)]]/Table1_1[[#This Row],[ Total Revenue ]]</f>
        <v>0.15979569500182414</v>
      </c>
    </row>
    <row r="134" spans="1:14" x14ac:dyDescent="0.35">
      <c r="A134" t="s">
        <v>228</v>
      </c>
      <c r="B134" t="s">
        <v>11</v>
      </c>
      <c r="C134" s="1">
        <v>41274</v>
      </c>
      <c r="D134" s="2">
        <v>11682636000</v>
      </c>
      <c r="E134" s="2">
        <v>1699428000</v>
      </c>
      <c r="F134" s="2">
        <v>3862434000</v>
      </c>
      <c r="G134" t="s">
        <v>12</v>
      </c>
      <c r="H134" s="2">
        <v>3169703000</v>
      </c>
      <c r="I134" t="s">
        <v>83</v>
      </c>
      <c r="J134" t="s">
        <v>84</v>
      </c>
      <c r="K134" s="2">
        <f>+Table1_1[[#This Row],[ Total Revenue ]]-Table1_1[[#This Row],[ Cost of Goods Sold ]]</f>
        <v>9983208000</v>
      </c>
      <c r="L134" s="2">
        <f>Table1_1[[#This Row],[Gross Profit (Total Revenue - Cost of Goods Sold)]]-SUM(F134:H134)</f>
        <v>2951071000</v>
      </c>
      <c r="M134" s="63">
        <f>1-(Table1_1[[#This Row],[ Cost of Goods Sold ]]/Table1_1[[#This Row],[ Total Revenue ]])</f>
        <v>0.85453385691379924</v>
      </c>
      <c r="N134" s="63">
        <f>+Table1_1[[#This Row],[Operating Profit (Gross Profit - Total operating expenses)]]/Table1_1[[#This Row],[ Total Revenue ]]</f>
        <v>0.25260317962487233</v>
      </c>
    </row>
    <row r="135" spans="1:14" x14ac:dyDescent="0.35">
      <c r="A135" t="s">
        <v>229</v>
      </c>
      <c r="B135" t="s">
        <v>11</v>
      </c>
      <c r="C135" s="1">
        <v>41274</v>
      </c>
      <c r="D135" s="2">
        <v>1887376000</v>
      </c>
      <c r="E135" s="2">
        <v>944617000</v>
      </c>
      <c r="F135" s="2">
        <v>531180000</v>
      </c>
      <c r="G135" t="s">
        <v>12</v>
      </c>
      <c r="H135" t="s">
        <v>12</v>
      </c>
      <c r="I135" t="s">
        <v>52</v>
      </c>
      <c r="J135" t="s">
        <v>53</v>
      </c>
      <c r="K135" s="2">
        <f>+Table1_1[[#This Row],[ Total Revenue ]]-Table1_1[[#This Row],[ Cost of Goods Sold ]]</f>
        <v>942759000</v>
      </c>
      <c r="L135" s="2">
        <f>Table1_1[[#This Row],[Gross Profit (Total Revenue - Cost of Goods Sold)]]-SUM(F135:H135)</f>
        <v>411579000</v>
      </c>
      <c r="M135" s="63">
        <f>1-(Table1_1[[#This Row],[ Cost of Goods Sold ]]/Table1_1[[#This Row],[ Total Revenue ]])</f>
        <v>0.49950778223311099</v>
      </c>
      <c r="N135" s="63">
        <f>+Table1_1[[#This Row],[Operating Profit (Gross Profit - Total operating expenses)]]/Table1_1[[#This Row],[ Total Revenue ]]</f>
        <v>0.21806942548808506</v>
      </c>
    </row>
    <row r="136" spans="1:14" x14ac:dyDescent="0.35">
      <c r="A136" t="s">
        <v>230</v>
      </c>
      <c r="B136" t="s">
        <v>11</v>
      </c>
      <c r="C136" s="1">
        <v>41274</v>
      </c>
      <c r="D136" s="2">
        <v>1747502000</v>
      </c>
      <c r="E136" s="2">
        <v>625507000</v>
      </c>
      <c r="F136" s="2">
        <v>47233000</v>
      </c>
      <c r="G136" t="s">
        <v>12</v>
      </c>
      <c r="H136" s="2">
        <v>560669000</v>
      </c>
      <c r="I136" t="s">
        <v>52</v>
      </c>
      <c r="J136" t="s">
        <v>53</v>
      </c>
      <c r="K136" s="2">
        <f>+Table1_1[[#This Row],[ Total Revenue ]]-Table1_1[[#This Row],[ Cost of Goods Sold ]]</f>
        <v>1121995000</v>
      </c>
      <c r="L136" s="2">
        <f>Table1_1[[#This Row],[Gross Profit (Total Revenue - Cost of Goods Sold)]]-SUM(F136:H136)</f>
        <v>514093000</v>
      </c>
      <c r="M136" s="63">
        <f>1-(Table1_1[[#This Row],[ Cost of Goods Sold ]]/Table1_1[[#This Row],[ Total Revenue ]])</f>
        <v>0.64205648977798024</v>
      </c>
      <c r="N136" s="63">
        <f>+Table1_1[[#This Row],[Operating Profit (Gross Profit - Total operating expenses)]]/Table1_1[[#This Row],[ Total Revenue ]]</f>
        <v>0.29418736001446638</v>
      </c>
    </row>
    <row r="137" spans="1:14" x14ac:dyDescent="0.35">
      <c r="A137" t="s">
        <v>231</v>
      </c>
      <c r="B137" t="s">
        <v>11</v>
      </c>
      <c r="C137" s="1">
        <v>41639</v>
      </c>
      <c r="D137" s="2">
        <v>1859177000</v>
      </c>
      <c r="E137" s="2">
        <v>354561000</v>
      </c>
      <c r="F137" s="2">
        <v>200849000</v>
      </c>
      <c r="G137" t="s">
        <v>12</v>
      </c>
      <c r="H137" s="2">
        <v>653132000</v>
      </c>
      <c r="I137" t="s">
        <v>83</v>
      </c>
      <c r="J137" t="s">
        <v>84</v>
      </c>
      <c r="K137" s="2">
        <f>+Table1_1[[#This Row],[ Total Revenue ]]-Table1_1[[#This Row],[ Cost of Goods Sold ]]</f>
        <v>1504616000</v>
      </c>
      <c r="L137" s="2">
        <f>Table1_1[[#This Row],[Gross Profit (Total Revenue - Cost of Goods Sold)]]-SUM(F137:H137)</f>
        <v>650635000</v>
      </c>
      <c r="M137" s="63">
        <f>1-(Table1_1[[#This Row],[ Cost of Goods Sold ]]/Table1_1[[#This Row],[ Total Revenue ]])</f>
        <v>0.8092914230328796</v>
      </c>
      <c r="N137" s="63">
        <f>+Table1_1[[#This Row],[Operating Profit (Gross Profit - Total operating expenses)]]/Table1_1[[#This Row],[ Total Revenue ]]</f>
        <v>0.34995861071861367</v>
      </c>
    </row>
    <row r="138" spans="1:14" x14ac:dyDescent="0.35">
      <c r="A138" t="s">
        <v>232</v>
      </c>
      <c r="B138" t="s">
        <v>11</v>
      </c>
      <c r="C138" s="1">
        <v>41274</v>
      </c>
      <c r="D138" s="2">
        <v>6273787000</v>
      </c>
      <c r="E138" s="2">
        <v>3667434000</v>
      </c>
      <c r="F138" s="2">
        <v>747356000</v>
      </c>
      <c r="G138" t="s">
        <v>12</v>
      </c>
      <c r="H138" s="2">
        <v>740791000</v>
      </c>
      <c r="I138" t="s">
        <v>42</v>
      </c>
      <c r="J138" t="s">
        <v>43</v>
      </c>
      <c r="K138" s="2">
        <f>+Table1_1[[#This Row],[ Total Revenue ]]-Table1_1[[#This Row],[ Cost of Goods Sold ]]</f>
        <v>2606353000</v>
      </c>
      <c r="L138" s="2">
        <f>Table1_1[[#This Row],[Gross Profit (Total Revenue - Cost of Goods Sold)]]-SUM(F138:H138)</f>
        <v>1118206000</v>
      </c>
      <c r="M138" s="63">
        <f>1-(Table1_1[[#This Row],[ Cost of Goods Sold ]]/Table1_1[[#This Row],[ Total Revenue ]])</f>
        <v>0.41543536623095434</v>
      </c>
      <c r="N138" s="63">
        <f>+Table1_1[[#This Row],[Operating Profit (Gross Profit - Total operating expenses)]]/Table1_1[[#This Row],[ Total Revenue ]]</f>
        <v>0.17823461332047136</v>
      </c>
    </row>
    <row r="139" spans="1:14" x14ac:dyDescent="0.35">
      <c r="A139" t="s">
        <v>233</v>
      </c>
      <c r="B139" t="s">
        <v>11</v>
      </c>
      <c r="C139" s="1">
        <v>41274</v>
      </c>
      <c r="D139" s="2">
        <v>535153000</v>
      </c>
      <c r="E139" s="2">
        <v>172167000</v>
      </c>
      <c r="F139" s="2">
        <v>24573000</v>
      </c>
      <c r="G139" t="s">
        <v>12</v>
      </c>
      <c r="H139" s="2">
        <v>169173000</v>
      </c>
      <c r="I139" t="s">
        <v>52</v>
      </c>
      <c r="J139" t="s">
        <v>234</v>
      </c>
      <c r="K139" s="2">
        <f>+Table1_1[[#This Row],[ Total Revenue ]]-Table1_1[[#This Row],[ Cost of Goods Sold ]]</f>
        <v>362986000</v>
      </c>
      <c r="L139" s="2">
        <f>Table1_1[[#This Row],[Gross Profit (Total Revenue - Cost of Goods Sold)]]-SUM(F139:H139)</f>
        <v>169240000</v>
      </c>
      <c r="M139" s="63">
        <f>1-(Table1_1[[#This Row],[ Cost of Goods Sold ]]/Table1_1[[#This Row],[ Total Revenue ]])</f>
        <v>0.6782845279761115</v>
      </c>
      <c r="N139" s="63">
        <f>+Table1_1[[#This Row],[Operating Profit (Gross Profit - Total operating expenses)]]/Table1_1[[#This Row],[ Total Revenue ]]</f>
        <v>0.31624600815094001</v>
      </c>
    </row>
    <row r="140" spans="1:14" x14ac:dyDescent="0.35">
      <c r="A140" t="s">
        <v>235</v>
      </c>
      <c r="B140" t="s">
        <v>11</v>
      </c>
      <c r="C140" s="1">
        <v>41274</v>
      </c>
      <c r="D140" s="2">
        <v>1365000000</v>
      </c>
      <c r="E140" t="s">
        <v>12</v>
      </c>
      <c r="F140" s="2">
        <v>921000000</v>
      </c>
      <c r="G140" t="s">
        <v>12</v>
      </c>
      <c r="H140" s="2">
        <v>471000000</v>
      </c>
      <c r="I140" t="s">
        <v>47</v>
      </c>
      <c r="J140" t="s">
        <v>236</v>
      </c>
      <c r="K140" s="2" t="e">
        <f>+Table1_1[[#This Row],[ Total Revenue ]]-Table1_1[[#This Row],[ Cost of Goods Sold ]]</f>
        <v>#VALUE!</v>
      </c>
      <c r="L140" s="2" t="e">
        <f>Table1_1[[#This Row],[Gross Profit (Total Revenue - Cost of Goods Sold)]]-SUM(F140:H140)</f>
        <v>#VALUE!</v>
      </c>
      <c r="M140" s="63" t="e">
        <f>1-(Table1_1[[#This Row],[ Cost of Goods Sold ]]/Table1_1[[#This Row],[ Total Revenue ]])</f>
        <v>#VALUE!</v>
      </c>
      <c r="N140" s="63" t="e">
        <f>+Table1_1[[#This Row],[Operating Profit (Gross Profit - Total operating expenses)]]/Table1_1[[#This Row],[ Total Revenue ]]</f>
        <v>#VALUE!</v>
      </c>
    </row>
    <row r="141" spans="1:14" x14ac:dyDescent="0.35">
      <c r="A141" t="s">
        <v>237</v>
      </c>
      <c r="B141" t="s">
        <v>11</v>
      </c>
      <c r="C141" s="1">
        <v>41274</v>
      </c>
      <c r="D141" s="2">
        <v>16311000000</v>
      </c>
      <c r="E141" s="2">
        <v>11448000000</v>
      </c>
      <c r="F141" s="2">
        <v>2894000000</v>
      </c>
      <c r="G141" s="2">
        <v>439000000</v>
      </c>
      <c r="H141" t="s">
        <v>12</v>
      </c>
      <c r="I141" t="s">
        <v>13</v>
      </c>
      <c r="J141" t="s">
        <v>164</v>
      </c>
      <c r="K141" s="2">
        <f>+Table1_1[[#This Row],[ Total Revenue ]]-Table1_1[[#This Row],[ Cost of Goods Sold ]]</f>
        <v>4863000000</v>
      </c>
      <c r="L141" s="2">
        <f>Table1_1[[#This Row],[Gross Profit (Total Revenue - Cost of Goods Sold)]]-SUM(F141:H141)</f>
        <v>1530000000</v>
      </c>
      <c r="M141" s="63">
        <f>1-(Table1_1[[#This Row],[ Cost of Goods Sold ]]/Table1_1[[#This Row],[ Total Revenue ]])</f>
        <v>0.2981423579179695</v>
      </c>
      <c r="N141" s="63">
        <f>+Table1_1[[#This Row],[Operating Profit (Gross Profit - Total operating expenses)]]/Table1_1[[#This Row],[ Total Revenue ]]</f>
        <v>9.3801728894610997E-2</v>
      </c>
    </row>
    <row r="142" spans="1:14" x14ac:dyDescent="0.35">
      <c r="A142" t="s">
        <v>238</v>
      </c>
      <c r="B142" t="s">
        <v>11</v>
      </c>
      <c r="C142" s="1">
        <v>41274</v>
      </c>
      <c r="D142" s="2">
        <v>10302079000</v>
      </c>
      <c r="E142" s="2">
        <v>6583627000</v>
      </c>
      <c r="F142" s="2">
        <v>917162000</v>
      </c>
      <c r="G142" t="s">
        <v>12</v>
      </c>
      <c r="H142" s="2">
        <v>1144585000</v>
      </c>
      <c r="I142" t="s">
        <v>42</v>
      </c>
      <c r="J142" t="s">
        <v>45</v>
      </c>
      <c r="K142" s="2">
        <f>+Table1_1[[#This Row],[ Total Revenue ]]-Table1_1[[#This Row],[ Cost of Goods Sold ]]</f>
        <v>3718452000</v>
      </c>
      <c r="L142" s="2">
        <f>Table1_1[[#This Row],[Gross Profit (Total Revenue - Cost of Goods Sold)]]-SUM(F142:H142)</f>
        <v>1656705000</v>
      </c>
      <c r="M142" s="63">
        <f>1-(Table1_1[[#This Row],[ Cost of Goods Sold ]]/Table1_1[[#This Row],[ Total Revenue ]])</f>
        <v>0.36094190308577523</v>
      </c>
      <c r="N142" s="63">
        <f>+Table1_1[[#This Row],[Operating Profit (Gross Profit - Total operating expenses)]]/Table1_1[[#This Row],[ Total Revenue ]]</f>
        <v>0.16081268644901675</v>
      </c>
    </row>
    <row r="143" spans="1:14" x14ac:dyDescent="0.35">
      <c r="A143" t="s">
        <v>239</v>
      </c>
      <c r="B143" t="s">
        <v>11</v>
      </c>
      <c r="C143" s="1">
        <v>41274</v>
      </c>
      <c r="D143" s="2">
        <v>1899600000</v>
      </c>
      <c r="E143" s="2">
        <v>491000000</v>
      </c>
      <c r="F143" s="2">
        <v>697400000</v>
      </c>
      <c r="G143" s="2">
        <v>291300000</v>
      </c>
      <c r="H143" t="s">
        <v>12</v>
      </c>
      <c r="I143" t="s">
        <v>25</v>
      </c>
      <c r="J143" t="s">
        <v>30</v>
      </c>
      <c r="K143" s="2">
        <f>+Table1_1[[#This Row],[ Total Revenue ]]-Table1_1[[#This Row],[ Cost of Goods Sold ]]</f>
        <v>1408600000</v>
      </c>
      <c r="L143" s="2">
        <f>Table1_1[[#This Row],[Gross Profit (Total Revenue - Cost of Goods Sold)]]-SUM(F143:H143)</f>
        <v>419900000</v>
      </c>
      <c r="M143" s="63">
        <f>1-(Table1_1[[#This Row],[ Cost of Goods Sold ]]/Table1_1[[#This Row],[ Total Revenue ]])</f>
        <v>0.74152453148031161</v>
      </c>
      <c r="N143" s="63">
        <f>+Table1_1[[#This Row],[Operating Profit (Gross Profit - Total operating expenses)]]/Table1_1[[#This Row],[ Total Revenue ]]</f>
        <v>0.22104653611286587</v>
      </c>
    </row>
    <row r="144" spans="1:14" x14ac:dyDescent="0.35">
      <c r="A144" t="s">
        <v>240</v>
      </c>
      <c r="B144" t="s">
        <v>11</v>
      </c>
      <c r="C144" s="1">
        <v>41639</v>
      </c>
      <c r="D144" s="2">
        <v>24888000000</v>
      </c>
      <c r="E144" s="2">
        <v>17994000000</v>
      </c>
      <c r="F144" s="2">
        <v>1095000000</v>
      </c>
      <c r="G144" t="s">
        <v>12</v>
      </c>
      <c r="H144" s="2">
        <v>2153000000</v>
      </c>
      <c r="I144" t="s">
        <v>42</v>
      </c>
      <c r="J144" t="s">
        <v>43</v>
      </c>
      <c r="K144" s="2">
        <f>+Table1_1[[#This Row],[ Total Revenue ]]-Table1_1[[#This Row],[ Cost of Goods Sold ]]</f>
        <v>6894000000</v>
      </c>
      <c r="L144" s="2">
        <f>Table1_1[[#This Row],[Gross Profit (Total Revenue - Cost of Goods Sold)]]-SUM(F144:H144)</f>
        <v>3646000000</v>
      </c>
      <c r="M144" s="63">
        <f>1-(Table1_1[[#This Row],[ Cost of Goods Sold ]]/Table1_1[[#This Row],[ Total Revenue ]])</f>
        <v>0.27700096432015431</v>
      </c>
      <c r="N144" s="63">
        <f>+Table1_1[[#This Row],[Operating Profit (Gross Profit - Total operating expenses)]]/Table1_1[[#This Row],[ Total Revenue ]]</f>
        <v>0.14649630343940856</v>
      </c>
    </row>
    <row r="145" spans="1:14" x14ac:dyDescent="0.35">
      <c r="A145" t="s">
        <v>241</v>
      </c>
      <c r="B145" t="s">
        <v>11</v>
      </c>
      <c r="C145" s="1">
        <v>41274</v>
      </c>
      <c r="D145" s="2">
        <v>5992215000</v>
      </c>
      <c r="E145" s="2">
        <v>4156845000</v>
      </c>
      <c r="F145" s="2">
        <v>1264632000</v>
      </c>
      <c r="G145" t="s">
        <v>12</v>
      </c>
      <c r="H145" s="2">
        <v>39940000</v>
      </c>
      <c r="I145" t="s">
        <v>13</v>
      </c>
      <c r="J145" t="s">
        <v>146</v>
      </c>
      <c r="K145" s="2">
        <f>+Table1_1[[#This Row],[ Total Revenue ]]-Table1_1[[#This Row],[ Cost of Goods Sold ]]</f>
        <v>1835370000</v>
      </c>
      <c r="L145" s="2">
        <f>Table1_1[[#This Row],[Gross Profit (Total Revenue - Cost of Goods Sold)]]-SUM(F145:H145)</f>
        <v>530798000</v>
      </c>
      <c r="M145" s="63">
        <f>1-(Table1_1[[#This Row],[ Cost of Goods Sold ]]/Table1_1[[#This Row],[ Total Revenue ]])</f>
        <v>0.30629241440769395</v>
      </c>
      <c r="N145" s="63">
        <f>+Table1_1[[#This Row],[Operating Profit (Gross Profit - Total operating expenses)]]/Table1_1[[#This Row],[ Total Revenue ]]</f>
        <v>8.8581267527950855E-2</v>
      </c>
    </row>
    <row r="146" spans="1:14" x14ac:dyDescent="0.35">
      <c r="A146" t="s">
        <v>242</v>
      </c>
      <c r="B146" t="s">
        <v>11</v>
      </c>
      <c r="C146" s="1">
        <v>41639</v>
      </c>
      <c r="D146" s="2">
        <v>4771259000</v>
      </c>
      <c r="E146" s="2">
        <v>1038034000</v>
      </c>
      <c r="F146" s="2">
        <v>3151043000</v>
      </c>
      <c r="G146" t="s">
        <v>12</v>
      </c>
      <c r="H146" s="2">
        <v>71731000</v>
      </c>
      <c r="I146" t="s">
        <v>19</v>
      </c>
      <c r="J146" t="s">
        <v>77</v>
      </c>
      <c r="K146" s="2">
        <f>+Table1_1[[#This Row],[ Total Revenue ]]-Table1_1[[#This Row],[ Cost of Goods Sold ]]</f>
        <v>3733225000</v>
      </c>
      <c r="L146" s="2">
        <f>Table1_1[[#This Row],[Gross Profit (Total Revenue - Cost of Goods Sold)]]-SUM(F146:H146)</f>
        <v>510451000</v>
      </c>
      <c r="M146" s="63">
        <f>1-(Table1_1[[#This Row],[ Cost of Goods Sold ]]/Table1_1[[#This Row],[ Total Revenue ]])</f>
        <v>0.78244023223220538</v>
      </c>
      <c r="N146" s="63">
        <f>+Table1_1[[#This Row],[Operating Profit (Gross Profit - Total operating expenses)]]/Table1_1[[#This Row],[ Total Revenue ]]</f>
        <v>0.10698455061861031</v>
      </c>
    </row>
    <row r="147" spans="1:14" x14ac:dyDescent="0.35">
      <c r="A147" t="s">
        <v>243</v>
      </c>
      <c r="B147" t="s">
        <v>11</v>
      </c>
      <c r="C147" s="1">
        <v>41274</v>
      </c>
      <c r="D147" s="2">
        <v>409396000</v>
      </c>
      <c r="E147" s="2">
        <v>114028000</v>
      </c>
      <c r="F147" s="2">
        <v>58323000</v>
      </c>
      <c r="G147" t="s">
        <v>12</v>
      </c>
      <c r="H147" s="2">
        <v>74453000</v>
      </c>
      <c r="I147" t="s">
        <v>52</v>
      </c>
      <c r="J147" t="s">
        <v>75</v>
      </c>
      <c r="K147" s="2">
        <f>+Table1_1[[#This Row],[ Total Revenue ]]-Table1_1[[#This Row],[ Cost of Goods Sold ]]</f>
        <v>295368000</v>
      </c>
      <c r="L147" s="2">
        <f>Table1_1[[#This Row],[Gross Profit (Total Revenue - Cost of Goods Sold)]]-SUM(F147:H147)</f>
        <v>162592000</v>
      </c>
      <c r="M147" s="63">
        <f>1-(Table1_1[[#This Row],[ Cost of Goods Sold ]]/Table1_1[[#This Row],[ Total Revenue ]])</f>
        <v>0.72147260842802563</v>
      </c>
      <c r="N147" s="63">
        <f>+Table1_1[[#This Row],[Operating Profit (Gross Profit - Total operating expenses)]]/Table1_1[[#This Row],[ Total Revenue ]]</f>
        <v>0.39715092477698855</v>
      </c>
    </row>
    <row r="148" spans="1:14" x14ac:dyDescent="0.35">
      <c r="A148" t="s">
        <v>244</v>
      </c>
      <c r="B148" t="s">
        <v>11</v>
      </c>
      <c r="C148" s="1">
        <v>41639</v>
      </c>
      <c r="D148" s="2">
        <v>146917000000</v>
      </c>
      <c r="E148" s="2">
        <v>123050000000</v>
      </c>
      <c r="F148" s="2">
        <v>10850000000</v>
      </c>
      <c r="G148" t="s">
        <v>12</v>
      </c>
      <c r="H148" t="s">
        <v>12</v>
      </c>
      <c r="I148" t="s">
        <v>19</v>
      </c>
      <c r="J148" t="s">
        <v>245</v>
      </c>
      <c r="K148" s="2">
        <f>+Table1_1[[#This Row],[ Total Revenue ]]-Table1_1[[#This Row],[ Cost of Goods Sold ]]</f>
        <v>23867000000</v>
      </c>
      <c r="L148" s="2">
        <f>Table1_1[[#This Row],[Gross Profit (Total Revenue - Cost of Goods Sold)]]-SUM(F148:H148)</f>
        <v>13017000000</v>
      </c>
      <c r="M148" s="63">
        <f>1-(Table1_1[[#This Row],[ Cost of Goods Sold ]]/Table1_1[[#This Row],[ Total Revenue ]])</f>
        <v>0.16245226896819287</v>
      </c>
      <c r="N148" s="63">
        <f>+Table1_1[[#This Row],[Operating Profit (Gross Profit - Total operating expenses)]]/Table1_1[[#This Row],[ Total Revenue ]]</f>
        <v>8.8601046849581741E-2</v>
      </c>
    </row>
    <row r="149" spans="1:14" x14ac:dyDescent="0.35">
      <c r="A149" t="s">
        <v>246</v>
      </c>
      <c r="B149" t="s">
        <v>11</v>
      </c>
      <c r="C149" s="1">
        <v>41639</v>
      </c>
      <c r="D149" s="2">
        <v>3326106000</v>
      </c>
      <c r="E149" s="2">
        <v>1606661000</v>
      </c>
      <c r="F149" s="2">
        <v>1007431000</v>
      </c>
      <c r="G149" t="s">
        <v>12</v>
      </c>
      <c r="H149" t="s">
        <v>12</v>
      </c>
      <c r="I149" t="s">
        <v>13</v>
      </c>
      <c r="J149" t="s">
        <v>64</v>
      </c>
      <c r="K149" s="2">
        <f>+Table1_1[[#This Row],[ Total Revenue ]]-Table1_1[[#This Row],[ Cost of Goods Sold ]]</f>
        <v>1719445000</v>
      </c>
      <c r="L149" s="2">
        <f>Table1_1[[#This Row],[Gross Profit (Total Revenue - Cost of Goods Sold)]]-SUM(F149:H149)</f>
        <v>712014000</v>
      </c>
      <c r="M149" s="63">
        <f>1-(Table1_1[[#This Row],[ Cost of Goods Sold ]]/Table1_1[[#This Row],[ Total Revenue ]])</f>
        <v>0.51695436044431542</v>
      </c>
      <c r="N149" s="63">
        <f>+Table1_1[[#This Row],[Operating Profit (Gross Profit - Total operating expenses)]]/Table1_1[[#This Row],[ Total Revenue ]]</f>
        <v>0.21406834298125196</v>
      </c>
    </row>
    <row r="150" spans="1:14" x14ac:dyDescent="0.35">
      <c r="A150" t="s">
        <v>247</v>
      </c>
      <c r="B150" t="s">
        <v>11</v>
      </c>
      <c r="C150" s="1">
        <v>41639</v>
      </c>
      <c r="D150" s="2">
        <v>7872000000</v>
      </c>
      <c r="E150" s="2">
        <v>1875000000</v>
      </c>
      <c r="F150" s="2">
        <v>1778000000</v>
      </c>
      <c r="G150" s="2">
        <v>1415000000</v>
      </c>
      <c r="H150" t="s">
        <v>12</v>
      </c>
      <c r="I150" t="s">
        <v>22</v>
      </c>
      <c r="J150" t="s">
        <v>57</v>
      </c>
      <c r="K150" s="2">
        <f>+Table1_1[[#This Row],[ Total Revenue ]]-Table1_1[[#This Row],[ Cost of Goods Sold ]]</f>
        <v>5997000000</v>
      </c>
      <c r="L150" s="2">
        <f>Table1_1[[#This Row],[Gross Profit (Total Revenue - Cost of Goods Sold)]]-SUM(F150:H150)</f>
        <v>2804000000</v>
      </c>
      <c r="M150" s="63">
        <f>1-(Table1_1[[#This Row],[ Cost of Goods Sold ]]/Table1_1[[#This Row],[ Total Revenue ]])</f>
        <v>0.76181402439024393</v>
      </c>
      <c r="N150" s="63">
        <f>+Table1_1[[#This Row],[Operating Profit (Gross Profit - Total operating expenses)]]/Table1_1[[#This Row],[ Total Revenue ]]</f>
        <v>0.35619918699186992</v>
      </c>
    </row>
    <row r="151" spans="1:14" x14ac:dyDescent="0.35">
      <c r="A151" t="s">
        <v>248</v>
      </c>
      <c r="B151" t="s">
        <v>11</v>
      </c>
      <c r="C151" s="1">
        <v>41274</v>
      </c>
      <c r="D151" s="2">
        <v>3134800000</v>
      </c>
      <c r="E151" s="2">
        <v>2093200000</v>
      </c>
      <c r="F151" s="2">
        <v>873100000</v>
      </c>
      <c r="G151" t="s">
        <v>12</v>
      </c>
      <c r="H151" s="2">
        <v>7400000</v>
      </c>
      <c r="I151" t="s">
        <v>13</v>
      </c>
      <c r="J151" t="s">
        <v>64</v>
      </c>
      <c r="K151" s="2">
        <f>+Table1_1[[#This Row],[ Total Revenue ]]-Table1_1[[#This Row],[ Cost of Goods Sold ]]</f>
        <v>1041600000</v>
      </c>
      <c r="L151" s="2">
        <f>Table1_1[[#This Row],[Gross Profit (Total Revenue - Cost of Goods Sold)]]-SUM(F151:H151)</f>
        <v>161100000</v>
      </c>
      <c r="M151" s="63">
        <f>1-(Table1_1[[#This Row],[ Cost of Goods Sold ]]/Table1_1[[#This Row],[ Total Revenue ]])</f>
        <v>0.33227000127599848</v>
      </c>
      <c r="N151" s="63">
        <f>+Table1_1[[#This Row],[Operating Profit (Gross Profit - Total operating expenses)]]/Table1_1[[#This Row],[ Total Revenue ]]</f>
        <v>5.1390838330994004E-2</v>
      </c>
    </row>
    <row r="152" spans="1:14" x14ac:dyDescent="0.35">
      <c r="A152" t="s">
        <v>249</v>
      </c>
      <c r="B152" t="s">
        <v>11</v>
      </c>
      <c r="C152" s="1">
        <v>41274</v>
      </c>
      <c r="D152" s="2">
        <v>18010000000</v>
      </c>
      <c r="E152" s="2">
        <v>11561000000</v>
      </c>
      <c r="F152" s="2">
        <v>431000000</v>
      </c>
      <c r="G152" s="2">
        <v>285000000</v>
      </c>
      <c r="H152" t="s">
        <v>12</v>
      </c>
      <c r="I152" t="s">
        <v>59</v>
      </c>
      <c r="J152" t="s">
        <v>250</v>
      </c>
      <c r="K152" s="2">
        <f>+Table1_1[[#This Row],[ Total Revenue ]]-Table1_1[[#This Row],[ Cost of Goods Sold ]]</f>
        <v>6449000000</v>
      </c>
      <c r="L152" s="2">
        <f>Table1_1[[#This Row],[Gross Profit (Total Revenue - Cost of Goods Sold)]]-SUM(F152:H152)</f>
        <v>5733000000</v>
      </c>
      <c r="M152" s="63">
        <f>1-(Table1_1[[#This Row],[ Cost of Goods Sold ]]/Table1_1[[#This Row],[ Total Revenue ]])</f>
        <v>0.35807884508606325</v>
      </c>
      <c r="N152" s="63">
        <f>+Table1_1[[#This Row],[Operating Profit (Gross Profit - Total operating expenses)]]/Table1_1[[#This Row],[ Total Revenue ]]</f>
        <v>0.3183231538034425</v>
      </c>
    </row>
    <row r="153" spans="1:14" x14ac:dyDescent="0.35">
      <c r="A153" t="s">
        <v>251</v>
      </c>
      <c r="B153" t="s">
        <v>11</v>
      </c>
      <c r="C153" s="1">
        <v>41425</v>
      </c>
      <c r="D153" s="2">
        <v>44287000000</v>
      </c>
      <c r="E153" s="2">
        <v>16448000000</v>
      </c>
      <c r="F153" s="2">
        <v>20359000000</v>
      </c>
      <c r="G153" t="s">
        <v>12</v>
      </c>
      <c r="H153" s="2">
        <v>2386000000</v>
      </c>
      <c r="I153" t="s">
        <v>13</v>
      </c>
      <c r="J153" t="s">
        <v>146</v>
      </c>
      <c r="K153" s="2">
        <f>+Table1_1[[#This Row],[ Total Revenue ]]-Table1_1[[#This Row],[ Cost of Goods Sold ]]</f>
        <v>27839000000</v>
      </c>
      <c r="L153" s="2">
        <f>Table1_1[[#This Row],[Gross Profit (Total Revenue - Cost of Goods Sold)]]-SUM(F153:H153)</f>
        <v>5094000000</v>
      </c>
      <c r="M153" s="63">
        <f>1-(Table1_1[[#This Row],[ Cost of Goods Sold ]]/Table1_1[[#This Row],[ Total Revenue ]])</f>
        <v>0.62860433084200773</v>
      </c>
      <c r="N153" s="63">
        <f>+Table1_1[[#This Row],[Operating Profit (Gross Profit - Total operating expenses)]]/Table1_1[[#This Row],[ Total Revenue ]]</f>
        <v>0.11502246708966514</v>
      </c>
    </row>
    <row r="154" spans="1:14" x14ac:dyDescent="0.35">
      <c r="A154" t="s">
        <v>252</v>
      </c>
      <c r="B154" t="s">
        <v>11</v>
      </c>
      <c r="C154" s="1">
        <v>41274</v>
      </c>
      <c r="D154" s="2">
        <v>15255000000</v>
      </c>
      <c r="E154" s="2">
        <v>6717000000</v>
      </c>
      <c r="F154" s="2">
        <v>5353000000</v>
      </c>
      <c r="G154" t="s">
        <v>12</v>
      </c>
      <c r="H154" s="2">
        <v>1051000000</v>
      </c>
      <c r="I154" t="s">
        <v>42</v>
      </c>
      <c r="J154" t="s">
        <v>45</v>
      </c>
      <c r="K154" s="2">
        <f>+Table1_1[[#This Row],[ Total Revenue ]]-Table1_1[[#This Row],[ Cost of Goods Sold ]]</f>
        <v>8538000000</v>
      </c>
      <c r="L154" s="2">
        <f>Table1_1[[#This Row],[Gross Profit (Total Revenue - Cost of Goods Sold)]]-SUM(F154:H154)</f>
        <v>2134000000</v>
      </c>
      <c r="M154" s="63">
        <f>1-(Table1_1[[#This Row],[ Cost of Goods Sold ]]/Table1_1[[#This Row],[ Total Revenue ]])</f>
        <v>0.55968534906587997</v>
      </c>
      <c r="N154" s="63">
        <f>+Table1_1[[#This Row],[Operating Profit (Gross Profit - Total operating expenses)]]/Table1_1[[#This Row],[ Total Revenue ]]</f>
        <v>0.13988856112749917</v>
      </c>
    </row>
    <row r="155" spans="1:14" x14ac:dyDescent="0.35">
      <c r="A155" t="s">
        <v>253</v>
      </c>
      <c r="B155" t="s">
        <v>11</v>
      </c>
      <c r="C155" s="1">
        <v>41547</v>
      </c>
      <c r="D155" s="2">
        <v>1481314000</v>
      </c>
      <c r="E155" s="2">
        <v>253047000</v>
      </c>
      <c r="F155" s="2">
        <v>587835000</v>
      </c>
      <c r="G155" s="2">
        <v>209614000</v>
      </c>
      <c r="H155" t="s">
        <v>12</v>
      </c>
      <c r="I155" t="s">
        <v>22</v>
      </c>
      <c r="J155" t="s">
        <v>174</v>
      </c>
      <c r="K155" s="2">
        <f>+Table1_1[[#This Row],[ Total Revenue ]]-Table1_1[[#This Row],[ Cost of Goods Sold ]]</f>
        <v>1228267000</v>
      </c>
      <c r="L155" s="2">
        <f>Table1_1[[#This Row],[Gross Profit (Total Revenue - Cost of Goods Sold)]]-SUM(F155:H155)</f>
        <v>430818000</v>
      </c>
      <c r="M155" s="63">
        <f>1-(Table1_1[[#This Row],[ Cost of Goods Sold ]]/Table1_1[[#This Row],[ Total Revenue ]])</f>
        <v>0.82917396311653035</v>
      </c>
      <c r="N155" s="63">
        <f>+Table1_1[[#This Row],[Operating Profit (Gross Profit - Total operating expenses)]]/Table1_1[[#This Row],[ Total Revenue ]]</f>
        <v>0.29083502890001717</v>
      </c>
    </row>
    <row r="156" spans="1:14" x14ac:dyDescent="0.35">
      <c r="A156" t="s">
        <v>254</v>
      </c>
      <c r="B156" t="s">
        <v>11</v>
      </c>
      <c r="C156" s="1">
        <v>41274</v>
      </c>
      <c r="D156" s="2">
        <v>5795800000</v>
      </c>
      <c r="E156" s="2">
        <v>3956200000</v>
      </c>
      <c r="F156" s="2">
        <v>763300000</v>
      </c>
      <c r="G156" t="s">
        <v>12</v>
      </c>
      <c r="H156" t="s">
        <v>12</v>
      </c>
      <c r="I156" t="s">
        <v>22</v>
      </c>
      <c r="J156" t="s">
        <v>57</v>
      </c>
      <c r="K156" s="2">
        <f>+Table1_1[[#This Row],[ Total Revenue ]]-Table1_1[[#This Row],[ Cost of Goods Sold ]]</f>
        <v>1839600000</v>
      </c>
      <c r="L156" s="2">
        <f>Table1_1[[#This Row],[Gross Profit (Total Revenue - Cost of Goods Sold)]]-SUM(F156:H156)</f>
        <v>1076300000</v>
      </c>
      <c r="M156" s="63">
        <f>1-(Table1_1[[#This Row],[ Cost of Goods Sold ]]/Table1_1[[#This Row],[ Total Revenue ]])</f>
        <v>0.31740225680665313</v>
      </c>
      <c r="N156" s="63">
        <f>+Table1_1[[#This Row],[Operating Profit (Gross Profit - Total operating expenses)]]/Table1_1[[#This Row],[ Total Revenue ]]</f>
        <v>0.18570344042237483</v>
      </c>
    </row>
    <row r="157" spans="1:14" x14ac:dyDescent="0.35">
      <c r="A157" t="s">
        <v>255</v>
      </c>
      <c r="B157" t="s">
        <v>11</v>
      </c>
      <c r="C157" s="1">
        <v>41274</v>
      </c>
      <c r="D157" s="2">
        <v>4436000000</v>
      </c>
      <c r="E157" s="2">
        <v>2564000000</v>
      </c>
      <c r="F157" s="2">
        <v>824000000</v>
      </c>
      <c r="G157" t="s">
        <v>12</v>
      </c>
      <c r="H157" t="s">
        <v>12</v>
      </c>
      <c r="I157" t="s">
        <v>22</v>
      </c>
      <c r="J157" t="s">
        <v>57</v>
      </c>
      <c r="K157" s="2">
        <f>+Table1_1[[#This Row],[ Total Revenue ]]-Table1_1[[#This Row],[ Cost of Goods Sold ]]</f>
        <v>1872000000</v>
      </c>
      <c r="L157" s="2">
        <f>Table1_1[[#This Row],[Gross Profit (Total Revenue - Cost of Goods Sold)]]-SUM(F157:H157)</f>
        <v>1048000000</v>
      </c>
      <c r="M157" s="63">
        <f>1-(Table1_1[[#This Row],[ Cost of Goods Sold ]]/Table1_1[[#This Row],[ Total Revenue ]])</f>
        <v>0.42200180342651039</v>
      </c>
      <c r="N157" s="63">
        <f>+Table1_1[[#This Row],[Operating Profit (Gross Profit - Total operating expenses)]]/Table1_1[[#This Row],[ Total Revenue ]]</f>
        <v>0.23624887285843102</v>
      </c>
    </row>
    <row r="158" spans="1:14" x14ac:dyDescent="0.35">
      <c r="A158" t="s">
        <v>256</v>
      </c>
      <c r="B158" t="s">
        <v>11</v>
      </c>
      <c r="C158" s="1">
        <v>41307</v>
      </c>
      <c r="D158" s="2">
        <v>6182000000</v>
      </c>
      <c r="E158" s="2">
        <v>4148000000</v>
      </c>
      <c r="F158" s="2">
        <v>1294000000</v>
      </c>
      <c r="G158" t="s">
        <v>12</v>
      </c>
      <c r="H158" s="2">
        <v>118000000</v>
      </c>
      <c r="I158" t="s">
        <v>19</v>
      </c>
      <c r="J158" t="s">
        <v>257</v>
      </c>
      <c r="K158" s="2">
        <f>+Table1_1[[#This Row],[ Total Revenue ]]-Table1_1[[#This Row],[ Cost of Goods Sold ]]</f>
        <v>2034000000</v>
      </c>
      <c r="L158" s="2">
        <f>Table1_1[[#This Row],[Gross Profit (Total Revenue - Cost of Goods Sold)]]-SUM(F158:H158)</f>
        <v>622000000</v>
      </c>
      <c r="M158" s="63">
        <f>1-(Table1_1[[#This Row],[ Cost of Goods Sold ]]/Table1_1[[#This Row],[ Total Revenue ]])</f>
        <v>0.32901973471368484</v>
      </c>
      <c r="N158" s="63">
        <f>+Table1_1[[#This Row],[Operating Profit (Gross Profit - Total operating expenses)]]/Table1_1[[#This Row],[ Total Revenue ]]</f>
        <v>0.10061468780329991</v>
      </c>
    </row>
    <row r="159" spans="1:14" x14ac:dyDescent="0.35">
      <c r="A159" t="s">
        <v>258</v>
      </c>
      <c r="B159" t="s">
        <v>11</v>
      </c>
      <c r="C159" s="1">
        <v>41274</v>
      </c>
      <c r="D159" s="2">
        <v>1405358000</v>
      </c>
      <c r="E159" s="2">
        <v>670174000</v>
      </c>
      <c r="F159" s="2">
        <v>292500000</v>
      </c>
      <c r="G159" s="2">
        <v>137354000</v>
      </c>
      <c r="H159" t="s">
        <v>12</v>
      </c>
      <c r="I159" t="s">
        <v>22</v>
      </c>
      <c r="J159" t="s">
        <v>259</v>
      </c>
      <c r="K159" s="2">
        <f>+Table1_1[[#This Row],[ Total Revenue ]]-Table1_1[[#This Row],[ Cost of Goods Sold ]]</f>
        <v>735184000</v>
      </c>
      <c r="L159" s="2">
        <f>Table1_1[[#This Row],[Gross Profit (Total Revenue - Cost of Goods Sold)]]-SUM(F159:H159)</f>
        <v>305330000</v>
      </c>
      <c r="M159" s="63">
        <f>1-(Table1_1[[#This Row],[ Cost of Goods Sold ]]/Table1_1[[#This Row],[ Total Revenue ]])</f>
        <v>0.52312933786266558</v>
      </c>
      <c r="N159" s="63">
        <f>+Table1_1[[#This Row],[Operating Profit (Gross Profit - Total operating expenses)]]/Table1_1[[#This Row],[ Total Revenue ]]</f>
        <v>0.2172613668545666</v>
      </c>
    </row>
    <row r="160" spans="1:14" x14ac:dyDescent="0.35">
      <c r="A160" t="s">
        <v>260</v>
      </c>
      <c r="B160" t="s">
        <v>11</v>
      </c>
      <c r="C160" s="1">
        <v>41639</v>
      </c>
      <c r="D160" s="2">
        <v>27351573000</v>
      </c>
      <c r="E160" s="2">
        <v>25986382000</v>
      </c>
      <c r="F160" s="2">
        <v>175148000</v>
      </c>
      <c r="G160" t="s">
        <v>12</v>
      </c>
      <c r="H160" t="s">
        <v>12</v>
      </c>
      <c r="I160" t="s">
        <v>13</v>
      </c>
      <c r="J160" t="s">
        <v>261</v>
      </c>
      <c r="K160" s="2">
        <f>+Table1_1[[#This Row],[ Total Revenue ]]-Table1_1[[#This Row],[ Cost of Goods Sold ]]</f>
        <v>1365191000</v>
      </c>
      <c r="L160" s="2">
        <f>Table1_1[[#This Row],[Gross Profit (Total Revenue - Cost of Goods Sold)]]-SUM(F160:H160)</f>
        <v>1190043000</v>
      </c>
      <c r="M160" s="63">
        <f>1-(Table1_1[[#This Row],[ Cost of Goods Sold ]]/Table1_1[[#This Row],[ Total Revenue ]])</f>
        <v>4.9912705203463026E-2</v>
      </c>
      <c r="N160" s="63">
        <f>+Table1_1[[#This Row],[Operating Profit (Gross Profit - Total operating expenses)]]/Table1_1[[#This Row],[ Total Revenue ]]</f>
        <v>4.3509124685443136E-2</v>
      </c>
    </row>
    <row r="161" spans="1:14" x14ac:dyDescent="0.35">
      <c r="A161" t="s">
        <v>262</v>
      </c>
      <c r="B161" t="s">
        <v>11</v>
      </c>
      <c r="C161" s="1">
        <v>41639</v>
      </c>
      <c r="D161" s="2">
        <v>4954619000</v>
      </c>
      <c r="E161" s="2">
        <v>3266524000</v>
      </c>
      <c r="F161" s="2">
        <v>966829000</v>
      </c>
      <c r="G161" t="s">
        <v>12</v>
      </c>
      <c r="H161" t="s">
        <v>12</v>
      </c>
      <c r="I161" t="s">
        <v>13</v>
      </c>
      <c r="J161" t="s">
        <v>157</v>
      </c>
      <c r="K161" s="2">
        <f>+Table1_1[[#This Row],[ Total Revenue ]]-Table1_1[[#This Row],[ Cost of Goods Sold ]]</f>
        <v>1688095000</v>
      </c>
      <c r="L161" s="2">
        <f>Table1_1[[#This Row],[Gross Profit (Total Revenue - Cost of Goods Sold)]]-SUM(F161:H161)</f>
        <v>721266000</v>
      </c>
      <c r="M161" s="63">
        <f>1-(Table1_1[[#This Row],[ Cost of Goods Sold ]]/Table1_1[[#This Row],[ Total Revenue ]])</f>
        <v>0.34071136448635098</v>
      </c>
      <c r="N161" s="63">
        <f>+Table1_1[[#This Row],[Operating Profit (Gross Profit - Total operating expenses)]]/Table1_1[[#This Row],[ Total Revenue ]]</f>
        <v>0.14557446294054094</v>
      </c>
    </row>
    <row r="162" spans="1:14" x14ac:dyDescent="0.35">
      <c r="A162" t="s">
        <v>263</v>
      </c>
      <c r="B162" t="s">
        <v>11</v>
      </c>
      <c r="C162" s="1">
        <v>41274</v>
      </c>
      <c r="D162" s="2">
        <v>3409900000</v>
      </c>
      <c r="E162" s="2">
        <v>2141600000</v>
      </c>
      <c r="F162" s="2">
        <v>489700000</v>
      </c>
      <c r="G162" s="2">
        <v>112000000</v>
      </c>
      <c r="H162" t="s">
        <v>12</v>
      </c>
      <c r="I162" t="s">
        <v>59</v>
      </c>
      <c r="J162" t="s">
        <v>193</v>
      </c>
      <c r="K162" s="2">
        <f>+Table1_1[[#This Row],[ Total Revenue ]]-Table1_1[[#This Row],[ Cost of Goods Sold ]]</f>
        <v>1268300000</v>
      </c>
      <c r="L162" s="2">
        <f>Table1_1[[#This Row],[Gross Profit (Total Revenue - Cost of Goods Sold)]]-SUM(F162:H162)</f>
        <v>666600000</v>
      </c>
      <c r="M162" s="63">
        <f>1-(Table1_1[[#This Row],[ Cost of Goods Sold ]]/Table1_1[[#This Row],[ Total Revenue ]])</f>
        <v>0.37194639138977681</v>
      </c>
      <c r="N162" s="63">
        <f>+Table1_1[[#This Row],[Operating Profit (Gross Profit - Total operating expenses)]]/Table1_1[[#This Row],[ Total Revenue ]]</f>
        <v>0.19548960380069796</v>
      </c>
    </row>
    <row r="163" spans="1:14" x14ac:dyDescent="0.35">
      <c r="A163" t="s">
        <v>264</v>
      </c>
      <c r="B163" t="s">
        <v>11</v>
      </c>
      <c r="C163" s="1">
        <v>41639</v>
      </c>
      <c r="D163" s="2">
        <v>637413000</v>
      </c>
      <c r="E163" s="2">
        <v>190454000</v>
      </c>
      <c r="F163" s="2">
        <v>31970000</v>
      </c>
      <c r="G163" t="s">
        <v>12</v>
      </c>
      <c r="H163" s="2">
        <v>160828000</v>
      </c>
      <c r="I163" t="s">
        <v>52</v>
      </c>
      <c r="J163" t="s">
        <v>265</v>
      </c>
      <c r="K163" s="2">
        <f>+Table1_1[[#This Row],[ Total Revenue ]]-Table1_1[[#This Row],[ Cost of Goods Sold ]]</f>
        <v>446959000</v>
      </c>
      <c r="L163" s="2">
        <f>Table1_1[[#This Row],[Gross Profit (Total Revenue - Cost of Goods Sold)]]-SUM(F163:H163)</f>
        <v>254161000</v>
      </c>
      <c r="M163" s="63">
        <f>1-(Table1_1[[#This Row],[ Cost of Goods Sold ]]/Table1_1[[#This Row],[ Total Revenue ]])</f>
        <v>0.70120785111066142</v>
      </c>
      <c r="N163" s="63">
        <f>+Table1_1[[#This Row],[Operating Profit (Gross Profit - Total operating expenses)]]/Table1_1[[#This Row],[ Total Revenue ]]</f>
        <v>0.39873833762411498</v>
      </c>
    </row>
    <row r="164" spans="1:14" x14ac:dyDescent="0.35">
      <c r="A164" t="s">
        <v>266</v>
      </c>
      <c r="B164" t="s">
        <v>11</v>
      </c>
      <c r="C164" s="1">
        <v>41274</v>
      </c>
      <c r="D164" s="2">
        <v>3368545000</v>
      </c>
      <c r="E164" s="2">
        <v>2515796000</v>
      </c>
      <c r="F164" s="2">
        <v>280928000</v>
      </c>
      <c r="G164" s="2">
        <v>132460000</v>
      </c>
      <c r="H164" t="s">
        <v>12</v>
      </c>
      <c r="I164" t="s">
        <v>22</v>
      </c>
      <c r="J164" t="s">
        <v>34</v>
      </c>
      <c r="K164" s="2">
        <f>+Table1_1[[#This Row],[ Total Revenue ]]-Table1_1[[#This Row],[ Cost of Goods Sold ]]</f>
        <v>852749000</v>
      </c>
      <c r="L164" s="2">
        <f>Table1_1[[#This Row],[Gross Profit (Total Revenue - Cost of Goods Sold)]]-SUM(F164:H164)</f>
        <v>439361000</v>
      </c>
      <c r="M164" s="63">
        <f>1-(Table1_1[[#This Row],[ Cost of Goods Sold ]]/Table1_1[[#This Row],[ Total Revenue ]])</f>
        <v>0.25315054422606798</v>
      </c>
      <c r="N164" s="63">
        <f>+Table1_1[[#This Row],[Operating Profit (Gross Profit - Total operating expenses)]]/Table1_1[[#This Row],[ Total Revenue ]]</f>
        <v>0.13043049744028951</v>
      </c>
    </row>
    <row r="165" spans="1:14" x14ac:dyDescent="0.35">
      <c r="A165" t="s">
        <v>267</v>
      </c>
      <c r="B165" t="s">
        <v>11</v>
      </c>
      <c r="C165" s="1">
        <v>41274</v>
      </c>
      <c r="D165" s="2">
        <v>5011853000</v>
      </c>
      <c r="E165" t="s">
        <v>12</v>
      </c>
      <c r="F165" s="2">
        <v>2676141000</v>
      </c>
      <c r="G165" t="s">
        <v>12</v>
      </c>
      <c r="H165" s="2">
        <v>1266807000</v>
      </c>
      <c r="I165" t="s">
        <v>182</v>
      </c>
      <c r="J165" t="s">
        <v>183</v>
      </c>
      <c r="K165" s="2" t="e">
        <f>+Table1_1[[#This Row],[ Total Revenue ]]-Table1_1[[#This Row],[ Cost of Goods Sold ]]</f>
        <v>#VALUE!</v>
      </c>
      <c r="L165" s="2" t="e">
        <f>Table1_1[[#This Row],[Gross Profit (Total Revenue - Cost of Goods Sold)]]-SUM(F165:H165)</f>
        <v>#VALUE!</v>
      </c>
      <c r="M165" s="63" t="e">
        <f>1-(Table1_1[[#This Row],[ Cost of Goods Sold ]]/Table1_1[[#This Row],[ Total Revenue ]])</f>
        <v>#VALUE!</v>
      </c>
      <c r="N165" s="63" t="e">
        <f>+Table1_1[[#This Row],[Operating Profit (Gross Profit - Total operating expenses)]]/Table1_1[[#This Row],[ Total Revenue ]]</f>
        <v>#VALUE!</v>
      </c>
    </row>
    <row r="166" spans="1:14" x14ac:dyDescent="0.35">
      <c r="A166" t="s">
        <v>268</v>
      </c>
      <c r="B166" t="s">
        <v>11</v>
      </c>
      <c r="C166" s="1">
        <v>41639</v>
      </c>
      <c r="D166" s="2">
        <v>30930000000</v>
      </c>
      <c r="E166" s="2">
        <v>25202000000</v>
      </c>
      <c r="F166" s="2">
        <v>2039000000</v>
      </c>
      <c r="G166" t="s">
        <v>12</v>
      </c>
      <c r="H166" t="s">
        <v>12</v>
      </c>
      <c r="I166" t="s">
        <v>13</v>
      </c>
      <c r="J166" t="s">
        <v>91</v>
      </c>
      <c r="K166" s="2">
        <f>+Table1_1[[#This Row],[ Total Revenue ]]-Table1_1[[#This Row],[ Cost of Goods Sold ]]</f>
        <v>5728000000</v>
      </c>
      <c r="L166" s="2">
        <f>Table1_1[[#This Row],[Gross Profit (Total Revenue - Cost of Goods Sold)]]-SUM(F166:H166)</f>
        <v>3689000000</v>
      </c>
      <c r="M166" s="63">
        <f>1-(Table1_1[[#This Row],[ Cost of Goods Sold ]]/Table1_1[[#This Row],[ Total Revenue ]])</f>
        <v>0.18519236986744259</v>
      </c>
      <c r="N166" s="63">
        <f>+Table1_1[[#This Row],[Operating Profit (Gross Profit - Total operating expenses)]]/Table1_1[[#This Row],[ Total Revenue ]]</f>
        <v>0.11926931781441966</v>
      </c>
    </row>
    <row r="167" spans="1:14" x14ac:dyDescent="0.35">
      <c r="A167" t="s">
        <v>269</v>
      </c>
      <c r="B167" t="s">
        <v>11</v>
      </c>
      <c r="C167" s="1">
        <v>41274</v>
      </c>
      <c r="D167" s="2">
        <v>2426301000</v>
      </c>
      <c r="E167" s="2">
        <v>800336000</v>
      </c>
      <c r="F167" s="2">
        <v>72163000</v>
      </c>
      <c r="G167" t="s">
        <v>12</v>
      </c>
      <c r="H167" s="2">
        <v>768820000</v>
      </c>
      <c r="I167" t="s">
        <v>52</v>
      </c>
      <c r="J167" t="s">
        <v>265</v>
      </c>
      <c r="K167" s="2">
        <f>+Table1_1[[#This Row],[ Total Revenue ]]-Table1_1[[#This Row],[ Cost of Goods Sold ]]</f>
        <v>1625965000</v>
      </c>
      <c r="L167" s="2">
        <f>Table1_1[[#This Row],[Gross Profit (Total Revenue - Cost of Goods Sold)]]-SUM(F167:H167)</f>
        <v>784982000</v>
      </c>
      <c r="M167" s="63">
        <f>1-(Table1_1[[#This Row],[ Cost of Goods Sold ]]/Table1_1[[#This Row],[ Total Revenue ]])</f>
        <v>0.67014150346556345</v>
      </c>
      <c r="N167" s="63">
        <f>+Table1_1[[#This Row],[Operating Profit (Gross Profit - Total operating expenses)]]/Table1_1[[#This Row],[ Total Revenue ]]</f>
        <v>0.32353034516327528</v>
      </c>
    </row>
    <row r="168" spans="1:14" x14ac:dyDescent="0.35">
      <c r="A168" t="s">
        <v>270</v>
      </c>
      <c r="B168" t="s">
        <v>11</v>
      </c>
      <c r="C168" s="1">
        <v>41274</v>
      </c>
      <c r="D168" s="2">
        <v>9702000000</v>
      </c>
      <c r="E168" s="2">
        <v>2471000000</v>
      </c>
      <c r="F168" s="2">
        <v>1461000000</v>
      </c>
      <c r="G168" s="2">
        <v>1760000000</v>
      </c>
      <c r="H168" t="s">
        <v>12</v>
      </c>
      <c r="I168" t="s">
        <v>25</v>
      </c>
      <c r="J168" t="s">
        <v>66</v>
      </c>
      <c r="K168" s="2">
        <f>+Table1_1[[#This Row],[ Total Revenue ]]-Table1_1[[#This Row],[ Cost of Goods Sold ]]</f>
        <v>7231000000</v>
      </c>
      <c r="L168" s="2">
        <f>Table1_1[[#This Row],[Gross Profit (Total Revenue - Cost of Goods Sold)]]-SUM(F168:H168)</f>
        <v>4010000000</v>
      </c>
      <c r="M168" s="63">
        <f>1-(Table1_1[[#This Row],[ Cost of Goods Sold ]]/Table1_1[[#This Row],[ Total Revenue ]])</f>
        <v>0.74531024531024537</v>
      </c>
      <c r="N168" s="63">
        <f>+Table1_1[[#This Row],[Operating Profit (Gross Profit - Total operating expenses)]]/Table1_1[[#This Row],[ Total Revenue ]]</f>
        <v>0.41331684188827045</v>
      </c>
    </row>
    <row r="169" spans="1:14" x14ac:dyDescent="0.35">
      <c r="A169" t="s">
        <v>271</v>
      </c>
      <c r="B169" t="s">
        <v>11</v>
      </c>
      <c r="C169" s="1">
        <v>41420</v>
      </c>
      <c r="D169" s="2">
        <v>17774100000</v>
      </c>
      <c r="E169" s="2">
        <v>11350200000</v>
      </c>
      <c r="F169" s="2">
        <v>3552300000</v>
      </c>
      <c r="G169" t="s">
        <v>12</v>
      </c>
      <c r="H169" t="s">
        <v>12</v>
      </c>
      <c r="I169" t="s">
        <v>36</v>
      </c>
      <c r="J169" t="s">
        <v>124</v>
      </c>
      <c r="K169" s="2">
        <f>+Table1_1[[#This Row],[ Total Revenue ]]-Table1_1[[#This Row],[ Cost of Goods Sold ]]</f>
        <v>6423900000</v>
      </c>
      <c r="L169" s="2">
        <f>Table1_1[[#This Row],[Gross Profit (Total Revenue - Cost of Goods Sold)]]-SUM(F169:H169)</f>
        <v>2871600000</v>
      </c>
      <c r="M169" s="63">
        <f>1-(Table1_1[[#This Row],[ Cost of Goods Sold ]]/Table1_1[[#This Row],[ Total Revenue ]])</f>
        <v>0.36141914358532923</v>
      </c>
      <c r="N169" s="63">
        <f>+Table1_1[[#This Row],[Operating Profit (Gross Profit - Total operating expenses)]]/Table1_1[[#This Row],[ Total Revenue ]]</f>
        <v>0.16156092291592825</v>
      </c>
    </row>
    <row r="170" spans="1:14" x14ac:dyDescent="0.35">
      <c r="A170" t="s">
        <v>272</v>
      </c>
      <c r="B170" t="s">
        <v>11</v>
      </c>
      <c r="C170" s="1">
        <v>41639</v>
      </c>
      <c r="D170" s="2">
        <v>7819000000</v>
      </c>
      <c r="E170" s="2">
        <v>4495000000</v>
      </c>
      <c r="F170" s="2">
        <v>1126000000</v>
      </c>
      <c r="G170" s="2">
        <v>710000000</v>
      </c>
      <c r="H170" s="2">
        <v>31000000</v>
      </c>
      <c r="I170" t="s">
        <v>22</v>
      </c>
      <c r="J170" t="s">
        <v>89</v>
      </c>
      <c r="K170" s="2">
        <f>+Table1_1[[#This Row],[ Total Revenue ]]-Table1_1[[#This Row],[ Cost of Goods Sold ]]</f>
        <v>3324000000</v>
      </c>
      <c r="L170" s="2">
        <f>Table1_1[[#This Row],[Gross Profit (Total Revenue - Cost of Goods Sold)]]-SUM(F170:H170)</f>
        <v>1457000000</v>
      </c>
      <c r="M170" s="63">
        <f>1-(Table1_1[[#This Row],[ Cost of Goods Sold ]]/Table1_1[[#This Row],[ Total Revenue ]])</f>
        <v>0.42511830157309116</v>
      </c>
      <c r="N170" s="63">
        <f>+Table1_1[[#This Row],[Operating Profit (Gross Profit - Total operating expenses)]]/Table1_1[[#This Row],[ Total Revenue ]]</f>
        <v>0.18634096431768768</v>
      </c>
    </row>
    <row r="171" spans="1:14" x14ac:dyDescent="0.35">
      <c r="A171" t="s">
        <v>273</v>
      </c>
      <c r="B171" t="s">
        <v>11</v>
      </c>
      <c r="C171" s="1">
        <v>41639</v>
      </c>
      <c r="D171" s="2">
        <v>155427000000</v>
      </c>
      <c r="E171" s="2">
        <v>137373000000</v>
      </c>
      <c r="F171" s="2">
        <v>12382000000</v>
      </c>
      <c r="G171" t="s">
        <v>12</v>
      </c>
      <c r="H171" t="s">
        <v>12</v>
      </c>
      <c r="I171" t="s">
        <v>19</v>
      </c>
      <c r="J171" t="s">
        <v>245</v>
      </c>
      <c r="K171" s="2">
        <f>+Table1_1[[#This Row],[ Total Revenue ]]-Table1_1[[#This Row],[ Cost of Goods Sold ]]</f>
        <v>18054000000</v>
      </c>
      <c r="L171" s="2">
        <f>Table1_1[[#This Row],[Gross Profit (Total Revenue - Cost of Goods Sold)]]-SUM(F171:H171)</f>
        <v>5672000000</v>
      </c>
      <c r="M171" s="63">
        <f>1-(Table1_1[[#This Row],[ Cost of Goods Sold ]]/Table1_1[[#This Row],[ Total Revenue ]])</f>
        <v>0.11615742438572452</v>
      </c>
      <c r="N171" s="63">
        <f>+Table1_1[[#This Row],[Operating Profit (Gross Profit - Total operating expenses)]]/Table1_1[[#This Row],[ Total Revenue ]]</f>
        <v>3.6493016013948672E-2</v>
      </c>
    </row>
    <row r="172" spans="1:14" x14ac:dyDescent="0.35">
      <c r="A172" t="s">
        <v>274</v>
      </c>
      <c r="B172" t="s">
        <v>11</v>
      </c>
      <c r="C172" s="1">
        <v>41274</v>
      </c>
      <c r="D172" s="2">
        <v>13013868000</v>
      </c>
      <c r="E172" s="2">
        <v>9235777000</v>
      </c>
      <c r="F172" s="2">
        <v>2656530000</v>
      </c>
      <c r="G172" t="s">
        <v>12</v>
      </c>
      <c r="H172" s="2">
        <v>98383000</v>
      </c>
      <c r="I172" t="s">
        <v>19</v>
      </c>
      <c r="J172" t="s">
        <v>79</v>
      </c>
      <c r="K172" s="2">
        <f>+Table1_1[[#This Row],[ Total Revenue ]]-Table1_1[[#This Row],[ Cost of Goods Sold ]]</f>
        <v>3778091000</v>
      </c>
      <c r="L172" s="2">
        <f>Table1_1[[#This Row],[Gross Profit (Total Revenue - Cost of Goods Sold)]]-SUM(F172:H172)</f>
        <v>1023178000</v>
      </c>
      <c r="M172" s="63">
        <f>1-(Table1_1[[#This Row],[ Cost of Goods Sold ]]/Table1_1[[#This Row],[ Total Revenue ]])</f>
        <v>0.29031268797255361</v>
      </c>
      <c r="N172" s="63">
        <f>+Table1_1[[#This Row],[Operating Profit (Gross Profit - Total operating expenses)]]/Table1_1[[#This Row],[ Total Revenue ]]</f>
        <v>7.8622128332637153E-2</v>
      </c>
    </row>
    <row r="173" spans="1:14" x14ac:dyDescent="0.35">
      <c r="A173" t="s">
        <v>275</v>
      </c>
      <c r="B173" t="s">
        <v>11</v>
      </c>
      <c r="C173" s="1">
        <v>41425</v>
      </c>
      <c r="D173" s="2">
        <v>2375923000</v>
      </c>
      <c r="E173" s="2">
        <v>862075000</v>
      </c>
      <c r="F173" s="2">
        <v>1156635000</v>
      </c>
      <c r="G173" t="s">
        <v>12</v>
      </c>
      <c r="H173" t="s">
        <v>12</v>
      </c>
      <c r="I173" t="s">
        <v>22</v>
      </c>
      <c r="J173" t="s">
        <v>39</v>
      </c>
      <c r="K173" s="2">
        <f>+Table1_1[[#This Row],[ Total Revenue ]]-Table1_1[[#This Row],[ Cost of Goods Sold ]]</f>
        <v>1513848000</v>
      </c>
      <c r="L173" s="2">
        <f>Table1_1[[#This Row],[Gross Profit (Total Revenue - Cost of Goods Sold)]]-SUM(F173:H173)</f>
        <v>357213000</v>
      </c>
      <c r="M173" s="63">
        <f>1-(Table1_1[[#This Row],[ Cost of Goods Sold ]]/Table1_1[[#This Row],[ Total Revenue ]])</f>
        <v>0.63716206291197142</v>
      </c>
      <c r="N173" s="63">
        <f>+Table1_1[[#This Row],[Operating Profit (Gross Profit - Total operating expenses)]]/Table1_1[[#This Row],[ Total Revenue ]]</f>
        <v>0.15034704407508157</v>
      </c>
    </row>
    <row r="174" spans="1:14" x14ac:dyDescent="0.35">
      <c r="A174" t="s">
        <v>276</v>
      </c>
      <c r="B174" t="s">
        <v>11</v>
      </c>
      <c r="C174" s="1">
        <v>41307</v>
      </c>
      <c r="D174" s="2">
        <v>15651000000</v>
      </c>
      <c r="E174" s="2">
        <v>9480000000</v>
      </c>
      <c r="F174" t="s">
        <v>12</v>
      </c>
      <c r="G174" t="s">
        <v>12</v>
      </c>
      <c r="H174" t="s">
        <v>12</v>
      </c>
      <c r="I174" t="s">
        <v>19</v>
      </c>
      <c r="J174" t="s">
        <v>257</v>
      </c>
      <c r="K174" s="2">
        <f>+Table1_1[[#This Row],[ Total Revenue ]]-Table1_1[[#This Row],[ Cost of Goods Sold ]]</f>
        <v>6171000000</v>
      </c>
      <c r="L174" s="2">
        <f>Table1_1[[#This Row],[Gross Profit (Total Revenue - Cost of Goods Sold)]]-SUM(F174:H174)</f>
        <v>6171000000</v>
      </c>
      <c r="M174" s="63">
        <f>1-(Table1_1[[#This Row],[ Cost of Goods Sold ]]/Table1_1[[#This Row],[ Total Revenue ]])</f>
        <v>0.3942879049262028</v>
      </c>
      <c r="N174" s="63">
        <f>+Table1_1[[#This Row],[Operating Profit (Gross Profit - Total operating expenses)]]/Table1_1[[#This Row],[ Total Revenue ]]</f>
        <v>0.3942879049262028</v>
      </c>
    </row>
    <row r="175" spans="1:14" x14ac:dyDescent="0.35">
      <c r="A175" t="s">
        <v>277</v>
      </c>
      <c r="B175" t="s">
        <v>11</v>
      </c>
      <c r="C175" s="1">
        <v>41272</v>
      </c>
      <c r="D175" s="2">
        <v>2715675000</v>
      </c>
      <c r="E175" s="2">
        <v>1277195000</v>
      </c>
      <c r="F175" s="2">
        <v>508547000</v>
      </c>
      <c r="G175" s="2">
        <v>325773000</v>
      </c>
      <c r="H175" t="s">
        <v>12</v>
      </c>
      <c r="I175" t="s">
        <v>19</v>
      </c>
      <c r="J175" t="s">
        <v>278</v>
      </c>
      <c r="K175" s="2">
        <f>+Table1_1[[#This Row],[ Total Revenue ]]-Table1_1[[#This Row],[ Cost of Goods Sold ]]</f>
        <v>1438480000</v>
      </c>
      <c r="L175" s="2">
        <f>Table1_1[[#This Row],[Gross Profit (Total Revenue - Cost of Goods Sold)]]-SUM(F175:H175)</f>
        <v>604160000</v>
      </c>
      <c r="M175" s="63">
        <f>1-(Table1_1[[#This Row],[ Cost of Goods Sold ]]/Table1_1[[#This Row],[ Total Revenue ]])</f>
        <v>0.52969519548546862</v>
      </c>
      <c r="N175" s="63">
        <f>+Table1_1[[#This Row],[Operating Profit (Gross Profit - Total operating expenses)]]/Table1_1[[#This Row],[ Total Revenue ]]</f>
        <v>0.2224713929317757</v>
      </c>
    </row>
    <row r="176" spans="1:14" x14ac:dyDescent="0.35">
      <c r="A176" t="s">
        <v>279</v>
      </c>
      <c r="B176" t="s">
        <v>11</v>
      </c>
      <c r="C176" s="1">
        <v>41639</v>
      </c>
      <c r="D176" s="2">
        <v>19540000000</v>
      </c>
      <c r="E176" s="2">
        <v>15422000000</v>
      </c>
      <c r="F176" s="2">
        <v>2816000000</v>
      </c>
      <c r="G176" t="s">
        <v>12</v>
      </c>
      <c r="H176" t="s">
        <v>12</v>
      </c>
      <c r="I176" t="s">
        <v>19</v>
      </c>
      <c r="J176" t="s">
        <v>280</v>
      </c>
      <c r="K176" s="2">
        <f>+Table1_1[[#This Row],[ Total Revenue ]]-Table1_1[[#This Row],[ Cost of Goods Sold ]]</f>
        <v>4118000000</v>
      </c>
      <c r="L176" s="2">
        <f>Table1_1[[#This Row],[Gross Profit (Total Revenue - Cost of Goods Sold)]]-SUM(F176:H176)</f>
        <v>1302000000</v>
      </c>
      <c r="M176" s="63">
        <f>1-(Table1_1[[#This Row],[ Cost of Goods Sold ]]/Table1_1[[#This Row],[ Total Revenue ]])</f>
        <v>0.21074718526100311</v>
      </c>
      <c r="N176" s="63">
        <f>+Table1_1[[#This Row],[Operating Profit (Gross Profit - Total operating expenses)]]/Table1_1[[#This Row],[ Total Revenue ]]</f>
        <v>6.6632548618219031E-2</v>
      </c>
    </row>
    <row r="177" spans="1:14" x14ac:dyDescent="0.35">
      <c r="A177" t="s">
        <v>281</v>
      </c>
      <c r="B177" t="s">
        <v>11</v>
      </c>
      <c r="C177" s="1">
        <v>41274</v>
      </c>
      <c r="D177" s="2">
        <v>8950045000</v>
      </c>
      <c r="E177" s="2">
        <v>5033885000</v>
      </c>
      <c r="F177" s="2">
        <v>2785035000</v>
      </c>
      <c r="G177" t="s">
        <v>12</v>
      </c>
      <c r="H177" t="s">
        <v>12</v>
      </c>
      <c r="I177" t="s">
        <v>13</v>
      </c>
      <c r="J177" t="s">
        <v>282</v>
      </c>
      <c r="K177" s="2">
        <f>+Table1_1[[#This Row],[ Total Revenue ]]-Table1_1[[#This Row],[ Cost of Goods Sold ]]</f>
        <v>3916160000</v>
      </c>
      <c r="L177" s="2">
        <f>Table1_1[[#This Row],[Gross Profit (Total Revenue - Cost of Goods Sold)]]-SUM(F177:H177)</f>
        <v>1131125000</v>
      </c>
      <c r="M177" s="63">
        <f>1-(Table1_1[[#This Row],[ Cost of Goods Sold ]]/Table1_1[[#This Row],[ Total Revenue ]])</f>
        <v>0.43755757652615157</v>
      </c>
      <c r="N177" s="63">
        <f>+Table1_1[[#This Row],[Operating Profit (Gross Profit - Total operating expenses)]]/Table1_1[[#This Row],[ Total Revenue ]]</f>
        <v>0.12638204612379045</v>
      </c>
    </row>
    <row r="178" spans="1:14" x14ac:dyDescent="0.35">
      <c r="A178" t="s">
        <v>283</v>
      </c>
      <c r="B178" t="s">
        <v>11</v>
      </c>
      <c r="C178" s="1">
        <v>41639</v>
      </c>
      <c r="D178" s="2">
        <v>29402000000</v>
      </c>
      <c r="E178" s="2">
        <v>24931000000</v>
      </c>
      <c r="F178" s="2">
        <v>1333000000</v>
      </c>
      <c r="G178" t="s">
        <v>12</v>
      </c>
      <c r="H178" t="s">
        <v>12</v>
      </c>
      <c r="I178" t="s">
        <v>83</v>
      </c>
      <c r="J178" t="s">
        <v>114</v>
      </c>
      <c r="K178" s="2">
        <f>+Table1_1[[#This Row],[ Total Revenue ]]-Table1_1[[#This Row],[ Cost of Goods Sold ]]</f>
        <v>4471000000</v>
      </c>
      <c r="L178" s="2">
        <f>Table1_1[[#This Row],[Gross Profit (Total Revenue - Cost of Goods Sold)]]-SUM(F178:H178)</f>
        <v>3138000000</v>
      </c>
      <c r="M178" s="63">
        <f>1-(Table1_1[[#This Row],[ Cost of Goods Sold ]]/Table1_1[[#This Row],[ Total Revenue ]])</f>
        <v>0.15206448540915585</v>
      </c>
      <c r="N178" s="63">
        <f>+Table1_1[[#This Row],[Operating Profit (Gross Profit - Total operating expenses)]]/Table1_1[[#This Row],[ Total Revenue ]]</f>
        <v>0.10672743350792463</v>
      </c>
    </row>
    <row r="179" spans="1:14" x14ac:dyDescent="0.35">
      <c r="A179" t="s">
        <v>284</v>
      </c>
      <c r="B179" t="s">
        <v>11</v>
      </c>
      <c r="C179" s="1">
        <v>41455</v>
      </c>
      <c r="D179" s="2">
        <v>4297842000</v>
      </c>
      <c r="E179" s="2">
        <v>3193722000</v>
      </c>
      <c r="F179" s="2">
        <v>902869000</v>
      </c>
      <c r="G179" t="s">
        <v>12</v>
      </c>
      <c r="H179" t="s">
        <v>12</v>
      </c>
      <c r="I179" t="s">
        <v>19</v>
      </c>
      <c r="J179" t="s">
        <v>278</v>
      </c>
      <c r="K179" s="2">
        <f>+Table1_1[[#This Row],[ Total Revenue ]]-Table1_1[[#This Row],[ Cost of Goods Sold ]]</f>
        <v>1104120000</v>
      </c>
      <c r="L179" s="2">
        <f>Table1_1[[#This Row],[Gross Profit (Total Revenue - Cost of Goods Sold)]]-SUM(F179:H179)</f>
        <v>201251000</v>
      </c>
      <c r="M179" s="63">
        <f>1-(Table1_1[[#This Row],[ Cost of Goods Sold ]]/Table1_1[[#This Row],[ Total Revenue ]])</f>
        <v>0.25690102148938931</v>
      </c>
      <c r="N179" s="63">
        <f>+Table1_1[[#This Row],[Operating Profit (Gross Profit - Total operating expenses)]]/Table1_1[[#This Row],[ Total Revenue ]]</f>
        <v>4.682605828692632E-2</v>
      </c>
    </row>
    <row r="180" spans="1:14" x14ac:dyDescent="0.35">
      <c r="A180" t="s">
        <v>285</v>
      </c>
      <c r="B180" t="s">
        <v>11</v>
      </c>
      <c r="C180" s="1">
        <v>41274</v>
      </c>
      <c r="D180" s="2">
        <v>4088983000</v>
      </c>
      <c r="E180" s="2">
        <v>1671980000</v>
      </c>
      <c r="F180" s="2">
        <v>1269586000</v>
      </c>
      <c r="G180" s="2">
        <v>201197000</v>
      </c>
      <c r="H180" s="2">
        <v>92369000</v>
      </c>
      <c r="I180" t="s">
        <v>19</v>
      </c>
      <c r="J180" t="s">
        <v>286</v>
      </c>
      <c r="K180" s="2">
        <f>+Table1_1[[#This Row],[ Total Revenue ]]-Table1_1[[#This Row],[ Cost of Goods Sold ]]</f>
        <v>2417003000</v>
      </c>
      <c r="L180" s="2">
        <f>Table1_1[[#This Row],[Gross Profit (Total Revenue - Cost of Goods Sold)]]-SUM(F180:H180)</f>
        <v>853851000</v>
      </c>
      <c r="M180" s="63">
        <f>1-(Table1_1[[#This Row],[ Cost of Goods Sold ]]/Table1_1[[#This Row],[ Total Revenue ]])</f>
        <v>0.59110125916395351</v>
      </c>
      <c r="N180" s="63">
        <f>+Table1_1[[#This Row],[Operating Profit (Gross Profit - Total operating expenses)]]/Table1_1[[#This Row],[ Total Revenue ]]</f>
        <v>0.20881744922881801</v>
      </c>
    </row>
    <row r="181" spans="1:14" x14ac:dyDescent="0.35">
      <c r="A181" t="s">
        <v>287</v>
      </c>
      <c r="B181" t="s">
        <v>11</v>
      </c>
      <c r="C181" s="1">
        <v>41274</v>
      </c>
      <c r="D181" s="2">
        <v>3036584000</v>
      </c>
      <c r="E181" s="2">
        <v>162167000</v>
      </c>
      <c r="F181" s="2">
        <v>1789327000</v>
      </c>
      <c r="G181" t="s">
        <v>12</v>
      </c>
      <c r="H181" s="2">
        <v>193937000</v>
      </c>
      <c r="I181" t="s">
        <v>47</v>
      </c>
      <c r="J181" t="s">
        <v>105</v>
      </c>
      <c r="K181" s="2">
        <f>+Table1_1[[#This Row],[ Total Revenue ]]-Table1_1[[#This Row],[ Cost of Goods Sold ]]</f>
        <v>2874417000</v>
      </c>
      <c r="L181" s="2">
        <f>Table1_1[[#This Row],[Gross Profit (Total Revenue - Cost of Goods Sold)]]-SUM(F181:H181)</f>
        <v>891153000</v>
      </c>
      <c r="M181" s="63">
        <f>1-(Table1_1[[#This Row],[ Cost of Goods Sold ]]/Table1_1[[#This Row],[ Total Revenue ]])</f>
        <v>0.94659558240443864</v>
      </c>
      <c r="N181" s="63">
        <f>+Table1_1[[#This Row],[Operating Profit (Gross Profit - Total operating expenses)]]/Table1_1[[#This Row],[ Total Revenue ]]</f>
        <v>0.29347220429271842</v>
      </c>
    </row>
    <row r="182" spans="1:14" x14ac:dyDescent="0.35">
      <c r="A182" t="s">
        <v>288</v>
      </c>
      <c r="B182" t="s">
        <v>11</v>
      </c>
      <c r="C182" s="1">
        <v>41636</v>
      </c>
      <c r="D182" s="2">
        <v>4627802000</v>
      </c>
      <c r="E182" s="2">
        <v>3016109000</v>
      </c>
      <c r="F182" s="2">
        <v>1096507000</v>
      </c>
      <c r="G182" t="s">
        <v>12</v>
      </c>
      <c r="H182" t="s">
        <v>12</v>
      </c>
      <c r="I182" t="s">
        <v>19</v>
      </c>
      <c r="J182" t="s">
        <v>289</v>
      </c>
      <c r="K182" s="2">
        <f>+Table1_1[[#This Row],[ Total Revenue ]]-Table1_1[[#This Row],[ Cost of Goods Sold ]]</f>
        <v>1611693000</v>
      </c>
      <c r="L182" s="2">
        <f>Table1_1[[#This Row],[Gross Profit (Total Revenue - Cost of Goods Sold)]]-SUM(F182:H182)</f>
        <v>515186000</v>
      </c>
      <c r="M182" s="63">
        <f>1-(Table1_1[[#This Row],[ Cost of Goods Sold ]]/Table1_1[[#This Row],[ Total Revenue ]])</f>
        <v>0.34826317115555072</v>
      </c>
      <c r="N182" s="63">
        <f>+Table1_1[[#This Row],[Operating Profit (Gross Profit - Total operating expenses)]]/Table1_1[[#This Row],[ Total Revenue ]]</f>
        <v>0.11132412320146799</v>
      </c>
    </row>
    <row r="183" spans="1:14" x14ac:dyDescent="0.35">
      <c r="A183" t="s">
        <v>290</v>
      </c>
      <c r="B183" t="s">
        <v>11</v>
      </c>
      <c r="C183" s="1">
        <v>41274</v>
      </c>
      <c r="D183" s="2">
        <v>33013000000</v>
      </c>
      <c r="E183" s="2">
        <v>5717000000</v>
      </c>
      <c r="F183" s="2">
        <v>20801000000</v>
      </c>
      <c r="G183" t="s">
        <v>12</v>
      </c>
      <c r="H183" s="2">
        <v>1679000000</v>
      </c>
      <c r="I183" t="s">
        <v>25</v>
      </c>
      <c r="J183" t="s">
        <v>199</v>
      </c>
      <c r="K183" s="2">
        <f>+Table1_1[[#This Row],[ Total Revenue ]]-Table1_1[[#This Row],[ Cost of Goods Sold ]]</f>
        <v>27296000000</v>
      </c>
      <c r="L183" s="2">
        <f>Table1_1[[#This Row],[Gross Profit (Total Revenue - Cost of Goods Sold)]]-SUM(F183:H183)</f>
        <v>4816000000</v>
      </c>
      <c r="M183" s="63">
        <f>1-(Table1_1[[#This Row],[ Cost of Goods Sold ]]/Table1_1[[#This Row],[ Total Revenue ]])</f>
        <v>0.8268257958985854</v>
      </c>
      <c r="N183" s="63">
        <f>+Table1_1[[#This Row],[Operating Profit (Gross Profit - Total operating expenses)]]/Table1_1[[#This Row],[ Total Revenue ]]</f>
        <v>0.14588192530215369</v>
      </c>
    </row>
    <row r="184" spans="1:14" x14ac:dyDescent="0.35">
      <c r="A184" t="s">
        <v>291</v>
      </c>
      <c r="B184" t="s">
        <v>11</v>
      </c>
      <c r="C184" s="1">
        <v>41274</v>
      </c>
      <c r="D184" s="2">
        <v>1765979000</v>
      </c>
      <c r="E184" s="2">
        <v>567989000</v>
      </c>
      <c r="F184" s="2">
        <v>158950000</v>
      </c>
      <c r="G184" t="s">
        <v>12</v>
      </c>
      <c r="H184" s="2">
        <v>506220000</v>
      </c>
      <c r="I184" t="s">
        <v>52</v>
      </c>
      <c r="J184" t="s">
        <v>53</v>
      </c>
      <c r="K184" s="2">
        <f>+Table1_1[[#This Row],[ Total Revenue ]]-Table1_1[[#This Row],[ Cost of Goods Sold ]]</f>
        <v>1197990000</v>
      </c>
      <c r="L184" s="2">
        <f>Table1_1[[#This Row],[Gross Profit (Total Revenue - Cost of Goods Sold)]]-SUM(F184:H184)</f>
        <v>532820000</v>
      </c>
      <c r="M184" s="63">
        <f>1-(Table1_1[[#This Row],[ Cost of Goods Sold ]]/Table1_1[[#This Row],[ Total Revenue ]])</f>
        <v>0.67837160011529019</v>
      </c>
      <c r="N184" s="63">
        <f>+Table1_1[[#This Row],[Operating Profit (Gross Profit - Total operating expenses)]]/Table1_1[[#This Row],[ Total Revenue ]]</f>
        <v>0.30171366703681074</v>
      </c>
    </row>
    <row r="185" spans="1:14" x14ac:dyDescent="0.35">
      <c r="A185" t="s">
        <v>292</v>
      </c>
      <c r="B185" t="s">
        <v>11</v>
      </c>
      <c r="C185" s="1">
        <v>41639</v>
      </c>
      <c r="D185" s="2">
        <v>2013719000</v>
      </c>
      <c r="E185" t="s">
        <v>12</v>
      </c>
      <c r="F185" s="2">
        <v>401324000</v>
      </c>
      <c r="G185" t="s">
        <v>12</v>
      </c>
      <c r="H185" s="2">
        <v>423312000</v>
      </c>
      <c r="I185" t="s">
        <v>52</v>
      </c>
      <c r="J185" t="s">
        <v>53</v>
      </c>
      <c r="K185" s="2" t="e">
        <f>+Table1_1[[#This Row],[ Total Revenue ]]-Table1_1[[#This Row],[ Cost of Goods Sold ]]</f>
        <v>#VALUE!</v>
      </c>
      <c r="L185" s="2" t="e">
        <f>Table1_1[[#This Row],[Gross Profit (Total Revenue - Cost of Goods Sold)]]-SUM(F185:H185)</f>
        <v>#VALUE!</v>
      </c>
      <c r="M185" s="63" t="e">
        <f>1-(Table1_1[[#This Row],[ Cost of Goods Sold ]]/Table1_1[[#This Row],[ Total Revenue ]])</f>
        <v>#VALUE!</v>
      </c>
      <c r="N185" s="63" t="e">
        <f>+Table1_1[[#This Row],[Operating Profit (Gross Profit - Total operating expenses)]]/Table1_1[[#This Row],[ Total Revenue ]]</f>
        <v>#VALUE!</v>
      </c>
    </row>
    <row r="186" spans="1:14" x14ac:dyDescent="0.35">
      <c r="A186" t="s">
        <v>293</v>
      </c>
      <c r="B186" t="s">
        <v>11</v>
      </c>
      <c r="C186" s="1">
        <v>41308</v>
      </c>
      <c r="D186" s="2">
        <v>74754000000</v>
      </c>
      <c r="E186" s="2">
        <v>48912000000</v>
      </c>
      <c r="F186" s="2">
        <v>16508000000</v>
      </c>
      <c r="G186" t="s">
        <v>12</v>
      </c>
      <c r="H186" s="2">
        <v>1568000000</v>
      </c>
      <c r="I186" t="s">
        <v>19</v>
      </c>
      <c r="J186" t="s">
        <v>294</v>
      </c>
      <c r="K186" s="2">
        <f>+Table1_1[[#This Row],[ Total Revenue ]]-Table1_1[[#This Row],[ Cost of Goods Sold ]]</f>
        <v>25842000000</v>
      </c>
      <c r="L186" s="2">
        <f>Table1_1[[#This Row],[Gross Profit (Total Revenue - Cost of Goods Sold)]]-SUM(F186:H186)</f>
        <v>7766000000</v>
      </c>
      <c r="M186" s="63">
        <f>1-(Table1_1[[#This Row],[ Cost of Goods Sold ]]/Table1_1[[#This Row],[ Total Revenue ]])</f>
        <v>0.34569387591299461</v>
      </c>
      <c r="N186" s="63">
        <f>+Table1_1[[#This Row],[Operating Profit (Gross Profit - Total operating expenses)]]/Table1_1[[#This Row],[ Total Revenue ]]</f>
        <v>0.10388741739572464</v>
      </c>
    </row>
    <row r="187" spans="1:14" x14ac:dyDescent="0.35">
      <c r="A187" t="s">
        <v>295</v>
      </c>
      <c r="B187" t="s">
        <v>11</v>
      </c>
      <c r="C187" s="1">
        <v>41274</v>
      </c>
      <c r="D187" s="2">
        <v>12245000000</v>
      </c>
      <c r="E187" s="2">
        <v>3535000000</v>
      </c>
      <c r="F187" s="2">
        <v>1126000000</v>
      </c>
      <c r="G187" t="s">
        <v>12</v>
      </c>
      <c r="H187" s="2">
        <v>2866000000</v>
      </c>
      <c r="I187" t="s">
        <v>83</v>
      </c>
      <c r="J187" t="s">
        <v>144</v>
      </c>
      <c r="K187" s="2">
        <f>+Table1_1[[#This Row],[ Total Revenue ]]-Table1_1[[#This Row],[ Cost of Goods Sold ]]</f>
        <v>8710000000</v>
      </c>
      <c r="L187" s="2">
        <f>Table1_1[[#This Row],[Gross Profit (Total Revenue - Cost of Goods Sold)]]-SUM(F187:H187)</f>
        <v>4718000000</v>
      </c>
      <c r="M187" s="63">
        <f>1-(Table1_1[[#This Row],[ Cost of Goods Sold ]]/Table1_1[[#This Row],[ Total Revenue ]])</f>
        <v>0.71131073907717435</v>
      </c>
      <c r="N187" s="63">
        <f>+Table1_1[[#This Row],[Operating Profit (Gross Profit - Total operating expenses)]]/Table1_1[[#This Row],[ Total Revenue ]]</f>
        <v>0.38530012249897916</v>
      </c>
    </row>
    <row r="188" spans="1:14" x14ac:dyDescent="0.35">
      <c r="A188" t="s">
        <v>296</v>
      </c>
      <c r="B188" t="s">
        <v>11</v>
      </c>
      <c r="C188" s="1">
        <v>41274</v>
      </c>
      <c r="D188" s="2">
        <v>22086000000</v>
      </c>
      <c r="E188" s="2">
        <v>13195000000</v>
      </c>
      <c r="F188" t="s">
        <v>12</v>
      </c>
      <c r="G188" t="s">
        <v>12</v>
      </c>
      <c r="H188" s="2">
        <v>7080000000</v>
      </c>
      <c r="I188" t="s">
        <v>47</v>
      </c>
      <c r="J188" t="s">
        <v>50</v>
      </c>
      <c r="K188" s="2">
        <f>+Table1_1[[#This Row],[ Total Revenue ]]-Table1_1[[#This Row],[ Cost of Goods Sold ]]</f>
        <v>8891000000</v>
      </c>
      <c r="L188" s="2">
        <f>Table1_1[[#This Row],[Gross Profit (Total Revenue - Cost of Goods Sold)]]-SUM(F188:H188)</f>
        <v>1811000000</v>
      </c>
      <c r="M188" s="63">
        <f>1-(Table1_1[[#This Row],[ Cost of Goods Sold ]]/Table1_1[[#This Row],[ Total Revenue ]])</f>
        <v>0.40256270940867522</v>
      </c>
      <c r="N188" s="63">
        <f>+Table1_1[[#This Row],[Operating Profit (Gross Profit - Total operating expenses)]]/Table1_1[[#This Row],[ Total Revenue ]]</f>
        <v>8.199764556732772E-2</v>
      </c>
    </row>
    <row r="189" spans="1:14" x14ac:dyDescent="0.35">
      <c r="A189" t="s">
        <v>297</v>
      </c>
      <c r="B189" t="s">
        <v>11</v>
      </c>
      <c r="C189" s="1">
        <v>41274</v>
      </c>
      <c r="D189" s="2">
        <v>5580506000</v>
      </c>
      <c r="E189" s="2">
        <v>3440623000</v>
      </c>
      <c r="F189" s="2">
        <v>1111232000</v>
      </c>
      <c r="G189" t="s">
        <v>12</v>
      </c>
      <c r="H189" t="s">
        <v>12</v>
      </c>
      <c r="I189" t="s">
        <v>19</v>
      </c>
      <c r="J189" t="s">
        <v>298</v>
      </c>
      <c r="K189" s="2">
        <f>+Table1_1[[#This Row],[ Total Revenue ]]-Table1_1[[#This Row],[ Cost of Goods Sold ]]</f>
        <v>2139883000</v>
      </c>
      <c r="L189" s="2">
        <f>Table1_1[[#This Row],[Gross Profit (Total Revenue - Cost of Goods Sold)]]-SUM(F189:H189)</f>
        <v>1028651000</v>
      </c>
      <c r="M189" s="63">
        <f>1-(Table1_1[[#This Row],[ Cost of Goods Sold ]]/Table1_1[[#This Row],[ Total Revenue ]])</f>
        <v>0.38345680481304023</v>
      </c>
      <c r="N189" s="63">
        <f>+Table1_1[[#This Row],[Operating Profit (Gross Profit - Total operating expenses)]]/Table1_1[[#This Row],[ Total Revenue ]]</f>
        <v>0.18432934217793154</v>
      </c>
    </row>
    <row r="190" spans="1:14" x14ac:dyDescent="0.35">
      <c r="A190" t="s">
        <v>299</v>
      </c>
      <c r="B190" t="s">
        <v>11</v>
      </c>
      <c r="C190" s="1">
        <v>41545</v>
      </c>
      <c r="D190" s="2">
        <v>2492300000</v>
      </c>
      <c r="E190" s="2">
        <v>1330900000</v>
      </c>
      <c r="F190" s="2">
        <v>661100000</v>
      </c>
      <c r="G190" s="2">
        <v>197600000</v>
      </c>
      <c r="H190" s="2">
        <v>112600000</v>
      </c>
      <c r="I190" t="s">
        <v>25</v>
      </c>
      <c r="J190" t="s">
        <v>30</v>
      </c>
      <c r="K190" s="2">
        <f>+Table1_1[[#This Row],[ Total Revenue ]]-Table1_1[[#This Row],[ Cost of Goods Sold ]]</f>
        <v>1161400000</v>
      </c>
      <c r="L190" s="2">
        <f>Table1_1[[#This Row],[Gross Profit (Total Revenue - Cost of Goods Sold)]]-SUM(F190:H190)</f>
        <v>190100000</v>
      </c>
      <c r="M190" s="63">
        <f>1-(Table1_1[[#This Row],[ Cost of Goods Sold ]]/Table1_1[[#This Row],[ Total Revenue ]])</f>
        <v>0.46599526541748582</v>
      </c>
      <c r="N190" s="63">
        <f>+Table1_1[[#This Row],[Operating Profit (Gross Profit - Total operating expenses)]]/Table1_1[[#This Row],[ Total Revenue ]]</f>
        <v>7.627492677446536E-2</v>
      </c>
    </row>
    <row r="191" spans="1:14" x14ac:dyDescent="0.35">
      <c r="A191" t="s">
        <v>300</v>
      </c>
      <c r="B191" t="s">
        <v>11</v>
      </c>
      <c r="C191" s="1">
        <v>41639</v>
      </c>
      <c r="D191" s="2">
        <v>39055000000</v>
      </c>
      <c r="E191" s="2">
        <v>28364000000</v>
      </c>
      <c r="F191" s="2">
        <v>5190000000</v>
      </c>
      <c r="G191" t="s">
        <v>12</v>
      </c>
      <c r="H191" t="s">
        <v>12</v>
      </c>
      <c r="I191" t="s">
        <v>13</v>
      </c>
      <c r="J191" t="s">
        <v>164</v>
      </c>
      <c r="K191" s="2">
        <f>+Table1_1[[#This Row],[ Total Revenue ]]-Table1_1[[#This Row],[ Cost of Goods Sold ]]</f>
        <v>10691000000</v>
      </c>
      <c r="L191" s="2">
        <f>Table1_1[[#This Row],[Gross Profit (Total Revenue - Cost of Goods Sold)]]-SUM(F191:H191)</f>
        <v>5501000000</v>
      </c>
      <c r="M191" s="63">
        <f>1-(Table1_1[[#This Row],[ Cost of Goods Sold ]]/Table1_1[[#This Row],[ Total Revenue ]])</f>
        <v>0.27374215849443095</v>
      </c>
      <c r="N191" s="63">
        <f>+Table1_1[[#This Row],[Operating Profit (Gross Profit - Total operating expenses)]]/Table1_1[[#This Row],[ Total Revenue ]]</f>
        <v>0.14085264370759185</v>
      </c>
    </row>
    <row r="192" spans="1:14" x14ac:dyDescent="0.35">
      <c r="A192" t="s">
        <v>301</v>
      </c>
      <c r="B192" t="s">
        <v>11</v>
      </c>
      <c r="C192" s="1">
        <v>41547</v>
      </c>
      <c r="D192" s="2">
        <v>3387614000</v>
      </c>
      <c r="E192" s="2">
        <v>1852768000</v>
      </c>
      <c r="F192" s="2">
        <v>126250000</v>
      </c>
      <c r="G192" s="2">
        <v>15235000</v>
      </c>
      <c r="H192" s="2">
        <v>455623000</v>
      </c>
      <c r="I192" t="s">
        <v>83</v>
      </c>
      <c r="J192" t="s">
        <v>302</v>
      </c>
      <c r="K192" s="2">
        <f>+Table1_1[[#This Row],[ Total Revenue ]]-Table1_1[[#This Row],[ Cost of Goods Sold ]]</f>
        <v>1534846000</v>
      </c>
      <c r="L192" s="2">
        <f>Table1_1[[#This Row],[Gross Profit (Total Revenue - Cost of Goods Sold)]]-SUM(F192:H192)</f>
        <v>937738000</v>
      </c>
      <c r="M192" s="63">
        <f>1-(Table1_1[[#This Row],[ Cost of Goods Sold ]]/Table1_1[[#This Row],[ Total Revenue ]])</f>
        <v>0.45307582268818114</v>
      </c>
      <c r="N192" s="63">
        <f>+Table1_1[[#This Row],[Operating Profit (Gross Profit - Total operating expenses)]]/Table1_1[[#This Row],[ Total Revenue ]]</f>
        <v>0.27681371018067585</v>
      </c>
    </row>
    <row r="193" spans="1:14" x14ac:dyDescent="0.35">
      <c r="A193" t="s">
        <v>303</v>
      </c>
      <c r="B193" t="s">
        <v>11</v>
      </c>
      <c r="C193" s="1">
        <v>41943</v>
      </c>
      <c r="D193" s="2">
        <v>55123000000</v>
      </c>
      <c r="E193" s="2">
        <v>39486000000</v>
      </c>
      <c r="F193" s="2">
        <v>8717000000</v>
      </c>
      <c r="G193" s="2">
        <v>2197000000</v>
      </c>
      <c r="H193" s="2">
        <v>906000000</v>
      </c>
      <c r="I193" t="s">
        <v>22</v>
      </c>
      <c r="J193" t="s">
        <v>304</v>
      </c>
      <c r="K193" s="2">
        <f>+Table1_1[[#This Row],[ Total Revenue ]]-Table1_1[[#This Row],[ Cost of Goods Sold ]]</f>
        <v>15637000000</v>
      </c>
      <c r="L193" s="2">
        <f>Table1_1[[#This Row],[Gross Profit (Total Revenue - Cost of Goods Sold)]]-SUM(F193:H193)</f>
        <v>3817000000</v>
      </c>
      <c r="M193" s="63">
        <f>1-(Table1_1[[#This Row],[ Cost of Goods Sold ]]/Table1_1[[#This Row],[ Total Revenue ]])</f>
        <v>0.28367469114525701</v>
      </c>
      <c r="N193" s="63">
        <f>+Table1_1[[#This Row],[Operating Profit (Gross Profit - Total operating expenses)]]/Table1_1[[#This Row],[ Total Revenue ]]</f>
        <v>6.9245142680913599E-2</v>
      </c>
    </row>
    <row r="194" spans="1:14" x14ac:dyDescent="0.35">
      <c r="A194" t="s">
        <v>305</v>
      </c>
      <c r="B194" t="s">
        <v>11</v>
      </c>
      <c r="C194" s="1">
        <v>41578</v>
      </c>
      <c r="D194" s="2">
        <v>112298000000</v>
      </c>
      <c r="E194" s="2">
        <v>86380000000</v>
      </c>
      <c r="F194" s="2">
        <v>13267000000</v>
      </c>
      <c r="G194" s="2">
        <v>3135000000</v>
      </c>
      <c r="H194" s="2">
        <v>1373000000</v>
      </c>
      <c r="I194" t="s">
        <v>22</v>
      </c>
      <c r="J194" t="s">
        <v>23</v>
      </c>
      <c r="K194" s="2">
        <f>+Table1_1[[#This Row],[ Total Revenue ]]-Table1_1[[#This Row],[ Cost of Goods Sold ]]</f>
        <v>25918000000</v>
      </c>
      <c r="L194" s="2">
        <f>Table1_1[[#This Row],[Gross Profit (Total Revenue - Cost of Goods Sold)]]-SUM(F194:H194)</f>
        <v>8143000000</v>
      </c>
      <c r="M194" s="63">
        <f>1-(Table1_1[[#This Row],[ Cost of Goods Sold ]]/Table1_1[[#This Row],[ Total Revenue ]])</f>
        <v>0.2307966303941299</v>
      </c>
      <c r="N194" s="63">
        <f>+Table1_1[[#This Row],[Operating Profit (Gross Profit - Total operating expenses)]]/Table1_1[[#This Row],[ Total Revenue ]]</f>
        <v>7.2512422304938651E-2</v>
      </c>
    </row>
    <row r="195" spans="1:14" x14ac:dyDescent="0.35">
      <c r="A195" t="s">
        <v>306</v>
      </c>
      <c r="B195" t="s">
        <v>11</v>
      </c>
      <c r="C195" s="1">
        <v>41394</v>
      </c>
      <c r="D195" s="2">
        <v>2807114000</v>
      </c>
      <c r="E195" s="2">
        <v>1123773000</v>
      </c>
      <c r="F195" s="2">
        <v>828095000</v>
      </c>
      <c r="G195" t="s">
        <v>12</v>
      </c>
      <c r="H195" s="2">
        <v>92407000</v>
      </c>
      <c r="I195" t="s">
        <v>47</v>
      </c>
      <c r="J195" t="s">
        <v>100</v>
      </c>
      <c r="K195" s="2">
        <f>+Table1_1[[#This Row],[ Total Revenue ]]-Table1_1[[#This Row],[ Cost of Goods Sold ]]</f>
        <v>1683341000</v>
      </c>
      <c r="L195" s="2">
        <f>Table1_1[[#This Row],[Gross Profit (Total Revenue - Cost of Goods Sold)]]-SUM(F195:H195)</f>
        <v>762839000</v>
      </c>
      <c r="M195" s="63">
        <f>1-(Table1_1[[#This Row],[ Cost of Goods Sold ]]/Table1_1[[#This Row],[ Total Revenue ]])</f>
        <v>0.59966962510250743</v>
      </c>
      <c r="N195" s="63">
        <f>+Table1_1[[#This Row],[Operating Profit (Gross Profit - Total operating expenses)]]/Table1_1[[#This Row],[ Total Revenue ]]</f>
        <v>0.27175205566998706</v>
      </c>
    </row>
    <row r="196" spans="1:14" x14ac:dyDescent="0.35">
      <c r="A196" t="s">
        <v>307</v>
      </c>
      <c r="B196" t="s">
        <v>11</v>
      </c>
      <c r="C196" s="1">
        <v>41574</v>
      </c>
      <c r="D196" s="2">
        <v>8751654000</v>
      </c>
      <c r="E196" s="2">
        <v>7338838000</v>
      </c>
      <c r="F196" s="2">
        <v>627340000</v>
      </c>
      <c r="G196" t="s">
        <v>12</v>
      </c>
      <c r="H196" t="s">
        <v>12</v>
      </c>
      <c r="I196" t="s">
        <v>36</v>
      </c>
      <c r="J196" t="s">
        <v>124</v>
      </c>
      <c r="K196" s="2">
        <f>+Table1_1[[#This Row],[ Total Revenue ]]-Table1_1[[#This Row],[ Cost of Goods Sold ]]</f>
        <v>1412816000</v>
      </c>
      <c r="L196" s="2">
        <f>Table1_1[[#This Row],[Gross Profit (Total Revenue - Cost of Goods Sold)]]-SUM(F196:H196)</f>
        <v>785476000</v>
      </c>
      <c r="M196" s="63">
        <f>1-(Table1_1[[#This Row],[ Cost of Goods Sold ]]/Table1_1[[#This Row],[ Total Revenue ]])</f>
        <v>0.16143417004374261</v>
      </c>
      <c r="N196" s="63">
        <f>+Table1_1[[#This Row],[Operating Profit (Gross Profit - Total operating expenses)]]/Table1_1[[#This Row],[ Total Revenue ]]</f>
        <v>8.9751720074856711E-2</v>
      </c>
    </row>
    <row r="197" spans="1:14" x14ac:dyDescent="0.35">
      <c r="A197" t="s">
        <v>308</v>
      </c>
      <c r="B197" t="s">
        <v>11</v>
      </c>
      <c r="C197" s="1">
        <v>41453</v>
      </c>
      <c r="D197" s="2">
        <v>5112000000</v>
      </c>
      <c r="E197" s="2">
        <v>3385000000</v>
      </c>
      <c r="F197" s="2">
        <v>914000000</v>
      </c>
      <c r="G197" t="s">
        <v>12</v>
      </c>
      <c r="H197" t="s">
        <v>12</v>
      </c>
      <c r="I197" t="s">
        <v>22</v>
      </c>
      <c r="J197" t="s">
        <v>309</v>
      </c>
      <c r="K197" s="2">
        <f>+Table1_1[[#This Row],[ Total Revenue ]]-Table1_1[[#This Row],[ Cost of Goods Sold ]]</f>
        <v>1727000000</v>
      </c>
      <c r="L197" s="2">
        <f>Table1_1[[#This Row],[Gross Profit (Total Revenue - Cost of Goods Sold)]]-SUM(F197:H197)</f>
        <v>813000000</v>
      </c>
      <c r="M197" s="63">
        <f>1-(Table1_1[[#This Row],[ Cost of Goods Sold ]]/Table1_1[[#This Row],[ Total Revenue ]])</f>
        <v>0.33783255086071984</v>
      </c>
      <c r="N197" s="63">
        <f>+Table1_1[[#This Row],[Operating Profit (Gross Profit - Total operating expenses)]]/Table1_1[[#This Row],[ Total Revenue ]]</f>
        <v>0.159037558685446</v>
      </c>
    </row>
    <row r="198" spans="1:14" x14ac:dyDescent="0.35">
      <c r="A198" t="s">
        <v>310</v>
      </c>
      <c r="B198" t="s">
        <v>11</v>
      </c>
      <c r="C198" s="1">
        <v>41272</v>
      </c>
      <c r="D198" s="2">
        <v>8939967000</v>
      </c>
      <c r="E198" s="2">
        <v>6432454000</v>
      </c>
      <c r="F198" s="2">
        <v>1873360000</v>
      </c>
      <c r="G198" t="s">
        <v>12</v>
      </c>
      <c r="H198" t="s">
        <v>12</v>
      </c>
      <c r="I198" t="s">
        <v>25</v>
      </c>
      <c r="J198" t="s">
        <v>28</v>
      </c>
      <c r="K198" s="2">
        <f>+Table1_1[[#This Row],[ Total Revenue ]]-Table1_1[[#This Row],[ Cost of Goods Sold ]]</f>
        <v>2507513000</v>
      </c>
      <c r="L198" s="2">
        <f>Table1_1[[#This Row],[Gross Profit (Total Revenue - Cost of Goods Sold)]]-SUM(F198:H198)</f>
        <v>634153000</v>
      </c>
      <c r="M198" s="63">
        <f>1-(Table1_1[[#This Row],[ Cost of Goods Sold ]]/Table1_1[[#This Row],[ Total Revenue ]])</f>
        <v>0.28048347382042904</v>
      </c>
      <c r="N198" s="63">
        <f>+Table1_1[[#This Row],[Operating Profit (Gross Profit - Total operating expenses)]]/Table1_1[[#This Row],[ Total Revenue ]]</f>
        <v>7.0934601883877194E-2</v>
      </c>
    </row>
    <row r="199" spans="1:14" x14ac:dyDescent="0.35">
      <c r="A199" t="s">
        <v>311</v>
      </c>
      <c r="B199" t="s">
        <v>11</v>
      </c>
      <c r="C199" s="1">
        <v>41274</v>
      </c>
      <c r="D199" s="2">
        <v>5059000000</v>
      </c>
      <c r="E199" s="2">
        <v>1885000000</v>
      </c>
      <c r="F199" s="2">
        <v>2101000000</v>
      </c>
      <c r="G199" t="s">
        <v>12</v>
      </c>
      <c r="H199" s="2">
        <v>722000000</v>
      </c>
      <c r="I199" t="s">
        <v>52</v>
      </c>
      <c r="J199" t="s">
        <v>53</v>
      </c>
      <c r="K199" s="2">
        <f>+Table1_1[[#This Row],[ Total Revenue ]]-Table1_1[[#This Row],[ Cost of Goods Sold ]]</f>
        <v>3174000000</v>
      </c>
      <c r="L199" s="2">
        <f>Table1_1[[#This Row],[Gross Profit (Total Revenue - Cost of Goods Sold)]]-SUM(F199:H199)</f>
        <v>351000000</v>
      </c>
      <c r="M199" s="63">
        <f>1-(Table1_1[[#This Row],[ Cost of Goods Sold ]]/Table1_1[[#This Row],[ Total Revenue ]])</f>
        <v>0.62739671871911451</v>
      </c>
      <c r="N199" s="63">
        <f>+Table1_1[[#This Row],[Operating Profit (Gross Profit - Total operating expenses)]]/Table1_1[[#This Row],[ Total Revenue ]]</f>
        <v>6.938130065230283E-2</v>
      </c>
    </row>
    <row r="200" spans="1:14" x14ac:dyDescent="0.35">
      <c r="A200" t="s">
        <v>312</v>
      </c>
      <c r="B200" t="s">
        <v>11</v>
      </c>
      <c r="C200" s="1">
        <v>41274</v>
      </c>
      <c r="D200" s="2">
        <v>6644252000</v>
      </c>
      <c r="E200" s="2">
        <v>3784370000</v>
      </c>
      <c r="F200" s="2">
        <v>1703796000</v>
      </c>
      <c r="G200" t="s">
        <v>12</v>
      </c>
      <c r="H200" t="s">
        <v>12</v>
      </c>
      <c r="I200" t="s">
        <v>36</v>
      </c>
      <c r="J200" t="s">
        <v>124</v>
      </c>
      <c r="K200" s="2">
        <f>+Table1_1[[#This Row],[ Total Revenue ]]-Table1_1[[#This Row],[ Cost of Goods Sold ]]</f>
        <v>2859882000</v>
      </c>
      <c r="L200" s="2">
        <f>Table1_1[[#This Row],[Gross Profit (Total Revenue - Cost of Goods Sold)]]-SUM(F200:H200)</f>
        <v>1156086000</v>
      </c>
      <c r="M200" s="63">
        <f>1-(Table1_1[[#This Row],[ Cost of Goods Sold ]]/Table1_1[[#This Row],[ Total Revenue ]])</f>
        <v>0.43042949003138353</v>
      </c>
      <c r="N200" s="63">
        <f>+Table1_1[[#This Row],[Operating Profit (Gross Profit - Total operating expenses)]]/Table1_1[[#This Row],[ Total Revenue ]]</f>
        <v>0.17399791579247748</v>
      </c>
    </row>
    <row r="201" spans="1:14" x14ac:dyDescent="0.35">
      <c r="A201" t="s">
        <v>313</v>
      </c>
      <c r="B201" t="s">
        <v>11</v>
      </c>
      <c r="C201" s="1">
        <v>41639</v>
      </c>
      <c r="D201" s="2">
        <v>41313000000</v>
      </c>
      <c r="E201" s="2">
        <v>32564000000</v>
      </c>
      <c r="F201" t="s">
        <v>12</v>
      </c>
      <c r="G201" t="s">
        <v>12</v>
      </c>
      <c r="H201" s="2">
        <v>6688000000</v>
      </c>
      <c r="I201" t="s">
        <v>25</v>
      </c>
      <c r="J201" t="s">
        <v>81</v>
      </c>
      <c r="K201" s="2">
        <f>+Table1_1[[#This Row],[ Total Revenue ]]-Table1_1[[#This Row],[ Cost of Goods Sold ]]</f>
        <v>8749000000</v>
      </c>
      <c r="L201" s="2">
        <f>Table1_1[[#This Row],[Gross Profit (Total Revenue - Cost of Goods Sold)]]-SUM(F201:H201)</f>
        <v>2061000000</v>
      </c>
      <c r="M201" s="63">
        <f>1-(Table1_1[[#This Row],[ Cost of Goods Sold ]]/Table1_1[[#This Row],[ Total Revenue ]])</f>
        <v>0.21177353375450825</v>
      </c>
      <c r="N201" s="63">
        <f>+Table1_1[[#This Row],[Operating Profit (Gross Profit - Total operating expenses)]]/Table1_1[[#This Row],[ Total Revenue ]]</f>
        <v>4.9887444630019609E-2</v>
      </c>
    </row>
    <row r="202" spans="1:14" x14ac:dyDescent="0.35">
      <c r="A202" t="s">
        <v>314</v>
      </c>
      <c r="B202" t="s">
        <v>11</v>
      </c>
      <c r="C202" s="1">
        <v>41274</v>
      </c>
      <c r="D202" s="2">
        <v>102874000000</v>
      </c>
      <c r="E202" s="2">
        <v>52513000000</v>
      </c>
      <c r="F202" s="2">
        <v>22389000000</v>
      </c>
      <c r="G202" s="2">
        <v>5816000000</v>
      </c>
      <c r="H202" t="s">
        <v>12</v>
      </c>
      <c r="I202" t="s">
        <v>22</v>
      </c>
      <c r="J202" t="s">
        <v>176</v>
      </c>
      <c r="K202" s="2">
        <f>+Table1_1[[#This Row],[ Total Revenue ]]-Table1_1[[#This Row],[ Cost of Goods Sold ]]</f>
        <v>50361000000</v>
      </c>
      <c r="L202" s="2">
        <f>Table1_1[[#This Row],[Gross Profit (Total Revenue - Cost of Goods Sold)]]-SUM(F202:H202)</f>
        <v>22156000000</v>
      </c>
      <c r="M202" s="63">
        <f>1-(Table1_1[[#This Row],[ Cost of Goods Sold ]]/Table1_1[[#This Row],[ Total Revenue ]])</f>
        <v>0.48954060306783054</v>
      </c>
      <c r="N202" s="63">
        <f>+Table1_1[[#This Row],[Operating Profit (Gross Profit - Total operating expenses)]]/Table1_1[[#This Row],[ Total Revenue ]]</f>
        <v>0.21537025876314714</v>
      </c>
    </row>
    <row r="203" spans="1:14" x14ac:dyDescent="0.35">
      <c r="A203" t="s">
        <v>315</v>
      </c>
      <c r="B203" t="s">
        <v>11</v>
      </c>
      <c r="C203" s="1">
        <v>41274</v>
      </c>
      <c r="D203" s="2">
        <v>1293338000</v>
      </c>
      <c r="E203" s="2">
        <v>594190000</v>
      </c>
      <c r="F203" s="2">
        <v>354571000</v>
      </c>
      <c r="G203" s="2">
        <v>82014000</v>
      </c>
      <c r="H203" t="s">
        <v>12</v>
      </c>
      <c r="I203" t="s">
        <v>25</v>
      </c>
      <c r="J203" t="s">
        <v>30</v>
      </c>
      <c r="K203" s="2">
        <f>+Table1_1[[#This Row],[ Total Revenue ]]-Table1_1[[#This Row],[ Cost of Goods Sold ]]</f>
        <v>699148000</v>
      </c>
      <c r="L203" s="2">
        <f>Table1_1[[#This Row],[Gross Profit (Total Revenue - Cost of Goods Sold)]]-SUM(F203:H203)</f>
        <v>262563000</v>
      </c>
      <c r="M203" s="63">
        <f>1-(Table1_1[[#This Row],[ Cost of Goods Sold ]]/Table1_1[[#This Row],[ Total Revenue ]])</f>
        <v>0.54057639998206186</v>
      </c>
      <c r="N203" s="63">
        <f>+Table1_1[[#This Row],[Operating Profit (Gross Profit - Total operating expenses)]]/Table1_1[[#This Row],[ Total Revenue ]]</f>
        <v>0.2030118963488276</v>
      </c>
    </row>
    <row r="204" spans="1:14" x14ac:dyDescent="0.35">
      <c r="A204" t="s">
        <v>316</v>
      </c>
      <c r="B204" t="s">
        <v>11</v>
      </c>
      <c r="C204" s="1">
        <v>41274</v>
      </c>
      <c r="D204" s="2">
        <v>2821446000</v>
      </c>
      <c r="E204" s="2">
        <v>1645912000</v>
      </c>
      <c r="F204" s="2">
        <v>453535000</v>
      </c>
      <c r="G204" s="2">
        <v>233713000</v>
      </c>
      <c r="H204" t="s">
        <v>12</v>
      </c>
      <c r="I204" t="s">
        <v>59</v>
      </c>
      <c r="J204" t="s">
        <v>60</v>
      </c>
      <c r="K204" s="2">
        <f>+Table1_1[[#This Row],[ Total Revenue ]]-Table1_1[[#This Row],[ Cost of Goods Sold ]]</f>
        <v>1175534000</v>
      </c>
      <c r="L204" s="2">
        <f>Table1_1[[#This Row],[Gross Profit (Total Revenue - Cost of Goods Sold)]]-SUM(F204:H204)</f>
        <v>488286000</v>
      </c>
      <c r="M204" s="63">
        <f>1-(Table1_1[[#This Row],[ Cost of Goods Sold ]]/Table1_1[[#This Row],[ Total Revenue ]])</f>
        <v>0.4166423883356265</v>
      </c>
      <c r="N204" s="63">
        <f>+Table1_1[[#This Row],[Operating Profit (Gross Profit - Total operating expenses)]]/Table1_1[[#This Row],[ Total Revenue ]]</f>
        <v>0.17306232336185062</v>
      </c>
    </row>
    <row r="205" spans="1:14" x14ac:dyDescent="0.35">
      <c r="A205" t="s">
        <v>317</v>
      </c>
      <c r="B205" t="s">
        <v>11</v>
      </c>
      <c r="C205" s="1">
        <v>41637</v>
      </c>
      <c r="D205" s="2">
        <v>1421178000</v>
      </c>
      <c r="E205" s="2">
        <v>509291000</v>
      </c>
      <c r="F205" s="2">
        <v>397285000</v>
      </c>
      <c r="G205" s="2">
        <v>276743000</v>
      </c>
      <c r="H205" t="s">
        <v>12</v>
      </c>
      <c r="I205" t="s">
        <v>25</v>
      </c>
      <c r="J205" t="s">
        <v>318</v>
      </c>
      <c r="K205" s="2">
        <f>+Table1_1[[#This Row],[ Total Revenue ]]-Table1_1[[#This Row],[ Cost of Goods Sold ]]</f>
        <v>911887000</v>
      </c>
      <c r="L205" s="2">
        <f>Table1_1[[#This Row],[Gross Profit (Total Revenue - Cost of Goods Sold)]]-SUM(F205:H205)</f>
        <v>237859000</v>
      </c>
      <c r="M205" s="63">
        <f>1-(Table1_1[[#This Row],[ Cost of Goods Sold ]]/Table1_1[[#This Row],[ Total Revenue ]])</f>
        <v>0.64164165220683123</v>
      </c>
      <c r="N205" s="63">
        <f>+Table1_1[[#This Row],[Operating Profit (Gross Profit - Total operating expenses)]]/Table1_1[[#This Row],[ Total Revenue ]]</f>
        <v>0.16736749372703488</v>
      </c>
    </row>
    <row r="206" spans="1:14" x14ac:dyDescent="0.35">
      <c r="A206" t="s">
        <v>319</v>
      </c>
      <c r="B206" t="s">
        <v>11</v>
      </c>
      <c r="C206" s="1">
        <v>41636</v>
      </c>
      <c r="D206" s="2">
        <v>52708000000</v>
      </c>
      <c r="E206" s="2">
        <v>21187000000</v>
      </c>
      <c r="F206" s="2">
        <v>8088000000</v>
      </c>
      <c r="G206" s="2">
        <v>10611000000</v>
      </c>
      <c r="H206" s="2">
        <v>291000000</v>
      </c>
      <c r="I206" t="s">
        <v>22</v>
      </c>
      <c r="J206" t="s">
        <v>34</v>
      </c>
      <c r="K206" s="2">
        <f>+Table1_1[[#This Row],[ Total Revenue ]]-Table1_1[[#This Row],[ Cost of Goods Sold ]]</f>
        <v>31521000000</v>
      </c>
      <c r="L206" s="2">
        <f>Table1_1[[#This Row],[Gross Profit (Total Revenue - Cost of Goods Sold)]]-SUM(F206:H206)</f>
        <v>12531000000</v>
      </c>
      <c r="M206" s="63">
        <f>1-(Table1_1[[#This Row],[ Cost of Goods Sold ]]/Table1_1[[#This Row],[ Total Revenue ]])</f>
        <v>0.5980306594824315</v>
      </c>
      <c r="N206" s="63">
        <f>+Table1_1[[#This Row],[Operating Profit (Gross Profit - Total operating expenses)]]/Table1_1[[#This Row],[ Total Revenue ]]</f>
        <v>0.23774379600819609</v>
      </c>
    </row>
    <row r="207" spans="1:14" x14ac:dyDescent="0.35">
      <c r="A207" t="s">
        <v>320</v>
      </c>
      <c r="B207" t="s">
        <v>11</v>
      </c>
      <c r="C207" s="1">
        <v>41486</v>
      </c>
      <c r="D207" s="2">
        <v>3946000000</v>
      </c>
      <c r="E207" s="2">
        <v>527000000</v>
      </c>
      <c r="F207" s="2">
        <v>1534000000</v>
      </c>
      <c r="G207" s="2">
        <v>647000000</v>
      </c>
      <c r="H207" s="2">
        <v>30000000</v>
      </c>
      <c r="I207" t="s">
        <v>22</v>
      </c>
      <c r="J207" t="s">
        <v>57</v>
      </c>
      <c r="K207" s="2">
        <f>+Table1_1[[#This Row],[ Total Revenue ]]-Table1_1[[#This Row],[ Cost of Goods Sold ]]</f>
        <v>3419000000</v>
      </c>
      <c r="L207" s="2">
        <f>Table1_1[[#This Row],[Gross Profit (Total Revenue - Cost of Goods Sold)]]-SUM(F207:H207)</f>
        <v>1208000000</v>
      </c>
      <c r="M207" s="63">
        <f>1-(Table1_1[[#This Row],[ Cost of Goods Sold ]]/Table1_1[[#This Row],[ Total Revenue ]])</f>
        <v>0.86644703497212361</v>
      </c>
      <c r="N207" s="63">
        <f>+Table1_1[[#This Row],[Operating Profit (Gross Profit - Total operating expenses)]]/Table1_1[[#This Row],[ Total Revenue ]]</f>
        <v>0.30613279270146987</v>
      </c>
    </row>
    <row r="208" spans="1:14" x14ac:dyDescent="0.35">
      <c r="A208" t="s">
        <v>321</v>
      </c>
      <c r="B208" t="s">
        <v>11</v>
      </c>
      <c r="C208" s="1">
        <v>41274</v>
      </c>
      <c r="D208" s="2">
        <v>21852000000</v>
      </c>
      <c r="E208" s="2">
        <v>15287000000</v>
      </c>
      <c r="F208" s="2">
        <v>3303000000</v>
      </c>
      <c r="G208" t="s">
        <v>12</v>
      </c>
      <c r="H208" s="2">
        <v>1473000000</v>
      </c>
      <c r="I208" t="s">
        <v>59</v>
      </c>
      <c r="J208" t="s">
        <v>96</v>
      </c>
      <c r="K208" s="2">
        <f>+Table1_1[[#This Row],[ Total Revenue ]]-Table1_1[[#This Row],[ Cost of Goods Sold ]]</f>
        <v>6565000000</v>
      </c>
      <c r="L208" s="2">
        <f>Table1_1[[#This Row],[Gross Profit (Total Revenue - Cost of Goods Sold)]]-SUM(F208:H208)</f>
        <v>1789000000</v>
      </c>
      <c r="M208" s="63">
        <f>1-(Table1_1[[#This Row],[ Cost of Goods Sold ]]/Table1_1[[#This Row],[ Total Revenue ]])</f>
        <v>0.30043016657514188</v>
      </c>
      <c r="N208" s="63">
        <f>+Table1_1[[#This Row],[Operating Profit (Gross Profit - Total operating expenses)]]/Table1_1[[#This Row],[ Total Revenue ]]</f>
        <v>8.1868936481786558E-2</v>
      </c>
    </row>
    <row r="209" spans="1:14" x14ac:dyDescent="0.35">
      <c r="A209" t="s">
        <v>322</v>
      </c>
      <c r="B209" t="s">
        <v>11</v>
      </c>
      <c r="C209" s="1">
        <v>41274</v>
      </c>
      <c r="D209" s="2">
        <v>6956200000</v>
      </c>
      <c r="E209" t="s">
        <v>12</v>
      </c>
      <c r="F209" s="2">
        <v>6279100000</v>
      </c>
      <c r="G209" t="s">
        <v>12</v>
      </c>
      <c r="H209" t="s">
        <v>12</v>
      </c>
      <c r="I209" t="s">
        <v>19</v>
      </c>
      <c r="J209" t="s">
        <v>323</v>
      </c>
      <c r="K209" s="2" t="e">
        <f>+Table1_1[[#This Row],[ Total Revenue ]]-Table1_1[[#This Row],[ Cost of Goods Sold ]]</f>
        <v>#VALUE!</v>
      </c>
      <c r="L209" s="2" t="e">
        <f>Table1_1[[#This Row],[Gross Profit (Total Revenue - Cost of Goods Sold)]]-SUM(F209:H209)</f>
        <v>#VALUE!</v>
      </c>
      <c r="M209" s="63" t="e">
        <f>1-(Table1_1[[#This Row],[ Cost of Goods Sold ]]/Table1_1[[#This Row],[ Total Revenue ]])</f>
        <v>#VALUE!</v>
      </c>
      <c r="N209" s="63" t="e">
        <f>+Table1_1[[#This Row],[Operating Profit (Gross Profit - Total operating expenses)]]/Table1_1[[#This Row],[ Total Revenue ]]</f>
        <v>#VALUE!</v>
      </c>
    </row>
    <row r="210" spans="1:14" x14ac:dyDescent="0.35">
      <c r="A210" t="s">
        <v>324</v>
      </c>
      <c r="B210" t="s">
        <v>11</v>
      </c>
      <c r="C210" s="1">
        <v>41274</v>
      </c>
      <c r="D210" s="2">
        <v>3003955000</v>
      </c>
      <c r="E210" s="2">
        <v>1277113000</v>
      </c>
      <c r="F210" s="2">
        <v>850371000</v>
      </c>
      <c r="G210" t="s">
        <v>12</v>
      </c>
      <c r="H210" s="2">
        <v>316344000</v>
      </c>
      <c r="I210" t="s">
        <v>52</v>
      </c>
      <c r="J210" t="s">
        <v>53</v>
      </c>
      <c r="K210" s="2">
        <f>+Table1_1[[#This Row],[ Total Revenue ]]-Table1_1[[#This Row],[ Cost of Goods Sold ]]</f>
        <v>1726842000</v>
      </c>
      <c r="L210" s="2">
        <f>Table1_1[[#This Row],[Gross Profit (Total Revenue - Cost of Goods Sold)]]-SUM(F210:H210)</f>
        <v>560127000</v>
      </c>
      <c r="M210" s="63">
        <f>1-(Table1_1[[#This Row],[ Cost of Goods Sold ]]/Table1_1[[#This Row],[ Total Revenue ]])</f>
        <v>0.57485614797824869</v>
      </c>
      <c r="N210" s="63">
        <f>+Table1_1[[#This Row],[Operating Profit (Gross Profit - Total operating expenses)]]/Table1_1[[#This Row],[ Total Revenue ]]</f>
        <v>0.18646317937519039</v>
      </c>
    </row>
    <row r="211" spans="1:14" x14ac:dyDescent="0.35">
      <c r="A211" t="s">
        <v>325</v>
      </c>
      <c r="B211" t="s">
        <v>11</v>
      </c>
      <c r="C211" s="1">
        <v>41639</v>
      </c>
      <c r="D211" s="2">
        <v>2265100000</v>
      </c>
      <c r="E211" s="2">
        <v>670900000</v>
      </c>
      <c r="F211" s="2">
        <v>574000000</v>
      </c>
      <c r="G211" s="2">
        <v>167700000</v>
      </c>
      <c r="H211" t="s">
        <v>12</v>
      </c>
      <c r="I211" t="s">
        <v>25</v>
      </c>
      <c r="J211" t="s">
        <v>30</v>
      </c>
      <c r="K211" s="2">
        <f>+Table1_1[[#This Row],[ Total Revenue ]]-Table1_1[[#This Row],[ Cost of Goods Sold ]]</f>
        <v>1594200000</v>
      </c>
      <c r="L211" s="2">
        <f>Table1_1[[#This Row],[Gross Profit (Total Revenue - Cost of Goods Sold)]]-SUM(F211:H211)</f>
        <v>852500000</v>
      </c>
      <c r="M211" s="63">
        <f>1-(Table1_1[[#This Row],[ Cost of Goods Sold ]]/Table1_1[[#This Row],[ Total Revenue ]])</f>
        <v>0.7038099863140701</v>
      </c>
      <c r="N211" s="63">
        <f>+Table1_1[[#This Row],[Operating Profit (Gross Profit - Total operating expenses)]]/Table1_1[[#This Row],[ Total Revenue ]]</f>
        <v>0.37636307447794798</v>
      </c>
    </row>
    <row r="212" spans="1:14" x14ac:dyDescent="0.35">
      <c r="A212" t="s">
        <v>326</v>
      </c>
      <c r="B212" t="s">
        <v>11</v>
      </c>
      <c r="C212" s="1">
        <v>41639</v>
      </c>
      <c r="D212" s="2">
        <v>14135000000</v>
      </c>
      <c r="E212" s="2">
        <v>8554000000</v>
      </c>
      <c r="F212" s="2">
        <v>2815000000</v>
      </c>
      <c r="G212" t="s">
        <v>12</v>
      </c>
      <c r="H212" s="2">
        <v>250000000</v>
      </c>
      <c r="I212" t="s">
        <v>13</v>
      </c>
      <c r="J212" t="s">
        <v>157</v>
      </c>
      <c r="K212" s="2">
        <f>+Table1_1[[#This Row],[ Total Revenue ]]-Table1_1[[#This Row],[ Cost of Goods Sold ]]</f>
        <v>5581000000</v>
      </c>
      <c r="L212" s="2">
        <f>Table1_1[[#This Row],[Gross Profit (Total Revenue - Cost of Goods Sold)]]-SUM(F212:H212)</f>
        <v>2516000000</v>
      </c>
      <c r="M212" s="63">
        <f>1-(Table1_1[[#This Row],[ Cost of Goods Sold ]]/Table1_1[[#This Row],[ Total Revenue ]])</f>
        <v>0.39483551467987266</v>
      </c>
      <c r="N212" s="63">
        <f>+Table1_1[[#This Row],[Operating Profit (Gross Profit - Total operating expenses)]]/Table1_1[[#This Row],[ Total Revenue ]]</f>
        <v>0.17799787760877256</v>
      </c>
    </row>
    <row r="213" spans="1:14" x14ac:dyDescent="0.35">
      <c r="A213" t="s">
        <v>327</v>
      </c>
      <c r="B213" t="s">
        <v>11</v>
      </c>
      <c r="C213" s="1">
        <v>41274</v>
      </c>
      <c r="D213" s="2">
        <v>4050400000</v>
      </c>
      <c r="E213" t="s">
        <v>12</v>
      </c>
      <c r="F213" s="2">
        <v>3207800000</v>
      </c>
      <c r="G213" t="s">
        <v>12</v>
      </c>
      <c r="H213" t="s">
        <v>12</v>
      </c>
      <c r="I213" t="s">
        <v>47</v>
      </c>
      <c r="J213" t="s">
        <v>73</v>
      </c>
      <c r="K213" s="2" t="e">
        <f>+Table1_1[[#This Row],[ Total Revenue ]]-Table1_1[[#This Row],[ Cost of Goods Sold ]]</f>
        <v>#VALUE!</v>
      </c>
      <c r="L213" s="2" t="e">
        <f>Table1_1[[#This Row],[Gross Profit (Total Revenue - Cost of Goods Sold)]]-SUM(F213:H213)</f>
        <v>#VALUE!</v>
      </c>
      <c r="M213" s="63" t="e">
        <f>1-(Table1_1[[#This Row],[ Cost of Goods Sold ]]/Table1_1[[#This Row],[ Total Revenue ]])</f>
        <v>#VALUE!</v>
      </c>
      <c r="N213" s="63" t="e">
        <f>+Table1_1[[#This Row],[Operating Profit (Gross Profit - Total operating expenses)]]/Table1_1[[#This Row],[ Total Revenue ]]</f>
        <v>#VALUE!</v>
      </c>
    </row>
    <row r="214" spans="1:14" x14ac:dyDescent="0.35">
      <c r="A214" t="s">
        <v>328</v>
      </c>
      <c r="B214" t="s">
        <v>11</v>
      </c>
      <c r="C214" s="1">
        <v>41274</v>
      </c>
      <c r="D214" s="2">
        <v>5054980000</v>
      </c>
      <c r="E214" s="2">
        <v>3230857000</v>
      </c>
      <c r="F214" s="2">
        <v>1064757000</v>
      </c>
      <c r="G214" t="s">
        <v>12</v>
      </c>
      <c r="H214" s="2">
        <v>229166000</v>
      </c>
      <c r="I214" t="s">
        <v>13</v>
      </c>
      <c r="J214" t="s">
        <v>329</v>
      </c>
      <c r="K214" s="2">
        <f>+Table1_1[[#This Row],[ Total Revenue ]]-Table1_1[[#This Row],[ Cost of Goods Sold ]]</f>
        <v>1824123000</v>
      </c>
      <c r="L214" s="2">
        <f>Table1_1[[#This Row],[Gross Profit (Total Revenue - Cost of Goods Sold)]]-SUM(F214:H214)</f>
        <v>530200000</v>
      </c>
      <c r="M214" s="63">
        <f>1-(Table1_1[[#This Row],[ Cost of Goods Sold ]]/Table1_1[[#This Row],[ Total Revenue ]])</f>
        <v>0.36085662059988366</v>
      </c>
      <c r="N214" s="63">
        <f>+Table1_1[[#This Row],[Operating Profit (Gross Profit - Total operating expenses)]]/Table1_1[[#This Row],[ Total Revenue ]]</f>
        <v>0.10488666621826397</v>
      </c>
    </row>
    <row r="215" spans="1:14" x14ac:dyDescent="0.35">
      <c r="A215" t="s">
        <v>330</v>
      </c>
      <c r="B215" t="s">
        <v>11</v>
      </c>
      <c r="C215" s="1">
        <v>41544</v>
      </c>
      <c r="D215" s="2">
        <v>11818376000</v>
      </c>
      <c r="E215" s="2">
        <v>9976057000</v>
      </c>
      <c r="F215" s="2">
        <v>1173340000</v>
      </c>
      <c r="G215" t="s">
        <v>12</v>
      </c>
      <c r="H215" t="s">
        <v>12</v>
      </c>
      <c r="I215" t="s">
        <v>13</v>
      </c>
      <c r="J215" t="s">
        <v>164</v>
      </c>
      <c r="K215" s="2">
        <f>+Table1_1[[#This Row],[ Total Revenue ]]-Table1_1[[#This Row],[ Cost of Goods Sold ]]</f>
        <v>1842319000</v>
      </c>
      <c r="L215" s="2">
        <f>Table1_1[[#This Row],[Gross Profit (Total Revenue - Cost of Goods Sold)]]-SUM(F215:H215)</f>
        <v>668979000</v>
      </c>
      <c r="M215" s="63">
        <f>1-(Table1_1[[#This Row],[ Cost of Goods Sold ]]/Table1_1[[#This Row],[ Total Revenue ]])</f>
        <v>0.1558859694428405</v>
      </c>
      <c r="N215" s="63">
        <f>+Table1_1[[#This Row],[Operating Profit (Gross Profit - Total operating expenses)]]/Table1_1[[#This Row],[ Total Revenue ]]</f>
        <v>5.6604985321164258E-2</v>
      </c>
    </row>
    <row r="216" spans="1:14" x14ac:dyDescent="0.35">
      <c r="A216" t="s">
        <v>331</v>
      </c>
      <c r="B216" t="s">
        <v>11</v>
      </c>
      <c r="C216" s="1">
        <v>41274</v>
      </c>
      <c r="D216" s="2">
        <v>4365400000</v>
      </c>
      <c r="E216" s="2">
        <v>1656600000</v>
      </c>
      <c r="F216" s="2">
        <v>1252300000</v>
      </c>
      <c r="G216" s="2">
        <v>1101600000</v>
      </c>
      <c r="H216" t="s">
        <v>12</v>
      </c>
      <c r="I216" t="s">
        <v>22</v>
      </c>
      <c r="J216" t="s">
        <v>174</v>
      </c>
      <c r="K216" s="2">
        <f>+Table1_1[[#This Row],[ Total Revenue ]]-Table1_1[[#This Row],[ Cost of Goods Sold ]]</f>
        <v>2708800000</v>
      </c>
      <c r="L216" s="2">
        <f>Table1_1[[#This Row],[Gross Profit (Total Revenue - Cost of Goods Sold)]]-SUM(F216:H216)</f>
        <v>354900000</v>
      </c>
      <c r="M216" s="63">
        <f>1-(Table1_1[[#This Row],[ Cost of Goods Sold ]]/Table1_1[[#This Row],[ Total Revenue ]])</f>
        <v>0.62051587483392123</v>
      </c>
      <c r="N216" s="63">
        <f>+Table1_1[[#This Row],[Operating Profit (Gross Profit - Total operating expenses)]]/Table1_1[[#This Row],[ Total Revenue ]]</f>
        <v>8.1298391899940439E-2</v>
      </c>
    </row>
    <row r="217" spans="1:14" x14ac:dyDescent="0.35">
      <c r="A217" t="s">
        <v>332</v>
      </c>
      <c r="B217" t="s">
        <v>11</v>
      </c>
      <c r="C217" s="1">
        <v>41274</v>
      </c>
      <c r="D217" s="2">
        <v>93646000000</v>
      </c>
      <c r="E217" t="s">
        <v>12</v>
      </c>
      <c r="F217" s="2">
        <v>64729000000</v>
      </c>
      <c r="G217" t="s">
        <v>12</v>
      </c>
      <c r="H217" s="2">
        <v>3385000000</v>
      </c>
      <c r="I217" t="s">
        <v>47</v>
      </c>
      <c r="J217" t="s">
        <v>105</v>
      </c>
      <c r="K217" s="2" t="e">
        <f>+Table1_1[[#This Row],[ Total Revenue ]]-Table1_1[[#This Row],[ Cost of Goods Sold ]]</f>
        <v>#VALUE!</v>
      </c>
      <c r="L217" s="2" t="e">
        <f>Table1_1[[#This Row],[Gross Profit (Total Revenue - Cost of Goods Sold)]]-SUM(F217:H217)</f>
        <v>#VALUE!</v>
      </c>
      <c r="M217" s="63" t="e">
        <f>1-(Table1_1[[#This Row],[ Cost of Goods Sold ]]/Table1_1[[#This Row],[ Total Revenue ]])</f>
        <v>#VALUE!</v>
      </c>
      <c r="N217" s="63" t="e">
        <f>+Table1_1[[#This Row],[Operating Profit (Gross Profit - Total operating expenses)]]/Table1_1[[#This Row],[ Total Revenue ]]</f>
        <v>#VALUE!</v>
      </c>
    </row>
    <row r="218" spans="1:14" x14ac:dyDescent="0.35">
      <c r="A218" t="s">
        <v>333</v>
      </c>
      <c r="B218" t="s">
        <v>11</v>
      </c>
      <c r="C218" s="1">
        <v>41307</v>
      </c>
      <c r="D218" s="2">
        <v>12134000000</v>
      </c>
      <c r="E218" s="2">
        <v>7432000000</v>
      </c>
      <c r="F218" s="2">
        <v>3357000000</v>
      </c>
      <c r="G218" t="s">
        <v>12</v>
      </c>
      <c r="H218" t="s">
        <v>12</v>
      </c>
      <c r="I218" t="s">
        <v>19</v>
      </c>
      <c r="J218" t="s">
        <v>334</v>
      </c>
      <c r="K218" s="2">
        <f>+Table1_1[[#This Row],[ Total Revenue ]]-Table1_1[[#This Row],[ Cost of Goods Sold ]]</f>
        <v>4702000000</v>
      </c>
      <c r="L218" s="2">
        <f>Table1_1[[#This Row],[Gross Profit (Total Revenue - Cost of Goods Sold)]]-SUM(F218:H218)</f>
        <v>1345000000</v>
      </c>
      <c r="M218" s="63">
        <f>1-(Table1_1[[#This Row],[ Cost of Goods Sold ]]/Table1_1[[#This Row],[ Total Revenue ]])</f>
        <v>0.38750618097906708</v>
      </c>
      <c r="N218" s="63">
        <f>+Table1_1[[#This Row],[Operating Profit (Gross Profit - Total operating expenses)]]/Table1_1[[#This Row],[ Total Revenue ]]</f>
        <v>0.11084555793637713</v>
      </c>
    </row>
    <row r="219" spans="1:14" x14ac:dyDescent="0.35">
      <c r="A219" t="s">
        <v>335</v>
      </c>
      <c r="B219" t="s">
        <v>11</v>
      </c>
      <c r="C219" s="1">
        <v>41272</v>
      </c>
      <c r="D219" s="2">
        <v>14197000000</v>
      </c>
      <c r="E219" s="2">
        <v>8763000000</v>
      </c>
      <c r="F219" s="2">
        <v>3872000000</v>
      </c>
      <c r="G219" t="s">
        <v>12</v>
      </c>
      <c r="H219" t="s">
        <v>12</v>
      </c>
      <c r="I219" t="s">
        <v>36</v>
      </c>
      <c r="J219" t="s">
        <v>124</v>
      </c>
      <c r="K219" s="2">
        <f>+Table1_1[[#This Row],[ Total Revenue ]]-Table1_1[[#This Row],[ Cost of Goods Sold ]]</f>
        <v>5434000000</v>
      </c>
      <c r="L219" s="2">
        <f>Table1_1[[#This Row],[Gross Profit (Total Revenue - Cost of Goods Sold)]]-SUM(F219:H219)</f>
        <v>1562000000</v>
      </c>
      <c r="M219" s="63">
        <f>1-(Table1_1[[#This Row],[ Cost of Goods Sold ]]/Table1_1[[#This Row],[ Total Revenue ]])</f>
        <v>0.38275692047615695</v>
      </c>
      <c r="N219" s="63">
        <f>+Table1_1[[#This Row],[Operating Profit (Gross Profit - Total operating expenses)]]/Table1_1[[#This Row],[ Total Revenue ]]</f>
        <v>0.11002324434739734</v>
      </c>
    </row>
    <row r="220" spans="1:14" x14ac:dyDescent="0.35">
      <c r="A220" t="s">
        <v>336</v>
      </c>
      <c r="B220" t="s">
        <v>11</v>
      </c>
      <c r="C220" s="1">
        <v>41547</v>
      </c>
      <c r="D220" s="2">
        <v>1287577000</v>
      </c>
      <c r="E220" s="2">
        <v>1073447000</v>
      </c>
      <c r="F220" s="2">
        <v>174085000</v>
      </c>
      <c r="G220" t="s">
        <v>12</v>
      </c>
      <c r="H220" s="2">
        <v>12784000</v>
      </c>
      <c r="I220" t="s">
        <v>47</v>
      </c>
      <c r="J220" t="s">
        <v>105</v>
      </c>
      <c r="K220" s="2">
        <f>+Table1_1[[#This Row],[ Total Revenue ]]-Table1_1[[#This Row],[ Cost of Goods Sold ]]</f>
        <v>214130000</v>
      </c>
      <c r="L220" s="2">
        <f>Table1_1[[#This Row],[Gross Profit (Total Revenue - Cost of Goods Sold)]]-SUM(F220:H220)</f>
        <v>27261000</v>
      </c>
      <c r="M220" s="63">
        <f>1-(Table1_1[[#This Row],[ Cost of Goods Sold ]]/Table1_1[[#This Row],[ Total Revenue ]])</f>
        <v>0.16630461712192746</v>
      </c>
      <c r="N220" s="63">
        <f>+Table1_1[[#This Row],[Operating Profit (Gross Profit - Total operating expenses)]]/Table1_1[[#This Row],[ Total Revenue ]]</f>
        <v>2.1172326004580695E-2</v>
      </c>
    </row>
    <row r="221" spans="1:14" x14ac:dyDescent="0.35">
      <c r="A221" t="s">
        <v>337</v>
      </c>
      <c r="B221" t="s">
        <v>11</v>
      </c>
      <c r="C221" s="1">
        <v>41274</v>
      </c>
      <c r="D221" s="2">
        <v>793373000</v>
      </c>
      <c r="E221" s="2">
        <v>206974000</v>
      </c>
      <c r="F221" s="2">
        <v>123524000</v>
      </c>
      <c r="G221" t="s">
        <v>12</v>
      </c>
      <c r="H221" s="2">
        <v>214827000</v>
      </c>
      <c r="I221" t="s">
        <v>52</v>
      </c>
      <c r="J221" t="s">
        <v>53</v>
      </c>
      <c r="K221" s="2">
        <f>+Table1_1[[#This Row],[ Total Revenue ]]-Table1_1[[#This Row],[ Cost of Goods Sold ]]</f>
        <v>586399000</v>
      </c>
      <c r="L221" s="2">
        <f>Table1_1[[#This Row],[Gross Profit (Total Revenue - Cost of Goods Sold)]]-SUM(F221:H221)</f>
        <v>248048000</v>
      </c>
      <c r="M221" s="63">
        <f>1-(Table1_1[[#This Row],[ Cost of Goods Sold ]]/Table1_1[[#This Row],[ Total Revenue ]])</f>
        <v>0.7391214472889801</v>
      </c>
      <c r="N221" s="63">
        <f>+Table1_1[[#This Row],[Operating Profit (Gross Profit - Total operating expenses)]]/Table1_1[[#This Row],[ Total Revenue ]]</f>
        <v>0.31264991372280126</v>
      </c>
    </row>
    <row r="222" spans="1:14" x14ac:dyDescent="0.35">
      <c r="A222" t="s">
        <v>338</v>
      </c>
      <c r="B222" t="s">
        <v>11</v>
      </c>
      <c r="C222" s="1">
        <v>41455</v>
      </c>
      <c r="D222" s="2">
        <v>2842781000</v>
      </c>
      <c r="E222" s="2">
        <v>1237452000</v>
      </c>
      <c r="F222" s="2">
        <v>387812000</v>
      </c>
      <c r="G222" s="2">
        <v>487832000</v>
      </c>
      <c r="H222" t="s">
        <v>12</v>
      </c>
      <c r="I222" t="s">
        <v>22</v>
      </c>
      <c r="J222" t="s">
        <v>68</v>
      </c>
      <c r="K222" s="2">
        <f>+Table1_1[[#This Row],[ Total Revenue ]]-Table1_1[[#This Row],[ Cost of Goods Sold ]]</f>
        <v>1605329000</v>
      </c>
      <c r="L222" s="2">
        <f>Table1_1[[#This Row],[Gross Profit (Total Revenue - Cost of Goods Sold)]]-SUM(F222:H222)</f>
        <v>729685000</v>
      </c>
      <c r="M222" s="63">
        <f>1-(Table1_1[[#This Row],[ Cost of Goods Sold ]]/Table1_1[[#This Row],[ Total Revenue ]])</f>
        <v>0.56470371794380214</v>
      </c>
      <c r="N222" s="63">
        <f>+Table1_1[[#This Row],[Operating Profit (Gross Profit - Total operating expenses)]]/Table1_1[[#This Row],[ Total Revenue ]]</f>
        <v>0.25667999047411671</v>
      </c>
    </row>
    <row r="223" spans="1:14" x14ac:dyDescent="0.35">
      <c r="A223" t="s">
        <v>339</v>
      </c>
      <c r="B223" t="s">
        <v>11</v>
      </c>
      <c r="C223" s="1">
        <v>41639</v>
      </c>
      <c r="D223" s="2">
        <v>19561000000</v>
      </c>
      <c r="E223" s="2">
        <v>12952000000</v>
      </c>
      <c r="F223" s="2">
        <v>3706000000</v>
      </c>
      <c r="G223" t="s">
        <v>12</v>
      </c>
      <c r="H223" t="s">
        <v>12</v>
      </c>
      <c r="I223" t="s">
        <v>36</v>
      </c>
      <c r="J223" t="s">
        <v>142</v>
      </c>
      <c r="K223" s="2">
        <f>+Table1_1[[#This Row],[ Total Revenue ]]-Table1_1[[#This Row],[ Cost of Goods Sold ]]</f>
        <v>6609000000</v>
      </c>
      <c r="L223" s="2">
        <f>Table1_1[[#This Row],[Gross Profit (Total Revenue - Cost of Goods Sold)]]-SUM(F223:H223)</f>
        <v>2903000000</v>
      </c>
      <c r="M223" s="63">
        <f>1-(Table1_1[[#This Row],[ Cost of Goods Sold ]]/Table1_1[[#This Row],[ Total Revenue ]])</f>
        <v>0.33786616226164301</v>
      </c>
      <c r="N223" s="63">
        <f>+Table1_1[[#This Row],[Operating Profit (Gross Profit - Total operating expenses)]]/Table1_1[[#This Row],[ Total Revenue ]]</f>
        <v>0.14840754562650171</v>
      </c>
    </row>
    <row r="224" spans="1:14" x14ac:dyDescent="0.35">
      <c r="A224" t="s">
        <v>340</v>
      </c>
      <c r="B224" t="s">
        <v>11</v>
      </c>
      <c r="C224" s="1">
        <v>41639</v>
      </c>
      <c r="D224" s="2">
        <v>14070000000</v>
      </c>
      <c r="E224" s="2">
        <v>7365000000</v>
      </c>
      <c r="F224" s="2">
        <v>1007000000</v>
      </c>
      <c r="G224" t="s">
        <v>12</v>
      </c>
      <c r="H224" s="2">
        <v>1806000000</v>
      </c>
      <c r="I224" t="s">
        <v>83</v>
      </c>
      <c r="J224" t="s">
        <v>341</v>
      </c>
      <c r="K224" s="2">
        <f>+Table1_1[[#This Row],[ Total Revenue ]]-Table1_1[[#This Row],[ Cost of Goods Sold ]]</f>
        <v>6705000000</v>
      </c>
      <c r="L224" s="2">
        <f>Table1_1[[#This Row],[Gross Profit (Total Revenue - Cost of Goods Sold)]]-SUM(F224:H224)</f>
        <v>3892000000</v>
      </c>
      <c r="M224" s="63">
        <f>1-(Table1_1[[#This Row],[ Cost of Goods Sold ]]/Table1_1[[#This Row],[ Total Revenue ]])</f>
        <v>0.47654584221748397</v>
      </c>
      <c r="N224" s="63">
        <f>+Table1_1[[#This Row],[Operating Profit (Gross Profit - Total operating expenses)]]/Table1_1[[#This Row],[ Total Revenue ]]</f>
        <v>0.27661691542288558</v>
      </c>
    </row>
    <row r="225" spans="1:14" x14ac:dyDescent="0.35">
      <c r="A225" t="s">
        <v>342</v>
      </c>
      <c r="B225" t="s">
        <v>11</v>
      </c>
      <c r="C225" s="1">
        <v>41333</v>
      </c>
      <c r="D225" s="2">
        <v>10962818000</v>
      </c>
      <c r="E225" s="2">
        <v>9498456000</v>
      </c>
      <c r="F225" s="2">
        <v>731767000</v>
      </c>
      <c r="G225" t="s">
        <v>12</v>
      </c>
      <c r="H225" t="s">
        <v>12</v>
      </c>
      <c r="I225" t="s">
        <v>19</v>
      </c>
      <c r="J225" t="s">
        <v>79</v>
      </c>
      <c r="K225" s="2">
        <f>+Table1_1[[#This Row],[ Total Revenue ]]-Table1_1[[#This Row],[ Cost of Goods Sold ]]</f>
        <v>1464362000</v>
      </c>
      <c r="L225" s="2">
        <f>Table1_1[[#This Row],[Gross Profit (Total Revenue - Cost of Goods Sold)]]-SUM(F225:H225)</f>
        <v>732595000</v>
      </c>
      <c r="M225" s="63">
        <f>1-(Table1_1[[#This Row],[ Cost of Goods Sold ]]/Table1_1[[#This Row],[ Total Revenue ]])</f>
        <v>0.13357532707375053</v>
      </c>
      <c r="N225" s="63">
        <f>+Table1_1[[#This Row],[Operating Profit (Gross Profit - Total operating expenses)]]/Table1_1[[#This Row],[ Total Revenue ]]</f>
        <v>6.6825427549741315E-2</v>
      </c>
    </row>
    <row r="226" spans="1:14" x14ac:dyDescent="0.35">
      <c r="A226" t="s">
        <v>343</v>
      </c>
      <c r="B226" t="s">
        <v>11</v>
      </c>
      <c r="C226" s="1">
        <v>41274</v>
      </c>
      <c r="D226" s="2">
        <v>48017000000</v>
      </c>
      <c r="E226" s="2">
        <v>19053000000</v>
      </c>
      <c r="F226" s="2">
        <v>18185000000</v>
      </c>
      <c r="G226" t="s">
        <v>12</v>
      </c>
      <c r="H226" t="s">
        <v>12</v>
      </c>
      <c r="I226" t="s">
        <v>36</v>
      </c>
      <c r="J226" t="s">
        <v>214</v>
      </c>
      <c r="K226" s="2">
        <f>+Table1_1[[#This Row],[ Total Revenue ]]-Table1_1[[#This Row],[ Cost of Goods Sold ]]</f>
        <v>28964000000</v>
      </c>
      <c r="L226" s="2">
        <f>Table1_1[[#This Row],[Gross Profit (Total Revenue - Cost of Goods Sold)]]-SUM(F226:H226)</f>
        <v>10779000000</v>
      </c>
      <c r="M226" s="63">
        <f>1-(Table1_1[[#This Row],[ Cost of Goods Sold ]]/Table1_1[[#This Row],[ Total Revenue ]])</f>
        <v>0.60320303225940819</v>
      </c>
      <c r="N226" s="63">
        <f>+Table1_1[[#This Row],[Operating Profit (Gross Profit - Total operating expenses)]]/Table1_1[[#This Row],[ Total Revenue ]]</f>
        <v>0.22448299560572296</v>
      </c>
    </row>
    <row r="227" spans="1:14" x14ac:dyDescent="0.35">
      <c r="A227" t="s">
        <v>344</v>
      </c>
      <c r="B227" t="s">
        <v>11</v>
      </c>
      <c r="C227" s="1">
        <v>41363</v>
      </c>
      <c r="D227" s="2">
        <v>2181732000</v>
      </c>
      <c r="E227" s="2">
        <v>875166000</v>
      </c>
      <c r="F227" s="2">
        <v>621536000</v>
      </c>
      <c r="G227" t="s">
        <v>12</v>
      </c>
      <c r="H227" s="2">
        <v>54291000</v>
      </c>
      <c r="I227" t="s">
        <v>19</v>
      </c>
      <c r="J227" t="s">
        <v>289</v>
      </c>
      <c r="K227" s="2">
        <f>+Table1_1[[#This Row],[ Total Revenue ]]-Table1_1[[#This Row],[ Cost of Goods Sold ]]</f>
        <v>1306566000</v>
      </c>
      <c r="L227" s="2">
        <f>Table1_1[[#This Row],[Gross Profit (Total Revenue - Cost of Goods Sold)]]-SUM(F227:H227)</f>
        <v>630739000</v>
      </c>
      <c r="M227" s="63">
        <f>1-(Table1_1[[#This Row],[ Cost of Goods Sold ]]/Table1_1[[#This Row],[ Total Revenue ]])</f>
        <v>0.59886640522300638</v>
      </c>
      <c r="N227" s="63">
        <f>+Table1_1[[#This Row],[Operating Profit (Gross Profit - Total operating expenses)]]/Table1_1[[#This Row],[ Total Revenue ]]</f>
        <v>0.28910012778838096</v>
      </c>
    </row>
    <row r="228" spans="1:14" x14ac:dyDescent="0.35">
      <c r="A228" t="s">
        <v>345</v>
      </c>
      <c r="B228" t="s">
        <v>11</v>
      </c>
      <c r="C228" s="1">
        <v>41307</v>
      </c>
      <c r="D228" s="2">
        <v>96619000000</v>
      </c>
      <c r="E228" s="2">
        <v>76726000000</v>
      </c>
      <c r="F228" s="2">
        <v>15477000000</v>
      </c>
      <c r="G228" t="s">
        <v>12</v>
      </c>
      <c r="H228" s="2">
        <v>1652000000</v>
      </c>
      <c r="I228" t="s">
        <v>36</v>
      </c>
      <c r="J228" t="s">
        <v>346</v>
      </c>
      <c r="K228" s="2">
        <f>+Table1_1[[#This Row],[ Total Revenue ]]-Table1_1[[#This Row],[ Cost of Goods Sold ]]</f>
        <v>19893000000</v>
      </c>
      <c r="L228" s="2">
        <f>Table1_1[[#This Row],[Gross Profit (Total Revenue - Cost of Goods Sold)]]-SUM(F228:H228)</f>
        <v>2764000000</v>
      </c>
      <c r="M228" s="63">
        <f>1-(Table1_1[[#This Row],[ Cost of Goods Sold ]]/Table1_1[[#This Row],[ Total Revenue ]])</f>
        <v>0.20589118082364755</v>
      </c>
      <c r="N228" s="63">
        <f>+Table1_1[[#This Row],[Operating Profit (Gross Profit - Total operating expenses)]]/Table1_1[[#This Row],[ Total Revenue ]]</f>
        <v>2.8607209762055084E-2</v>
      </c>
    </row>
    <row r="229" spans="1:14" x14ac:dyDescent="0.35">
      <c r="A229" t="s">
        <v>347</v>
      </c>
      <c r="B229" t="s">
        <v>11</v>
      </c>
      <c r="C229" s="1">
        <v>41307</v>
      </c>
      <c r="D229" s="2">
        <v>19279000000</v>
      </c>
      <c r="E229" s="2">
        <v>12289000000</v>
      </c>
      <c r="F229" s="2">
        <v>4267000000</v>
      </c>
      <c r="G229" t="s">
        <v>12</v>
      </c>
      <c r="H229" s="2">
        <v>833000000</v>
      </c>
      <c r="I229" t="s">
        <v>19</v>
      </c>
      <c r="J229" t="s">
        <v>197</v>
      </c>
      <c r="K229" s="2">
        <f>+Table1_1[[#This Row],[ Total Revenue ]]-Table1_1[[#This Row],[ Cost of Goods Sold ]]</f>
        <v>6990000000</v>
      </c>
      <c r="L229" s="2">
        <f>Table1_1[[#This Row],[Gross Profit (Total Revenue - Cost of Goods Sold)]]-SUM(F229:H229)</f>
        <v>1890000000</v>
      </c>
      <c r="M229" s="63">
        <f>1-(Table1_1[[#This Row],[ Cost of Goods Sold ]]/Table1_1[[#This Row],[ Total Revenue ]])</f>
        <v>0.36257067275273613</v>
      </c>
      <c r="N229" s="63">
        <f>+Table1_1[[#This Row],[Operating Profit (Gross Profit - Total operating expenses)]]/Table1_1[[#This Row],[ Total Revenue ]]</f>
        <v>9.8034130400954406E-2</v>
      </c>
    </row>
    <row r="230" spans="1:14" x14ac:dyDescent="0.35">
      <c r="A230" t="s">
        <v>348</v>
      </c>
      <c r="B230" t="s">
        <v>11</v>
      </c>
      <c r="C230" s="1">
        <v>41639</v>
      </c>
      <c r="D230" s="2">
        <v>2369300000</v>
      </c>
      <c r="E230" s="2">
        <v>805300000</v>
      </c>
      <c r="F230" s="2">
        <v>602100000</v>
      </c>
      <c r="G230" t="s">
        <v>12</v>
      </c>
      <c r="H230" s="2">
        <v>223300000</v>
      </c>
      <c r="I230" t="s">
        <v>13</v>
      </c>
      <c r="J230" t="s">
        <v>178</v>
      </c>
      <c r="K230" s="2">
        <f>+Table1_1[[#This Row],[ Total Revenue ]]-Table1_1[[#This Row],[ Cost of Goods Sold ]]</f>
        <v>1564000000</v>
      </c>
      <c r="L230" s="2">
        <f>Table1_1[[#This Row],[Gross Profit (Total Revenue - Cost of Goods Sold)]]-SUM(F230:H230)</f>
        <v>738600000</v>
      </c>
      <c r="M230" s="63">
        <f>1-(Table1_1[[#This Row],[ Cost of Goods Sold ]]/Table1_1[[#This Row],[ Total Revenue ]])</f>
        <v>0.66011058118431598</v>
      </c>
      <c r="N230" s="63">
        <f>+Table1_1[[#This Row],[Operating Profit (Gross Profit - Total operating expenses)]]/Table1_1[[#This Row],[ Total Revenue ]]</f>
        <v>0.31173764402988224</v>
      </c>
    </row>
    <row r="231" spans="1:14" x14ac:dyDescent="0.35">
      <c r="A231" t="s">
        <v>349</v>
      </c>
      <c r="B231" t="s">
        <v>11</v>
      </c>
      <c r="C231" s="1">
        <v>41307</v>
      </c>
      <c r="D231" s="2">
        <v>10459000000</v>
      </c>
      <c r="E231" s="2">
        <v>6073000000</v>
      </c>
      <c r="F231" s="2">
        <v>2720000000</v>
      </c>
      <c r="G231" t="s">
        <v>12</v>
      </c>
      <c r="H231" t="s">
        <v>12</v>
      </c>
      <c r="I231" t="s">
        <v>19</v>
      </c>
      <c r="J231" t="s">
        <v>257</v>
      </c>
      <c r="K231" s="2">
        <f>+Table1_1[[#This Row],[ Total Revenue ]]-Table1_1[[#This Row],[ Cost of Goods Sold ]]</f>
        <v>4386000000</v>
      </c>
      <c r="L231" s="2">
        <f>Table1_1[[#This Row],[Gross Profit (Total Revenue - Cost of Goods Sold)]]-SUM(F231:H231)</f>
        <v>1666000000</v>
      </c>
      <c r="M231" s="63">
        <f>1-(Table1_1[[#This Row],[ Cost of Goods Sold ]]/Table1_1[[#This Row],[ Total Revenue ]])</f>
        <v>0.41935175446983464</v>
      </c>
      <c r="N231" s="63">
        <f>+Table1_1[[#This Row],[Operating Profit (Gross Profit - Total operating expenses)]]/Table1_1[[#This Row],[ Total Revenue ]]</f>
        <v>0.15928865092265035</v>
      </c>
    </row>
    <row r="232" spans="1:14" x14ac:dyDescent="0.35">
      <c r="A232" t="s">
        <v>350</v>
      </c>
      <c r="B232" t="s">
        <v>11</v>
      </c>
      <c r="C232" s="1">
        <v>41274</v>
      </c>
      <c r="D232" s="2">
        <v>3414500000</v>
      </c>
      <c r="E232" s="2">
        <v>2718900000</v>
      </c>
      <c r="F232" s="2">
        <v>346100000</v>
      </c>
      <c r="G232" t="s">
        <v>12</v>
      </c>
      <c r="H232" s="2">
        <v>25100000</v>
      </c>
      <c r="I232" t="s">
        <v>13</v>
      </c>
      <c r="J232" t="s">
        <v>164</v>
      </c>
      <c r="K232" s="2">
        <f>+Table1_1[[#This Row],[ Total Revenue ]]-Table1_1[[#This Row],[ Cost of Goods Sold ]]</f>
        <v>695600000</v>
      </c>
      <c r="L232" s="2">
        <f>Table1_1[[#This Row],[Gross Profit (Total Revenue - Cost of Goods Sold)]]-SUM(F232:H232)</f>
        <v>324400000</v>
      </c>
      <c r="M232" s="63">
        <f>1-(Table1_1[[#This Row],[ Cost of Goods Sold ]]/Table1_1[[#This Row],[ Total Revenue ]])</f>
        <v>0.20371943183482211</v>
      </c>
      <c r="N232" s="63">
        <f>+Table1_1[[#This Row],[Operating Profit (Gross Profit - Total operating expenses)]]/Table1_1[[#This Row],[ Total Revenue ]]</f>
        <v>9.5006589544589251E-2</v>
      </c>
    </row>
    <row r="233" spans="1:14" x14ac:dyDescent="0.35">
      <c r="A233" t="s">
        <v>351</v>
      </c>
      <c r="B233" t="s">
        <v>11</v>
      </c>
      <c r="C233" s="1">
        <v>41608</v>
      </c>
      <c r="D233" s="2">
        <v>5935095000</v>
      </c>
      <c r="E233" s="2">
        <v>4920664000</v>
      </c>
      <c r="F233" s="2">
        <v>328595000</v>
      </c>
      <c r="G233" t="s">
        <v>12</v>
      </c>
      <c r="H233" t="s">
        <v>12</v>
      </c>
      <c r="I233" t="s">
        <v>19</v>
      </c>
      <c r="J233" t="s">
        <v>201</v>
      </c>
      <c r="K233" s="2">
        <f>+Table1_1[[#This Row],[ Total Revenue ]]-Table1_1[[#This Row],[ Cost of Goods Sold ]]</f>
        <v>1014431000</v>
      </c>
      <c r="L233" s="2">
        <f>Table1_1[[#This Row],[Gross Profit (Total Revenue - Cost of Goods Sold)]]-SUM(F233:H233)</f>
        <v>685836000</v>
      </c>
      <c r="M233" s="63">
        <f>1-(Table1_1[[#This Row],[ Cost of Goods Sold ]]/Table1_1[[#This Row],[ Total Revenue ]])</f>
        <v>0.17092076874927864</v>
      </c>
      <c r="N233" s="63">
        <f>+Table1_1[[#This Row],[Operating Profit (Gross Profit - Total operating expenses)]]/Table1_1[[#This Row],[ Total Revenue ]]</f>
        <v>0.11555602732559463</v>
      </c>
    </row>
    <row r="234" spans="1:14" x14ac:dyDescent="0.35">
      <c r="A234" t="s">
        <v>352</v>
      </c>
      <c r="B234" t="s">
        <v>11</v>
      </c>
      <c r="C234" s="1">
        <v>41274</v>
      </c>
      <c r="D234" s="2">
        <v>5671400000</v>
      </c>
      <c r="E234" s="2">
        <v>3421700000</v>
      </c>
      <c r="F234" s="2">
        <v>1114600000</v>
      </c>
      <c r="G234" t="s">
        <v>12</v>
      </c>
      <c r="H234" s="2">
        <v>86300000</v>
      </c>
      <c r="I234" t="s">
        <v>25</v>
      </c>
      <c r="J234" t="s">
        <v>199</v>
      </c>
      <c r="K234" s="2">
        <f>+Table1_1[[#This Row],[ Total Revenue ]]-Table1_1[[#This Row],[ Cost of Goods Sold ]]</f>
        <v>2249700000</v>
      </c>
      <c r="L234" s="2">
        <f>Table1_1[[#This Row],[Gross Profit (Total Revenue - Cost of Goods Sold)]]-SUM(F234:H234)</f>
        <v>1048800000</v>
      </c>
      <c r="M234" s="63">
        <f>1-(Table1_1[[#This Row],[ Cost of Goods Sold ]]/Table1_1[[#This Row],[ Total Revenue ]])</f>
        <v>0.39667454244101985</v>
      </c>
      <c r="N234" s="63">
        <f>+Table1_1[[#This Row],[Operating Profit (Gross Profit - Total operating expenses)]]/Table1_1[[#This Row],[ Total Revenue ]]</f>
        <v>0.18492788376767641</v>
      </c>
    </row>
    <row r="235" spans="1:14" x14ac:dyDescent="0.35">
      <c r="A235" t="s">
        <v>353</v>
      </c>
      <c r="B235" t="s">
        <v>11</v>
      </c>
      <c r="C235" s="1">
        <v>41274</v>
      </c>
      <c r="D235" s="2">
        <v>4122930000</v>
      </c>
      <c r="E235" s="2">
        <v>2398790000</v>
      </c>
      <c r="F235" s="2">
        <v>1219343000</v>
      </c>
      <c r="G235" t="s">
        <v>12</v>
      </c>
      <c r="H235" s="2">
        <v>64093000</v>
      </c>
      <c r="I235" t="s">
        <v>19</v>
      </c>
      <c r="J235" t="s">
        <v>354</v>
      </c>
      <c r="K235" s="2">
        <f>+Table1_1[[#This Row],[ Total Revenue ]]-Table1_1[[#This Row],[ Cost of Goods Sold ]]</f>
        <v>1724140000</v>
      </c>
      <c r="L235" s="2">
        <f>Table1_1[[#This Row],[Gross Profit (Total Revenue - Cost of Goods Sold)]]-SUM(F235:H235)</f>
        <v>440704000</v>
      </c>
      <c r="M235" s="63">
        <f>1-(Table1_1[[#This Row],[ Cost of Goods Sold ]]/Table1_1[[#This Row],[ Total Revenue ]])</f>
        <v>0.41818318525902698</v>
      </c>
      <c r="N235" s="63">
        <f>+Table1_1[[#This Row],[Operating Profit (Gross Profit - Total operating expenses)]]/Table1_1[[#This Row],[ Total Revenue ]]</f>
        <v>0.10689097316714084</v>
      </c>
    </row>
    <row r="236" spans="1:14" x14ac:dyDescent="0.35">
      <c r="A236" t="s">
        <v>355</v>
      </c>
      <c r="B236" t="s">
        <v>11</v>
      </c>
      <c r="C236" s="1">
        <v>41274</v>
      </c>
      <c r="D236" s="2">
        <v>13107000000</v>
      </c>
      <c r="E236" s="2">
        <v>11799000000</v>
      </c>
      <c r="F236" t="s">
        <v>12</v>
      </c>
      <c r="G236" t="s">
        <v>12</v>
      </c>
      <c r="H236" t="s">
        <v>12</v>
      </c>
      <c r="I236" t="s">
        <v>13</v>
      </c>
      <c r="J236" t="s">
        <v>164</v>
      </c>
      <c r="K236" s="2">
        <f>+Table1_1[[#This Row],[ Total Revenue ]]-Table1_1[[#This Row],[ Cost of Goods Sold ]]</f>
        <v>1308000000</v>
      </c>
      <c r="L236" s="2">
        <f>Table1_1[[#This Row],[Gross Profit (Total Revenue - Cost of Goods Sold)]]-SUM(F236:H236)</f>
        <v>1308000000</v>
      </c>
      <c r="M236" s="63">
        <f>1-(Table1_1[[#This Row],[ Cost of Goods Sold ]]/Table1_1[[#This Row],[ Total Revenue ]])</f>
        <v>9.9794003204394577E-2</v>
      </c>
      <c r="N236" s="63">
        <f>+Table1_1[[#This Row],[Operating Profit (Gross Profit - Total operating expenses)]]/Table1_1[[#This Row],[ Total Revenue ]]</f>
        <v>9.9794003204394605E-2</v>
      </c>
    </row>
    <row r="237" spans="1:14" x14ac:dyDescent="0.35">
      <c r="A237" t="s">
        <v>356</v>
      </c>
      <c r="B237" t="s">
        <v>11</v>
      </c>
      <c r="C237" s="1">
        <v>41455</v>
      </c>
      <c r="D237" s="2">
        <v>1282236000</v>
      </c>
      <c r="E237" s="2">
        <v>322516000</v>
      </c>
      <c r="F237" s="2">
        <v>151382000</v>
      </c>
      <c r="G237" s="2">
        <v>235184000</v>
      </c>
      <c r="H237" t="s">
        <v>12</v>
      </c>
      <c r="I237" t="s">
        <v>22</v>
      </c>
      <c r="J237" t="s">
        <v>34</v>
      </c>
      <c r="K237" s="2">
        <f>+Table1_1[[#This Row],[ Total Revenue ]]-Table1_1[[#This Row],[ Cost of Goods Sold ]]</f>
        <v>959720000</v>
      </c>
      <c r="L237" s="2">
        <f>Table1_1[[#This Row],[Gross Profit (Total Revenue - Cost of Goods Sold)]]-SUM(F237:H237)</f>
        <v>573154000</v>
      </c>
      <c r="M237" s="63">
        <f>1-(Table1_1[[#This Row],[ Cost of Goods Sold ]]/Table1_1[[#This Row],[ Total Revenue ]])</f>
        <v>0.74847375990067344</v>
      </c>
      <c r="N237" s="63">
        <f>+Table1_1[[#This Row],[Operating Profit (Gross Profit - Total operating expenses)]]/Table1_1[[#This Row],[ Total Revenue ]]</f>
        <v>0.4469957168571152</v>
      </c>
    </row>
    <row r="238" spans="1:14" x14ac:dyDescent="0.35">
      <c r="A238" t="s">
        <v>357</v>
      </c>
      <c r="B238" t="s">
        <v>11</v>
      </c>
      <c r="C238" s="1">
        <v>41274</v>
      </c>
      <c r="D238" s="2">
        <v>22603400000</v>
      </c>
      <c r="E238" s="2">
        <v>4796500000</v>
      </c>
      <c r="F238" s="2">
        <v>6839500000</v>
      </c>
      <c r="G238" s="2">
        <v>5278100000</v>
      </c>
      <c r="H238" t="s">
        <v>12</v>
      </c>
      <c r="I238" t="s">
        <v>25</v>
      </c>
      <c r="J238" t="s">
        <v>26</v>
      </c>
      <c r="K238" s="2">
        <f>+Table1_1[[#This Row],[ Total Revenue ]]-Table1_1[[#This Row],[ Cost of Goods Sold ]]</f>
        <v>17806900000</v>
      </c>
      <c r="L238" s="2">
        <f>Table1_1[[#This Row],[Gross Profit (Total Revenue - Cost of Goods Sold)]]-SUM(F238:H238)</f>
        <v>5689300000</v>
      </c>
      <c r="M238" s="63">
        <f>1-(Table1_1[[#This Row],[ Cost of Goods Sold ]]/Table1_1[[#This Row],[ Total Revenue ]])</f>
        <v>0.78779741100896328</v>
      </c>
      <c r="N238" s="63">
        <f>+Table1_1[[#This Row],[Operating Profit (Gross Profit - Total operating expenses)]]/Table1_1[[#This Row],[ Total Revenue ]]</f>
        <v>0.25170107152021376</v>
      </c>
    </row>
    <row r="239" spans="1:14" x14ac:dyDescent="0.35">
      <c r="A239" t="s">
        <v>358</v>
      </c>
      <c r="B239" t="s">
        <v>11</v>
      </c>
      <c r="C239" s="1">
        <v>41639</v>
      </c>
      <c r="D239" s="2">
        <v>45358000000</v>
      </c>
      <c r="E239" s="2">
        <v>41171000000</v>
      </c>
      <c r="F239" s="2">
        <v>-318000000</v>
      </c>
      <c r="G239" t="s">
        <v>12</v>
      </c>
      <c r="H239" t="s">
        <v>12</v>
      </c>
      <c r="I239" t="s">
        <v>13</v>
      </c>
      <c r="J239" t="s">
        <v>91</v>
      </c>
      <c r="K239" s="2">
        <f>+Table1_1[[#This Row],[ Total Revenue ]]-Table1_1[[#This Row],[ Cost of Goods Sold ]]</f>
        <v>4187000000</v>
      </c>
      <c r="L239" s="2">
        <f>Table1_1[[#This Row],[Gross Profit (Total Revenue - Cost of Goods Sold)]]-SUM(F239:H239)</f>
        <v>4505000000</v>
      </c>
      <c r="M239" s="63">
        <f>1-(Table1_1[[#This Row],[ Cost of Goods Sold ]]/Table1_1[[#This Row],[ Total Revenue ]])</f>
        <v>9.2310066581418937E-2</v>
      </c>
      <c r="N239" s="63">
        <f>+Table1_1[[#This Row],[Operating Profit (Gross Profit - Total operating expenses)]]/Table1_1[[#This Row],[ Total Revenue ]]</f>
        <v>9.9320957714184935E-2</v>
      </c>
    </row>
    <row r="240" spans="1:14" x14ac:dyDescent="0.35">
      <c r="A240" t="s">
        <v>359</v>
      </c>
      <c r="B240" t="s">
        <v>11</v>
      </c>
      <c r="C240" s="1">
        <v>41274</v>
      </c>
      <c r="D240" s="2">
        <v>3094500000</v>
      </c>
      <c r="E240" s="2">
        <v>2144200000</v>
      </c>
      <c r="F240" s="2">
        <v>98200000</v>
      </c>
      <c r="G240" t="s">
        <v>12</v>
      </c>
      <c r="H240" s="2">
        <v>332400000</v>
      </c>
      <c r="I240" t="s">
        <v>42</v>
      </c>
      <c r="J240" t="s">
        <v>45</v>
      </c>
      <c r="K240" s="2">
        <f>+Table1_1[[#This Row],[ Total Revenue ]]-Table1_1[[#This Row],[ Cost of Goods Sold ]]</f>
        <v>950300000</v>
      </c>
      <c r="L240" s="2">
        <f>Table1_1[[#This Row],[Gross Profit (Total Revenue - Cost of Goods Sold)]]-SUM(F240:H240)</f>
        <v>519700000</v>
      </c>
      <c r="M240" s="63">
        <f>1-(Table1_1[[#This Row],[ Cost of Goods Sold ]]/Table1_1[[#This Row],[ Total Revenue ]])</f>
        <v>0.30709322992405885</v>
      </c>
      <c r="N240" s="63">
        <f>+Table1_1[[#This Row],[Operating Profit (Gross Profit - Total operating expenses)]]/Table1_1[[#This Row],[ Total Revenue ]]</f>
        <v>0.16794312489901439</v>
      </c>
    </row>
    <row r="241" spans="1:14" x14ac:dyDescent="0.35">
      <c r="A241" t="s">
        <v>360</v>
      </c>
      <c r="B241" t="s">
        <v>11</v>
      </c>
      <c r="C241" s="1">
        <v>41306</v>
      </c>
      <c r="D241" s="2">
        <v>50521000000</v>
      </c>
      <c r="E241" s="2">
        <v>33194000000</v>
      </c>
      <c r="F241" s="2">
        <v>12244000000</v>
      </c>
      <c r="G241" t="s">
        <v>12</v>
      </c>
      <c r="H241" s="2">
        <v>1523000000</v>
      </c>
      <c r="I241" t="s">
        <v>19</v>
      </c>
      <c r="J241" t="s">
        <v>294</v>
      </c>
      <c r="K241" s="2">
        <f>+Table1_1[[#This Row],[ Total Revenue ]]-Table1_1[[#This Row],[ Cost of Goods Sold ]]</f>
        <v>17327000000</v>
      </c>
      <c r="L241" s="2">
        <f>Table1_1[[#This Row],[Gross Profit (Total Revenue - Cost of Goods Sold)]]-SUM(F241:H241)</f>
        <v>3560000000</v>
      </c>
      <c r="M241" s="63">
        <f>1-(Table1_1[[#This Row],[ Cost of Goods Sold ]]/Table1_1[[#This Row],[ Total Revenue ]])</f>
        <v>0.34296629124522471</v>
      </c>
      <c r="N241" s="63">
        <f>+Table1_1[[#This Row],[Operating Profit (Gross Profit - Total operating expenses)]]/Table1_1[[#This Row],[ Total Revenue ]]</f>
        <v>7.0465746917123567E-2</v>
      </c>
    </row>
    <row r="242" spans="1:14" x14ac:dyDescent="0.35">
      <c r="A242" t="s">
        <v>361</v>
      </c>
      <c r="B242" t="s">
        <v>11</v>
      </c>
      <c r="C242" s="1">
        <v>41455</v>
      </c>
      <c r="D242" s="2">
        <v>3598916000</v>
      </c>
      <c r="E242" s="2">
        <v>2195857000</v>
      </c>
      <c r="F242" s="2">
        <v>601300000</v>
      </c>
      <c r="G242" s="2">
        <v>683688000</v>
      </c>
      <c r="H242" t="s">
        <v>12</v>
      </c>
      <c r="I242" t="s">
        <v>22</v>
      </c>
      <c r="J242" t="s">
        <v>68</v>
      </c>
      <c r="K242" s="2">
        <f>+Table1_1[[#This Row],[ Total Revenue ]]-Table1_1[[#This Row],[ Cost of Goods Sold ]]</f>
        <v>1403059000</v>
      </c>
      <c r="L242" s="2">
        <f>Table1_1[[#This Row],[Gross Profit (Total Revenue - Cost of Goods Sold)]]-SUM(F242:H242)</f>
        <v>118071000</v>
      </c>
      <c r="M242" s="63">
        <f>1-(Table1_1[[#This Row],[ Cost of Goods Sold ]]/Table1_1[[#This Row],[ Total Revenue ]])</f>
        <v>0.38985600108477103</v>
      </c>
      <c r="N242" s="63">
        <f>+Table1_1[[#This Row],[Operating Profit (Gross Profit - Total operating expenses)]]/Table1_1[[#This Row],[ Total Revenue ]]</f>
        <v>3.2807378666242837E-2</v>
      </c>
    </row>
    <row r="243" spans="1:14" x14ac:dyDescent="0.35">
      <c r="A243" t="s">
        <v>362</v>
      </c>
      <c r="B243" t="s">
        <v>11</v>
      </c>
      <c r="C243" s="1">
        <v>41274</v>
      </c>
      <c r="D243" s="2">
        <v>7810610000</v>
      </c>
      <c r="E243" s="2">
        <v>7479746000</v>
      </c>
      <c r="F243" s="2">
        <v>360586000</v>
      </c>
      <c r="G243" t="s">
        <v>12</v>
      </c>
      <c r="H243" s="2">
        <v>116388000</v>
      </c>
      <c r="I243" t="s">
        <v>47</v>
      </c>
      <c r="J243" t="s">
        <v>363</v>
      </c>
      <c r="K243" s="2">
        <f>+Table1_1[[#This Row],[ Total Revenue ]]-Table1_1[[#This Row],[ Cost of Goods Sold ]]</f>
        <v>330864000</v>
      </c>
      <c r="L243" s="2">
        <f>Table1_1[[#This Row],[Gross Profit (Total Revenue - Cost of Goods Sold)]]-SUM(F243:H243)</f>
        <v>-146110000</v>
      </c>
      <c r="M243" s="63">
        <f>1-(Table1_1[[#This Row],[ Cost of Goods Sold ]]/Table1_1[[#This Row],[ Total Revenue ]])</f>
        <v>4.2360839934396877E-2</v>
      </c>
      <c r="N243" s="63">
        <f>+Table1_1[[#This Row],[Operating Profit (Gross Profit - Total operating expenses)]]/Table1_1[[#This Row],[ Total Revenue ]]</f>
        <v>-1.8706605502003044E-2</v>
      </c>
    </row>
    <row r="244" spans="1:14" x14ac:dyDescent="0.35">
      <c r="A244" t="s">
        <v>364</v>
      </c>
      <c r="B244" t="s">
        <v>11</v>
      </c>
      <c r="C244" s="1">
        <v>41639</v>
      </c>
      <c r="D244" s="2">
        <v>17699000000</v>
      </c>
      <c r="E244" s="2">
        <v>8307000000</v>
      </c>
      <c r="F244" s="2">
        <v>7161000000</v>
      </c>
      <c r="G244" t="s">
        <v>12</v>
      </c>
      <c r="H244" s="2">
        <v>867000000</v>
      </c>
      <c r="I244" t="s">
        <v>13</v>
      </c>
      <c r="J244" t="s">
        <v>14</v>
      </c>
      <c r="K244" s="2">
        <f>+Table1_1[[#This Row],[ Total Revenue ]]-Table1_1[[#This Row],[ Cost of Goods Sold ]]</f>
        <v>9392000000</v>
      </c>
      <c r="L244" s="2">
        <f>Table1_1[[#This Row],[Gross Profit (Total Revenue - Cost of Goods Sold)]]-SUM(F244:H244)</f>
        <v>1364000000</v>
      </c>
      <c r="M244" s="63">
        <f>1-(Table1_1[[#This Row],[ Cost of Goods Sold ]]/Table1_1[[#This Row],[ Total Revenue ]])</f>
        <v>0.53065144923442009</v>
      </c>
      <c r="N244" s="63">
        <f>+Table1_1[[#This Row],[Operating Profit (Gross Profit - Total operating expenses)]]/Table1_1[[#This Row],[ Total Revenue ]]</f>
        <v>7.706650093225606E-2</v>
      </c>
    </row>
    <row r="245" spans="1:14" x14ac:dyDescent="0.35">
      <c r="A245" t="s">
        <v>365</v>
      </c>
      <c r="B245" t="s">
        <v>11</v>
      </c>
      <c r="C245" s="1">
        <v>41274</v>
      </c>
      <c r="D245" s="2">
        <v>6376000000</v>
      </c>
      <c r="E245" s="2">
        <v>3851000000</v>
      </c>
      <c r="F245" s="2">
        <v>1201000000</v>
      </c>
      <c r="G245" t="s">
        <v>12</v>
      </c>
      <c r="H245" s="2">
        <v>749000000</v>
      </c>
      <c r="I245" t="s">
        <v>182</v>
      </c>
      <c r="J245" t="s">
        <v>366</v>
      </c>
      <c r="K245" s="2">
        <f>+Table1_1[[#This Row],[ Total Revenue ]]-Table1_1[[#This Row],[ Cost of Goods Sold ]]</f>
        <v>2525000000</v>
      </c>
      <c r="L245" s="2">
        <f>Table1_1[[#This Row],[Gross Profit (Total Revenue - Cost of Goods Sold)]]-SUM(F245:H245)</f>
        <v>575000000</v>
      </c>
      <c r="M245" s="63">
        <f>1-(Table1_1[[#This Row],[ Cost of Goods Sold ]]/Table1_1[[#This Row],[ Total Revenue ]])</f>
        <v>0.39601631116687575</v>
      </c>
      <c r="N245" s="63">
        <f>+Table1_1[[#This Row],[Operating Profit (Gross Profit - Total operating expenses)]]/Table1_1[[#This Row],[ Total Revenue ]]</f>
        <v>9.0181932245922206E-2</v>
      </c>
    </row>
    <row r="246" spans="1:14" x14ac:dyDescent="0.35">
      <c r="A246" t="s">
        <v>367</v>
      </c>
      <c r="B246" t="s">
        <v>11</v>
      </c>
      <c r="C246" s="1">
        <v>41274</v>
      </c>
      <c r="D246" s="2">
        <v>45352000000</v>
      </c>
      <c r="E246" s="2">
        <v>39595000000</v>
      </c>
      <c r="F246" s="2">
        <v>909000000</v>
      </c>
      <c r="G246" s="2">
        <v>172000000</v>
      </c>
      <c r="H246" t="s">
        <v>12</v>
      </c>
      <c r="I246" t="s">
        <v>59</v>
      </c>
      <c r="J246" t="s">
        <v>193</v>
      </c>
      <c r="K246" s="2">
        <f>+Table1_1[[#This Row],[ Total Revenue ]]-Table1_1[[#This Row],[ Cost of Goods Sold ]]</f>
        <v>5757000000</v>
      </c>
      <c r="L246" s="2">
        <f>Table1_1[[#This Row],[Gross Profit (Total Revenue - Cost of Goods Sold)]]-SUM(F246:H246)</f>
        <v>4676000000</v>
      </c>
      <c r="M246" s="63">
        <f>1-(Table1_1[[#This Row],[ Cost of Goods Sold ]]/Table1_1[[#This Row],[ Total Revenue ]])</f>
        <v>0.12694037749162113</v>
      </c>
      <c r="N246" s="63">
        <f>+Table1_1[[#This Row],[Operating Profit (Gross Profit - Total operating expenses)]]/Table1_1[[#This Row],[ Total Revenue ]]</f>
        <v>0.10310460398659375</v>
      </c>
    </row>
    <row r="247" spans="1:14" x14ac:dyDescent="0.35">
      <c r="A247" t="s">
        <v>368</v>
      </c>
      <c r="B247" t="s">
        <v>11</v>
      </c>
      <c r="C247" s="1">
        <v>41307</v>
      </c>
      <c r="D247" s="2">
        <v>27686000000</v>
      </c>
      <c r="E247" s="2">
        <v>16538000000</v>
      </c>
      <c r="F247" s="2">
        <v>8482000000</v>
      </c>
      <c r="G247" t="s">
        <v>12</v>
      </c>
      <c r="H247" t="s">
        <v>12</v>
      </c>
      <c r="I247" t="s">
        <v>19</v>
      </c>
      <c r="J247" t="s">
        <v>334</v>
      </c>
      <c r="K247" s="2">
        <f>+Table1_1[[#This Row],[ Total Revenue ]]-Table1_1[[#This Row],[ Cost of Goods Sold ]]</f>
        <v>11148000000</v>
      </c>
      <c r="L247" s="2">
        <f>Table1_1[[#This Row],[Gross Profit (Total Revenue - Cost of Goods Sold)]]-SUM(F247:H247)</f>
        <v>2666000000</v>
      </c>
      <c r="M247" s="63">
        <f>1-(Table1_1[[#This Row],[ Cost of Goods Sold ]]/Table1_1[[#This Row],[ Total Revenue ]])</f>
        <v>0.40265838329841797</v>
      </c>
      <c r="N247" s="63">
        <f>+Table1_1[[#This Row],[Operating Profit (Gross Profit - Total operating expenses)]]/Table1_1[[#This Row],[ Total Revenue ]]</f>
        <v>9.6294155891064076E-2</v>
      </c>
    </row>
    <row r="248" spans="1:14" x14ac:dyDescent="0.35">
      <c r="A248" t="s">
        <v>369</v>
      </c>
      <c r="B248" t="s">
        <v>11</v>
      </c>
      <c r="C248" s="1">
        <v>41639</v>
      </c>
      <c r="D248" s="2">
        <v>8312000000</v>
      </c>
      <c r="E248" t="s">
        <v>12</v>
      </c>
      <c r="F248" s="2">
        <v>3456000000</v>
      </c>
      <c r="G248" t="s">
        <v>12</v>
      </c>
      <c r="H248" s="2">
        <v>258000000</v>
      </c>
      <c r="I248" t="s">
        <v>22</v>
      </c>
      <c r="J248" t="s">
        <v>57</v>
      </c>
      <c r="K248" s="2" t="e">
        <f>+Table1_1[[#This Row],[ Total Revenue ]]-Table1_1[[#This Row],[ Cost of Goods Sold ]]</f>
        <v>#VALUE!</v>
      </c>
      <c r="L248" s="2" t="e">
        <f>Table1_1[[#This Row],[Gross Profit (Total Revenue - Cost of Goods Sold)]]-SUM(F248:H248)</f>
        <v>#VALUE!</v>
      </c>
      <c r="M248" s="63" t="e">
        <f>1-(Table1_1[[#This Row],[ Cost of Goods Sold ]]/Table1_1[[#This Row],[ Total Revenue ]])</f>
        <v>#VALUE!</v>
      </c>
      <c r="N248" s="63" t="e">
        <f>+Table1_1[[#This Row],[Operating Profit (Gross Profit - Total operating expenses)]]/Table1_1[[#This Row],[ Total Revenue ]]</f>
        <v>#VALUE!</v>
      </c>
    </row>
    <row r="249" spans="1:14" x14ac:dyDescent="0.35">
      <c r="A249" t="s">
        <v>370</v>
      </c>
      <c r="B249" t="s">
        <v>11</v>
      </c>
      <c r="C249" s="1">
        <v>41274</v>
      </c>
      <c r="D249" s="2">
        <v>475888000</v>
      </c>
      <c r="E249" s="2">
        <v>117275000</v>
      </c>
      <c r="F249" s="2">
        <v>47115000</v>
      </c>
      <c r="G249" t="s">
        <v>12</v>
      </c>
      <c r="H249" s="2">
        <v>121211000</v>
      </c>
      <c r="I249" t="s">
        <v>52</v>
      </c>
      <c r="J249" t="s">
        <v>234</v>
      </c>
      <c r="K249" s="2">
        <f>+Table1_1[[#This Row],[ Total Revenue ]]-Table1_1[[#This Row],[ Cost of Goods Sold ]]</f>
        <v>358613000</v>
      </c>
      <c r="L249" s="2">
        <f>Table1_1[[#This Row],[Gross Profit (Total Revenue - Cost of Goods Sold)]]-SUM(F249:H249)</f>
        <v>190287000</v>
      </c>
      <c r="M249" s="63">
        <f>1-(Table1_1[[#This Row],[ Cost of Goods Sold ]]/Table1_1[[#This Row],[ Total Revenue ]])</f>
        <v>0.75356596510103224</v>
      </c>
      <c r="N249" s="63">
        <f>+Table1_1[[#This Row],[Operating Profit (Gross Profit - Total operating expenses)]]/Table1_1[[#This Row],[ Total Revenue ]]</f>
        <v>0.39985668896883303</v>
      </c>
    </row>
    <row r="250" spans="1:14" x14ac:dyDescent="0.35">
      <c r="A250" t="s">
        <v>371</v>
      </c>
      <c r="B250" t="s">
        <v>11</v>
      </c>
      <c r="C250" s="1">
        <v>41274</v>
      </c>
      <c r="D250" s="2">
        <v>797517000</v>
      </c>
      <c r="E250" s="2">
        <v>337533000</v>
      </c>
      <c r="F250" s="2">
        <v>20412000</v>
      </c>
      <c r="G250" t="s">
        <v>12</v>
      </c>
      <c r="H250" s="2">
        <v>277621000</v>
      </c>
      <c r="I250" t="s">
        <v>52</v>
      </c>
      <c r="J250" t="s">
        <v>265</v>
      </c>
      <c r="K250" s="2">
        <f>+Table1_1[[#This Row],[ Total Revenue ]]-Table1_1[[#This Row],[ Cost of Goods Sold ]]</f>
        <v>459984000</v>
      </c>
      <c r="L250" s="2">
        <f>Table1_1[[#This Row],[Gross Profit (Total Revenue - Cost of Goods Sold)]]-SUM(F250:H250)</f>
        <v>161951000</v>
      </c>
      <c r="M250" s="63">
        <f>1-(Table1_1[[#This Row],[ Cost of Goods Sold ]]/Table1_1[[#This Row],[ Total Revenue ]])</f>
        <v>0.57677015035416179</v>
      </c>
      <c r="N250" s="63">
        <f>+Table1_1[[#This Row],[Operating Profit (Gross Profit - Total operating expenses)]]/Table1_1[[#This Row],[ Total Revenue ]]</f>
        <v>0.20306902548785793</v>
      </c>
    </row>
    <row r="251" spans="1:14" x14ac:dyDescent="0.35">
      <c r="A251" t="s">
        <v>372</v>
      </c>
      <c r="B251" t="s">
        <v>11</v>
      </c>
      <c r="C251" s="1">
        <v>41274</v>
      </c>
      <c r="D251" s="2">
        <v>11814000000</v>
      </c>
      <c r="E251" s="2">
        <v>10190000000</v>
      </c>
      <c r="F251" s="2">
        <v>582000000</v>
      </c>
      <c r="G251" t="s">
        <v>12</v>
      </c>
      <c r="H251" s="2">
        <v>102000000</v>
      </c>
      <c r="I251" t="s">
        <v>19</v>
      </c>
      <c r="J251" t="s">
        <v>133</v>
      </c>
      <c r="K251" s="2">
        <f>+Table1_1[[#This Row],[ Total Revenue ]]-Table1_1[[#This Row],[ Cost of Goods Sold ]]</f>
        <v>1624000000</v>
      </c>
      <c r="L251" s="2">
        <f>Table1_1[[#This Row],[Gross Profit (Total Revenue - Cost of Goods Sold)]]-SUM(F251:H251)</f>
        <v>940000000</v>
      </c>
      <c r="M251" s="63">
        <f>1-(Table1_1[[#This Row],[ Cost of Goods Sold ]]/Table1_1[[#This Row],[ Total Revenue ]])</f>
        <v>0.13746402573218219</v>
      </c>
      <c r="N251" s="63">
        <f>+Table1_1[[#This Row],[Operating Profit (Gross Profit - Total operating expenses)]]/Table1_1[[#This Row],[ Total Revenue ]]</f>
        <v>7.9566615879465036E-2</v>
      </c>
    </row>
    <row r="252" spans="1:14" x14ac:dyDescent="0.35">
      <c r="A252" t="s">
        <v>373</v>
      </c>
      <c r="B252" t="s">
        <v>11</v>
      </c>
      <c r="C252" s="1">
        <v>41639</v>
      </c>
      <c r="D252" s="2">
        <v>6761000000</v>
      </c>
      <c r="E252" s="2">
        <v>4802000000</v>
      </c>
      <c r="F252" s="2">
        <v>1347000000</v>
      </c>
      <c r="G252" t="s">
        <v>12</v>
      </c>
      <c r="H252" t="s">
        <v>12</v>
      </c>
      <c r="I252" t="s">
        <v>13</v>
      </c>
      <c r="J252" t="s">
        <v>64</v>
      </c>
      <c r="K252" s="2">
        <f>+Table1_1[[#This Row],[ Total Revenue ]]-Table1_1[[#This Row],[ Cost of Goods Sold ]]</f>
        <v>1959000000</v>
      </c>
      <c r="L252" s="2">
        <f>Table1_1[[#This Row],[Gross Profit (Total Revenue - Cost of Goods Sold)]]-SUM(F252:H252)</f>
        <v>612000000</v>
      </c>
      <c r="M252" s="63">
        <f>1-(Table1_1[[#This Row],[ Cost of Goods Sold ]]/Table1_1[[#This Row],[ Total Revenue ]])</f>
        <v>0.28975003697677859</v>
      </c>
      <c r="N252" s="63">
        <f>+Table1_1[[#This Row],[Operating Profit (Gross Profit - Total operating expenses)]]/Table1_1[[#This Row],[ Total Revenue ]]</f>
        <v>9.0519153971306027E-2</v>
      </c>
    </row>
    <row r="253" spans="1:14" x14ac:dyDescent="0.35">
      <c r="A253" t="s">
        <v>374</v>
      </c>
      <c r="B253" t="s">
        <v>11</v>
      </c>
      <c r="C253" s="1">
        <v>41274</v>
      </c>
      <c r="D253" s="2">
        <v>6420881000</v>
      </c>
      <c r="E253" s="2">
        <v>3011684000</v>
      </c>
      <c r="F253" s="2">
        <v>2388182000</v>
      </c>
      <c r="G253" t="s">
        <v>12</v>
      </c>
      <c r="H253" t="s">
        <v>12</v>
      </c>
      <c r="I253" t="s">
        <v>19</v>
      </c>
      <c r="J253" t="s">
        <v>286</v>
      </c>
      <c r="K253" s="2">
        <f>+Table1_1[[#This Row],[ Total Revenue ]]-Table1_1[[#This Row],[ Cost of Goods Sold ]]</f>
        <v>3409197000</v>
      </c>
      <c r="L253" s="2">
        <f>Table1_1[[#This Row],[Gross Profit (Total Revenue - Cost of Goods Sold)]]-SUM(F253:H253)</f>
        <v>1021015000</v>
      </c>
      <c r="M253" s="63">
        <f>1-(Table1_1[[#This Row],[ Cost of Goods Sold ]]/Table1_1[[#This Row],[ Total Revenue ]])</f>
        <v>0.53095470855167692</v>
      </c>
      <c r="N253" s="63">
        <f>+Table1_1[[#This Row],[Operating Profit (Gross Profit - Total operating expenses)]]/Table1_1[[#This Row],[ Total Revenue ]]</f>
        <v>0.15901478317383549</v>
      </c>
    </row>
    <row r="254" spans="1:14" x14ac:dyDescent="0.35">
      <c r="A254" t="s">
        <v>375</v>
      </c>
      <c r="B254" t="s">
        <v>11</v>
      </c>
      <c r="C254" s="1">
        <v>41274</v>
      </c>
      <c r="D254" s="2">
        <v>27567000000</v>
      </c>
      <c r="E254" s="2">
        <v>16750700000</v>
      </c>
      <c r="F254" s="2">
        <v>2211700000</v>
      </c>
      <c r="G254" t="s">
        <v>12</v>
      </c>
      <c r="H254" t="s">
        <v>12</v>
      </c>
      <c r="I254" t="s">
        <v>19</v>
      </c>
      <c r="J254" t="s">
        <v>155</v>
      </c>
      <c r="K254" s="2">
        <f>+Table1_1[[#This Row],[ Total Revenue ]]-Table1_1[[#This Row],[ Cost of Goods Sold ]]</f>
        <v>10816300000</v>
      </c>
      <c r="L254" s="2">
        <f>Table1_1[[#This Row],[Gross Profit (Total Revenue - Cost of Goods Sold)]]-SUM(F254:H254)</f>
        <v>8604600000</v>
      </c>
      <c r="M254" s="63">
        <f>1-(Table1_1[[#This Row],[ Cost of Goods Sold ]]/Table1_1[[#This Row],[ Total Revenue ]])</f>
        <v>0.39236405847571376</v>
      </c>
      <c r="N254" s="63">
        <f>+Table1_1[[#This Row],[Operating Profit (Gross Profit - Total operating expenses)]]/Table1_1[[#This Row],[ Total Revenue ]]</f>
        <v>0.31213407334856896</v>
      </c>
    </row>
    <row r="255" spans="1:14" x14ac:dyDescent="0.35">
      <c r="A255" t="s">
        <v>376</v>
      </c>
      <c r="B255" t="s">
        <v>11</v>
      </c>
      <c r="C255" s="1">
        <v>41364</v>
      </c>
      <c r="D255" s="2">
        <v>1581623000</v>
      </c>
      <c r="E255" s="2">
        <v>743164000</v>
      </c>
      <c r="F255" s="2">
        <v>261471000</v>
      </c>
      <c r="G255" s="2">
        <v>254723000</v>
      </c>
      <c r="H255" s="2">
        <v>111537000</v>
      </c>
      <c r="I255" t="s">
        <v>22</v>
      </c>
      <c r="J255" t="s">
        <v>34</v>
      </c>
      <c r="K255" s="2">
        <f>+Table1_1[[#This Row],[ Total Revenue ]]-Table1_1[[#This Row],[ Cost of Goods Sold ]]</f>
        <v>838459000</v>
      </c>
      <c r="L255" s="2">
        <f>Table1_1[[#This Row],[Gross Profit (Total Revenue - Cost of Goods Sold)]]-SUM(F255:H255)</f>
        <v>210728000</v>
      </c>
      <c r="M255" s="63">
        <f>1-(Table1_1[[#This Row],[ Cost of Goods Sold ]]/Table1_1[[#This Row],[ Total Revenue ]])</f>
        <v>0.53012569999298187</v>
      </c>
      <c r="N255" s="63">
        <f>+Table1_1[[#This Row],[Operating Profit (Gross Profit - Total operating expenses)]]/Table1_1[[#This Row],[ Total Revenue ]]</f>
        <v>0.13323529058441866</v>
      </c>
    </row>
    <row r="256" spans="1:14" x14ac:dyDescent="0.35">
      <c r="A256" t="s">
        <v>377</v>
      </c>
      <c r="B256" t="s">
        <v>11</v>
      </c>
      <c r="C256" s="1">
        <v>41364</v>
      </c>
      <c r="D256" s="2">
        <v>122196000000</v>
      </c>
      <c r="E256" s="2">
        <v>115315000000</v>
      </c>
      <c r="F256" s="2">
        <v>4110000000</v>
      </c>
      <c r="G256" s="2">
        <v>433000000</v>
      </c>
      <c r="H256" t="s">
        <v>12</v>
      </c>
      <c r="I256" t="s">
        <v>25</v>
      </c>
      <c r="J256" t="s">
        <v>28</v>
      </c>
      <c r="K256" s="2">
        <f>+Table1_1[[#This Row],[ Total Revenue ]]-Table1_1[[#This Row],[ Cost of Goods Sold ]]</f>
        <v>6881000000</v>
      </c>
      <c r="L256" s="2">
        <f>Table1_1[[#This Row],[Gross Profit (Total Revenue - Cost of Goods Sold)]]-SUM(F256:H256)</f>
        <v>2338000000</v>
      </c>
      <c r="M256" s="63">
        <f>1-(Table1_1[[#This Row],[ Cost of Goods Sold ]]/Table1_1[[#This Row],[ Total Revenue ]])</f>
        <v>5.6311172215129823E-2</v>
      </c>
      <c r="N256" s="63">
        <f>+Table1_1[[#This Row],[Operating Profit (Gross Profit - Total operating expenses)]]/Table1_1[[#This Row],[ Total Revenue ]]</f>
        <v>1.9133195849291303E-2</v>
      </c>
    </row>
    <row r="257" spans="1:14" x14ac:dyDescent="0.35">
      <c r="A257" t="s">
        <v>378</v>
      </c>
      <c r="B257" t="s">
        <v>11</v>
      </c>
      <c r="C257" s="1">
        <v>41274</v>
      </c>
      <c r="D257" s="2">
        <v>2730300000</v>
      </c>
      <c r="E257" s="2">
        <v>795000000</v>
      </c>
      <c r="F257" s="2">
        <v>752200000</v>
      </c>
      <c r="G257" t="s">
        <v>12</v>
      </c>
      <c r="H257" s="2">
        <v>93500000</v>
      </c>
      <c r="I257" t="s">
        <v>47</v>
      </c>
      <c r="J257" t="s">
        <v>379</v>
      </c>
      <c r="K257" s="2">
        <f>+Table1_1[[#This Row],[ Total Revenue ]]-Table1_1[[#This Row],[ Cost of Goods Sold ]]</f>
        <v>1935300000</v>
      </c>
      <c r="L257" s="2">
        <f>Table1_1[[#This Row],[Gross Profit (Total Revenue - Cost of Goods Sold)]]-SUM(F257:H257)</f>
        <v>1089600000</v>
      </c>
      <c r="M257" s="63">
        <f>1-(Table1_1[[#This Row],[ Cost of Goods Sold ]]/Table1_1[[#This Row],[ Total Revenue ]])</f>
        <v>0.70882320624107242</v>
      </c>
      <c r="N257" s="63">
        <f>+Table1_1[[#This Row],[Operating Profit (Gross Profit - Total operating expenses)]]/Table1_1[[#This Row],[ Total Revenue ]]</f>
        <v>0.39907702450280191</v>
      </c>
    </row>
    <row r="258" spans="1:14" x14ac:dyDescent="0.35">
      <c r="A258" t="s">
        <v>380</v>
      </c>
      <c r="B258" t="s">
        <v>11</v>
      </c>
      <c r="C258" s="1">
        <v>41274</v>
      </c>
      <c r="D258" s="2">
        <v>35015000000</v>
      </c>
      <c r="E258" s="2">
        <v>21939000000</v>
      </c>
      <c r="F258" s="2">
        <v>9176000000</v>
      </c>
      <c r="G258" t="s">
        <v>12</v>
      </c>
      <c r="H258" s="2">
        <v>217000000</v>
      </c>
      <c r="I258" t="s">
        <v>36</v>
      </c>
      <c r="J258" t="s">
        <v>124</v>
      </c>
      <c r="K258" s="2">
        <f>+Table1_1[[#This Row],[ Total Revenue ]]-Table1_1[[#This Row],[ Cost of Goods Sold ]]</f>
        <v>13076000000</v>
      </c>
      <c r="L258" s="2">
        <f>Table1_1[[#This Row],[Gross Profit (Total Revenue - Cost of Goods Sold)]]-SUM(F258:H258)</f>
        <v>3683000000</v>
      </c>
      <c r="M258" s="63">
        <f>1-(Table1_1[[#This Row],[ Cost of Goods Sold ]]/Table1_1[[#This Row],[ Total Revenue ]])</f>
        <v>0.37343995430529775</v>
      </c>
      <c r="N258" s="63">
        <f>+Table1_1[[#This Row],[Operating Profit (Gross Profit - Total operating expenses)]]/Table1_1[[#This Row],[ Total Revenue ]]</f>
        <v>0.1051834927888048</v>
      </c>
    </row>
    <row r="259" spans="1:14" x14ac:dyDescent="0.35">
      <c r="A259" t="s">
        <v>381</v>
      </c>
      <c r="B259" t="s">
        <v>11</v>
      </c>
      <c r="C259" s="1">
        <v>41274</v>
      </c>
      <c r="D259" s="2">
        <v>68150000000</v>
      </c>
      <c r="E259" s="2">
        <v>37987000000</v>
      </c>
      <c r="F259" s="2">
        <v>9098000000</v>
      </c>
      <c r="G259" t="s">
        <v>12</v>
      </c>
      <c r="H259" s="2">
        <v>17755000000</v>
      </c>
      <c r="I259" t="s">
        <v>47</v>
      </c>
      <c r="J259" t="s">
        <v>48</v>
      </c>
      <c r="K259" s="2">
        <f>+Table1_1[[#This Row],[ Total Revenue ]]-Table1_1[[#This Row],[ Cost of Goods Sold ]]</f>
        <v>30163000000</v>
      </c>
      <c r="L259" s="2">
        <f>Table1_1[[#This Row],[Gross Profit (Total Revenue - Cost of Goods Sold)]]-SUM(F259:H259)</f>
        <v>3310000000</v>
      </c>
      <c r="M259" s="63">
        <f>1-(Table1_1[[#This Row],[ Cost of Goods Sold ]]/Table1_1[[#This Row],[ Total Revenue ]])</f>
        <v>0.44259721203228175</v>
      </c>
      <c r="N259" s="63">
        <f>+Table1_1[[#This Row],[Operating Profit (Gross Profit - Total operating expenses)]]/Table1_1[[#This Row],[ Total Revenue ]]</f>
        <v>4.8569332355099047E-2</v>
      </c>
    </row>
    <row r="260" spans="1:14" x14ac:dyDescent="0.35">
      <c r="A260" t="s">
        <v>382</v>
      </c>
      <c r="B260" t="s">
        <v>11</v>
      </c>
      <c r="C260" s="1">
        <v>41274</v>
      </c>
      <c r="D260" s="2">
        <v>5787980000</v>
      </c>
      <c r="E260" s="2">
        <v>4297922000</v>
      </c>
      <c r="F260" s="2">
        <v>1110550000</v>
      </c>
      <c r="G260" t="s">
        <v>12</v>
      </c>
      <c r="H260" t="s">
        <v>12</v>
      </c>
      <c r="I260" t="s">
        <v>19</v>
      </c>
      <c r="J260" t="s">
        <v>383</v>
      </c>
      <c r="K260" s="2">
        <f>+Table1_1[[#This Row],[ Total Revenue ]]-Table1_1[[#This Row],[ Cost of Goods Sold ]]</f>
        <v>1490058000</v>
      </c>
      <c r="L260" s="2">
        <f>Table1_1[[#This Row],[Gross Profit (Total Revenue - Cost of Goods Sold)]]-SUM(F260:H260)</f>
        <v>379508000</v>
      </c>
      <c r="M260" s="63">
        <f>1-(Table1_1[[#This Row],[ Cost of Goods Sold ]]/Table1_1[[#This Row],[ Total Revenue ]])</f>
        <v>0.25744007408456837</v>
      </c>
      <c r="N260" s="63">
        <f>+Table1_1[[#This Row],[Operating Profit (Gross Profit - Total operating expenses)]]/Table1_1[[#This Row],[ Total Revenue ]]</f>
        <v>6.5568298439179121E-2</v>
      </c>
    </row>
    <row r="261" spans="1:14" x14ac:dyDescent="0.35">
      <c r="A261" t="s">
        <v>384</v>
      </c>
      <c r="B261" t="s">
        <v>11</v>
      </c>
      <c r="C261" s="1">
        <v>41274</v>
      </c>
      <c r="D261" s="2">
        <v>3901300000</v>
      </c>
      <c r="E261" s="2">
        <v>1503800000</v>
      </c>
      <c r="F261" s="2">
        <v>1457300000</v>
      </c>
      <c r="G261" s="2">
        <v>100100000</v>
      </c>
      <c r="H261" t="s">
        <v>12</v>
      </c>
      <c r="I261" t="s">
        <v>36</v>
      </c>
      <c r="J261" t="s">
        <v>124</v>
      </c>
      <c r="K261" s="2">
        <f>+Table1_1[[#This Row],[ Total Revenue ]]-Table1_1[[#This Row],[ Cost of Goods Sold ]]</f>
        <v>2397500000</v>
      </c>
      <c r="L261" s="2">
        <f>Table1_1[[#This Row],[Gross Profit (Total Revenue - Cost of Goods Sold)]]-SUM(F261:H261)</f>
        <v>840100000</v>
      </c>
      <c r="M261" s="63">
        <f>1-(Table1_1[[#This Row],[ Cost of Goods Sold ]]/Table1_1[[#This Row],[ Total Revenue ]])</f>
        <v>0.61453874349575788</v>
      </c>
      <c r="N261" s="63">
        <f>+Table1_1[[#This Row],[Operating Profit (Gross Profit - Total operating expenses)]]/Table1_1[[#This Row],[ Total Revenue ]]</f>
        <v>0.21533847691795044</v>
      </c>
    </row>
    <row r="262" spans="1:14" x14ac:dyDescent="0.35">
      <c r="A262" t="s">
        <v>385</v>
      </c>
      <c r="B262" t="s">
        <v>11</v>
      </c>
      <c r="C262" s="1">
        <v>41608</v>
      </c>
      <c r="D262" s="2">
        <v>4123400000</v>
      </c>
      <c r="E262" s="2">
        <v>2457600000</v>
      </c>
      <c r="F262" s="2">
        <v>1090300000</v>
      </c>
      <c r="G262" t="s">
        <v>12</v>
      </c>
      <c r="H262" t="s">
        <v>12</v>
      </c>
      <c r="I262" t="s">
        <v>36</v>
      </c>
      <c r="J262" t="s">
        <v>124</v>
      </c>
      <c r="K262" s="2">
        <f>+Table1_1[[#This Row],[ Total Revenue ]]-Table1_1[[#This Row],[ Cost of Goods Sold ]]</f>
        <v>1665800000</v>
      </c>
      <c r="L262" s="2">
        <f>Table1_1[[#This Row],[Gross Profit (Total Revenue - Cost of Goods Sold)]]-SUM(F262:H262)</f>
        <v>575500000</v>
      </c>
      <c r="M262" s="63">
        <f>1-(Table1_1[[#This Row],[ Cost of Goods Sold ]]/Table1_1[[#This Row],[ Total Revenue ]])</f>
        <v>0.40398700101857687</v>
      </c>
      <c r="N262" s="63">
        <f>+Table1_1[[#This Row],[Operating Profit (Gross Profit - Total operating expenses)]]/Table1_1[[#This Row],[ Total Revenue ]]</f>
        <v>0.13956928748120484</v>
      </c>
    </row>
    <row r="263" spans="1:14" x14ac:dyDescent="0.35">
      <c r="A263" t="s">
        <v>386</v>
      </c>
      <c r="B263" t="s">
        <v>11</v>
      </c>
      <c r="C263" s="1">
        <v>41274</v>
      </c>
      <c r="D263" s="2">
        <v>2031901000</v>
      </c>
      <c r="E263" s="2">
        <v>1704767000</v>
      </c>
      <c r="F263" s="2">
        <v>135824000</v>
      </c>
      <c r="G263" t="s">
        <v>12</v>
      </c>
      <c r="H263" t="s">
        <v>12</v>
      </c>
      <c r="I263" t="s">
        <v>59</v>
      </c>
      <c r="J263" t="s">
        <v>387</v>
      </c>
      <c r="K263" s="2">
        <f>+Table1_1[[#This Row],[ Total Revenue ]]-Table1_1[[#This Row],[ Cost of Goods Sold ]]</f>
        <v>327134000</v>
      </c>
      <c r="L263" s="2">
        <f>Table1_1[[#This Row],[Gross Profit (Total Revenue - Cost of Goods Sold)]]-SUM(F263:H263)</f>
        <v>191310000</v>
      </c>
      <c r="M263" s="63">
        <f>1-(Table1_1[[#This Row],[ Cost of Goods Sold ]]/Table1_1[[#This Row],[ Total Revenue ]])</f>
        <v>0.16099898567892823</v>
      </c>
      <c r="N263" s="63">
        <f>+Table1_1[[#This Row],[Operating Profit (Gross Profit - Total operating expenses)]]/Table1_1[[#This Row],[ Total Revenue ]]</f>
        <v>9.4153209236079907E-2</v>
      </c>
    </row>
    <row r="264" spans="1:14" x14ac:dyDescent="0.35">
      <c r="A264" t="s">
        <v>388</v>
      </c>
      <c r="B264" t="s">
        <v>11</v>
      </c>
      <c r="C264" s="1">
        <v>41274</v>
      </c>
      <c r="D264" s="2">
        <v>11924000000</v>
      </c>
      <c r="E264" t="s">
        <v>12</v>
      </c>
      <c r="F264" s="2">
        <v>7134000000</v>
      </c>
      <c r="G264" t="s">
        <v>12</v>
      </c>
      <c r="H264" s="2">
        <v>2961000000</v>
      </c>
      <c r="I264" t="s">
        <v>47</v>
      </c>
      <c r="J264" t="s">
        <v>389</v>
      </c>
      <c r="K264" s="2" t="e">
        <f>+Table1_1[[#This Row],[ Total Revenue ]]-Table1_1[[#This Row],[ Cost of Goods Sold ]]</f>
        <v>#VALUE!</v>
      </c>
      <c r="L264" s="2" t="e">
        <f>Table1_1[[#This Row],[Gross Profit (Total Revenue - Cost of Goods Sold)]]-SUM(F264:H264)</f>
        <v>#VALUE!</v>
      </c>
      <c r="M264" s="63" t="e">
        <f>1-(Table1_1[[#This Row],[ Cost of Goods Sold ]]/Table1_1[[#This Row],[ Total Revenue ]])</f>
        <v>#VALUE!</v>
      </c>
      <c r="N264" s="63" t="e">
        <f>+Table1_1[[#This Row],[Operating Profit (Gross Profit - Total operating expenses)]]/Table1_1[[#This Row],[ Total Revenue ]]</f>
        <v>#VALUE!</v>
      </c>
    </row>
    <row r="265" spans="1:14" x14ac:dyDescent="0.35">
      <c r="A265" t="s">
        <v>390</v>
      </c>
      <c r="B265" t="s">
        <v>11</v>
      </c>
      <c r="C265" s="1">
        <v>41639</v>
      </c>
      <c r="D265" s="2">
        <v>30871000000</v>
      </c>
      <c r="E265" s="2">
        <v>16106000000</v>
      </c>
      <c r="F265" s="2">
        <v>6384000000</v>
      </c>
      <c r="G265" s="2">
        <v>1715000000</v>
      </c>
      <c r="H265" t="s">
        <v>12</v>
      </c>
      <c r="I265" t="s">
        <v>13</v>
      </c>
      <c r="J265" t="s">
        <v>164</v>
      </c>
      <c r="K265" s="2">
        <f>+Table1_1[[#This Row],[ Total Revenue ]]-Table1_1[[#This Row],[ Cost of Goods Sold ]]</f>
        <v>14765000000</v>
      </c>
      <c r="L265" s="2">
        <f>Table1_1[[#This Row],[Gross Profit (Total Revenue - Cost of Goods Sold)]]-SUM(F265:H265)</f>
        <v>6666000000</v>
      </c>
      <c r="M265" s="63">
        <f>1-(Table1_1[[#This Row],[ Cost of Goods Sold ]]/Table1_1[[#This Row],[ Total Revenue ]])</f>
        <v>0.47828058695863429</v>
      </c>
      <c r="N265" s="63">
        <f>+Table1_1[[#This Row],[Operating Profit (Gross Profit - Total operating expenses)]]/Table1_1[[#This Row],[ Total Revenue ]]</f>
        <v>0.21593080884972951</v>
      </c>
    </row>
    <row r="266" spans="1:14" x14ac:dyDescent="0.35">
      <c r="A266" t="s">
        <v>391</v>
      </c>
      <c r="B266" t="s">
        <v>11</v>
      </c>
      <c r="C266" s="1">
        <v>41274</v>
      </c>
      <c r="D266" s="2">
        <v>2060702000</v>
      </c>
      <c r="E266" s="2">
        <v>995046000</v>
      </c>
      <c r="F266" t="s">
        <v>12</v>
      </c>
      <c r="G266" t="s">
        <v>12</v>
      </c>
      <c r="H266" t="s">
        <v>12</v>
      </c>
      <c r="I266" t="s">
        <v>36</v>
      </c>
      <c r="J266" t="s">
        <v>214</v>
      </c>
      <c r="K266" s="2">
        <f>+Table1_1[[#This Row],[ Total Revenue ]]-Table1_1[[#This Row],[ Cost of Goods Sold ]]</f>
        <v>1065656000</v>
      </c>
      <c r="L266" s="2">
        <f>Table1_1[[#This Row],[Gross Profit (Total Revenue - Cost of Goods Sold)]]-SUM(F266:H266)</f>
        <v>1065656000</v>
      </c>
      <c r="M266" s="63">
        <f>1-(Table1_1[[#This Row],[ Cost of Goods Sold ]]/Table1_1[[#This Row],[ Total Revenue ]])</f>
        <v>0.51713251115396597</v>
      </c>
      <c r="N266" s="63">
        <f>+Table1_1[[#This Row],[Operating Profit (Gross Profit - Total operating expenses)]]/Table1_1[[#This Row],[ Total Revenue ]]</f>
        <v>0.51713251115396597</v>
      </c>
    </row>
    <row r="267" spans="1:14" x14ac:dyDescent="0.35">
      <c r="A267" t="s">
        <v>392</v>
      </c>
      <c r="B267" t="s">
        <v>11</v>
      </c>
      <c r="C267" s="1">
        <v>41274</v>
      </c>
      <c r="D267" s="2">
        <v>24618000000</v>
      </c>
      <c r="E267" s="2">
        <v>15055000000</v>
      </c>
      <c r="F267" s="2">
        <v>2249000000</v>
      </c>
      <c r="G267" t="s">
        <v>12</v>
      </c>
      <c r="H267" t="s">
        <v>12</v>
      </c>
      <c r="I267" t="s">
        <v>36</v>
      </c>
      <c r="J267" t="s">
        <v>393</v>
      </c>
      <c r="K267" s="2">
        <f>+Table1_1[[#This Row],[ Total Revenue ]]-Table1_1[[#This Row],[ Cost of Goods Sold ]]</f>
        <v>9563000000</v>
      </c>
      <c r="L267" s="2">
        <f>Table1_1[[#This Row],[Gross Profit (Total Revenue - Cost of Goods Sold)]]-SUM(F267:H267)</f>
        <v>7314000000</v>
      </c>
      <c r="M267" s="63">
        <f>1-(Table1_1[[#This Row],[ Cost of Goods Sold ]]/Table1_1[[#This Row],[ Total Revenue ]])</f>
        <v>0.38845560159233083</v>
      </c>
      <c r="N267" s="63">
        <f>+Table1_1[[#This Row],[Operating Profit (Gross Profit - Total operating expenses)]]/Table1_1[[#This Row],[ Total Revenue ]]</f>
        <v>0.29709968315866442</v>
      </c>
    </row>
    <row r="268" spans="1:14" x14ac:dyDescent="0.35">
      <c r="A268" t="s">
        <v>394</v>
      </c>
      <c r="B268" t="s">
        <v>11</v>
      </c>
      <c r="C268" s="1">
        <v>41517</v>
      </c>
      <c r="D268" s="2">
        <v>14861000000</v>
      </c>
      <c r="E268" s="2">
        <v>7208000000</v>
      </c>
      <c r="F268" s="2">
        <v>2550000000</v>
      </c>
      <c r="G268" s="2">
        <v>1533000000</v>
      </c>
      <c r="H268" t="s">
        <v>12</v>
      </c>
      <c r="I268" t="s">
        <v>59</v>
      </c>
      <c r="J268" t="s">
        <v>138</v>
      </c>
      <c r="K268" s="2">
        <f>+Table1_1[[#This Row],[ Total Revenue ]]-Table1_1[[#This Row],[ Cost of Goods Sold ]]</f>
        <v>7653000000</v>
      </c>
      <c r="L268" s="2">
        <f>Table1_1[[#This Row],[Gross Profit (Total Revenue - Cost of Goods Sold)]]-SUM(F268:H268)</f>
        <v>3570000000</v>
      </c>
      <c r="M268" s="63">
        <f>1-(Table1_1[[#This Row],[ Cost of Goods Sold ]]/Table1_1[[#This Row],[ Total Revenue ]])</f>
        <v>0.51497207455756677</v>
      </c>
      <c r="N268" s="63">
        <f>+Table1_1[[#This Row],[Operating Profit (Gross Profit - Total operating expenses)]]/Table1_1[[#This Row],[ Total Revenue ]]</f>
        <v>0.24022609514837495</v>
      </c>
    </row>
    <row r="269" spans="1:14" x14ac:dyDescent="0.35">
      <c r="A269" t="s">
        <v>395</v>
      </c>
      <c r="B269" t="s">
        <v>11</v>
      </c>
      <c r="C269" s="1">
        <v>41425</v>
      </c>
      <c r="D269" s="2">
        <v>9974100000</v>
      </c>
      <c r="E269" s="2">
        <v>7213900000</v>
      </c>
      <c r="F269" s="2">
        <v>550600000</v>
      </c>
      <c r="G269" t="s">
        <v>12</v>
      </c>
      <c r="H269" t="s">
        <v>12</v>
      </c>
      <c r="I269" t="s">
        <v>59</v>
      </c>
      <c r="J269" t="s">
        <v>138</v>
      </c>
      <c r="K269" s="2">
        <f>+Table1_1[[#This Row],[ Total Revenue ]]-Table1_1[[#This Row],[ Cost of Goods Sold ]]</f>
        <v>2760200000</v>
      </c>
      <c r="L269" s="2">
        <f>Table1_1[[#This Row],[Gross Profit (Total Revenue - Cost of Goods Sold)]]-SUM(F269:H269)</f>
        <v>2209600000</v>
      </c>
      <c r="M269" s="63">
        <f>1-(Table1_1[[#This Row],[ Cost of Goods Sold ]]/Table1_1[[#This Row],[ Total Revenue ]])</f>
        <v>0.27673674817778049</v>
      </c>
      <c r="N269" s="63">
        <f>+Table1_1[[#This Row],[Operating Profit (Gross Profit - Total operating expenses)]]/Table1_1[[#This Row],[ Total Revenue ]]</f>
        <v>0.22153377247069911</v>
      </c>
    </row>
    <row r="270" spans="1:14" x14ac:dyDescent="0.35">
      <c r="A270" t="s">
        <v>396</v>
      </c>
      <c r="B270" t="s">
        <v>11</v>
      </c>
      <c r="C270" s="1">
        <v>41274</v>
      </c>
      <c r="D270" s="2">
        <v>82243000000</v>
      </c>
      <c r="E270" s="2">
        <v>68948000000</v>
      </c>
      <c r="F270" s="2">
        <v>7202000000</v>
      </c>
      <c r="G270" t="s">
        <v>12</v>
      </c>
      <c r="H270" s="2">
        <v>995000000</v>
      </c>
      <c r="I270" t="s">
        <v>83</v>
      </c>
      <c r="J270" t="s">
        <v>341</v>
      </c>
      <c r="K270" s="2">
        <f>+Table1_1[[#This Row],[ Total Revenue ]]-Table1_1[[#This Row],[ Cost of Goods Sold ]]</f>
        <v>13295000000</v>
      </c>
      <c r="L270" s="2">
        <f>Table1_1[[#This Row],[Gross Profit (Total Revenue - Cost of Goods Sold)]]-SUM(F270:H270)</f>
        <v>5098000000</v>
      </c>
      <c r="M270" s="63">
        <f>1-(Table1_1[[#This Row],[ Cost of Goods Sold ]]/Table1_1[[#This Row],[ Total Revenue ]])</f>
        <v>0.16165509526646649</v>
      </c>
      <c r="N270" s="63">
        <f>+Table1_1[[#This Row],[Operating Profit (Gross Profit - Total operating expenses)]]/Table1_1[[#This Row],[ Total Revenue ]]</f>
        <v>6.198703841056382E-2</v>
      </c>
    </row>
    <row r="271" spans="1:14" x14ac:dyDescent="0.35">
      <c r="A271" t="s">
        <v>397</v>
      </c>
      <c r="B271" t="s">
        <v>11</v>
      </c>
      <c r="C271" s="1">
        <v>41274</v>
      </c>
      <c r="D271" s="2">
        <v>47267000000</v>
      </c>
      <c r="E271" s="2">
        <v>16446000000</v>
      </c>
      <c r="F271" s="2">
        <v>12776000000</v>
      </c>
      <c r="G271" s="2">
        <v>8168000000</v>
      </c>
      <c r="H271" t="s">
        <v>12</v>
      </c>
      <c r="I271" t="s">
        <v>25</v>
      </c>
      <c r="J271" t="s">
        <v>26</v>
      </c>
      <c r="K271" s="2">
        <f>+Table1_1[[#This Row],[ Total Revenue ]]-Table1_1[[#This Row],[ Cost of Goods Sold ]]</f>
        <v>30821000000</v>
      </c>
      <c r="L271" s="2">
        <f>Table1_1[[#This Row],[Gross Profit (Total Revenue - Cost of Goods Sold)]]-SUM(F271:H271)</f>
        <v>9877000000</v>
      </c>
      <c r="M271" s="63">
        <f>1-(Table1_1[[#This Row],[ Cost of Goods Sold ]]/Table1_1[[#This Row],[ Total Revenue ]])</f>
        <v>0.65206169208961851</v>
      </c>
      <c r="N271" s="63">
        <f>+Table1_1[[#This Row],[Operating Profit (Gross Profit - Total operating expenses)]]/Table1_1[[#This Row],[ Total Revenue ]]</f>
        <v>0.20896185499397044</v>
      </c>
    </row>
    <row r="272" spans="1:14" x14ac:dyDescent="0.35">
      <c r="A272" t="s">
        <v>398</v>
      </c>
      <c r="B272" t="s">
        <v>11</v>
      </c>
      <c r="C272" s="1">
        <v>41274</v>
      </c>
      <c r="D272" s="2">
        <v>11966000000</v>
      </c>
      <c r="E272" s="2">
        <v>2079000000</v>
      </c>
      <c r="F272" s="2">
        <v>4017000000</v>
      </c>
      <c r="G272" t="s">
        <v>12</v>
      </c>
      <c r="H272" s="2">
        <v>2008000000</v>
      </c>
      <c r="I272" t="s">
        <v>83</v>
      </c>
      <c r="J272" t="s">
        <v>84</v>
      </c>
      <c r="K272" s="2">
        <f>+Table1_1[[#This Row],[ Total Revenue ]]-Table1_1[[#This Row],[ Cost of Goods Sold ]]</f>
        <v>9887000000</v>
      </c>
      <c r="L272" s="2">
        <f>Table1_1[[#This Row],[Gross Profit (Total Revenue - Cost of Goods Sold)]]-SUM(F272:H272)</f>
        <v>3862000000</v>
      </c>
      <c r="M272" s="63">
        <f>1-(Table1_1[[#This Row],[ Cost of Goods Sold ]]/Table1_1[[#This Row],[ Total Revenue ]])</f>
        <v>0.82625773023566773</v>
      </c>
      <c r="N272" s="63">
        <f>+Table1_1[[#This Row],[Operating Profit (Gross Profit - Total operating expenses)]]/Table1_1[[#This Row],[ Total Revenue ]]</f>
        <v>0.32274778539194382</v>
      </c>
    </row>
    <row r="273" spans="1:14" x14ac:dyDescent="0.35">
      <c r="A273" t="s">
        <v>399</v>
      </c>
      <c r="B273" t="s">
        <v>11</v>
      </c>
      <c r="C273" s="1">
        <v>41455</v>
      </c>
      <c r="D273" s="2">
        <v>77849000000</v>
      </c>
      <c r="E273" s="2">
        <v>20385000000</v>
      </c>
      <c r="F273" s="2">
        <v>20289000000</v>
      </c>
      <c r="G273" s="2">
        <v>10411000000</v>
      </c>
      <c r="H273" t="s">
        <v>12</v>
      </c>
      <c r="I273" t="s">
        <v>22</v>
      </c>
      <c r="J273" t="s">
        <v>400</v>
      </c>
      <c r="K273" s="2">
        <f>+Table1_1[[#This Row],[ Total Revenue ]]-Table1_1[[#This Row],[ Cost of Goods Sold ]]</f>
        <v>57464000000</v>
      </c>
      <c r="L273" s="2">
        <f>Table1_1[[#This Row],[Gross Profit (Total Revenue - Cost of Goods Sold)]]-SUM(F273:H273)</f>
        <v>26764000000</v>
      </c>
      <c r="M273" s="63">
        <f>1-(Table1_1[[#This Row],[ Cost of Goods Sold ]]/Table1_1[[#This Row],[ Total Revenue ]])</f>
        <v>0.73814692545825888</v>
      </c>
      <c r="N273" s="63">
        <f>+Table1_1[[#This Row],[Operating Profit (Gross Profit - Total operating expenses)]]/Table1_1[[#This Row],[ Total Revenue ]]</f>
        <v>0.34379375457616668</v>
      </c>
    </row>
    <row r="274" spans="1:14" x14ac:dyDescent="0.35">
      <c r="A274" t="s">
        <v>401</v>
      </c>
      <c r="B274" t="s">
        <v>11</v>
      </c>
      <c r="C274" s="1">
        <v>41274</v>
      </c>
      <c r="D274" s="2">
        <v>4608955000</v>
      </c>
      <c r="E274" s="2">
        <v>116586000</v>
      </c>
      <c r="F274" s="2">
        <v>2448629000</v>
      </c>
      <c r="G274" t="s">
        <v>12</v>
      </c>
      <c r="H274" s="2">
        <v>264631000</v>
      </c>
      <c r="I274" t="s">
        <v>47</v>
      </c>
      <c r="J274" t="s">
        <v>105</v>
      </c>
      <c r="K274" s="2">
        <f>+Table1_1[[#This Row],[ Total Revenue ]]-Table1_1[[#This Row],[ Cost of Goods Sold ]]</f>
        <v>4492369000</v>
      </c>
      <c r="L274" s="2">
        <f>Table1_1[[#This Row],[Gross Profit (Total Revenue - Cost of Goods Sold)]]-SUM(F274:H274)</f>
        <v>1779109000</v>
      </c>
      <c r="M274" s="63">
        <f>1-(Table1_1[[#This Row],[ Cost of Goods Sold ]]/Table1_1[[#This Row],[ Total Revenue ]])</f>
        <v>0.97470446120649912</v>
      </c>
      <c r="N274" s="63">
        <f>+Table1_1[[#This Row],[Operating Profit (Gross Profit - Total operating expenses)]]/Table1_1[[#This Row],[ Total Revenue ]]</f>
        <v>0.38601136266246905</v>
      </c>
    </row>
    <row r="275" spans="1:14" x14ac:dyDescent="0.35">
      <c r="A275" t="s">
        <v>402</v>
      </c>
      <c r="B275" t="s">
        <v>11</v>
      </c>
      <c r="C275" s="1">
        <v>41639</v>
      </c>
      <c r="D275" s="2">
        <v>2378972000</v>
      </c>
      <c r="E275" s="2">
        <v>1097041000</v>
      </c>
      <c r="F275" s="2">
        <v>692693000</v>
      </c>
      <c r="G275" s="2">
        <v>116346000</v>
      </c>
      <c r="H275" s="2">
        <v>24539000</v>
      </c>
      <c r="I275" t="s">
        <v>25</v>
      </c>
      <c r="J275" t="s">
        <v>318</v>
      </c>
      <c r="K275" s="2">
        <f>+Table1_1[[#This Row],[ Total Revenue ]]-Table1_1[[#This Row],[ Cost of Goods Sold ]]</f>
        <v>1281931000</v>
      </c>
      <c r="L275" s="2">
        <f>Table1_1[[#This Row],[Gross Profit (Total Revenue - Cost of Goods Sold)]]-SUM(F275:H275)</f>
        <v>448353000</v>
      </c>
      <c r="M275" s="63">
        <f>1-(Table1_1[[#This Row],[ Cost of Goods Sold ]]/Table1_1[[#This Row],[ Total Revenue ]])</f>
        <v>0.53885922154611321</v>
      </c>
      <c r="N275" s="63">
        <f>+Table1_1[[#This Row],[Operating Profit (Gross Profit - Total operating expenses)]]/Table1_1[[#This Row],[ Total Revenue ]]</f>
        <v>0.18846501766309146</v>
      </c>
    </row>
    <row r="276" spans="1:14" x14ac:dyDescent="0.35">
      <c r="A276" t="s">
        <v>403</v>
      </c>
      <c r="B276" t="s">
        <v>11</v>
      </c>
      <c r="C276" s="1">
        <v>41515</v>
      </c>
      <c r="D276" s="2">
        <v>9073000000</v>
      </c>
      <c r="E276" s="2">
        <v>7226000000</v>
      </c>
      <c r="F276" s="2">
        <v>554000000</v>
      </c>
      <c r="G276" s="2">
        <v>931000000</v>
      </c>
      <c r="H276" t="s">
        <v>12</v>
      </c>
      <c r="I276" t="s">
        <v>22</v>
      </c>
      <c r="J276" t="s">
        <v>34</v>
      </c>
      <c r="K276" s="2">
        <f>+Table1_1[[#This Row],[ Total Revenue ]]-Table1_1[[#This Row],[ Cost of Goods Sold ]]</f>
        <v>1847000000</v>
      </c>
      <c r="L276" s="2">
        <f>Table1_1[[#This Row],[Gross Profit (Total Revenue - Cost of Goods Sold)]]-SUM(F276:H276)</f>
        <v>362000000</v>
      </c>
      <c r="M276" s="63">
        <f>1-(Table1_1[[#This Row],[ Cost of Goods Sold ]]/Table1_1[[#This Row],[ Total Revenue ]])</f>
        <v>0.20357103493882944</v>
      </c>
      <c r="N276" s="63">
        <f>+Table1_1[[#This Row],[Operating Profit (Gross Profit - Total operating expenses)]]/Table1_1[[#This Row],[ Total Revenue ]]</f>
        <v>3.9898600242477683E-2</v>
      </c>
    </row>
    <row r="277" spans="1:14" x14ac:dyDescent="0.35">
      <c r="A277" t="s">
        <v>404</v>
      </c>
      <c r="B277" t="s">
        <v>11</v>
      </c>
      <c r="C277" s="1">
        <v>41274</v>
      </c>
      <c r="D277" s="2">
        <v>4608563000</v>
      </c>
      <c r="E277" s="2">
        <v>1079136000</v>
      </c>
      <c r="F277" s="2">
        <v>285144000</v>
      </c>
      <c r="G277" t="s">
        <v>12</v>
      </c>
      <c r="H277" s="2">
        <v>1291456000</v>
      </c>
      <c r="I277" t="s">
        <v>83</v>
      </c>
      <c r="J277" t="s">
        <v>144</v>
      </c>
      <c r="K277" s="2">
        <f>+Table1_1[[#This Row],[ Total Revenue ]]-Table1_1[[#This Row],[ Cost of Goods Sold ]]</f>
        <v>3529427000</v>
      </c>
      <c r="L277" s="2">
        <f>Table1_1[[#This Row],[Gross Profit (Total Revenue - Cost of Goods Sold)]]-SUM(F277:H277)</f>
        <v>1952827000</v>
      </c>
      <c r="M277" s="63">
        <f>1-(Table1_1[[#This Row],[ Cost of Goods Sold ]]/Table1_1[[#This Row],[ Total Revenue ]])</f>
        <v>0.76584110925683335</v>
      </c>
      <c r="N277" s="63">
        <f>+Table1_1[[#This Row],[Operating Profit (Gross Profit - Total operating expenses)]]/Table1_1[[#This Row],[ Total Revenue ]]</f>
        <v>0.42373880968970157</v>
      </c>
    </row>
    <row r="278" spans="1:14" x14ac:dyDescent="0.35">
      <c r="A278" t="s">
        <v>405</v>
      </c>
      <c r="B278" t="s">
        <v>11</v>
      </c>
      <c r="C278" s="1">
        <v>42004</v>
      </c>
      <c r="D278" s="2">
        <v>7719600000</v>
      </c>
      <c r="E278" s="2">
        <v>4191600000</v>
      </c>
      <c r="F278" s="2">
        <v>1545700000</v>
      </c>
      <c r="G278" s="2">
        <v>581800000</v>
      </c>
      <c r="H278" t="s">
        <v>12</v>
      </c>
      <c r="I278" t="s">
        <v>25</v>
      </c>
      <c r="J278" t="s">
        <v>26</v>
      </c>
      <c r="K278" s="2">
        <f>+Table1_1[[#This Row],[ Total Revenue ]]-Table1_1[[#This Row],[ Cost of Goods Sold ]]</f>
        <v>3528000000</v>
      </c>
      <c r="L278" s="2">
        <f>Table1_1[[#This Row],[Gross Profit (Total Revenue - Cost of Goods Sold)]]-SUM(F278:H278)</f>
        <v>1400500000</v>
      </c>
      <c r="M278" s="63">
        <f>1-(Table1_1[[#This Row],[ Cost of Goods Sold ]]/Table1_1[[#This Row],[ Total Revenue ]])</f>
        <v>0.45701849836779107</v>
      </c>
      <c r="N278" s="63">
        <f>+Table1_1[[#This Row],[Operating Profit (Gross Profit - Total operating expenses)]]/Table1_1[[#This Row],[ Total Revenue ]]</f>
        <v>0.18142131716669258</v>
      </c>
    </row>
    <row r="279" spans="1:14" x14ac:dyDescent="0.35">
      <c r="A279" t="s">
        <v>406</v>
      </c>
      <c r="B279" t="s">
        <v>11</v>
      </c>
      <c r="C279" s="1">
        <v>41639</v>
      </c>
      <c r="D279" s="2">
        <v>5015000000</v>
      </c>
      <c r="E279" s="2">
        <v>844000000</v>
      </c>
      <c r="F279" s="2">
        <v>446000000</v>
      </c>
      <c r="G279" t="s">
        <v>12</v>
      </c>
      <c r="H279" s="2">
        <v>1568000000</v>
      </c>
      <c r="I279" t="s">
        <v>83</v>
      </c>
      <c r="J279" t="s">
        <v>84</v>
      </c>
      <c r="K279" s="2">
        <f>+Table1_1[[#This Row],[ Total Revenue ]]-Table1_1[[#This Row],[ Cost of Goods Sold ]]</f>
        <v>4171000000</v>
      </c>
      <c r="L279" s="2">
        <f>Table1_1[[#This Row],[Gross Profit (Total Revenue - Cost of Goods Sold)]]-SUM(F279:H279)</f>
        <v>2157000000</v>
      </c>
      <c r="M279" s="63">
        <f>1-(Table1_1[[#This Row],[ Cost of Goods Sold ]]/Table1_1[[#This Row],[ Total Revenue ]])</f>
        <v>0.83170488534396814</v>
      </c>
      <c r="N279" s="63">
        <f>+Table1_1[[#This Row],[Operating Profit (Gross Profit - Total operating expenses)]]/Table1_1[[#This Row],[ Total Revenue ]]</f>
        <v>0.43010967098703889</v>
      </c>
    </row>
    <row r="280" spans="1:14" x14ac:dyDescent="0.35">
      <c r="A280" t="s">
        <v>407</v>
      </c>
      <c r="B280" t="s">
        <v>11</v>
      </c>
      <c r="C280" s="1">
        <v>41274</v>
      </c>
      <c r="D280" s="2">
        <v>3023000000</v>
      </c>
      <c r="E280" s="2">
        <v>1446000000</v>
      </c>
      <c r="F280" s="2">
        <v>832000000</v>
      </c>
      <c r="G280" t="s">
        <v>12</v>
      </c>
      <c r="H280" s="2">
        <v>104000000</v>
      </c>
      <c r="I280" t="s">
        <v>47</v>
      </c>
      <c r="J280" t="s">
        <v>379</v>
      </c>
      <c r="K280" s="2">
        <f>+Table1_1[[#This Row],[ Total Revenue ]]-Table1_1[[#This Row],[ Cost of Goods Sold ]]</f>
        <v>1577000000</v>
      </c>
      <c r="L280" s="2">
        <f>Table1_1[[#This Row],[Gross Profit (Total Revenue - Cost of Goods Sold)]]-SUM(F280:H280)</f>
        <v>641000000</v>
      </c>
      <c r="M280" s="63">
        <f>1-(Table1_1[[#This Row],[ Cost of Goods Sold ]]/Table1_1[[#This Row],[ Total Revenue ]])</f>
        <v>0.52166721799536886</v>
      </c>
      <c r="N280" s="63">
        <f>+Table1_1[[#This Row],[Operating Profit (Gross Profit - Total operating expenses)]]/Table1_1[[#This Row],[ Total Revenue ]]</f>
        <v>0.2120410188554416</v>
      </c>
    </row>
    <row r="281" spans="1:14" x14ac:dyDescent="0.35">
      <c r="A281" t="s">
        <v>408</v>
      </c>
      <c r="B281" t="s">
        <v>11</v>
      </c>
      <c r="C281" s="1">
        <v>41274</v>
      </c>
      <c r="D281" s="2">
        <v>14256000000</v>
      </c>
      <c r="E281" s="2">
        <v>8276000000</v>
      </c>
      <c r="F281" s="2">
        <v>1186000000</v>
      </c>
      <c r="G281" t="s">
        <v>12</v>
      </c>
      <c r="H281" s="2">
        <v>1518000000</v>
      </c>
      <c r="I281" t="s">
        <v>42</v>
      </c>
      <c r="J281" t="s">
        <v>43</v>
      </c>
      <c r="K281" s="2">
        <f>+Table1_1[[#This Row],[ Total Revenue ]]-Table1_1[[#This Row],[ Cost of Goods Sold ]]</f>
        <v>5980000000</v>
      </c>
      <c r="L281" s="2">
        <f>Table1_1[[#This Row],[Gross Profit (Total Revenue - Cost of Goods Sold)]]-SUM(F281:H281)</f>
        <v>3276000000</v>
      </c>
      <c r="M281" s="63">
        <f>1-(Table1_1[[#This Row],[ Cost of Goods Sold ]]/Table1_1[[#This Row],[ Total Revenue ]])</f>
        <v>0.41947250280583614</v>
      </c>
      <c r="N281" s="63">
        <f>+Table1_1[[#This Row],[Operating Profit (Gross Profit - Total operating expenses)]]/Table1_1[[#This Row],[ Total Revenue ]]</f>
        <v>0.22979797979797981</v>
      </c>
    </row>
    <row r="282" spans="1:14" x14ac:dyDescent="0.35">
      <c r="A282" t="s">
        <v>409</v>
      </c>
      <c r="B282" t="s">
        <v>11</v>
      </c>
      <c r="C282" s="1">
        <v>41274</v>
      </c>
      <c r="D282" s="2">
        <v>9964000000</v>
      </c>
      <c r="E282" s="2">
        <v>4334000000</v>
      </c>
      <c r="F282" s="2">
        <v>757000000</v>
      </c>
      <c r="G282" s="2">
        <v>704000000</v>
      </c>
      <c r="H282" s="2">
        <v>1032000000</v>
      </c>
      <c r="I282" t="s">
        <v>59</v>
      </c>
      <c r="J282" t="s">
        <v>410</v>
      </c>
      <c r="K282" s="2">
        <f>+Table1_1[[#This Row],[ Total Revenue ]]-Table1_1[[#This Row],[ Cost of Goods Sold ]]</f>
        <v>5630000000</v>
      </c>
      <c r="L282" s="2">
        <f>Table1_1[[#This Row],[Gross Profit (Total Revenue - Cost of Goods Sold)]]-SUM(F282:H282)</f>
        <v>3137000000</v>
      </c>
      <c r="M282" s="63">
        <f>1-(Table1_1[[#This Row],[ Cost of Goods Sold ]]/Table1_1[[#This Row],[ Total Revenue ]])</f>
        <v>0.56503412284223198</v>
      </c>
      <c r="N282" s="63">
        <f>+Table1_1[[#This Row],[Operating Profit (Gross Profit - Total operating expenses)]]/Table1_1[[#This Row],[ Total Revenue ]]</f>
        <v>0.31483340024086715</v>
      </c>
    </row>
    <row r="283" spans="1:14" x14ac:dyDescent="0.35">
      <c r="A283" t="s">
        <v>411</v>
      </c>
      <c r="B283" t="s">
        <v>11</v>
      </c>
      <c r="C283" s="1">
        <v>41639</v>
      </c>
      <c r="D283" s="2">
        <v>4374562000</v>
      </c>
      <c r="E283" s="2">
        <v>3117203000</v>
      </c>
      <c r="F283" s="2">
        <v>650243000</v>
      </c>
      <c r="G283" s="2">
        <v>378769000</v>
      </c>
      <c r="H283" t="s">
        <v>12</v>
      </c>
      <c r="I283" t="s">
        <v>22</v>
      </c>
      <c r="J283" t="s">
        <v>57</v>
      </c>
      <c r="K283" s="2">
        <f>+Table1_1[[#This Row],[ Total Revenue ]]-Table1_1[[#This Row],[ Cost of Goods Sold ]]</f>
        <v>1257359000</v>
      </c>
      <c r="L283" s="2">
        <f>Table1_1[[#This Row],[Gross Profit (Total Revenue - Cost of Goods Sold)]]-SUM(F283:H283)</f>
        <v>228347000</v>
      </c>
      <c r="M283" s="63">
        <f>1-(Table1_1[[#This Row],[ Cost of Goods Sold ]]/Table1_1[[#This Row],[ Total Revenue ]])</f>
        <v>0.28742511821754957</v>
      </c>
      <c r="N283" s="63">
        <f>+Table1_1[[#This Row],[Operating Profit (Gross Profit - Total operating expenses)]]/Table1_1[[#This Row],[ Total Revenue ]]</f>
        <v>5.2198825848164911E-2</v>
      </c>
    </row>
    <row r="284" spans="1:14" x14ac:dyDescent="0.35">
      <c r="A284" t="s">
        <v>412</v>
      </c>
      <c r="B284" t="s">
        <v>11</v>
      </c>
      <c r="C284" s="1">
        <v>41274</v>
      </c>
      <c r="D284" s="2">
        <v>1562000000</v>
      </c>
      <c r="E284" s="2">
        <v>413000000</v>
      </c>
      <c r="F284" s="2">
        <v>311000000</v>
      </c>
      <c r="G284" t="s">
        <v>12</v>
      </c>
      <c r="H284" s="2">
        <v>704000000</v>
      </c>
      <c r="I284" t="s">
        <v>83</v>
      </c>
      <c r="J284" t="s">
        <v>84</v>
      </c>
      <c r="K284" s="2">
        <f>+Table1_1[[#This Row],[ Total Revenue ]]-Table1_1[[#This Row],[ Cost of Goods Sold ]]</f>
        <v>1149000000</v>
      </c>
      <c r="L284" s="2">
        <f>Table1_1[[#This Row],[Gross Profit (Total Revenue - Cost of Goods Sold)]]-SUM(F284:H284)</f>
        <v>134000000</v>
      </c>
      <c r="M284" s="63">
        <f>1-(Table1_1[[#This Row],[ Cost of Goods Sold ]]/Table1_1[[#This Row],[ Total Revenue ]])</f>
        <v>0.73559539052496792</v>
      </c>
      <c r="N284" s="63">
        <f>+Table1_1[[#This Row],[Operating Profit (Gross Profit - Total operating expenses)]]/Table1_1[[#This Row],[ Total Revenue ]]</f>
        <v>8.5787451984635082E-2</v>
      </c>
    </row>
    <row r="285" spans="1:14" x14ac:dyDescent="0.35">
      <c r="A285" t="s">
        <v>413</v>
      </c>
      <c r="B285" t="s">
        <v>11</v>
      </c>
      <c r="C285" s="1">
        <v>41425</v>
      </c>
      <c r="D285" s="2">
        <v>25313000000</v>
      </c>
      <c r="E285" s="2">
        <v>14279000000</v>
      </c>
      <c r="F285" s="2">
        <v>7796000000</v>
      </c>
      <c r="G285" t="s">
        <v>12</v>
      </c>
      <c r="H285" t="s">
        <v>12</v>
      </c>
      <c r="I285" t="s">
        <v>19</v>
      </c>
      <c r="J285" t="s">
        <v>289</v>
      </c>
      <c r="K285" s="2">
        <f>+Table1_1[[#This Row],[ Total Revenue ]]-Table1_1[[#This Row],[ Cost of Goods Sold ]]</f>
        <v>11034000000</v>
      </c>
      <c r="L285" s="2">
        <f>Table1_1[[#This Row],[Gross Profit (Total Revenue - Cost of Goods Sold)]]-SUM(F285:H285)</f>
        <v>3238000000</v>
      </c>
      <c r="M285" s="63">
        <f>1-(Table1_1[[#This Row],[ Cost of Goods Sold ]]/Table1_1[[#This Row],[ Total Revenue ]])</f>
        <v>0.4359025006913444</v>
      </c>
      <c r="N285" s="63">
        <f>+Table1_1[[#This Row],[Operating Profit (Gross Profit - Total operating expenses)]]/Table1_1[[#This Row],[ Total Revenue ]]</f>
        <v>0.12791846086990874</v>
      </c>
    </row>
    <row r="286" spans="1:14" x14ac:dyDescent="0.35">
      <c r="A286" t="s">
        <v>414</v>
      </c>
      <c r="B286" t="s">
        <v>11</v>
      </c>
      <c r="C286" s="1">
        <v>41639</v>
      </c>
      <c r="D286" s="2">
        <v>5703000000</v>
      </c>
      <c r="E286" s="2">
        <v>2398000000</v>
      </c>
      <c r="F286" s="2">
        <v>1815000000</v>
      </c>
      <c r="G286" t="s">
        <v>12</v>
      </c>
      <c r="H286" s="2">
        <v>510000000</v>
      </c>
      <c r="I286" t="s">
        <v>13</v>
      </c>
      <c r="J286" t="s">
        <v>211</v>
      </c>
      <c r="K286" s="2">
        <f>+Table1_1[[#This Row],[ Total Revenue ]]-Table1_1[[#This Row],[ Cost of Goods Sold ]]</f>
        <v>3305000000</v>
      </c>
      <c r="L286" s="2">
        <f>Table1_1[[#This Row],[Gross Profit (Total Revenue - Cost of Goods Sold)]]-SUM(F286:H286)</f>
        <v>980000000</v>
      </c>
      <c r="M286" s="63">
        <f>1-(Table1_1[[#This Row],[ Cost of Goods Sold ]]/Table1_1[[#This Row],[ Total Revenue ]])</f>
        <v>0.57951955111344899</v>
      </c>
      <c r="N286" s="63">
        <f>+Table1_1[[#This Row],[Operating Profit (Gross Profit - Total operating expenses)]]/Table1_1[[#This Row],[ Total Revenue ]]</f>
        <v>0.17183938278099245</v>
      </c>
    </row>
    <row r="287" spans="1:14" x14ac:dyDescent="0.35">
      <c r="A287" t="s">
        <v>415</v>
      </c>
      <c r="B287" t="s">
        <v>11</v>
      </c>
      <c r="C287" s="1">
        <v>41274</v>
      </c>
      <c r="D287" s="2">
        <v>17194000000</v>
      </c>
      <c r="E287" s="2">
        <v>12151000000</v>
      </c>
      <c r="F287" s="2">
        <v>1654000000</v>
      </c>
      <c r="G287" t="s">
        <v>12</v>
      </c>
      <c r="H287" t="s">
        <v>12</v>
      </c>
      <c r="I287" t="s">
        <v>83</v>
      </c>
      <c r="J287" t="s">
        <v>114</v>
      </c>
      <c r="K287" s="2">
        <f>+Table1_1[[#This Row],[ Total Revenue ]]-Table1_1[[#This Row],[ Cost of Goods Sold ]]</f>
        <v>5043000000</v>
      </c>
      <c r="L287" s="2">
        <f>Table1_1[[#This Row],[Gross Profit (Total Revenue - Cost of Goods Sold)]]-SUM(F287:H287)</f>
        <v>3389000000</v>
      </c>
      <c r="M287" s="63">
        <f>1-(Table1_1[[#This Row],[ Cost of Goods Sold ]]/Table1_1[[#This Row],[ Total Revenue ]])</f>
        <v>0.29329998836803539</v>
      </c>
      <c r="N287" s="63">
        <f>+Table1_1[[#This Row],[Operating Profit (Gross Profit - Total operating expenses)]]/Table1_1[[#This Row],[ Total Revenue ]]</f>
        <v>0.19710364080493195</v>
      </c>
    </row>
    <row r="288" spans="1:14" x14ac:dyDescent="0.35">
      <c r="A288" t="s">
        <v>416</v>
      </c>
      <c r="B288" t="s">
        <v>11</v>
      </c>
      <c r="C288" s="1">
        <v>41639</v>
      </c>
      <c r="D288" s="2">
        <v>11245000000</v>
      </c>
      <c r="E288" s="2">
        <v>4070000000</v>
      </c>
      <c r="F288" s="2">
        <v>3002000000</v>
      </c>
      <c r="G288" t="s">
        <v>12</v>
      </c>
      <c r="H288" s="2">
        <v>916000000</v>
      </c>
      <c r="I288" t="s">
        <v>13</v>
      </c>
      <c r="J288" t="s">
        <v>178</v>
      </c>
      <c r="K288" s="2">
        <f>+Table1_1[[#This Row],[ Total Revenue ]]-Table1_1[[#This Row],[ Cost of Goods Sold ]]</f>
        <v>7175000000</v>
      </c>
      <c r="L288" s="2">
        <f>Table1_1[[#This Row],[Gross Profit (Total Revenue - Cost of Goods Sold)]]-SUM(F288:H288)</f>
        <v>3257000000</v>
      </c>
      <c r="M288" s="63">
        <f>1-(Table1_1[[#This Row],[ Cost of Goods Sold ]]/Table1_1[[#This Row],[ Total Revenue ]])</f>
        <v>0.63806136060471319</v>
      </c>
      <c r="N288" s="63">
        <f>+Table1_1[[#This Row],[Operating Profit (Gross Profit - Total operating expenses)]]/Table1_1[[#This Row],[ Total Revenue ]]</f>
        <v>0.28963983992885728</v>
      </c>
    </row>
    <row r="289" spans="1:14" x14ac:dyDescent="0.35">
      <c r="A289" t="s">
        <v>417</v>
      </c>
      <c r="B289" t="s">
        <v>11</v>
      </c>
      <c r="C289" s="1">
        <v>41390</v>
      </c>
      <c r="D289" s="2">
        <v>6332400000</v>
      </c>
      <c r="E289" s="2">
        <v>2571300000</v>
      </c>
      <c r="F289" s="2">
        <v>2247400000</v>
      </c>
      <c r="G289" s="2">
        <v>904200000</v>
      </c>
      <c r="H289" t="s">
        <v>12</v>
      </c>
      <c r="I289" t="s">
        <v>22</v>
      </c>
      <c r="J289" t="s">
        <v>57</v>
      </c>
      <c r="K289" s="2">
        <f>+Table1_1[[#This Row],[ Total Revenue ]]-Table1_1[[#This Row],[ Cost of Goods Sold ]]</f>
        <v>3761100000</v>
      </c>
      <c r="L289" s="2">
        <f>Table1_1[[#This Row],[Gross Profit (Total Revenue - Cost of Goods Sold)]]-SUM(F289:H289)</f>
        <v>609500000</v>
      </c>
      <c r="M289" s="63">
        <f>1-(Table1_1[[#This Row],[ Cost of Goods Sold ]]/Table1_1[[#This Row],[ Total Revenue ]])</f>
        <v>0.59394542353610014</v>
      </c>
      <c r="N289" s="63">
        <f>+Table1_1[[#This Row],[Operating Profit (Gross Profit - Total operating expenses)]]/Table1_1[[#This Row],[ Total Revenue ]]</f>
        <v>9.6251026467058298E-2</v>
      </c>
    </row>
    <row r="290" spans="1:14" x14ac:dyDescent="0.35">
      <c r="A290" t="s">
        <v>418</v>
      </c>
      <c r="B290" t="s">
        <v>11</v>
      </c>
      <c r="C290" s="1">
        <v>41274</v>
      </c>
      <c r="D290" s="2">
        <v>19429273000</v>
      </c>
      <c r="E290" s="2">
        <v>17915735000</v>
      </c>
      <c r="F290" s="2">
        <v>454900000</v>
      </c>
      <c r="G290" t="s">
        <v>12</v>
      </c>
      <c r="H290" t="s">
        <v>12</v>
      </c>
      <c r="I290" t="s">
        <v>59</v>
      </c>
      <c r="J290" t="s">
        <v>419</v>
      </c>
      <c r="K290" s="2">
        <f>+Table1_1[[#This Row],[ Total Revenue ]]-Table1_1[[#This Row],[ Cost of Goods Sold ]]</f>
        <v>1513538000</v>
      </c>
      <c r="L290" s="2">
        <f>Table1_1[[#This Row],[Gross Profit (Total Revenue - Cost of Goods Sold)]]-SUM(F290:H290)</f>
        <v>1058638000</v>
      </c>
      <c r="M290" s="63">
        <f>1-(Table1_1[[#This Row],[ Cost of Goods Sold ]]/Table1_1[[#This Row],[ Total Revenue ]])</f>
        <v>7.7899878188957494E-2</v>
      </c>
      <c r="N290" s="63">
        <f>+Table1_1[[#This Row],[Operating Profit (Gross Profit - Total operating expenses)]]/Table1_1[[#This Row],[ Total Revenue ]]</f>
        <v>5.448675305555694E-2</v>
      </c>
    </row>
    <row r="291" spans="1:14" x14ac:dyDescent="0.35">
      <c r="A291" t="s">
        <v>420</v>
      </c>
      <c r="B291" t="s">
        <v>11</v>
      </c>
      <c r="C291" s="1">
        <v>41301</v>
      </c>
      <c r="D291" s="2">
        <v>4280159000</v>
      </c>
      <c r="E291" s="2">
        <v>2053816000</v>
      </c>
      <c r="F291" s="2">
        <v>430822000</v>
      </c>
      <c r="G291" s="2">
        <v>1147282000</v>
      </c>
      <c r="H291" t="s">
        <v>12</v>
      </c>
      <c r="I291" t="s">
        <v>22</v>
      </c>
      <c r="J291" t="s">
        <v>34</v>
      </c>
      <c r="K291" s="2">
        <f>+Table1_1[[#This Row],[ Total Revenue ]]-Table1_1[[#This Row],[ Cost of Goods Sold ]]</f>
        <v>2226343000</v>
      </c>
      <c r="L291" s="2">
        <f>Table1_1[[#This Row],[Gross Profit (Total Revenue - Cost of Goods Sold)]]-SUM(F291:H291)</f>
        <v>648239000</v>
      </c>
      <c r="M291" s="63">
        <f>1-(Table1_1[[#This Row],[ Cost of Goods Sold ]]/Table1_1[[#This Row],[ Total Revenue ]])</f>
        <v>0.52015427464260089</v>
      </c>
      <c r="N291" s="63">
        <f>+Table1_1[[#This Row],[Operating Profit (Gross Profit - Total operating expenses)]]/Table1_1[[#This Row],[ Total Revenue ]]</f>
        <v>0.15145208390622872</v>
      </c>
    </row>
    <row r="292" spans="1:14" x14ac:dyDescent="0.35">
      <c r="A292" t="s">
        <v>421</v>
      </c>
      <c r="B292" t="s">
        <v>11</v>
      </c>
      <c r="C292" s="1">
        <v>41274</v>
      </c>
      <c r="D292" s="2">
        <v>5508500000</v>
      </c>
      <c r="E292" s="2">
        <v>3414400000</v>
      </c>
      <c r="F292" s="2">
        <v>1403500000</v>
      </c>
      <c r="G292" t="s">
        <v>12</v>
      </c>
      <c r="H292" t="s">
        <v>12</v>
      </c>
      <c r="I292" t="s">
        <v>19</v>
      </c>
      <c r="J292" t="s">
        <v>422</v>
      </c>
      <c r="K292" s="2">
        <f>+Table1_1[[#This Row],[ Total Revenue ]]-Table1_1[[#This Row],[ Cost of Goods Sold ]]</f>
        <v>2094100000</v>
      </c>
      <c r="L292" s="2">
        <f>Table1_1[[#This Row],[Gross Profit (Total Revenue - Cost of Goods Sold)]]-SUM(F292:H292)</f>
        <v>690600000</v>
      </c>
      <c r="M292" s="63">
        <f>1-(Table1_1[[#This Row],[ Cost of Goods Sold ]]/Table1_1[[#This Row],[ Total Revenue ]])</f>
        <v>0.3801579377325951</v>
      </c>
      <c r="N292" s="63">
        <f>+Table1_1[[#This Row],[Operating Profit (Gross Profit - Total operating expenses)]]/Table1_1[[#This Row],[ Total Revenue ]]</f>
        <v>0.12536988290823273</v>
      </c>
    </row>
    <row r="293" spans="1:14" x14ac:dyDescent="0.35">
      <c r="A293" t="s">
        <v>423</v>
      </c>
      <c r="B293" t="s">
        <v>11</v>
      </c>
      <c r="C293" s="1">
        <v>41274</v>
      </c>
      <c r="D293" s="2">
        <v>484581000</v>
      </c>
      <c r="E293" s="2">
        <v>21306000</v>
      </c>
      <c r="F293" s="2">
        <v>38123000</v>
      </c>
      <c r="G293" t="s">
        <v>12</v>
      </c>
      <c r="H293" s="2">
        <v>147515000</v>
      </c>
      <c r="I293" t="s">
        <v>52</v>
      </c>
      <c r="J293" t="s">
        <v>265</v>
      </c>
      <c r="K293" s="2">
        <f>+Table1_1[[#This Row],[ Total Revenue ]]-Table1_1[[#This Row],[ Cost of Goods Sold ]]</f>
        <v>463275000</v>
      </c>
      <c r="L293" s="2">
        <f>Table1_1[[#This Row],[Gross Profit (Total Revenue - Cost of Goods Sold)]]-SUM(F293:H293)</f>
        <v>277637000</v>
      </c>
      <c r="M293" s="63">
        <f>1-(Table1_1[[#This Row],[ Cost of Goods Sold ]]/Table1_1[[#This Row],[ Total Revenue ]])</f>
        <v>0.95603211846935809</v>
      </c>
      <c r="N293" s="63">
        <f>+Table1_1[[#This Row],[Operating Profit (Gross Profit - Total operating expenses)]]/Table1_1[[#This Row],[ Total Revenue ]]</f>
        <v>0.57294239765900845</v>
      </c>
    </row>
    <row r="294" spans="1:14" x14ac:dyDescent="0.35">
      <c r="A294" t="s">
        <v>424</v>
      </c>
      <c r="B294" t="s">
        <v>11</v>
      </c>
      <c r="C294" s="1">
        <v>41274</v>
      </c>
      <c r="D294" s="2">
        <v>10184121000</v>
      </c>
      <c r="E294" s="2">
        <v>8540319000</v>
      </c>
      <c r="F294" s="2">
        <v>491725000</v>
      </c>
      <c r="G294" t="s">
        <v>12</v>
      </c>
      <c r="H294" s="2">
        <v>205334000</v>
      </c>
      <c r="I294" t="s">
        <v>83</v>
      </c>
      <c r="J294" t="s">
        <v>84</v>
      </c>
      <c r="K294" s="2">
        <f>+Table1_1[[#This Row],[ Total Revenue ]]-Table1_1[[#This Row],[ Cost of Goods Sold ]]</f>
        <v>1643802000</v>
      </c>
      <c r="L294" s="2">
        <f>Table1_1[[#This Row],[Gross Profit (Total Revenue - Cost of Goods Sold)]]-SUM(F294:H294)</f>
        <v>946743000</v>
      </c>
      <c r="M294" s="63">
        <f>1-(Table1_1[[#This Row],[ Cost of Goods Sold ]]/Table1_1[[#This Row],[ Total Revenue ]])</f>
        <v>0.16140833362054519</v>
      </c>
      <c r="N294" s="63">
        <f>+Table1_1[[#This Row],[Operating Profit (Gross Profit - Total operating expenses)]]/Table1_1[[#This Row],[ Total Revenue ]]</f>
        <v>9.2962662167898433E-2</v>
      </c>
    </row>
    <row r="295" spans="1:14" x14ac:dyDescent="0.35">
      <c r="A295" t="s">
        <v>425</v>
      </c>
      <c r="B295" t="s">
        <v>11</v>
      </c>
      <c r="C295" s="1">
        <v>42004</v>
      </c>
      <c r="D295" s="2">
        <v>15317800000</v>
      </c>
      <c r="E295" s="2">
        <v>12602100000</v>
      </c>
      <c r="F295" s="2">
        <v>477200000</v>
      </c>
      <c r="G295" t="s">
        <v>12</v>
      </c>
      <c r="H295" s="2">
        <v>294400000</v>
      </c>
      <c r="I295" t="s">
        <v>19</v>
      </c>
      <c r="J295" t="s">
        <v>323</v>
      </c>
      <c r="K295" s="2">
        <f>+Table1_1[[#This Row],[ Total Revenue ]]-Table1_1[[#This Row],[ Cost of Goods Sold ]]</f>
        <v>2715700000</v>
      </c>
      <c r="L295" s="2">
        <f>Table1_1[[#This Row],[Gross Profit (Total Revenue - Cost of Goods Sold)]]-SUM(F295:H295)</f>
        <v>1944100000</v>
      </c>
      <c r="M295" s="63">
        <f>1-(Table1_1[[#This Row],[ Cost of Goods Sold ]]/Table1_1[[#This Row],[ Total Revenue ]])</f>
        <v>0.17729047252216379</v>
      </c>
      <c r="N295" s="63">
        <f>+Table1_1[[#This Row],[Operating Profit (Gross Profit - Total operating expenses)]]/Table1_1[[#This Row],[ Total Revenue ]]</f>
        <v>0.12691770358667695</v>
      </c>
    </row>
    <row r="296" spans="1:14" x14ac:dyDescent="0.35">
      <c r="A296" t="s">
        <v>426</v>
      </c>
      <c r="B296" t="s">
        <v>11</v>
      </c>
      <c r="C296" s="1">
        <v>41274</v>
      </c>
      <c r="D296" s="2">
        <v>6182184000</v>
      </c>
      <c r="E296" s="2">
        <v>3084766000</v>
      </c>
      <c r="F296" s="2">
        <v>2120025000</v>
      </c>
      <c r="G296" t="s">
        <v>12</v>
      </c>
      <c r="H296" t="s">
        <v>12</v>
      </c>
      <c r="I296" t="s">
        <v>19</v>
      </c>
      <c r="J296" t="s">
        <v>79</v>
      </c>
      <c r="K296" s="2">
        <f>+Table1_1[[#This Row],[ Total Revenue ]]-Table1_1[[#This Row],[ Cost of Goods Sold ]]</f>
        <v>3097418000</v>
      </c>
      <c r="L296" s="2">
        <f>Table1_1[[#This Row],[Gross Profit (Total Revenue - Cost of Goods Sold)]]-SUM(F296:H296)</f>
        <v>977393000</v>
      </c>
      <c r="M296" s="63">
        <f>1-(Table1_1[[#This Row],[ Cost of Goods Sold ]]/Table1_1[[#This Row],[ Total Revenue ]])</f>
        <v>0.50102326297632027</v>
      </c>
      <c r="N296" s="63">
        <f>+Table1_1[[#This Row],[Operating Profit (Gross Profit - Total operating expenses)]]/Table1_1[[#This Row],[ Total Revenue ]]</f>
        <v>0.15809833547497129</v>
      </c>
    </row>
    <row r="297" spans="1:14" x14ac:dyDescent="0.35">
      <c r="A297" t="s">
        <v>427</v>
      </c>
      <c r="B297" t="s">
        <v>11</v>
      </c>
      <c r="C297" s="1">
        <v>41274</v>
      </c>
      <c r="D297" s="2">
        <v>20100000000</v>
      </c>
      <c r="E297" s="2">
        <v>6530000000</v>
      </c>
      <c r="F297" s="2">
        <v>1879000000</v>
      </c>
      <c r="G297" t="s">
        <v>12</v>
      </c>
      <c r="H297" s="2">
        <v>3585000000</v>
      </c>
      <c r="I297" t="s">
        <v>83</v>
      </c>
      <c r="J297" t="s">
        <v>84</v>
      </c>
      <c r="K297" s="2">
        <f>+Table1_1[[#This Row],[ Total Revenue ]]-Table1_1[[#This Row],[ Cost of Goods Sold ]]</f>
        <v>13570000000</v>
      </c>
      <c r="L297" s="2">
        <f>Table1_1[[#This Row],[Gross Profit (Total Revenue - Cost of Goods Sold)]]-SUM(F297:H297)</f>
        <v>8106000000</v>
      </c>
      <c r="M297" s="63">
        <f>1-(Table1_1[[#This Row],[ Cost of Goods Sold ]]/Table1_1[[#This Row],[ Total Revenue ]])</f>
        <v>0.67512437810945269</v>
      </c>
      <c r="N297" s="63">
        <f>+Table1_1[[#This Row],[Operating Profit (Gross Profit - Total operating expenses)]]/Table1_1[[#This Row],[ Total Revenue ]]</f>
        <v>0.40328358208955223</v>
      </c>
    </row>
    <row r="298" spans="1:14" x14ac:dyDescent="0.35">
      <c r="A298" t="s">
        <v>428</v>
      </c>
      <c r="B298" t="s">
        <v>11</v>
      </c>
      <c r="C298" s="1">
        <v>41274</v>
      </c>
      <c r="D298" s="2">
        <v>1355300000</v>
      </c>
      <c r="E298" s="2">
        <v>90800000</v>
      </c>
      <c r="F298" s="2">
        <v>803800000</v>
      </c>
      <c r="G298" t="s">
        <v>12</v>
      </c>
      <c r="H298" s="2">
        <v>76000000</v>
      </c>
      <c r="I298" t="s">
        <v>47</v>
      </c>
      <c r="J298" t="s">
        <v>429</v>
      </c>
      <c r="K298" s="2">
        <f>+Table1_1[[#This Row],[ Total Revenue ]]-Table1_1[[#This Row],[ Cost of Goods Sold ]]</f>
        <v>1264500000</v>
      </c>
      <c r="L298" s="2">
        <f>Table1_1[[#This Row],[Gross Profit (Total Revenue - Cost of Goods Sold)]]-SUM(F298:H298)</f>
        <v>384700000</v>
      </c>
      <c r="M298" s="63">
        <f>1-(Table1_1[[#This Row],[ Cost of Goods Sold ]]/Table1_1[[#This Row],[ Total Revenue ]])</f>
        <v>0.93300376300450083</v>
      </c>
      <c r="N298" s="63">
        <f>+Table1_1[[#This Row],[Operating Profit (Gross Profit - Total operating expenses)]]/Table1_1[[#This Row],[ Total Revenue ]]</f>
        <v>0.28384859440714233</v>
      </c>
    </row>
    <row r="299" spans="1:14" x14ac:dyDescent="0.35">
      <c r="A299" t="s">
        <v>430</v>
      </c>
      <c r="B299" t="s">
        <v>11</v>
      </c>
      <c r="C299" s="1">
        <v>41274</v>
      </c>
      <c r="D299" s="2">
        <v>3823713000</v>
      </c>
      <c r="E299" s="2">
        <v>1582398000</v>
      </c>
      <c r="F299" s="2">
        <v>1489735000</v>
      </c>
      <c r="G299" s="2">
        <v>114250000</v>
      </c>
      <c r="H299" t="s">
        <v>12</v>
      </c>
      <c r="I299" t="s">
        <v>13</v>
      </c>
      <c r="J299" t="s">
        <v>431</v>
      </c>
      <c r="K299" s="2">
        <f>+Table1_1[[#This Row],[ Total Revenue ]]-Table1_1[[#This Row],[ Cost of Goods Sold ]]</f>
        <v>2241315000</v>
      </c>
      <c r="L299" s="2">
        <f>Table1_1[[#This Row],[Gross Profit (Total Revenue - Cost of Goods Sold)]]-SUM(F299:H299)</f>
        <v>637330000</v>
      </c>
      <c r="M299" s="63">
        <f>1-(Table1_1[[#This Row],[ Cost of Goods Sold ]]/Table1_1[[#This Row],[ Total Revenue ]])</f>
        <v>0.58616193213245871</v>
      </c>
      <c r="N299" s="63">
        <f>+Table1_1[[#This Row],[Operating Profit (Gross Profit - Total operating expenses)]]/Table1_1[[#This Row],[ Total Revenue ]]</f>
        <v>0.16667830456940674</v>
      </c>
    </row>
    <row r="300" spans="1:14" x14ac:dyDescent="0.35">
      <c r="A300" t="s">
        <v>432</v>
      </c>
      <c r="B300" t="s">
        <v>11</v>
      </c>
      <c r="C300" s="1">
        <v>41274</v>
      </c>
      <c r="D300" s="2">
        <v>16596800000</v>
      </c>
      <c r="E300" s="2">
        <v>13908300000</v>
      </c>
      <c r="F300" s="2">
        <v>571600000</v>
      </c>
      <c r="G300" s="2">
        <v>279300000</v>
      </c>
      <c r="H300" s="2">
        <v>517400000</v>
      </c>
      <c r="I300" t="s">
        <v>13</v>
      </c>
      <c r="J300" t="s">
        <v>127</v>
      </c>
      <c r="K300" s="2">
        <f>+Table1_1[[#This Row],[ Total Revenue ]]-Table1_1[[#This Row],[ Cost of Goods Sold ]]</f>
        <v>2688500000</v>
      </c>
      <c r="L300" s="2">
        <f>Table1_1[[#This Row],[Gross Profit (Total Revenue - Cost of Goods Sold)]]-SUM(F300:H300)</f>
        <v>1320200000</v>
      </c>
      <c r="M300" s="63">
        <f>1-(Table1_1[[#This Row],[ Cost of Goods Sold ]]/Table1_1[[#This Row],[ Total Revenue ]])</f>
        <v>0.16198905813168807</v>
      </c>
      <c r="N300" s="63">
        <f>+Table1_1[[#This Row],[Operating Profit (Gross Profit - Total operating expenses)]]/Table1_1[[#This Row],[ Total Revenue ]]</f>
        <v>7.9545454545454544E-2</v>
      </c>
    </row>
    <row r="301" spans="1:14" x14ac:dyDescent="0.35">
      <c r="A301" t="s">
        <v>433</v>
      </c>
      <c r="B301" t="s">
        <v>11</v>
      </c>
      <c r="C301" s="1">
        <v>41639</v>
      </c>
      <c r="D301" s="2">
        <v>15598000000</v>
      </c>
      <c r="E301" s="2">
        <v>11759000000</v>
      </c>
      <c r="F301" t="s">
        <v>12</v>
      </c>
      <c r="G301" t="s">
        <v>12</v>
      </c>
      <c r="H301" s="2">
        <v>2077000000</v>
      </c>
      <c r="I301" t="s">
        <v>42</v>
      </c>
      <c r="J301" t="s">
        <v>43</v>
      </c>
      <c r="K301" s="2">
        <f>+Table1_1[[#This Row],[ Total Revenue ]]-Table1_1[[#This Row],[ Cost of Goods Sold ]]</f>
        <v>3839000000</v>
      </c>
      <c r="L301" s="2">
        <f>Table1_1[[#This Row],[Gross Profit (Total Revenue - Cost of Goods Sold)]]-SUM(F301:H301)</f>
        <v>1762000000</v>
      </c>
      <c r="M301" s="63">
        <f>1-(Table1_1[[#This Row],[ Cost of Goods Sold ]]/Table1_1[[#This Row],[ Total Revenue ]])</f>
        <v>0.24612129760225665</v>
      </c>
      <c r="N301" s="63">
        <f>+Table1_1[[#This Row],[Operating Profit (Gross Profit - Total operating expenses)]]/Table1_1[[#This Row],[ Total Revenue ]]</f>
        <v>0.11296320041030901</v>
      </c>
    </row>
    <row r="302" spans="1:14" x14ac:dyDescent="0.35">
      <c r="A302" t="s">
        <v>434</v>
      </c>
      <c r="B302" t="s">
        <v>11</v>
      </c>
      <c r="C302" s="1">
        <v>41274</v>
      </c>
      <c r="D302" s="2">
        <v>5260956000</v>
      </c>
      <c r="E302" s="2">
        <v>1177275000</v>
      </c>
      <c r="F302" s="2">
        <v>2188747000</v>
      </c>
      <c r="G302" t="s">
        <v>12</v>
      </c>
      <c r="H302" s="2">
        <v>65141000</v>
      </c>
      <c r="I302" t="s">
        <v>19</v>
      </c>
      <c r="J302" t="s">
        <v>77</v>
      </c>
      <c r="K302" s="2">
        <f>+Table1_1[[#This Row],[ Total Revenue ]]-Table1_1[[#This Row],[ Cost of Goods Sold ]]</f>
        <v>4083681000</v>
      </c>
      <c r="L302" s="2">
        <f>Table1_1[[#This Row],[Gross Profit (Total Revenue - Cost of Goods Sold)]]-SUM(F302:H302)</f>
        <v>1829793000</v>
      </c>
      <c r="M302" s="63">
        <f>1-(Table1_1[[#This Row],[ Cost of Goods Sold ]]/Table1_1[[#This Row],[ Total Revenue ]])</f>
        <v>0.77622413112749844</v>
      </c>
      <c r="N302" s="63">
        <f>+Table1_1[[#This Row],[Operating Profit (Gross Profit - Total operating expenses)]]/Table1_1[[#This Row],[ Total Revenue ]]</f>
        <v>0.3478061781927087</v>
      </c>
    </row>
    <row r="303" spans="1:14" x14ac:dyDescent="0.35">
      <c r="A303" t="s">
        <v>435</v>
      </c>
      <c r="B303" t="s">
        <v>11</v>
      </c>
      <c r="C303" s="1">
        <v>41391</v>
      </c>
      <c r="D303" s="2">
        <v>3637212000</v>
      </c>
      <c r="E303" s="2">
        <v>2446443000</v>
      </c>
      <c r="F303" t="s">
        <v>12</v>
      </c>
      <c r="G303" t="s">
        <v>12</v>
      </c>
      <c r="H303" t="s">
        <v>12</v>
      </c>
      <c r="I303" t="s">
        <v>25</v>
      </c>
      <c r="J303" t="s">
        <v>166</v>
      </c>
      <c r="K303" s="2">
        <f>+Table1_1[[#This Row],[ Total Revenue ]]-Table1_1[[#This Row],[ Cost of Goods Sold ]]</f>
        <v>1190769000</v>
      </c>
      <c r="L303" s="2">
        <f>Table1_1[[#This Row],[Gross Profit (Total Revenue - Cost of Goods Sold)]]-SUM(F303:H303)</f>
        <v>1190769000</v>
      </c>
      <c r="M303" s="63">
        <f>1-(Table1_1[[#This Row],[ Cost of Goods Sold ]]/Table1_1[[#This Row],[ Total Revenue ]])</f>
        <v>0.32738509605708987</v>
      </c>
      <c r="N303" s="63">
        <f>+Table1_1[[#This Row],[Operating Profit (Gross Profit - Total operating expenses)]]/Table1_1[[#This Row],[ Total Revenue ]]</f>
        <v>0.32738509605708987</v>
      </c>
    </row>
    <row r="304" spans="1:14" x14ac:dyDescent="0.35">
      <c r="A304" t="s">
        <v>436</v>
      </c>
      <c r="B304" t="s">
        <v>11</v>
      </c>
      <c r="C304" s="1">
        <v>41274</v>
      </c>
      <c r="D304" s="2">
        <v>9781000000</v>
      </c>
      <c r="E304" s="2">
        <v>6351000000</v>
      </c>
      <c r="F304" s="2">
        <v>98000000</v>
      </c>
      <c r="G304" t="s">
        <v>12</v>
      </c>
      <c r="H304" s="2">
        <v>1054000000</v>
      </c>
      <c r="I304" t="s">
        <v>42</v>
      </c>
      <c r="J304" t="s">
        <v>45</v>
      </c>
      <c r="K304" s="2">
        <f>+Table1_1[[#This Row],[ Total Revenue ]]-Table1_1[[#This Row],[ Cost of Goods Sold ]]</f>
        <v>3430000000</v>
      </c>
      <c r="L304" s="2">
        <f>Table1_1[[#This Row],[Gross Profit (Total Revenue - Cost of Goods Sold)]]-SUM(F304:H304)</f>
        <v>2278000000</v>
      </c>
      <c r="M304" s="63">
        <f>1-(Table1_1[[#This Row],[ Cost of Goods Sold ]]/Table1_1[[#This Row],[ Total Revenue ]])</f>
        <v>0.35067988958184237</v>
      </c>
      <c r="N304" s="63">
        <f>+Table1_1[[#This Row],[Operating Profit (Gross Profit - Total operating expenses)]]/Table1_1[[#This Row],[ Total Revenue ]]</f>
        <v>0.2329005214190778</v>
      </c>
    </row>
    <row r="305" spans="1:14" x14ac:dyDescent="0.35">
      <c r="A305" t="s">
        <v>437</v>
      </c>
      <c r="B305" t="s">
        <v>11</v>
      </c>
      <c r="C305" s="1">
        <v>41636</v>
      </c>
      <c r="D305" s="2">
        <v>66415000000</v>
      </c>
      <c r="E305" s="2">
        <v>31243000000</v>
      </c>
      <c r="F305" s="2">
        <v>25357000000</v>
      </c>
      <c r="G305" t="s">
        <v>12</v>
      </c>
      <c r="H305" s="2">
        <v>110000000</v>
      </c>
      <c r="I305" t="s">
        <v>36</v>
      </c>
      <c r="J305" t="s">
        <v>214</v>
      </c>
      <c r="K305" s="2">
        <f>+Table1_1[[#This Row],[ Total Revenue ]]-Table1_1[[#This Row],[ Cost of Goods Sold ]]</f>
        <v>35172000000</v>
      </c>
      <c r="L305" s="2">
        <f>Table1_1[[#This Row],[Gross Profit (Total Revenue - Cost of Goods Sold)]]-SUM(F305:H305)</f>
        <v>9705000000</v>
      </c>
      <c r="M305" s="63">
        <f>1-(Table1_1[[#This Row],[ Cost of Goods Sold ]]/Table1_1[[#This Row],[ Total Revenue ]])</f>
        <v>0.52957916133403593</v>
      </c>
      <c r="N305" s="63">
        <f>+Table1_1[[#This Row],[Operating Profit (Gross Profit - Total operating expenses)]]/Table1_1[[#This Row],[ Total Revenue ]]</f>
        <v>0.14612662802077844</v>
      </c>
    </row>
    <row r="306" spans="1:14" x14ac:dyDescent="0.35">
      <c r="A306" t="s">
        <v>438</v>
      </c>
      <c r="B306" t="s">
        <v>11</v>
      </c>
      <c r="C306" s="1">
        <v>41274</v>
      </c>
      <c r="D306" s="2">
        <v>54657000000</v>
      </c>
      <c r="E306" s="2">
        <v>9821000000</v>
      </c>
      <c r="F306" s="2">
        <v>15171000000</v>
      </c>
      <c r="G306" s="2">
        <v>7482000000</v>
      </c>
      <c r="H306" s="2">
        <v>5109000000</v>
      </c>
      <c r="I306" t="s">
        <v>25</v>
      </c>
      <c r="J306" t="s">
        <v>26</v>
      </c>
      <c r="K306" s="2">
        <f>+Table1_1[[#This Row],[ Total Revenue ]]-Table1_1[[#This Row],[ Cost of Goods Sold ]]</f>
        <v>44836000000</v>
      </c>
      <c r="L306" s="2">
        <f>Table1_1[[#This Row],[Gross Profit (Total Revenue - Cost of Goods Sold)]]-SUM(F306:H306)</f>
        <v>17074000000</v>
      </c>
      <c r="M306" s="63">
        <f>1-(Table1_1[[#This Row],[ Cost of Goods Sold ]]/Table1_1[[#This Row],[ Total Revenue ]])</f>
        <v>0.8203157875477981</v>
      </c>
      <c r="N306" s="63">
        <f>+Table1_1[[#This Row],[Operating Profit (Gross Profit - Total operating expenses)]]/Table1_1[[#This Row],[ Total Revenue ]]</f>
        <v>0.31238450701648462</v>
      </c>
    </row>
    <row r="307" spans="1:14" x14ac:dyDescent="0.35">
      <c r="A307" t="s">
        <v>439</v>
      </c>
      <c r="B307" t="s">
        <v>11</v>
      </c>
      <c r="C307" s="1">
        <v>41639</v>
      </c>
      <c r="D307" s="2">
        <v>9289500000</v>
      </c>
      <c r="E307" s="2">
        <v>4683600000</v>
      </c>
      <c r="F307" s="2">
        <v>189000000</v>
      </c>
      <c r="G307" t="s">
        <v>12</v>
      </c>
      <c r="H307" s="2">
        <v>3292900000</v>
      </c>
      <c r="I307" t="s">
        <v>47</v>
      </c>
      <c r="J307" t="s">
        <v>379</v>
      </c>
      <c r="K307" s="2">
        <f>+Table1_1[[#This Row],[ Total Revenue ]]-Table1_1[[#This Row],[ Cost of Goods Sold ]]</f>
        <v>4605900000</v>
      </c>
      <c r="L307" s="2">
        <f>Table1_1[[#This Row],[Gross Profit (Total Revenue - Cost of Goods Sold)]]-SUM(F307:H307)</f>
        <v>1124000000</v>
      </c>
      <c r="M307" s="63">
        <f>1-(Table1_1[[#This Row],[ Cost of Goods Sold ]]/Table1_1[[#This Row],[ Total Revenue ]])</f>
        <v>0.49581785887292107</v>
      </c>
      <c r="N307" s="63">
        <f>+Table1_1[[#This Row],[Operating Profit (Gross Profit - Total operating expenses)]]/Table1_1[[#This Row],[ Total Revenue ]]</f>
        <v>0.12099682437160235</v>
      </c>
    </row>
    <row r="308" spans="1:14" x14ac:dyDescent="0.35">
      <c r="A308" t="s">
        <v>440</v>
      </c>
      <c r="B308" t="s">
        <v>11</v>
      </c>
      <c r="C308" s="1">
        <v>41639</v>
      </c>
      <c r="D308" s="2">
        <v>2104745000</v>
      </c>
      <c r="E308" s="2">
        <v>155355000</v>
      </c>
      <c r="F308" s="2">
        <v>346393000</v>
      </c>
      <c r="G308" s="2">
        <v>859947000</v>
      </c>
      <c r="H308" t="s">
        <v>12</v>
      </c>
      <c r="I308" t="s">
        <v>36</v>
      </c>
      <c r="J308" t="s">
        <v>170</v>
      </c>
      <c r="K308" s="2">
        <f>+Table1_1[[#This Row],[ Total Revenue ]]-Table1_1[[#This Row],[ Cost of Goods Sold ]]</f>
        <v>1949390000</v>
      </c>
      <c r="L308" s="2">
        <f>Table1_1[[#This Row],[Gross Profit (Total Revenue - Cost of Goods Sold)]]-SUM(F308:H308)</f>
        <v>743050000</v>
      </c>
      <c r="M308" s="63">
        <f>1-(Table1_1[[#This Row],[ Cost of Goods Sold ]]/Table1_1[[#This Row],[ Total Revenue ]])</f>
        <v>0.92618820807271185</v>
      </c>
      <c r="N308" s="63">
        <f>+Table1_1[[#This Row],[Operating Profit (Gross Profit - Total operating expenses)]]/Table1_1[[#This Row],[ Total Revenue ]]</f>
        <v>0.35303564089711581</v>
      </c>
    </row>
    <row r="309" spans="1:14" x14ac:dyDescent="0.35">
      <c r="A309" t="s">
        <v>441</v>
      </c>
      <c r="B309" t="s">
        <v>11</v>
      </c>
      <c r="C309" s="1">
        <v>41274</v>
      </c>
      <c r="D309" s="2">
        <v>17083900000</v>
      </c>
      <c r="E309" s="2">
        <v>15590900000</v>
      </c>
      <c r="F309" s="2">
        <v>15400000</v>
      </c>
      <c r="G309" t="s">
        <v>12</v>
      </c>
      <c r="H309" s="2">
        <v>36100000</v>
      </c>
      <c r="I309" t="s">
        <v>47</v>
      </c>
      <c r="J309" t="s">
        <v>50</v>
      </c>
      <c r="K309" s="2">
        <f>+Table1_1[[#This Row],[ Total Revenue ]]-Table1_1[[#This Row],[ Cost of Goods Sold ]]</f>
        <v>1493000000</v>
      </c>
      <c r="L309" s="2">
        <f>Table1_1[[#This Row],[Gross Profit (Total Revenue - Cost of Goods Sold)]]-SUM(F309:H309)</f>
        <v>1441500000</v>
      </c>
      <c r="M309" s="63">
        <f>1-(Table1_1[[#This Row],[ Cost of Goods Sold ]]/Table1_1[[#This Row],[ Total Revenue ]])</f>
        <v>8.7392223087234155E-2</v>
      </c>
      <c r="N309" s="63">
        <f>+Table1_1[[#This Row],[Operating Profit (Gross Profit - Total operating expenses)]]/Table1_1[[#This Row],[ Total Revenue ]]</f>
        <v>8.4377688935196302E-2</v>
      </c>
    </row>
    <row r="310" spans="1:14" x14ac:dyDescent="0.35">
      <c r="A310" t="s">
        <v>442</v>
      </c>
      <c r="B310" t="s">
        <v>11</v>
      </c>
      <c r="C310" s="1">
        <v>41455</v>
      </c>
      <c r="D310" s="2">
        <v>13015704000</v>
      </c>
      <c r="E310" s="2">
        <v>10086675000</v>
      </c>
      <c r="F310" s="2">
        <v>1554973000</v>
      </c>
      <c r="G310" t="s">
        <v>12</v>
      </c>
      <c r="H310" t="s">
        <v>12</v>
      </c>
      <c r="I310" t="s">
        <v>13</v>
      </c>
      <c r="J310" t="s">
        <v>164</v>
      </c>
      <c r="K310" s="2">
        <f>+Table1_1[[#This Row],[ Total Revenue ]]-Table1_1[[#This Row],[ Cost of Goods Sold ]]</f>
        <v>2929029000</v>
      </c>
      <c r="L310" s="2">
        <f>Table1_1[[#This Row],[Gross Profit (Total Revenue - Cost of Goods Sold)]]-SUM(F310:H310)</f>
        <v>1374056000</v>
      </c>
      <c r="M310" s="63">
        <f>1-(Table1_1[[#This Row],[ Cost of Goods Sold ]]/Table1_1[[#This Row],[ Total Revenue ]])</f>
        <v>0.22503807707981072</v>
      </c>
      <c r="N310" s="63">
        <f>+Table1_1[[#This Row],[Operating Profit (Gross Profit - Total operating expenses)]]/Table1_1[[#This Row],[ Total Revenue ]]</f>
        <v>0.1055690879264003</v>
      </c>
    </row>
    <row r="311" spans="1:14" x14ac:dyDescent="0.35">
      <c r="A311" t="s">
        <v>443</v>
      </c>
      <c r="B311" t="s">
        <v>11</v>
      </c>
      <c r="C311" s="1">
        <v>41639</v>
      </c>
      <c r="D311" s="2">
        <v>5679595000</v>
      </c>
      <c r="E311" s="2">
        <v>4507196000</v>
      </c>
      <c r="F311" s="2">
        <v>568500000</v>
      </c>
      <c r="G311" t="s">
        <v>12</v>
      </c>
      <c r="H311" t="s">
        <v>12</v>
      </c>
      <c r="I311" t="s">
        <v>19</v>
      </c>
      <c r="J311" t="s">
        <v>201</v>
      </c>
      <c r="K311" s="2">
        <f>+Table1_1[[#This Row],[ Total Revenue ]]-Table1_1[[#This Row],[ Cost of Goods Sold ]]</f>
        <v>1172399000</v>
      </c>
      <c r="L311" s="2">
        <f>Table1_1[[#This Row],[Gross Profit (Total Revenue - Cost of Goods Sold)]]-SUM(F311:H311)</f>
        <v>603899000</v>
      </c>
      <c r="M311" s="63">
        <f>1-(Table1_1[[#This Row],[ Cost of Goods Sold ]]/Table1_1[[#This Row],[ Total Revenue ]])</f>
        <v>0.20642299318877488</v>
      </c>
      <c r="N311" s="63">
        <f>+Table1_1[[#This Row],[Operating Profit (Gross Profit - Total operating expenses)]]/Table1_1[[#This Row],[ Total Revenue ]]</f>
        <v>0.10632782795252126</v>
      </c>
    </row>
    <row r="312" spans="1:14" x14ac:dyDescent="0.35">
      <c r="A312" t="s">
        <v>444</v>
      </c>
      <c r="B312" t="s">
        <v>11</v>
      </c>
      <c r="C312" s="1">
        <v>41273</v>
      </c>
      <c r="D312" s="2">
        <v>2105188000</v>
      </c>
      <c r="E312" s="2">
        <v>1143659000</v>
      </c>
      <c r="F312" s="2">
        <v>627370000</v>
      </c>
      <c r="G312" s="2">
        <v>131835000</v>
      </c>
      <c r="H312" t="s">
        <v>12</v>
      </c>
      <c r="I312" t="s">
        <v>25</v>
      </c>
      <c r="J312" t="s">
        <v>30</v>
      </c>
      <c r="K312" s="2">
        <f>+Table1_1[[#This Row],[ Total Revenue ]]-Table1_1[[#This Row],[ Cost of Goods Sold ]]</f>
        <v>961529000</v>
      </c>
      <c r="L312" s="2">
        <f>Table1_1[[#This Row],[Gross Profit (Total Revenue - Cost of Goods Sold)]]-SUM(F312:H312)</f>
        <v>202324000</v>
      </c>
      <c r="M312" s="63">
        <f>1-(Table1_1[[#This Row],[ Cost of Goods Sold ]]/Table1_1[[#This Row],[ Total Revenue ]])</f>
        <v>0.4567425807101313</v>
      </c>
      <c r="N312" s="63">
        <f>+Table1_1[[#This Row],[Operating Profit (Gross Profit - Total operating expenses)]]/Table1_1[[#This Row],[ Total Revenue ]]</f>
        <v>9.6107331031717827E-2</v>
      </c>
    </row>
    <row r="313" spans="1:14" x14ac:dyDescent="0.35">
      <c r="A313" t="s">
        <v>445</v>
      </c>
      <c r="B313" t="s">
        <v>11</v>
      </c>
      <c r="C313" s="1">
        <v>41639</v>
      </c>
      <c r="D313" s="2">
        <v>80029000000</v>
      </c>
      <c r="E313" s="2">
        <v>59222000000</v>
      </c>
      <c r="F313" s="2">
        <v>6890000000</v>
      </c>
      <c r="G313" t="s">
        <v>12</v>
      </c>
      <c r="H313" s="2">
        <v>93000000</v>
      </c>
      <c r="I313" t="s">
        <v>36</v>
      </c>
      <c r="J313" t="s">
        <v>393</v>
      </c>
      <c r="K313" s="2">
        <f>+Table1_1[[#This Row],[ Total Revenue ]]-Table1_1[[#This Row],[ Cost of Goods Sold ]]</f>
        <v>20807000000</v>
      </c>
      <c r="L313" s="2">
        <f>Table1_1[[#This Row],[Gross Profit (Total Revenue - Cost of Goods Sold)]]-SUM(F313:H313)</f>
        <v>13824000000</v>
      </c>
      <c r="M313" s="63">
        <f>1-(Table1_1[[#This Row],[ Cost of Goods Sold ]]/Table1_1[[#This Row],[ Total Revenue ]])</f>
        <v>0.25999325244598837</v>
      </c>
      <c r="N313" s="63">
        <f>+Table1_1[[#This Row],[Operating Profit (Gross Profit - Total operating expenses)]]/Table1_1[[#This Row],[ Total Revenue ]]</f>
        <v>0.1727373826987717</v>
      </c>
    </row>
    <row r="314" spans="1:14" x14ac:dyDescent="0.35">
      <c r="A314" t="s">
        <v>446</v>
      </c>
      <c r="B314" t="s">
        <v>11</v>
      </c>
      <c r="C314" s="1">
        <v>41274</v>
      </c>
      <c r="D314" s="2">
        <v>16606000000</v>
      </c>
      <c r="E314" s="2">
        <v>386000000</v>
      </c>
      <c r="F314" s="2">
        <v>10486000000</v>
      </c>
      <c r="G314" t="s">
        <v>12</v>
      </c>
      <c r="H314" s="2">
        <v>987000000</v>
      </c>
      <c r="I314" t="s">
        <v>47</v>
      </c>
      <c r="J314" t="s">
        <v>105</v>
      </c>
      <c r="K314" s="2">
        <f>+Table1_1[[#This Row],[ Total Revenue ]]-Table1_1[[#This Row],[ Cost of Goods Sold ]]</f>
        <v>16220000000</v>
      </c>
      <c r="L314" s="2">
        <f>Table1_1[[#This Row],[Gross Profit (Total Revenue - Cost of Goods Sold)]]-SUM(F314:H314)</f>
        <v>4747000000</v>
      </c>
      <c r="M314" s="63">
        <f>1-(Table1_1[[#This Row],[ Cost of Goods Sold ]]/Table1_1[[#This Row],[ Total Revenue ]])</f>
        <v>0.97675538961821029</v>
      </c>
      <c r="N314" s="63">
        <f>+Table1_1[[#This Row],[Operating Profit (Gross Profit - Total operating expenses)]]/Table1_1[[#This Row],[ Total Revenue ]]</f>
        <v>0.28586053233770925</v>
      </c>
    </row>
    <row r="315" spans="1:14" x14ac:dyDescent="0.35">
      <c r="A315" t="s">
        <v>447</v>
      </c>
      <c r="B315" t="s">
        <v>11</v>
      </c>
      <c r="C315" s="1">
        <v>41274</v>
      </c>
      <c r="D315" s="2">
        <v>4306800000</v>
      </c>
      <c r="E315" s="2">
        <v>3040900000</v>
      </c>
      <c r="F315" s="2">
        <v>1117700000</v>
      </c>
      <c r="G315" s="2">
        <v>92300000</v>
      </c>
      <c r="H315" t="s">
        <v>12</v>
      </c>
      <c r="I315" t="s">
        <v>13</v>
      </c>
      <c r="J315" t="s">
        <v>157</v>
      </c>
      <c r="K315" s="2">
        <f>+Table1_1[[#This Row],[ Total Revenue ]]-Table1_1[[#This Row],[ Cost of Goods Sold ]]</f>
        <v>1265900000</v>
      </c>
      <c r="L315" s="2">
        <f>Table1_1[[#This Row],[Gross Profit (Total Revenue - Cost of Goods Sold)]]-SUM(F315:H315)</f>
        <v>55900000</v>
      </c>
      <c r="M315" s="63">
        <f>1-(Table1_1[[#This Row],[ Cost of Goods Sold ]]/Table1_1[[#This Row],[ Total Revenue ]])</f>
        <v>0.29393052846661094</v>
      </c>
      <c r="N315" s="63">
        <f>+Table1_1[[#This Row],[Operating Profit (Gross Profit - Total operating expenses)]]/Table1_1[[#This Row],[ Total Revenue ]]</f>
        <v>1.2979474319680506E-2</v>
      </c>
    </row>
    <row r="316" spans="1:14" x14ac:dyDescent="0.35">
      <c r="A316" t="s">
        <v>448</v>
      </c>
      <c r="B316" t="s">
        <v>11</v>
      </c>
      <c r="C316" s="1">
        <v>41274</v>
      </c>
      <c r="D316" s="2">
        <v>3301804000</v>
      </c>
      <c r="E316" s="2">
        <v>1879559000</v>
      </c>
      <c r="F316" s="2">
        <v>166154000</v>
      </c>
      <c r="G316" t="s">
        <v>12</v>
      </c>
      <c r="H316" s="2">
        <v>404336000</v>
      </c>
      <c r="I316" t="s">
        <v>42</v>
      </c>
      <c r="J316" t="s">
        <v>43</v>
      </c>
      <c r="K316" s="2">
        <f>+Table1_1[[#This Row],[ Total Revenue ]]-Table1_1[[#This Row],[ Cost of Goods Sold ]]</f>
        <v>1422245000</v>
      </c>
      <c r="L316" s="2">
        <f>Table1_1[[#This Row],[Gross Profit (Total Revenue - Cost of Goods Sold)]]-SUM(F316:H316)</f>
        <v>851755000</v>
      </c>
      <c r="M316" s="63">
        <f>1-(Table1_1[[#This Row],[ Cost of Goods Sold ]]/Table1_1[[#This Row],[ Total Revenue ]])</f>
        <v>0.43074785783771541</v>
      </c>
      <c r="N316" s="63">
        <f>+Table1_1[[#This Row],[Operating Profit (Gross Profit - Total operating expenses)]]/Table1_1[[#This Row],[ Total Revenue ]]</f>
        <v>0.25796655404136648</v>
      </c>
    </row>
    <row r="317" spans="1:14" x14ac:dyDescent="0.35">
      <c r="A317" t="s">
        <v>449</v>
      </c>
      <c r="B317" t="s">
        <v>11</v>
      </c>
      <c r="C317" s="1">
        <v>41639</v>
      </c>
      <c r="D317" s="2">
        <v>14265000000</v>
      </c>
      <c r="E317" s="2">
        <v>8314000000</v>
      </c>
      <c r="F317" s="2">
        <v>3486000000</v>
      </c>
      <c r="G317" s="2">
        <v>463000000</v>
      </c>
      <c r="H317" s="2">
        <v>452000000</v>
      </c>
      <c r="I317" t="s">
        <v>59</v>
      </c>
      <c r="J317" t="s">
        <v>193</v>
      </c>
      <c r="K317" s="2">
        <f>+Table1_1[[#This Row],[ Total Revenue ]]-Table1_1[[#This Row],[ Cost of Goods Sold ]]</f>
        <v>5951000000</v>
      </c>
      <c r="L317" s="2">
        <f>Table1_1[[#This Row],[Gross Profit (Total Revenue - Cost of Goods Sold)]]-SUM(F317:H317)</f>
        <v>1550000000</v>
      </c>
      <c r="M317" s="63">
        <f>1-(Table1_1[[#This Row],[ Cost of Goods Sold ]]/Table1_1[[#This Row],[ Total Revenue ]])</f>
        <v>0.41717490361023479</v>
      </c>
      <c r="N317" s="63">
        <f>+Table1_1[[#This Row],[Operating Profit (Gross Profit - Total operating expenses)]]/Table1_1[[#This Row],[ Total Revenue ]]</f>
        <v>0.10865755345250613</v>
      </c>
    </row>
    <row r="318" spans="1:14" x14ac:dyDescent="0.35">
      <c r="A318" t="s">
        <v>450</v>
      </c>
      <c r="B318" t="s">
        <v>11</v>
      </c>
      <c r="C318" s="1">
        <v>41274</v>
      </c>
      <c r="D318" s="2">
        <v>12132000000</v>
      </c>
      <c r="E318" s="2">
        <v>4876000000</v>
      </c>
      <c r="F318" s="2">
        <v>3143000000</v>
      </c>
      <c r="G318" t="s">
        <v>12</v>
      </c>
      <c r="H318" s="2">
        <v>1087000000</v>
      </c>
      <c r="I318" t="s">
        <v>42</v>
      </c>
      <c r="J318" t="s">
        <v>45</v>
      </c>
      <c r="K318" s="2">
        <f>+Table1_1[[#This Row],[ Total Revenue ]]-Table1_1[[#This Row],[ Cost of Goods Sold ]]</f>
        <v>7256000000</v>
      </c>
      <c r="L318" s="2">
        <f>Table1_1[[#This Row],[Gross Profit (Total Revenue - Cost of Goods Sold)]]-SUM(F318:H318)</f>
        <v>3026000000</v>
      </c>
      <c r="M318" s="63">
        <f>1-(Table1_1[[#This Row],[ Cost of Goods Sold ]]/Table1_1[[#This Row],[ Total Revenue ]])</f>
        <v>0.59808770194526872</v>
      </c>
      <c r="N318" s="63">
        <f>+Table1_1[[#This Row],[Operating Profit (Gross Profit - Total operating expenses)]]/Table1_1[[#This Row],[ Total Revenue ]]</f>
        <v>0.249423013517969</v>
      </c>
    </row>
    <row r="319" spans="1:14" x14ac:dyDescent="0.35">
      <c r="A319" t="s">
        <v>451</v>
      </c>
      <c r="B319" t="s">
        <v>11</v>
      </c>
      <c r="C319" s="1">
        <v>41274</v>
      </c>
      <c r="D319" s="2">
        <v>84847000000</v>
      </c>
      <c r="E319" s="2">
        <v>66635000000</v>
      </c>
      <c r="F319" s="2">
        <v>17504000000</v>
      </c>
      <c r="G319" t="s">
        <v>12</v>
      </c>
      <c r="H319" t="s">
        <v>12</v>
      </c>
      <c r="I319" t="s">
        <v>47</v>
      </c>
      <c r="J319" t="s">
        <v>379</v>
      </c>
      <c r="K319" s="2">
        <f>+Table1_1[[#This Row],[ Total Revenue ]]-Table1_1[[#This Row],[ Cost of Goods Sold ]]</f>
        <v>18212000000</v>
      </c>
      <c r="L319" s="2">
        <f>Table1_1[[#This Row],[Gross Profit (Total Revenue - Cost of Goods Sold)]]-SUM(F319:H319)</f>
        <v>708000000</v>
      </c>
      <c r="M319" s="63">
        <f>1-(Table1_1[[#This Row],[ Cost of Goods Sold ]]/Table1_1[[#This Row],[ Total Revenue ]])</f>
        <v>0.21464518486216366</v>
      </c>
      <c r="N319" s="63">
        <f>+Table1_1[[#This Row],[Operating Profit (Gross Profit - Total operating expenses)]]/Table1_1[[#This Row],[ Total Revenue ]]</f>
        <v>8.3444317418411972E-3</v>
      </c>
    </row>
    <row r="320" spans="1:14" x14ac:dyDescent="0.35">
      <c r="A320" t="s">
        <v>452</v>
      </c>
      <c r="B320" t="s">
        <v>11</v>
      </c>
      <c r="C320" s="1">
        <v>41274</v>
      </c>
      <c r="D320" s="2">
        <v>179290000000</v>
      </c>
      <c r="E320" s="2">
        <v>158446000000</v>
      </c>
      <c r="F320" s="2">
        <v>15443000000</v>
      </c>
      <c r="G320" t="s">
        <v>12</v>
      </c>
      <c r="H320" s="2">
        <v>931000000</v>
      </c>
      <c r="I320" t="s">
        <v>83</v>
      </c>
      <c r="J320" t="s">
        <v>341</v>
      </c>
      <c r="K320" s="2">
        <f>+Table1_1[[#This Row],[ Total Revenue ]]-Table1_1[[#This Row],[ Cost of Goods Sold ]]</f>
        <v>20844000000</v>
      </c>
      <c r="L320" s="2">
        <f>Table1_1[[#This Row],[Gross Profit (Total Revenue - Cost of Goods Sold)]]-SUM(F320:H320)</f>
        <v>4470000000</v>
      </c>
      <c r="M320" s="63">
        <f>1-(Table1_1[[#This Row],[ Cost of Goods Sold ]]/Table1_1[[#This Row],[ Total Revenue ]])</f>
        <v>0.1162585754922193</v>
      </c>
      <c r="N320" s="63">
        <f>+Table1_1[[#This Row],[Operating Profit (Gross Profit - Total operating expenses)]]/Table1_1[[#This Row],[ Total Revenue ]]</f>
        <v>2.4931674940041275E-2</v>
      </c>
    </row>
    <row r="321" spans="1:14" x14ac:dyDescent="0.35">
      <c r="A321" t="s">
        <v>453</v>
      </c>
      <c r="B321" t="s">
        <v>11</v>
      </c>
      <c r="C321" s="1">
        <v>41308</v>
      </c>
      <c r="D321" s="2">
        <v>6043000000</v>
      </c>
      <c r="E321" s="2">
        <v>2793800000</v>
      </c>
      <c r="F321" s="2">
        <v>2594300000</v>
      </c>
      <c r="G321" t="s">
        <v>12</v>
      </c>
      <c r="H321" t="s">
        <v>12</v>
      </c>
      <c r="I321" t="s">
        <v>19</v>
      </c>
      <c r="J321" t="s">
        <v>289</v>
      </c>
      <c r="K321" s="2">
        <f>+Table1_1[[#This Row],[ Total Revenue ]]-Table1_1[[#This Row],[ Cost of Goods Sold ]]</f>
        <v>3249200000</v>
      </c>
      <c r="L321" s="2">
        <f>Table1_1[[#This Row],[Gross Profit (Total Revenue - Cost of Goods Sold)]]-SUM(F321:H321)</f>
        <v>654900000</v>
      </c>
      <c r="M321" s="63">
        <f>1-(Table1_1[[#This Row],[ Cost of Goods Sold ]]/Table1_1[[#This Row],[ Total Revenue ]])</f>
        <v>0.53767996028462683</v>
      </c>
      <c r="N321" s="63">
        <f>+Table1_1[[#This Row],[Operating Profit (Gross Profit - Total operating expenses)]]/Table1_1[[#This Row],[ Total Revenue ]]</f>
        <v>0.10837332450769485</v>
      </c>
    </row>
    <row r="322" spans="1:14" x14ac:dyDescent="0.35">
      <c r="A322" t="s">
        <v>454</v>
      </c>
      <c r="B322" t="s">
        <v>11</v>
      </c>
      <c r="C322" s="1">
        <v>41274</v>
      </c>
      <c r="D322" s="2">
        <v>5920269000</v>
      </c>
      <c r="E322" s="2">
        <v>4982562000</v>
      </c>
      <c r="F322" s="2">
        <v>434894000</v>
      </c>
      <c r="G322" t="s">
        <v>12</v>
      </c>
      <c r="H322" s="2">
        <v>37691000</v>
      </c>
      <c r="I322" t="s">
        <v>13</v>
      </c>
      <c r="J322" t="s">
        <v>164</v>
      </c>
      <c r="K322" s="2">
        <f>+Table1_1[[#This Row],[ Total Revenue ]]-Table1_1[[#This Row],[ Cost of Goods Sold ]]</f>
        <v>937707000</v>
      </c>
      <c r="L322" s="2">
        <f>Table1_1[[#This Row],[Gross Profit (Total Revenue - Cost of Goods Sold)]]-SUM(F322:H322)</f>
        <v>465122000</v>
      </c>
      <c r="M322" s="63">
        <f>1-(Table1_1[[#This Row],[ Cost of Goods Sold ]]/Table1_1[[#This Row],[ Total Revenue ]])</f>
        <v>0.15838925562335093</v>
      </c>
      <c r="N322" s="63">
        <f>+Table1_1[[#This Row],[Operating Profit (Gross Profit - Total operating expenses)]]/Table1_1[[#This Row],[ Total Revenue ]]</f>
        <v>7.8564335505700841E-2</v>
      </c>
    </row>
    <row r="323" spans="1:14" x14ac:dyDescent="0.35">
      <c r="A323" t="s">
        <v>455</v>
      </c>
      <c r="B323" t="s">
        <v>11</v>
      </c>
      <c r="C323" s="1">
        <v>41274</v>
      </c>
      <c r="D323" s="2">
        <v>11224000000</v>
      </c>
      <c r="E323" s="2">
        <v>6396000000</v>
      </c>
      <c r="F323" s="2">
        <v>1227000000</v>
      </c>
      <c r="G323" s="2">
        <v>98000000</v>
      </c>
      <c r="H323" s="2">
        <v>1001000000</v>
      </c>
      <c r="I323" t="s">
        <v>59</v>
      </c>
      <c r="J323" t="s">
        <v>87</v>
      </c>
      <c r="K323" s="2">
        <f>+Table1_1[[#This Row],[ Total Revenue ]]-Table1_1[[#This Row],[ Cost of Goods Sold ]]</f>
        <v>4828000000</v>
      </c>
      <c r="L323" s="2">
        <f>Table1_1[[#This Row],[Gross Profit (Total Revenue - Cost of Goods Sold)]]-SUM(F323:H323)</f>
        <v>2502000000</v>
      </c>
      <c r="M323" s="63">
        <f>1-(Table1_1[[#This Row],[ Cost of Goods Sold ]]/Table1_1[[#This Row],[ Total Revenue ]])</f>
        <v>0.43014967925873127</v>
      </c>
      <c r="N323" s="63">
        <f>+Table1_1[[#This Row],[Operating Profit (Gross Profit - Total operating expenses)]]/Table1_1[[#This Row],[ Total Revenue ]]</f>
        <v>0.22291518175338559</v>
      </c>
    </row>
    <row r="324" spans="1:14" x14ac:dyDescent="0.35">
      <c r="A324" t="s">
        <v>456</v>
      </c>
      <c r="B324" t="s">
        <v>11</v>
      </c>
      <c r="C324" s="1">
        <v>41546</v>
      </c>
      <c r="D324" s="2">
        <v>24866000000</v>
      </c>
      <c r="E324" s="2">
        <v>9820000000</v>
      </c>
      <c r="F324" s="2">
        <v>2849000000</v>
      </c>
      <c r="G324" s="2">
        <v>4967000000</v>
      </c>
      <c r="H324" t="s">
        <v>12</v>
      </c>
      <c r="I324" t="s">
        <v>22</v>
      </c>
      <c r="J324" t="s">
        <v>34</v>
      </c>
      <c r="K324" s="2">
        <f>+Table1_1[[#This Row],[ Total Revenue ]]-Table1_1[[#This Row],[ Cost of Goods Sold ]]</f>
        <v>15046000000</v>
      </c>
      <c r="L324" s="2">
        <f>Table1_1[[#This Row],[Gross Profit (Total Revenue - Cost of Goods Sold)]]-SUM(F324:H324)</f>
        <v>7230000000</v>
      </c>
      <c r="M324" s="63">
        <f>1-(Table1_1[[#This Row],[ Cost of Goods Sold ]]/Table1_1[[#This Row],[ Total Revenue ]])</f>
        <v>0.60508324619963005</v>
      </c>
      <c r="N324" s="63">
        <f>+Table1_1[[#This Row],[Operating Profit (Gross Profit - Total operating expenses)]]/Table1_1[[#This Row],[ Total Revenue ]]</f>
        <v>0.2907584653744068</v>
      </c>
    </row>
    <row r="325" spans="1:14" x14ac:dyDescent="0.35">
      <c r="A325" t="s">
        <v>457</v>
      </c>
      <c r="B325" t="s">
        <v>11</v>
      </c>
      <c r="C325" s="1">
        <v>41727</v>
      </c>
      <c r="D325" s="2">
        <v>1148231000</v>
      </c>
      <c r="E325" s="2">
        <v>743304000</v>
      </c>
      <c r="F325" s="2">
        <v>180317000</v>
      </c>
      <c r="G325" s="2">
        <v>197269000</v>
      </c>
      <c r="H325" t="s">
        <v>12</v>
      </c>
      <c r="I325" t="s">
        <v>22</v>
      </c>
      <c r="J325" t="s">
        <v>34</v>
      </c>
      <c r="K325" s="2">
        <f>+Table1_1[[#This Row],[ Total Revenue ]]-Table1_1[[#This Row],[ Cost of Goods Sold ]]</f>
        <v>404927000</v>
      </c>
      <c r="L325" s="2">
        <f>Table1_1[[#This Row],[Gross Profit (Total Revenue - Cost of Goods Sold)]]-SUM(F325:H325)</f>
        <v>27341000</v>
      </c>
      <c r="M325" s="63">
        <f>1-(Table1_1[[#This Row],[ Cost of Goods Sold ]]/Table1_1[[#This Row],[ Total Revenue ]])</f>
        <v>0.35265290694990814</v>
      </c>
      <c r="N325" s="63">
        <f>+Table1_1[[#This Row],[Operating Profit (Gross Profit - Total operating expenses)]]/Table1_1[[#This Row],[ Total Revenue ]]</f>
        <v>2.3811410770132491E-2</v>
      </c>
    </row>
    <row r="326" spans="1:14" x14ac:dyDescent="0.35">
      <c r="A326" t="s">
        <v>458</v>
      </c>
      <c r="B326" t="s">
        <v>11</v>
      </c>
      <c r="C326" s="1">
        <v>41639</v>
      </c>
      <c r="D326" s="2">
        <v>6419285000</v>
      </c>
      <c r="E326" s="2">
        <v>5099484000</v>
      </c>
      <c r="F326" s="2">
        <v>922340000</v>
      </c>
      <c r="G326" t="s">
        <v>12</v>
      </c>
      <c r="H326" t="s">
        <v>12</v>
      </c>
      <c r="I326" t="s">
        <v>13</v>
      </c>
      <c r="J326" t="s">
        <v>164</v>
      </c>
      <c r="K326" s="2">
        <f>+Table1_1[[#This Row],[ Total Revenue ]]-Table1_1[[#This Row],[ Cost of Goods Sold ]]</f>
        <v>1319801000</v>
      </c>
      <c r="L326" s="2">
        <f>Table1_1[[#This Row],[Gross Profit (Total Revenue - Cost of Goods Sold)]]-SUM(F326:H326)</f>
        <v>397461000</v>
      </c>
      <c r="M326" s="63">
        <f>1-(Table1_1[[#This Row],[ Cost of Goods Sold ]]/Table1_1[[#This Row],[ Total Revenue ]])</f>
        <v>0.20559937750076529</v>
      </c>
      <c r="N326" s="63">
        <f>+Table1_1[[#This Row],[Operating Profit (Gross Profit - Total operating expenses)]]/Table1_1[[#This Row],[ Total Revenue ]]</f>
        <v>6.1916708792334352E-2</v>
      </c>
    </row>
    <row r="327" spans="1:14" x14ac:dyDescent="0.35">
      <c r="A327" t="s">
        <v>459</v>
      </c>
      <c r="B327" t="s">
        <v>11</v>
      </c>
      <c r="C327" s="1">
        <v>41274</v>
      </c>
      <c r="D327" s="2">
        <v>7688024000</v>
      </c>
      <c r="E327" s="2">
        <v>5157434000</v>
      </c>
      <c r="F327" s="2">
        <v>1011543000</v>
      </c>
      <c r="G327" t="s">
        <v>12</v>
      </c>
      <c r="H327" s="2">
        <v>730493000</v>
      </c>
      <c r="I327" t="s">
        <v>19</v>
      </c>
      <c r="J327" t="s">
        <v>133</v>
      </c>
      <c r="K327" s="2">
        <f>+Table1_1[[#This Row],[ Total Revenue ]]-Table1_1[[#This Row],[ Cost of Goods Sold ]]</f>
        <v>2530590000</v>
      </c>
      <c r="L327" s="2">
        <f>Table1_1[[#This Row],[Gross Profit (Total Revenue - Cost of Goods Sold)]]-SUM(F327:H327)</f>
        <v>788554000</v>
      </c>
      <c r="M327" s="63">
        <f>1-(Table1_1[[#This Row],[ Cost of Goods Sold ]]/Table1_1[[#This Row],[ Total Revenue ]])</f>
        <v>0.32916000262226031</v>
      </c>
      <c r="N327" s="63">
        <f>+Table1_1[[#This Row],[Operating Profit (Gross Profit - Total operating expenses)]]/Table1_1[[#This Row],[ Total Revenue ]]</f>
        <v>0.10256913870196034</v>
      </c>
    </row>
    <row r="328" spans="1:14" x14ac:dyDescent="0.35">
      <c r="A328" t="s">
        <v>460</v>
      </c>
      <c r="B328" t="s">
        <v>11</v>
      </c>
      <c r="C328" s="1">
        <v>41639</v>
      </c>
      <c r="D328" s="2">
        <v>2104745000</v>
      </c>
      <c r="E328" s="2">
        <v>155355000</v>
      </c>
      <c r="F328" s="2">
        <v>346393000</v>
      </c>
      <c r="G328" s="2">
        <v>859947000</v>
      </c>
      <c r="H328" t="s">
        <v>12</v>
      </c>
      <c r="I328" t="s">
        <v>25</v>
      </c>
      <c r="J328" t="s">
        <v>66</v>
      </c>
      <c r="K328" s="2">
        <f>+Table1_1[[#This Row],[ Total Revenue ]]-Table1_1[[#This Row],[ Cost of Goods Sold ]]</f>
        <v>1949390000</v>
      </c>
      <c r="L328" s="2">
        <f>Table1_1[[#This Row],[Gross Profit (Total Revenue - Cost of Goods Sold)]]-SUM(F328:H328)</f>
        <v>743050000</v>
      </c>
      <c r="M328" s="63">
        <f>1-(Table1_1[[#This Row],[ Cost of Goods Sold ]]/Table1_1[[#This Row],[ Total Revenue ]])</f>
        <v>0.92618820807271185</v>
      </c>
      <c r="N328" s="63">
        <f>+Table1_1[[#This Row],[Operating Profit (Gross Profit - Total operating expenses)]]/Table1_1[[#This Row],[ Total Revenue ]]</f>
        <v>0.35303564089711581</v>
      </c>
    </row>
    <row r="329" spans="1:14" x14ac:dyDescent="0.35">
      <c r="A329" t="s">
        <v>461</v>
      </c>
      <c r="B329" t="s">
        <v>11</v>
      </c>
      <c r="C329" s="1">
        <v>41639</v>
      </c>
      <c r="D329" s="2">
        <v>4245895000</v>
      </c>
      <c r="E329" s="2">
        <v>2522803000</v>
      </c>
      <c r="F329" s="2">
        <v>1324815000</v>
      </c>
      <c r="G329" t="s">
        <v>12</v>
      </c>
      <c r="H329" s="2">
        <v>1700000</v>
      </c>
      <c r="I329" t="s">
        <v>13</v>
      </c>
      <c r="J329" t="s">
        <v>462</v>
      </c>
      <c r="K329" s="2">
        <f>+Table1_1[[#This Row],[ Total Revenue ]]-Table1_1[[#This Row],[ Cost of Goods Sold ]]</f>
        <v>1723092000</v>
      </c>
      <c r="L329" s="2">
        <f>Table1_1[[#This Row],[Gross Profit (Total Revenue - Cost of Goods Sold)]]-SUM(F329:H329)</f>
        <v>396577000</v>
      </c>
      <c r="M329" s="63">
        <f>1-(Table1_1[[#This Row],[ Cost of Goods Sold ]]/Table1_1[[#This Row],[ Total Revenue ]])</f>
        <v>0.40582539134858497</v>
      </c>
      <c r="N329" s="63">
        <f>+Table1_1[[#This Row],[Operating Profit (Gross Profit - Total operating expenses)]]/Table1_1[[#This Row],[ Total Revenue ]]</f>
        <v>9.3402451073330825E-2</v>
      </c>
    </row>
    <row r="330" spans="1:14" x14ac:dyDescent="0.35">
      <c r="A330" t="s">
        <v>463</v>
      </c>
      <c r="B330" t="s">
        <v>11</v>
      </c>
      <c r="C330" s="1">
        <v>41333</v>
      </c>
      <c r="D330" s="2">
        <v>1328817000</v>
      </c>
      <c r="E330" s="2">
        <v>200600000</v>
      </c>
      <c r="F330" s="2">
        <v>660887000</v>
      </c>
      <c r="G330" s="2">
        <v>263150000</v>
      </c>
      <c r="H330" t="s">
        <v>12</v>
      </c>
      <c r="I330" t="s">
        <v>22</v>
      </c>
      <c r="J330" t="s">
        <v>400</v>
      </c>
      <c r="K330" s="2">
        <f>+Table1_1[[#This Row],[ Total Revenue ]]-Table1_1[[#This Row],[ Cost of Goods Sold ]]</f>
        <v>1128217000</v>
      </c>
      <c r="L330" s="2">
        <f>Table1_1[[#This Row],[Gross Profit (Total Revenue - Cost of Goods Sold)]]-SUM(F330:H330)</f>
        <v>204180000</v>
      </c>
      <c r="M330" s="63">
        <f>1-(Table1_1[[#This Row],[ Cost of Goods Sold ]]/Table1_1[[#This Row],[ Total Revenue ]])</f>
        <v>0.84903865618817342</v>
      </c>
      <c r="N330" s="63">
        <f>+Table1_1[[#This Row],[Operating Profit (Gross Profit - Total operating expenses)]]/Table1_1[[#This Row],[ Total Revenue ]]</f>
        <v>0.1536554694890267</v>
      </c>
    </row>
    <row r="331" spans="1:14" x14ac:dyDescent="0.35">
      <c r="A331" t="s">
        <v>464</v>
      </c>
      <c r="B331" t="s">
        <v>11</v>
      </c>
      <c r="C331" s="1">
        <v>41363</v>
      </c>
      <c r="D331" s="2">
        <v>6945000000</v>
      </c>
      <c r="E331" s="2">
        <v>2789000000</v>
      </c>
      <c r="F331" s="2">
        <v>2971000000</v>
      </c>
      <c r="G331" t="s">
        <v>12</v>
      </c>
      <c r="H331" s="2">
        <v>27000000</v>
      </c>
      <c r="I331" t="s">
        <v>19</v>
      </c>
      <c r="J331" t="s">
        <v>289</v>
      </c>
      <c r="K331" s="2">
        <f>+Table1_1[[#This Row],[ Total Revenue ]]-Table1_1[[#This Row],[ Cost of Goods Sold ]]</f>
        <v>4156000000</v>
      </c>
      <c r="L331" s="2">
        <f>Table1_1[[#This Row],[Gross Profit (Total Revenue - Cost of Goods Sold)]]-SUM(F331:H331)</f>
        <v>1158000000</v>
      </c>
      <c r="M331" s="63">
        <f>1-(Table1_1[[#This Row],[ Cost of Goods Sold ]]/Table1_1[[#This Row],[ Total Revenue ]])</f>
        <v>0.59841612670986322</v>
      </c>
      <c r="N331" s="63">
        <f>+Table1_1[[#This Row],[Operating Profit (Gross Profit - Total operating expenses)]]/Table1_1[[#This Row],[ Total Revenue ]]</f>
        <v>0.16673866090712744</v>
      </c>
    </row>
    <row r="332" spans="1:14" x14ac:dyDescent="0.35">
      <c r="A332" t="s">
        <v>465</v>
      </c>
      <c r="B332" t="s">
        <v>11</v>
      </c>
      <c r="C332" s="1">
        <v>41547</v>
      </c>
      <c r="D332" s="2">
        <v>6351900000</v>
      </c>
      <c r="E332" s="2">
        <v>3778100000</v>
      </c>
      <c r="F332" s="2">
        <v>1537700000</v>
      </c>
      <c r="G332" t="s">
        <v>12</v>
      </c>
      <c r="H332" t="s">
        <v>12</v>
      </c>
      <c r="I332" t="s">
        <v>13</v>
      </c>
      <c r="J332" t="s">
        <v>164</v>
      </c>
      <c r="K332" s="2">
        <f>+Table1_1[[#This Row],[ Total Revenue ]]-Table1_1[[#This Row],[ Cost of Goods Sold ]]</f>
        <v>2573800000</v>
      </c>
      <c r="L332" s="2">
        <f>Table1_1[[#This Row],[Gross Profit (Total Revenue - Cost of Goods Sold)]]-SUM(F332:H332)</f>
        <v>1036100000</v>
      </c>
      <c r="M332" s="63">
        <f>1-(Table1_1[[#This Row],[ Cost of Goods Sold ]]/Table1_1[[#This Row],[ Total Revenue ]])</f>
        <v>0.40520159322407467</v>
      </c>
      <c r="N332" s="63">
        <f>+Table1_1[[#This Row],[Operating Profit (Gross Profit - Total operating expenses)]]/Table1_1[[#This Row],[ Total Revenue ]]</f>
        <v>0.16311654780459389</v>
      </c>
    </row>
    <row r="333" spans="1:14" x14ac:dyDescent="0.35">
      <c r="A333" t="s">
        <v>466</v>
      </c>
      <c r="B333" t="s">
        <v>11</v>
      </c>
      <c r="C333" s="1">
        <v>41274</v>
      </c>
      <c r="D333" s="2">
        <v>2993489000</v>
      </c>
      <c r="E333" s="2">
        <v>1321772000</v>
      </c>
      <c r="F333" s="2">
        <v>914130000</v>
      </c>
      <c r="G333" t="s">
        <v>12</v>
      </c>
      <c r="H333" t="s">
        <v>12</v>
      </c>
      <c r="I333" t="s">
        <v>13</v>
      </c>
      <c r="J333" t="s">
        <v>164</v>
      </c>
      <c r="K333" s="2">
        <f>+Table1_1[[#This Row],[ Total Revenue ]]-Table1_1[[#This Row],[ Cost of Goods Sold ]]</f>
        <v>1671717000</v>
      </c>
      <c r="L333" s="2">
        <f>Table1_1[[#This Row],[Gross Profit (Total Revenue - Cost of Goods Sold)]]-SUM(F333:H333)</f>
        <v>757587000</v>
      </c>
      <c r="M333" s="63">
        <f>1-(Table1_1[[#This Row],[ Cost of Goods Sold ]]/Table1_1[[#This Row],[ Total Revenue ]])</f>
        <v>0.55845102487431886</v>
      </c>
      <c r="N333" s="63">
        <f>+Table1_1[[#This Row],[Operating Profit (Gross Profit - Total operating expenses)]]/Table1_1[[#This Row],[ Total Revenue ]]</f>
        <v>0.25307826419271962</v>
      </c>
    </row>
    <row r="334" spans="1:14" x14ac:dyDescent="0.35">
      <c r="A334" t="s">
        <v>467</v>
      </c>
      <c r="B334" t="s">
        <v>11</v>
      </c>
      <c r="C334" s="1">
        <v>41307</v>
      </c>
      <c r="D334" s="2">
        <v>9721065000</v>
      </c>
      <c r="E334" s="2">
        <v>7011428000</v>
      </c>
      <c r="F334" s="2">
        <v>1437886000</v>
      </c>
      <c r="G334" t="s">
        <v>12</v>
      </c>
      <c r="H334" t="s">
        <v>12</v>
      </c>
      <c r="I334" t="s">
        <v>19</v>
      </c>
      <c r="J334" t="s">
        <v>257</v>
      </c>
      <c r="K334" s="2">
        <f>+Table1_1[[#This Row],[ Total Revenue ]]-Table1_1[[#This Row],[ Cost of Goods Sold ]]</f>
        <v>2709637000</v>
      </c>
      <c r="L334" s="2">
        <f>Table1_1[[#This Row],[Gross Profit (Total Revenue - Cost of Goods Sold)]]-SUM(F334:H334)</f>
        <v>1271751000</v>
      </c>
      <c r="M334" s="63">
        <f>1-(Table1_1[[#This Row],[ Cost of Goods Sold ]]/Table1_1[[#This Row],[ Total Revenue ]])</f>
        <v>0.27873869786900918</v>
      </c>
      <c r="N334" s="63">
        <f>+Table1_1[[#This Row],[Operating Profit (Gross Profit - Total operating expenses)]]/Table1_1[[#This Row],[ Total Revenue ]]</f>
        <v>0.13082424610883683</v>
      </c>
    </row>
    <row r="335" spans="1:14" x14ac:dyDescent="0.35">
      <c r="A335" t="s">
        <v>468</v>
      </c>
      <c r="B335" t="s">
        <v>11</v>
      </c>
      <c r="C335" s="1">
        <v>41274</v>
      </c>
      <c r="D335" s="2">
        <v>1367135000</v>
      </c>
      <c r="E335" s="2">
        <v>328784000</v>
      </c>
      <c r="F335" s="2">
        <v>248136000</v>
      </c>
      <c r="G335" t="s">
        <v>12</v>
      </c>
      <c r="H335" s="2">
        <v>445228000</v>
      </c>
      <c r="I335" t="s">
        <v>83</v>
      </c>
      <c r="J335" t="s">
        <v>84</v>
      </c>
      <c r="K335" s="2">
        <f>+Table1_1[[#This Row],[ Total Revenue ]]-Table1_1[[#This Row],[ Cost of Goods Sold ]]</f>
        <v>1038351000</v>
      </c>
      <c r="L335" s="2">
        <f>Table1_1[[#This Row],[Gross Profit (Total Revenue - Cost of Goods Sold)]]-SUM(F335:H335)</f>
        <v>344987000</v>
      </c>
      <c r="M335" s="63">
        <f>1-(Table1_1[[#This Row],[ Cost of Goods Sold ]]/Table1_1[[#This Row],[ Total Revenue ]])</f>
        <v>0.75950875370757098</v>
      </c>
      <c r="N335" s="63">
        <f>+Table1_1[[#This Row],[Operating Profit (Gross Profit - Total operating expenses)]]/Table1_1[[#This Row],[ Total Revenue ]]</f>
        <v>0.25234303854410867</v>
      </c>
    </row>
    <row r="336" spans="1:14" x14ac:dyDescent="0.35">
      <c r="A336" t="s">
        <v>469</v>
      </c>
      <c r="B336" t="s">
        <v>11</v>
      </c>
      <c r="C336" s="1">
        <v>41639</v>
      </c>
      <c r="D336" s="2">
        <v>8417200000</v>
      </c>
      <c r="E336" s="2">
        <v>5234700000</v>
      </c>
      <c r="F336" s="2">
        <v>1088100000</v>
      </c>
      <c r="G336" t="s">
        <v>12</v>
      </c>
      <c r="H336" s="2">
        <v>877400000</v>
      </c>
      <c r="I336" t="s">
        <v>13</v>
      </c>
      <c r="J336" t="s">
        <v>164</v>
      </c>
      <c r="K336" s="2">
        <f>+Table1_1[[#This Row],[ Total Revenue ]]-Table1_1[[#This Row],[ Cost of Goods Sold ]]</f>
        <v>3182500000</v>
      </c>
      <c r="L336" s="2">
        <f>Table1_1[[#This Row],[Gross Profit (Total Revenue - Cost of Goods Sold)]]-SUM(F336:H336)</f>
        <v>1217000000</v>
      </c>
      <c r="M336" s="63">
        <f>1-(Table1_1[[#This Row],[ Cost of Goods Sold ]]/Table1_1[[#This Row],[ Total Revenue ]])</f>
        <v>0.37809485339542837</v>
      </c>
      <c r="N336" s="63">
        <f>+Table1_1[[#This Row],[Operating Profit (Gross Profit - Total operating expenses)]]/Table1_1[[#This Row],[ Total Revenue ]]</f>
        <v>0.14458489759064772</v>
      </c>
    </row>
    <row r="337" spans="1:14" x14ac:dyDescent="0.35">
      <c r="A337" t="s">
        <v>470</v>
      </c>
      <c r="B337" t="s">
        <v>11</v>
      </c>
      <c r="C337" s="1">
        <v>41546</v>
      </c>
      <c r="D337" s="2">
        <v>14866800000</v>
      </c>
      <c r="E337" s="2">
        <v>6382300000</v>
      </c>
      <c r="F337" s="2">
        <v>5655800000</v>
      </c>
      <c r="G337" t="s">
        <v>12</v>
      </c>
      <c r="H337" s="2">
        <v>621400000</v>
      </c>
      <c r="I337" t="s">
        <v>19</v>
      </c>
      <c r="J337" t="s">
        <v>155</v>
      </c>
      <c r="K337" s="2">
        <f>+Table1_1[[#This Row],[ Total Revenue ]]-Table1_1[[#This Row],[ Cost of Goods Sold ]]</f>
        <v>8484500000</v>
      </c>
      <c r="L337" s="2">
        <f>Table1_1[[#This Row],[Gross Profit (Total Revenue - Cost of Goods Sold)]]-SUM(F337:H337)</f>
        <v>2207300000</v>
      </c>
      <c r="M337" s="63">
        <f>1-(Table1_1[[#This Row],[ Cost of Goods Sold ]]/Table1_1[[#This Row],[ Total Revenue ]])</f>
        <v>0.57070115963085533</v>
      </c>
      <c r="N337" s="63">
        <f>+Table1_1[[#This Row],[Operating Profit (Gross Profit - Total operating expenses)]]/Table1_1[[#This Row],[ Total Revenue ]]</f>
        <v>0.14847176258508893</v>
      </c>
    </row>
    <row r="338" spans="1:14" x14ac:dyDescent="0.35">
      <c r="A338" t="s">
        <v>471</v>
      </c>
      <c r="B338" t="s">
        <v>11</v>
      </c>
      <c r="C338" s="1">
        <v>41274</v>
      </c>
      <c r="D338" s="2">
        <v>4176000000</v>
      </c>
      <c r="E338" s="2">
        <v>2754000000</v>
      </c>
      <c r="F338" s="2">
        <v>207000000</v>
      </c>
      <c r="G338" t="s">
        <v>12</v>
      </c>
      <c r="H338" s="2">
        <v>356000000</v>
      </c>
      <c r="I338" t="s">
        <v>42</v>
      </c>
      <c r="J338" t="s">
        <v>43</v>
      </c>
      <c r="K338" s="2">
        <f>+Table1_1[[#This Row],[ Total Revenue ]]-Table1_1[[#This Row],[ Cost of Goods Sold ]]</f>
        <v>1422000000</v>
      </c>
      <c r="L338" s="2">
        <f>Table1_1[[#This Row],[Gross Profit (Total Revenue - Cost of Goods Sold)]]-SUM(F338:H338)</f>
        <v>859000000</v>
      </c>
      <c r="M338" s="63">
        <f>1-(Table1_1[[#This Row],[ Cost of Goods Sold ]]/Table1_1[[#This Row],[ Total Revenue ]])</f>
        <v>0.34051724137931039</v>
      </c>
      <c r="N338" s="63">
        <f>+Table1_1[[#This Row],[Operating Profit (Gross Profit - Total operating expenses)]]/Table1_1[[#This Row],[ Total Revenue ]]</f>
        <v>0.20569923371647508</v>
      </c>
    </row>
    <row r="339" spans="1:14" x14ac:dyDescent="0.35">
      <c r="A339" t="s">
        <v>472</v>
      </c>
      <c r="B339" t="s">
        <v>11</v>
      </c>
      <c r="C339" s="1">
        <v>41274</v>
      </c>
      <c r="D339" s="2">
        <v>5075000000</v>
      </c>
      <c r="E339" s="2">
        <v>2417000000</v>
      </c>
      <c r="F339" s="2">
        <v>337000000</v>
      </c>
      <c r="G339" t="s">
        <v>12</v>
      </c>
      <c r="H339" s="2">
        <v>746000000</v>
      </c>
      <c r="I339" t="s">
        <v>83</v>
      </c>
      <c r="J339" t="s">
        <v>341</v>
      </c>
      <c r="K339" s="2">
        <f>+Table1_1[[#This Row],[ Total Revenue ]]-Table1_1[[#This Row],[ Cost of Goods Sold ]]</f>
        <v>2658000000</v>
      </c>
      <c r="L339" s="2">
        <f>Table1_1[[#This Row],[Gross Profit (Total Revenue - Cost of Goods Sold)]]-SUM(F339:H339)</f>
        <v>1575000000</v>
      </c>
      <c r="M339" s="63">
        <f>1-(Table1_1[[#This Row],[ Cost of Goods Sold ]]/Table1_1[[#This Row],[ Total Revenue ]])</f>
        <v>0.52374384236453198</v>
      </c>
      <c r="N339" s="63">
        <f>+Table1_1[[#This Row],[Operating Profit (Gross Profit - Total operating expenses)]]/Table1_1[[#This Row],[ Total Revenue ]]</f>
        <v>0.31034482758620691</v>
      </c>
    </row>
    <row r="340" spans="1:14" x14ac:dyDescent="0.35">
      <c r="A340" t="s">
        <v>473</v>
      </c>
      <c r="B340" t="s">
        <v>11</v>
      </c>
      <c r="C340" s="1">
        <v>41639</v>
      </c>
      <c r="D340" s="2">
        <v>7690800000</v>
      </c>
      <c r="E340" s="2">
        <v>5100900000</v>
      </c>
      <c r="F340" s="2">
        <v>1788300000</v>
      </c>
      <c r="G340" t="s">
        <v>12</v>
      </c>
      <c r="H340" s="2">
        <v>123200000</v>
      </c>
      <c r="I340" t="s">
        <v>59</v>
      </c>
      <c r="J340" t="s">
        <v>96</v>
      </c>
      <c r="K340" s="2">
        <f>+Table1_1[[#This Row],[ Total Revenue ]]-Table1_1[[#This Row],[ Cost of Goods Sold ]]</f>
        <v>2589900000</v>
      </c>
      <c r="L340" s="2">
        <f>Table1_1[[#This Row],[Gross Profit (Total Revenue - Cost of Goods Sold)]]-SUM(F340:H340)</f>
        <v>678400000</v>
      </c>
      <c r="M340" s="63">
        <f>1-(Table1_1[[#This Row],[ Cost of Goods Sold ]]/Table1_1[[#This Row],[ Total Revenue ]])</f>
        <v>0.33675300358870341</v>
      </c>
      <c r="N340" s="63">
        <f>+Table1_1[[#This Row],[Operating Profit (Gross Profit - Total operating expenses)]]/Table1_1[[#This Row],[ Total Revenue ]]</f>
        <v>8.8209289020648049E-2</v>
      </c>
    </row>
    <row r="341" spans="1:14" x14ac:dyDescent="0.35">
      <c r="A341" t="s">
        <v>474</v>
      </c>
      <c r="B341" t="s">
        <v>11</v>
      </c>
      <c r="C341" s="1">
        <v>41274</v>
      </c>
      <c r="D341" s="2">
        <v>9534462000</v>
      </c>
      <c r="E341" s="2">
        <v>5328236000</v>
      </c>
      <c r="F341" s="2">
        <v>3264896000</v>
      </c>
      <c r="G341" t="s">
        <v>12</v>
      </c>
      <c r="H341" t="s">
        <v>12</v>
      </c>
      <c r="I341" t="s">
        <v>59</v>
      </c>
      <c r="J341" t="s">
        <v>60</v>
      </c>
      <c r="K341" s="2">
        <f>+Table1_1[[#This Row],[ Total Revenue ]]-Table1_1[[#This Row],[ Cost of Goods Sold ]]</f>
        <v>4206226000</v>
      </c>
      <c r="L341" s="2">
        <f>Table1_1[[#This Row],[Gross Profit (Total Revenue - Cost of Goods Sold)]]-SUM(F341:H341)</f>
        <v>941330000</v>
      </c>
      <c r="M341" s="63">
        <f>1-(Table1_1[[#This Row],[ Cost of Goods Sold ]]/Table1_1[[#This Row],[ Total Revenue ]])</f>
        <v>0.44116028780648553</v>
      </c>
      <c r="N341" s="63">
        <f>+Table1_1[[#This Row],[Operating Profit (Gross Profit - Total operating expenses)]]/Table1_1[[#This Row],[ Total Revenue ]]</f>
        <v>9.8729220379713087E-2</v>
      </c>
    </row>
    <row r="342" spans="1:14" x14ac:dyDescent="0.35">
      <c r="A342" t="s">
        <v>475</v>
      </c>
      <c r="B342" t="s">
        <v>11</v>
      </c>
      <c r="C342" s="1">
        <v>41307</v>
      </c>
      <c r="D342" s="2">
        <v>3983400000</v>
      </c>
      <c r="E342" s="2">
        <v>2446000000</v>
      </c>
      <c r="F342" s="2">
        <v>976900000</v>
      </c>
      <c r="G342" t="s">
        <v>12</v>
      </c>
      <c r="H342" t="s">
        <v>12</v>
      </c>
      <c r="I342" t="s">
        <v>19</v>
      </c>
      <c r="J342" t="s">
        <v>79</v>
      </c>
      <c r="K342" s="2">
        <f>+Table1_1[[#This Row],[ Total Revenue ]]-Table1_1[[#This Row],[ Cost of Goods Sold ]]</f>
        <v>1537400000</v>
      </c>
      <c r="L342" s="2">
        <f>Table1_1[[#This Row],[Gross Profit (Total Revenue - Cost of Goods Sold)]]-SUM(F342:H342)</f>
        <v>560500000</v>
      </c>
      <c r="M342" s="63">
        <f>1-(Table1_1[[#This Row],[ Cost of Goods Sold ]]/Table1_1[[#This Row],[ Total Revenue ]])</f>
        <v>0.38595169955314557</v>
      </c>
      <c r="N342" s="63">
        <f>+Table1_1[[#This Row],[Operating Profit (Gross Profit - Total operating expenses)]]/Table1_1[[#This Row],[ Total Revenue ]]</f>
        <v>0.14070894210975549</v>
      </c>
    </row>
    <row r="343" spans="1:14" x14ac:dyDescent="0.35">
      <c r="A343" t="s">
        <v>476</v>
      </c>
      <c r="B343" t="s">
        <v>11</v>
      </c>
      <c r="C343" s="1">
        <v>41394</v>
      </c>
      <c r="D343" s="2">
        <v>5897700000</v>
      </c>
      <c r="E343" s="2">
        <v>3870100000</v>
      </c>
      <c r="F343" s="2">
        <v>1020400000</v>
      </c>
      <c r="G343" t="s">
        <v>12</v>
      </c>
      <c r="H343" s="2">
        <v>96800000</v>
      </c>
      <c r="I343" t="s">
        <v>36</v>
      </c>
      <c r="J343" t="s">
        <v>124</v>
      </c>
      <c r="K343" s="2">
        <f>+Table1_1[[#This Row],[ Total Revenue ]]-Table1_1[[#This Row],[ Cost of Goods Sold ]]</f>
        <v>2027600000</v>
      </c>
      <c r="L343" s="2">
        <f>Table1_1[[#This Row],[Gross Profit (Total Revenue - Cost of Goods Sold)]]-SUM(F343:H343)</f>
        <v>910400000</v>
      </c>
      <c r="M343" s="63">
        <f>1-(Table1_1[[#This Row],[ Cost of Goods Sold ]]/Table1_1[[#This Row],[ Total Revenue ]])</f>
        <v>0.34379503874391715</v>
      </c>
      <c r="N343" s="63">
        <f>+Table1_1[[#This Row],[Operating Profit (Gross Profit - Total operating expenses)]]/Table1_1[[#This Row],[ Total Revenue ]]</f>
        <v>0.15436526103396239</v>
      </c>
    </row>
    <row r="344" spans="1:14" x14ac:dyDescent="0.35">
      <c r="A344" t="s">
        <v>477</v>
      </c>
      <c r="B344" t="s">
        <v>11</v>
      </c>
      <c r="C344" s="1">
        <v>41274</v>
      </c>
      <c r="D344" s="2">
        <v>1290052000</v>
      </c>
      <c r="E344" s="2">
        <v>470243000</v>
      </c>
      <c r="F344" s="2">
        <v>120310000</v>
      </c>
      <c r="G344" t="s">
        <v>12</v>
      </c>
      <c r="H344" s="2">
        <v>330418000</v>
      </c>
      <c r="I344" t="s">
        <v>52</v>
      </c>
      <c r="J344" t="s">
        <v>478</v>
      </c>
      <c r="K344" s="2">
        <f>+Table1_1[[#This Row],[ Total Revenue ]]-Table1_1[[#This Row],[ Cost of Goods Sold ]]</f>
        <v>819809000</v>
      </c>
      <c r="L344" s="2">
        <f>Table1_1[[#This Row],[Gross Profit (Total Revenue - Cost of Goods Sold)]]-SUM(F344:H344)</f>
        <v>369081000</v>
      </c>
      <c r="M344" s="63">
        <f>1-(Table1_1[[#This Row],[ Cost of Goods Sold ]]/Table1_1[[#This Row],[ Total Revenue ]])</f>
        <v>0.63548523625404241</v>
      </c>
      <c r="N344" s="63">
        <f>+Table1_1[[#This Row],[Operating Profit (Gross Profit - Total operating expenses)]]/Table1_1[[#This Row],[ Total Revenue ]]</f>
        <v>0.28609776970230655</v>
      </c>
    </row>
    <row r="345" spans="1:14" x14ac:dyDescent="0.35">
      <c r="A345" t="s">
        <v>479</v>
      </c>
      <c r="B345" t="s">
        <v>11</v>
      </c>
      <c r="C345" s="1">
        <v>41639</v>
      </c>
      <c r="D345" s="2">
        <v>3237500000</v>
      </c>
      <c r="E345" s="2">
        <v>1638900000</v>
      </c>
      <c r="F345" s="2">
        <v>1012400000</v>
      </c>
      <c r="G345" t="s">
        <v>12</v>
      </c>
      <c r="H345" t="s">
        <v>12</v>
      </c>
      <c r="I345" t="s">
        <v>19</v>
      </c>
      <c r="J345" t="s">
        <v>480</v>
      </c>
      <c r="K345" s="2">
        <f>+Table1_1[[#This Row],[ Total Revenue ]]-Table1_1[[#This Row],[ Cost of Goods Sold ]]</f>
        <v>1598600000</v>
      </c>
      <c r="L345" s="2">
        <f>Table1_1[[#This Row],[Gross Profit (Total Revenue - Cost of Goods Sold)]]-SUM(F345:H345)</f>
        <v>586200000</v>
      </c>
      <c r="M345" s="63">
        <f>1-(Table1_1[[#This Row],[ Cost of Goods Sold ]]/Table1_1[[#This Row],[ Total Revenue ]])</f>
        <v>0.49377606177606181</v>
      </c>
      <c r="N345" s="63">
        <f>+Table1_1[[#This Row],[Operating Profit (Gross Profit - Total operating expenses)]]/Table1_1[[#This Row],[ Total Revenue ]]</f>
        <v>0.18106563706563705</v>
      </c>
    </row>
    <row r="346" spans="1:14" x14ac:dyDescent="0.35">
      <c r="A346" t="s">
        <v>481</v>
      </c>
      <c r="B346" t="s">
        <v>11</v>
      </c>
      <c r="C346" s="1">
        <v>41274</v>
      </c>
      <c r="D346" s="2">
        <v>2307182000</v>
      </c>
      <c r="E346" s="2">
        <v>610836000</v>
      </c>
      <c r="F346" s="2">
        <v>655473000</v>
      </c>
      <c r="G346" t="s">
        <v>12</v>
      </c>
      <c r="H346" s="2">
        <v>107591000</v>
      </c>
      <c r="I346" t="s">
        <v>19</v>
      </c>
      <c r="J346" t="s">
        <v>204</v>
      </c>
      <c r="K346" s="2">
        <f>+Table1_1[[#This Row],[ Total Revenue ]]-Table1_1[[#This Row],[ Cost of Goods Sold ]]</f>
        <v>1696346000</v>
      </c>
      <c r="L346" s="2">
        <f>Table1_1[[#This Row],[Gross Profit (Total Revenue - Cost of Goods Sold)]]-SUM(F346:H346)</f>
        <v>933282000</v>
      </c>
      <c r="M346" s="63">
        <f>1-(Table1_1[[#This Row],[ Cost of Goods Sold ]]/Table1_1[[#This Row],[ Total Revenue ]])</f>
        <v>0.73524585403318854</v>
      </c>
      <c r="N346" s="63">
        <f>+Table1_1[[#This Row],[Operating Profit (Gross Profit - Total operating expenses)]]/Table1_1[[#This Row],[ Total Revenue ]]</f>
        <v>0.40451165100975994</v>
      </c>
    </row>
    <row r="347" spans="1:14" x14ac:dyDescent="0.35">
      <c r="A347" t="s">
        <v>482</v>
      </c>
      <c r="B347" t="s">
        <v>11</v>
      </c>
      <c r="C347" s="1">
        <v>41274</v>
      </c>
      <c r="D347" s="2">
        <v>16537000000</v>
      </c>
      <c r="E347" s="2">
        <v>9373000000</v>
      </c>
      <c r="F347" s="2">
        <v>914000000</v>
      </c>
      <c r="G347" t="s">
        <v>12</v>
      </c>
      <c r="H347" s="2">
        <v>1787000000</v>
      </c>
      <c r="I347" t="s">
        <v>42</v>
      </c>
      <c r="J347" t="s">
        <v>45</v>
      </c>
      <c r="K347" s="2">
        <f>+Table1_1[[#This Row],[ Total Revenue ]]-Table1_1[[#This Row],[ Cost of Goods Sold ]]</f>
        <v>7164000000</v>
      </c>
      <c r="L347" s="2">
        <f>Table1_1[[#This Row],[Gross Profit (Total Revenue - Cost of Goods Sold)]]-SUM(F347:H347)</f>
        <v>4463000000</v>
      </c>
      <c r="M347" s="63">
        <f>1-(Table1_1[[#This Row],[ Cost of Goods Sold ]]/Table1_1[[#This Row],[ Total Revenue ]])</f>
        <v>0.43321037673096696</v>
      </c>
      <c r="N347" s="63">
        <f>+Table1_1[[#This Row],[Operating Profit (Gross Profit - Total operating expenses)]]/Table1_1[[#This Row],[ Total Revenue ]]</f>
        <v>0.26987966378424139</v>
      </c>
    </row>
    <row r="348" spans="1:14" x14ac:dyDescent="0.35">
      <c r="A348" t="s">
        <v>483</v>
      </c>
      <c r="B348" t="s">
        <v>11</v>
      </c>
      <c r="C348" s="1">
        <v>41274</v>
      </c>
      <c r="D348" s="2">
        <v>4256157000</v>
      </c>
      <c r="E348" s="2">
        <v>800380000</v>
      </c>
      <c r="F348" s="2">
        <v>376687000</v>
      </c>
      <c r="G348" t="s">
        <v>12</v>
      </c>
      <c r="H348" s="2">
        <v>1068382000</v>
      </c>
      <c r="I348" t="s">
        <v>52</v>
      </c>
      <c r="J348" t="s">
        <v>53</v>
      </c>
      <c r="K348" s="2">
        <f>+Table1_1[[#This Row],[ Total Revenue ]]-Table1_1[[#This Row],[ Cost of Goods Sold ]]</f>
        <v>3455777000</v>
      </c>
      <c r="L348" s="2">
        <f>Table1_1[[#This Row],[Gross Profit (Total Revenue - Cost of Goods Sold)]]-SUM(F348:H348)</f>
        <v>2010708000</v>
      </c>
      <c r="M348" s="63">
        <f>1-(Table1_1[[#This Row],[ Cost of Goods Sold ]]/Table1_1[[#This Row],[ Total Revenue ]])</f>
        <v>0.81194772655238046</v>
      </c>
      <c r="N348" s="63">
        <f>+Table1_1[[#This Row],[Operating Profit (Gross Profit - Total operating expenses)]]/Table1_1[[#This Row],[ Total Revenue ]]</f>
        <v>0.47242336220209924</v>
      </c>
    </row>
    <row r="349" spans="1:14" x14ac:dyDescent="0.35">
      <c r="A349" t="s">
        <v>484</v>
      </c>
      <c r="B349" t="s">
        <v>11</v>
      </c>
      <c r="C349" s="1">
        <v>41307</v>
      </c>
      <c r="D349" s="2">
        <v>24380510000</v>
      </c>
      <c r="E349" s="2">
        <v>17889249000</v>
      </c>
      <c r="F349" s="2">
        <v>4884284000</v>
      </c>
      <c r="G349" t="s">
        <v>12</v>
      </c>
      <c r="H349" s="2">
        <v>78900000</v>
      </c>
      <c r="I349" t="s">
        <v>19</v>
      </c>
      <c r="J349" t="s">
        <v>79</v>
      </c>
      <c r="K349" s="2">
        <f>+Table1_1[[#This Row],[ Total Revenue ]]-Table1_1[[#This Row],[ Cost of Goods Sold ]]</f>
        <v>6491261000</v>
      </c>
      <c r="L349" s="2">
        <f>Table1_1[[#This Row],[Gross Profit (Total Revenue - Cost of Goods Sold)]]-SUM(F349:H349)</f>
        <v>1528077000</v>
      </c>
      <c r="M349" s="63">
        <f>1-(Table1_1[[#This Row],[ Cost of Goods Sold ]]/Table1_1[[#This Row],[ Total Revenue ]])</f>
        <v>0.26624795789751732</v>
      </c>
      <c r="N349" s="63">
        <f>+Table1_1[[#This Row],[Operating Profit (Gross Profit - Total operating expenses)]]/Table1_1[[#This Row],[ Total Revenue ]]</f>
        <v>6.2676170432858044E-2</v>
      </c>
    </row>
    <row r="350" spans="1:14" x14ac:dyDescent="0.35">
      <c r="A350" t="s">
        <v>485</v>
      </c>
      <c r="B350" t="s">
        <v>11</v>
      </c>
      <c r="C350" s="1">
        <v>41274</v>
      </c>
      <c r="D350" s="2">
        <v>1913149000</v>
      </c>
      <c r="E350" s="2">
        <v>1055844000</v>
      </c>
      <c r="F350" s="2">
        <v>356817000</v>
      </c>
      <c r="G350" t="s">
        <v>12</v>
      </c>
      <c r="H350" s="2">
        <v>31652000</v>
      </c>
      <c r="I350" t="s">
        <v>13</v>
      </c>
      <c r="J350" t="s">
        <v>164</v>
      </c>
      <c r="K350" s="2">
        <f>+Table1_1[[#This Row],[ Total Revenue ]]-Table1_1[[#This Row],[ Cost of Goods Sold ]]</f>
        <v>857305000</v>
      </c>
      <c r="L350" s="2">
        <f>Table1_1[[#This Row],[Gross Profit (Total Revenue - Cost of Goods Sold)]]-SUM(F350:H350)</f>
        <v>468836000</v>
      </c>
      <c r="M350" s="63">
        <f>1-(Table1_1[[#This Row],[ Cost of Goods Sold ]]/Table1_1[[#This Row],[ Total Revenue ]])</f>
        <v>0.44811198709562083</v>
      </c>
      <c r="N350" s="63">
        <f>+Table1_1[[#This Row],[Operating Profit (Gross Profit - Total operating expenses)]]/Table1_1[[#This Row],[ Total Revenue ]]</f>
        <v>0.24505984635802019</v>
      </c>
    </row>
    <row r="351" spans="1:14" x14ac:dyDescent="0.35">
      <c r="A351" t="s">
        <v>486</v>
      </c>
      <c r="B351" t="s">
        <v>11</v>
      </c>
      <c r="C351" s="1">
        <v>41274</v>
      </c>
      <c r="D351" s="2">
        <v>9647000000</v>
      </c>
      <c r="E351" s="2">
        <v>6646000000</v>
      </c>
      <c r="F351" s="2">
        <v>359000000</v>
      </c>
      <c r="G351" t="s">
        <v>12</v>
      </c>
      <c r="H351" s="2">
        <v>1090000000</v>
      </c>
      <c r="I351" t="s">
        <v>42</v>
      </c>
      <c r="J351" t="s">
        <v>43</v>
      </c>
      <c r="K351" s="2">
        <f>+Table1_1[[#This Row],[ Total Revenue ]]-Table1_1[[#This Row],[ Cost of Goods Sold ]]</f>
        <v>3001000000</v>
      </c>
      <c r="L351" s="2">
        <f>Table1_1[[#This Row],[Gross Profit (Total Revenue - Cost of Goods Sold)]]-SUM(F351:H351)</f>
        <v>1552000000</v>
      </c>
      <c r="M351" s="63">
        <f>1-(Table1_1[[#This Row],[ Cost of Goods Sold ]]/Table1_1[[#This Row],[ Total Revenue ]])</f>
        <v>0.3110811651290557</v>
      </c>
      <c r="N351" s="63">
        <f>+Table1_1[[#This Row],[Operating Profit (Gross Profit - Total operating expenses)]]/Table1_1[[#This Row],[ Total Revenue ]]</f>
        <v>0.1608790297501814</v>
      </c>
    </row>
    <row r="352" spans="1:14" x14ac:dyDescent="0.35">
      <c r="A352" t="s">
        <v>487</v>
      </c>
      <c r="B352" t="s">
        <v>11</v>
      </c>
      <c r="C352" s="1">
        <v>41274</v>
      </c>
      <c r="D352" s="2">
        <v>11240000000</v>
      </c>
      <c r="E352" s="2">
        <v>429000000</v>
      </c>
      <c r="F352" s="2">
        <v>6073000000</v>
      </c>
      <c r="G352" t="s">
        <v>12</v>
      </c>
      <c r="H352" s="2">
        <v>1441000000</v>
      </c>
      <c r="I352" t="s">
        <v>47</v>
      </c>
      <c r="J352" t="s">
        <v>105</v>
      </c>
      <c r="K352" s="2">
        <f>+Table1_1[[#This Row],[ Total Revenue ]]-Table1_1[[#This Row],[ Cost of Goods Sold ]]</f>
        <v>10811000000</v>
      </c>
      <c r="L352" s="2">
        <f>Table1_1[[#This Row],[Gross Profit (Total Revenue - Cost of Goods Sold)]]-SUM(F352:H352)</f>
        <v>3297000000</v>
      </c>
      <c r="M352" s="63">
        <f>1-(Table1_1[[#This Row],[ Cost of Goods Sold ]]/Table1_1[[#This Row],[ Total Revenue ]])</f>
        <v>0.96183274021352316</v>
      </c>
      <c r="N352" s="63">
        <f>+Table1_1[[#This Row],[Operating Profit (Gross Profit - Total operating expenses)]]/Table1_1[[#This Row],[ Total Revenue ]]</f>
        <v>0.29332740213523134</v>
      </c>
    </row>
    <row r="353" spans="1:14" x14ac:dyDescent="0.35">
      <c r="A353" t="s">
        <v>488</v>
      </c>
      <c r="B353" t="s">
        <v>11</v>
      </c>
      <c r="C353" s="1">
        <v>41453</v>
      </c>
      <c r="D353" s="2">
        <v>14351000000</v>
      </c>
      <c r="E353" s="2">
        <v>10411000000</v>
      </c>
      <c r="F353" s="2">
        <v>635000000</v>
      </c>
      <c r="G353" s="2">
        <v>1133000000</v>
      </c>
      <c r="H353" s="2">
        <v>79000000</v>
      </c>
      <c r="I353" t="s">
        <v>22</v>
      </c>
      <c r="J353" t="s">
        <v>489</v>
      </c>
      <c r="K353" s="2">
        <f>+Table1_1[[#This Row],[ Total Revenue ]]-Table1_1[[#This Row],[ Cost of Goods Sold ]]</f>
        <v>3940000000</v>
      </c>
      <c r="L353" s="2">
        <f>Table1_1[[#This Row],[Gross Profit (Total Revenue - Cost of Goods Sold)]]-SUM(F353:H353)</f>
        <v>2093000000</v>
      </c>
      <c r="M353" s="63">
        <f>1-(Table1_1[[#This Row],[ Cost of Goods Sold ]]/Table1_1[[#This Row],[ Total Revenue ]])</f>
        <v>0.2745453278517177</v>
      </c>
      <c r="N353" s="63">
        <f>+Table1_1[[#This Row],[Operating Profit (Gross Profit - Total operating expenses)]]/Table1_1[[#This Row],[ Total Revenue ]]</f>
        <v>0.14584349522681347</v>
      </c>
    </row>
    <row r="354" spans="1:14" x14ac:dyDescent="0.35">
      <c r="A354" t="s">
        <v>490</v>
      </c>
      <c r="B354" t="s">
        <v>11</v>
      </c>
      <c r="C354" s="1">
        <v>41333</v>
      </c>
      <c r="D354" s="2">
        <v>2796100000</v>
      </c>
      <c r="E354" s="2">
        <v>1687800000</v>
      </c>
      <c r="F354" s="2">
        <v>585400000</v>
      </c>
      <c r="G354" t="s">
        <v>12</v>
      </c>
      <c r="H354" t="s">
        <v>12</v>
      </c>
      <c r="I354" t="s">
        <v>36</v>
      </c>
      <c r="J354" t="s">
        <v>491</v>
      </c>
      <c r="K354" s="2">
        <f>+Table1_1[[#This Row],[ Total Revenue ]]-Table1_1[[#This Row],[ Cost of Goods Sold ]]</f>
        <v>1108300000</v>
      </c>
      <c r="L354" s="2">
        <f>Table1_1[[#This Row],[Gross Profit (Total Revenue - Cost of Goods Sold)]]-SUM(F354:H354)</f>
        <v>522900000</v>
      </c>
      <c r="M354" s="63">
        <f>1-(Table1_1[[#This Row],[ Cost of Goods Sold ]]/Table1_1[[#This Row],[ Total Revenue ]])</f>
        <v>0.39637352026036266</v>
      </c>
      <c r="N354" s="63">
        <f>+Table1_1[[#This Row],[Operating Profit (Gross Profit - Total operating expenses)]]/Table1_1[[#This Row],[ Total Revenue ]]</f>
        <v>0.18701047888129896</v>
      </c>
    </row>
    <row r="355" spans="1:14" x14ac:dyDescent="0.35">
      <c r="A355" t="s">
        <v>492</v>
      </c>
      <c r="B355" t="s">
        <v>11</v>
      </c>
      <c r="C355" s="1">
        <v>41636</v>
      </c>
      <c r="D355" s="2">
        <v>10889500000</v>
      </c>
      <c r="E355" s="2">
        <v>6985800000</v>
      </c>
      <c r="F355" s="2">
        <v>2960300000</v>
      </c>
      <c r="G355" t="s">
        <v>12</v>
      </c>
      <c r="H355" t="s">
        <v>12</v>
      </c>
      <c r="I355" t="s">
        <v>19</v>
      </c>
      <c r="J355" t="s">
        <v>480</v>
      </c>
      <c r="K355" s="2">
        <f>+Table1_1[[#This Row],[ Total Revenue ]]-Table1_1[[#This Row],[ Cost of Goods Sold ]]</f>
        <v>3903700000</v>
      </c>
      <c r="L355" s="2">
        <f>Table1_1[[#This Row],[Gross Profit (Total Revenue - Cost of Goods Sold)]]-SUM(F355:H355)</f>
        <v>943400000</v>
      </c>
      <c r="M355" s="63">
        <f>1-(Table1_1[[#This Row],[ Cost of Goods Sold ]]/Table1_1[[#This Row],[ Total Revenue ]])</f>
        <v>0.35848294228385147</v>
      </c>
      <c r="N355" s="63">
        <f>+Table1_1[[#This Row],[Operating Profit (Gross Profit - Total operating expenses)]]/Table1_1[[#This Row],[ Total Revenue ]]</f>
        <v>8.6633913402819229E-2</v>
      </c>
    </row>
    <row r="356" spans="1:14" x14ac:dyDescent="0.35">
      <c r="A356" t="s">
        <v>493</v>
      </c>
      <c r="B356" t="s">
        <v>11</v>
      </c>
      <c r="C356" s="1">
        <v>41544</v>
      </c>
      <c r="D356" s="2">
        <v>1792000000</v>
      </c>
      <c r="E356" s="2">
        <v>1025400000</v>
      </c>
      <c r="F356" s="2">
        <v>159700000</v>
      </c>
      <c r="G356" s="2">
        <v>226300000</v>
      </c>
      <c r="H356" s="2">
        <v>29100000</v>
      </c>
      <c r="I356" t="s">
        <v>22</v>
      </c>
      <c r="J356" t="s">
        <v>34</v>
      </c>
      <c r="K356" s="2">
        <f>+Table1_1[[#This Row],[ Total Revenue ]]-Table1_1[[#This Row],[ Cost of Goods Sold ]]</f>
        <v>766600000</v>
      </c>
      <c r="L356" s="2">
        <f>Table1_1[[#This Row],[Gross Profit (Total Revenue - Cost of Goods Sold)]]-SUM(F356:H356)</f>
        <v>351500000</v>
      </c>
      <c r="M356" s="63">
        <f>1-(Table1_1[[#This Row],[ Cost of Goods Sold ]]/Table1_1[[#This Row],[ Total Revenue ]])</f>
        <v>0.42779017857142854</v>
      </c>
      <c r="N356" s="63">
        <f>+Table1_1[[#This Row],[Operating Profit (Gross Profit - Total operating expenses)]]/Table1_1[[#This Row],[ Total Revenue ]]</f>
        <v>0.19614955357142858</v>
      </c>
    </row>
    <row r="357" spans="1:14" x14ac:dyDescent="0.35">
      <c r="A357" t="s">
        <v>494</v>
      </c>
      <c r="B357" t="s">
        <v>11</v>
      </c>
      <c r="C357" s="1">
        <v>41274</v>
      </c>
      <c r="D357" s="2">
        <v>2730000000</v>
      </c>
      <c r="E357" s="2">
        <v>245000000</v>
      </c>
      <c r="F357" s="2">
        <v>835000000</v>
      </c>
      <c r="G357" t="s">
        <v>12</v>
      </c>
      <c r="H357" s="2">
        <v>811000000</v>
      </c>
      <c r="I357" t="s">
        <v>83</v>
      </c>
      <c r="J357" t="s">
        <v>84</v>
      </c>
      <c r="K357" s="2">
        <f>+Table1_1[[#This Row],[ Total Revenue ]]-Table1_1[[#This Row],[ Cost of Goods Sold ]]</f>
        <v>2485000000</v>
      </c>
      <c r="L357" s="2">
        <f>Table1_1[[#This Row],[Gross Profit (Total Revenue - Cost of Goods Sold)]]-SUM(F357:H357)</f>
        <v>839000000</v>
      </c>
      <c r="M357" s="63">
        <f>1-(Table1_1[[#This Row],[ Cost of Goods Sold ]]/Table1_1[[#This Row],[ Total Revenue ]])</f>
        <v>0.91025641025641024</v>
      </c>
      <c r="N357" s="63">
        <f>+Table1_1[[#This Row],[Operating Profit (Gross Profit - Total operating expenses)]]/Table1_1[[#This Row],[ Total Revenue ]]</f>
        <v>0.30732600732600734</v>
      </c>
    </row>
    <row r="358" spans="1:14" x14ac:dyDescent="0.35">
      <c r="A358" t="s">
        <v>495</v>
      </c>
      <c r="B358" t="s">
        <v>11</v>
      </c>
      <c r="C358" s="1">
        <v>41274</v>
      </c>
      <c r="D358" s="2">
        <v>10793000000</v>
      </c>
      <c r="E358" s="2">
        <v>362000000</v>
      </c>
      <c r="F358" s="2">
        <v>2123000000</v>
      </c>
      <c r="G358" t="s">
        <v>12</v>
      </c>
      <c r="H358" s="2">
        <v>4549000000</v>
      </c>
      <c r="I358" t="s">
        <v>47</v>
      </c>
      <c r="J358" t="s">
        <v>100</v>
      </c>
      <c r="K358" s="2">
        <f>+Table1_1[[#This Row],[ Total Revenue ]]-Table1_1[[#This Row],[ Cost of Goods Sold ]]</f>
        <v>10431000000</v>
      </c>
      <c r="L358" s="2">
        <f>Table1_1[[#This Row],[Gross Profit (Total Revenue - Cost of Goods Sold)]]-SUM(F358:H358)</f>
        <v>3759000000</v>
      </c>
      <c r="M358" s="63">
        <f>1-(Table1_1[[#This Row],[ Cost of Goods Sold ]]/Table1_1[[#This Row],[ Total Revenue ]])</f>
        <v>0.96645974242564625</v>
      </c>
      <c r="N358" s="63">
        <f>+Table1_1[[#This Row],[Operating Profit (Gross Profit - Total operating expenses)]]/Table1_1[[#This Row],[ Total Revenue ]]</f>
        <v>0.34828129343092745</v>
      </c>
    </row>
    <row r="359" spans="1:14" x14ac:dyDescent="0.35">
      <c r="A359" t="s">
        <v>496</v>
      </c>
      <c r="B359" t="s">
        <v>11</v>
      </c>
      <c r="C359" s="1">
        <v>41639</v>
      </c>
      <c r="D359" s="2">
        <v>9021000000</v>
      </c>
      <c r="E359" s="2">
        <v>3002000000</v>
      </c>
      <c r="F359" s="2">
        <v>4089000000</v>
      </c>
      <c r="G359" s="2">
        <v>536000000</v>
      </c>
      <c r="H359" s="2">
        <v>138000000</v>
      </c>
      <c r="I359" t="s">
        <v>25</v>
      </c>
      <c r="J359" t="s">
        <v>30</v>
      </c>
      <c r="K359" s="2">
        <f>+Table1_1[[#This Row],[ Total Revenue ]]-Table1_1[[#This Row],[ Cost of Goods Sold ]]</f>
        <v>6019000000</v>
      </c>
      <c r="L359" s="2">
        <f>Table1_1[[#This Row],[Gross Profit (Total Revenue - Cost of Goods Sold)]]-SUM(F359:H359)</f>
        <v>1256000000</v>
      </c>
      <c r="M359" s="63">
        <f>1-(Table1_1[[#This Row],[ Cost of Goods Sold ]]/Table1_1[[#This Row],[ Total Revenue ]])</f>
        <v>0.6672209289435761</v>
      </c>
      <c r="N359" s="63">
        <f>+Table1_1[[#This Row],[Operating Profit (Gross Profit - Total operating expenses)]]/Table1_1[[#This Row],[ Total Revenue ]]</f>
        <v>0.13923068395964971</v>
      </c>
    </row>
    <row r="360" spans="1:14" x14ac:dyDescent="0.35">
      <c r="A360" t="s">
        <v>497</v>
      </c>
      <c r="B360" t="s">
        <v>11</v>
      </c>
      <c r="C360" s="1">
        <v>41362</v>
      </c>
      <c r="D360" s="2">
        <v>6906000000</v>
      </c>
      <c r="E360" s="2">
        <v>1175000000</v>
      </c>
      <c r="F360" s="2">
        <v>3236000000</v>
      </c>
      <c r="G360" s="2">
        <v>1026000000</v>
      </c>
      <c r="H360" s="2">
        <v>286000000</v>
      </c>
      <c r="I360" t="s">
        <v>22</v>
      </c>
      <c r="J360" t="s">
        <v>32</v>
      </c>
      <c r="K360" s="2">
        <f>+Table1_1[[#This Row],[ Total Revenue ]]-Table1_1[[#This Row],[ Cost of Goods Sold ]]</f>
        <v>5731000000</v>
      </c>
      <c r="L360" s="2">
        <f>Table1_1[[#This Row],[Gross Profit (Total Revenue - Cost of Goods Sold)]]-SUM(F360:H360)</f>
        <v>1183000000</v>
      </c>
      <c r="M360" s="63">
        <f>1-(Table1_1[[#This Row],[ Cost of Goods Sold ]]/Table1_1[[#This Row],[ Total Revenue ]])</f>
        <v>0.82985809441065739</v>
      </c>
      <c r="N360" s="63">
        <f>+Table1_1[[#This Row],[Operating Profit (Gross Profit - Total operating expenses)]]/Table1_1[[#This Row],[ Total Revenue ]]</f>
        <v>0.17130031856356792</v>
      </c>
    </row>
    <row r="361" spans="1:14" x14ac:dyDescent="0.35">
      <c r="A361" t="s">
        <v>498</v>
      </c>
      <c r="B361" t="s">
        <v>11</v>
      </c>
      <c r="C361" s="1">
        <v>41454</v>
      </c>
      <c r="D361" s="2">
        <v>44411233000</v>
      </c>
      <c r="E361" s="2">
        <v>36414626000</v>
      </c>
      <c r="F361" s="2">
        <v>6338129000</v>
      </c>
      <c r="G361" t="s">
        <v>12</v>
      </c>
      <c r="H361" t="s">
        <v>12</v>
      </c>
      <c r="I361" t="s">
        <v>36</v>
      </c>
      <c r="J361" t="s">
        <v>499</v>
      </c>
      <c r="K361" s="2">
        <f>+Table1_1[[#This Row],[ Total Revenue ]]-Table1_1[[#This Row],[ Cost of Goods Sold ]]</f>
        <v>7996607000</v>
      </c>
      <c r="L361" s="2">
        <f>Table1_1[[#This Row],[Gross Profit (Total Revenue - Cost of Goods Sold)]]-SUM(F361:H361)</f>
        <v>1658478000</v>
      </c>
      <c r="M361" s="63">
        <f>1-(Table1_1[[#This Row],[ Cost of Goods Sold ]]/Table1_1[[#This Row],[ Total Revenue ]])</f>
        <v>0.18005820734587574</v>
      </c>
      <c r="N361" s="63">
        <f>+Table1_1[[#This Row],[Operating Profit (Gross Profit - Total operating expenses)]]/Table1_1[[#This Row],[ Total Revenue ]]</f>
        <v>3.7343660330259237E-2</v>
      </c>
    </row>
    <row r="362" spans="1:14" x14ac:dyDescent="0.35">
      <c r="A362" t="s">
        <v>500</v>
      </c>
      <c r="B362" t="s">
        <v>11</v>
      </c>
      <c r="C362" s="1">
        <v>41274</v>
      </c>
      <c r="D362" s="2">
        <v>127434000000</v>
      </c>
      <c r="E362" s="2">
        <v>55228000000</v>
      </c>
      <c r="F362" s="2">
        <v>41066000000</v>
      </c>
      <c r="G362" t="s">
        <v>12</v>
      </c>
      <c r="H362" s="2">
        <v>18143000000</v>
      </c>
      <c r="I362" t="s">
        <v>182</v>
      </c>
      <c r="J362" t="s">
        <v>183</v>
      </c>
      <c r="K362" s="2">
        <f>+Table1_1[[#This Row],[ Total Revenue ]]-Table1_1[[#This Row],[ Cost of Goods Sold ]]</f>
        <v>72206000000</v>
      </c>
      <c r="L362" s="2">
        <f>Table1_1[[#This Row],[Gross Profit (Total Revenue - Cost of Goods Sold)]]-SUM(F362:H362)</f>
        <v>12997000000</v>
      </c>
      <c r="M362" s="63">
        <f>1-(Table1_1[[#This Row],[ Cost of Goods Sold ]]/Table1_1[[#This Row],[ Total Revenue ]])</f>
        <v>0.56661487515105857</v>
      </c>
      <c r="N362" s="63">
        <f>+Table1_1[[#This Row],[Operating Profit (Gross Profit - Total operating expenses)]]/Table1_1[[#This Row],[ Total Revenue ]]</f>
        <v>0.10199004975124377</v>
      </c>
    </row>
    <row r="363" spans="1:14" x14ac:dyDescent="0.35">
      <c r="A363" t="s">
        <v>501</v>
      </c>
      <c r="B363" t="s">
        <v>11</v>
      </c>
      <c r="C363" s="1">
        <v>41639</v>
      </c>
      <c r="D363" s="2">
        <v>4206100000</v>
      </c>
      <c r="E363" s="2">
        <v>2545600000</v>
      </c>
      <c r="F363" s="2">
        <v>1193800000</v>
      </c>
      <c r="G363" t="s">
        <v>12</v>
      </c>
      <c r="H363" t="s">
        <v>12</v>
      </c>
      <c r="I363" t="s">
        <v>36</v>
      </c>
      <c r="J363" t="s">
        <v>502</v>
      </c>
      <c r="K363" s="2">
        <f>+Table1_1[[#This Row],[ Total Revenue ]]-Table1_1[[#This Row],[ Cost of Goods Sold ]]</f>
        <v>1660500000</v>
      </c>
      <c r="L363" s="2">
        <f>Table1_1[[#This Row],[Gross Profit (Total Revenue - Cost of Goods Sold)]]-SUM(F363:H363)</f>
        <v>466700000</v>
      </c>
      <c r="M363" s="63">
        <f>1-(Table1_1[[#This Row],[ Cost of Goods Sold ]]/Table1_1[[#This Row],[ Total Revenue ]])</f>
        <v>0.39478376643446422</v>
      </c>
      <c r="N363" s="63">
        <f>+Table1_1[[#This Row],[Operating Profit (Gross Profit - Total operating expenses)]]/Table1_1[[#This Row],[ Total Revenue ]]</f>
        <v>0.11095789448657901</v>
      </c>
    </row>
    <row r="364" spans="1:14" x14ac:dyDescent="0.35">
      <c r="A364" t="s">
        <v>503</v>
      </c>
      <c r="B364" t="s">
        <v>11</v>
      </c>
      <c r="C364" s="1">
        <v>41274</v>
      </c>
      <c r="D364" s="2">
        <v>2665000000</v>
      </c>
      <c r="E364" s="2">
        <v>1174000000</v>
      </c>
      <c r="F364" s="2">
        <v>728000000</v>
      </c>
      <c r="G364" s="2">
        <v>183000000</v>
      </c>
      <c r="H364" t="s">
        <v>12</v>
      </c>
      <c r="I364" t="s">
        <v>22</v>
      </c>
      <c r="J364" t="s">
        <v>32</v>
      </c>
      <c r="K364" s="2">
        <f>+Table1_1[[#This Row],[ Total Revenue ]]-Table1_1[[#This Row],[ Cost of Goods Sold ]]</f>
        <v>1491000000</v>
      </c>
      <c r="L364" s="2">
        <f>Table1_1[[#This Row],[Gross Profit (Total Revenue - Cost of Goods Sold)]]-SUM(F364:H364)</f>
        <v>580000000</v>
      </c>
      <c r="M364" s="63">
        <f>1-(Table1_1[[#This Row],[ Cost of Goods Sold ]]/Table1_1[[#This Row],[ Total Revenue ]])</f>
        <v>0.55947467166979359</v>
      </c>
      <c r="N364" s="63">
        <f>+Table1_1[[#This Row],[Operating Profit (Gross Profit - Total operating expenses)]]/Table1_1[[#This Row],[ Total Revenue ]]</f>
        <v>0.2176360225140713</v>
      </c>
    </row>
    <row r="365" spans="1:14" x14ac:dyDescent="0.35">
      <c r="A365" t="s">
        <v>504</v>
      </c>
      <c r="B365" t="s">
        <v>11</v>
      </c>
      <c r="C365" s="1">
        <v>41547</v>
      </c>
      <c r="D365" s="2">
        <v>1924400000</v>
      </c>
      <c r="E365" s="2">
        <v>874838000</v>
      </c>
      <c r="F365" s="2">
        <v>254468000</v>
      </c>
      <c r="G365" t="s">
        <v>12</v>
      </c>
      <c r="H365" s="2">
        <v>45639000</v>
      </c>
      <c r="I365" t="s">
        <v>13</v>
      </c>
      <c r="J365" t="s">
        <v>91</v>
      </c>
      <c r="K365" s="2">
        <f>+Table1_1[[#This Row],[ Total Revenue ]]-Table1_1[[#This Row],[ Cost of Goods Sold ]]</f>
        <v>1049562000</v>
      </c>
      <c r="L365" s="2">
        <f>Table1_1[[#This Row],[Gross Profit (Total Revenue - Cost of Goods Sold)]]-SUM(F365:H365)</f>
        <v>749455000</v>
      </c>
      <c r="M365" s="63">
        <f>1-(Table1_1[[#This Row],[ Cost of Goods Sold ]]/Table1_1[[#This Row],[ Total Revenue ]])</f>
        <v>0.54539700685928083</v>
      </c>
      <c r="N365" s="63">
        <f>+Table1_1[[#This Row],[Operating Profit (Gross Profit - Total operating expenses)]]/Table1_1[[#This Row],[ Total Revenue ]]</f>
        <v>0.3894486593223862</v>
      </c>
    </row>
    <row r="366" spans="1:14" x14ac:dyDescent="0.35">
      <c r="A366" t="s">
        <v>505</v>
      </c>
      <c r="B366" t="s">
        <v>11</v>
      </c>
      <c r="C366" s="1">
        <v>41544</v>
      </c>
      <c r="D366" s="2">
        <v>11390000000</v>
      </c>
      <c r="E366" s="2">
        <v>7739000000</v>
      </c>
      <c r="F366" s="2">
        <v>1440000000</v>
      </c>
      <c r="G366" s="2">
        <v>590000000</v>
      </c>
      <c r="H366" t="s">
        <v>12</v>
      </c>
      <c r="I366" t="s">
        <v>22</v>
      </c>
      <c r="J366" t="s">
        <v>506</v>
      </c>
      <c r="K366" s="2">
        <f>+Table1_1[[#This Row],[ Total Revenue ]]-Table1_1[[#This Row],[ Cost of Goods Sold ]]</f>
        <v>3651000000</v>
      </c>
      <c r="L366" s="2">
        <f>Table1_1[[#This Row],[Gross Profit (Total Revenue - Cost of Goods Sold)]]-SUM(F366:H366)</f>
        <v>1621000000</v>
      </c>
      <c r="M366" s="63">
        <f>1-(Table1_1[[#This Row],[ Cost of Goods Sold ]]/Table1_1[[#This Row],[ Total Revenue ]])</f>
        <v>0.32054433713784025</v>
      </c>
      <c r="N366" s="63">
        <f>+Table1_1[[#This Row],[Operating Profit (Gross Profit - Total operating expenses)]]/Table1_1[[#This Row],[ Total Revenue ]]</f>
        <v>0.14231782265144863</v>
      </c>
    </row>
    <row r="367" spans="1:14" x14ac:dyDescent="0.35">
      <c r="A367" t="s">
        <v>507</v>
      </c>
      <c r="B367" t="s">
        <v>11</v>
      </c>
      <c r="C367" s="1">
        <v>41273</v>
      </c>
      <c r="D367" s="2">
        <v>5353197000</v>
      </c>
      <c r="E367" s="2">
        <v>2943847000</v>
      </c>
      <c r="F367" s="2">
        <v>1303427000</v>
      </c>
      <c r="G367" t="s">
        <v>12</v>
      </c>
      <c r="H367" s="2">
        <v>194039000</v>
      </c>
      <c r="I367" t="s">
        <v>19</v>
      </c>
      <c r="J367" t="s">
        <v>508</v>
      </c>
      <c r="K367" s="2">
        <f>+Table1_1[[#This Row],[ Total Revenue ]]-Table1_1[[#This Row],[ Cost of Goods Sold ]]</f>
        <v>2409350000</v>
      </c>
      <c r="L367" s="2">
        <f>Table1_1[[#This Row],[Gross Profit (Total Revenue - Cost of Goods Sold)]]-SUM(F367:H367)</f>
        <v>911884000</v>
      </c>
      <c r="M367" s="63">
        <f>1-(Table1_1[[#This Row],[ Cost of Goods Sold ]]/Table1_1[[#This Row],[ Total Revenue ]])</f>
        <v>0.45007684193202679</v>
      </c>
      <c r="N367" s="63">
        <f>+Table1_1[[#This Row],[Operating Profit (Gross Profit - Total operating expenses)]]/Table1_1[[#This Row],[ Total Revenue ]]</f>
        <v>0.17034381510712196</v>
      </c>
    </row>
    <row r="368" spans="1:14" x14ac:dyDescent="0.35">
      <c r="A368" t="s">
        <v>509</v>
      </c>
      <c r="B368" t="s">
        <v>11</v>
      </c>
      <c r="C368" s="1">
        <v>41307</v>
      </c>
      <c r="D368" s="2">
        <v>73301000000</v>
      </c>
      <c r="E368" s="2">
        <v>50568000000</v>
      </c>
      <c r="F368" s="2">
        <v>15110000000</v>
      </c>
      <c r="G368" t="s">
        <v>12</v>
      </c>
      <c r="H368" s="2">
        <v>2044000000</v>
      </c>
      <c r="I368" t="s">
        <v>19</v>
      </c>
      <c r="J368" t="s">
        <v>197</v>
      </c>
      <c r="K368" s="2">
        <f>+Table1_1[[#This Row],[ Total Revenue ]]-Table1_1[[#This Row],[ Cost of Goods Sold ]]</f>
        <v>22733000000</v>
      </c>
      <c r="L368" s="2">
        <f>Table1_1[[#This Row],[Gross Profit (Total Revenue - Cost of Goods Sold)]]-SUM(F368:H368)</f>
        <v>5579000000</v>
      </c>
      <c r="M368" s="63">
        <f>1-(Table1_1[[#This Row],[ Cost of Goods Sold ]]/Table1_1[[#This Row],[ Total Revenue ]])</f>
        <v>0.31013219464945907</v>
      </c>
      <c r="N368" s="63">
        <f>+Table1_1[[#This Row],[Operating Profit (Gross Profit - Total operating expenses)]]/Table1_1[[#This Row],[ Total Revenue ]]</f>
        <v>7.6110830684438135E-2</v>
      </c>
    </row>
    <row r="369" spans="1:14" x14ac:dyDescent="0.35">
      <c r="A369" t="s">
        <v>510</v>
      </c>
      <c r="B369" t="s">
        <v>11</v>
      </c>
      <c r="C369" s="1">
        <v>41305</v>
      </c>
      <c r="D369" s="2">
        <v>3794249000</v>
      </c>
      <c r="E369" s="2">
        <v>1630965000</v>
      </c>
      <c r="F369" s="2">
        <v>1466067000</v>
      </c>
      <c r="G369" t="s">
        <v>12</v>
      </c>
      <c r="H369" t="s">
        <v>12</v>
      </c>
      <c r="I369" t="s">
        <v>19</v>
      </c>
      <c r="J369" t="s">
        <v>289</v>
      </c>
      <c r="K369" s="2">
        <f>+Table1_1[[#This Row],[ Total Revenue ]]-Table1_1[[#This Row],[ Cost of Goods Sold ]]</f>
        <v>2163284000</v>
      </c>
      <c r="L369" s="2">
        <f>Table1_1[[#This Row],[Gross Profit (Total Revenue - Cost of Goods Sold)]]-SUM(F369:H369)</f>
        <v>697217000</v>
      </c>
      <c r="M369" s="63">
        <f>1-(Table1_1[[#This Row],[ Cost of Goods Sold ]]/Table1_1[[#This Row],[ Total Revenue ]])</f>
        <v>0.57014813735208203</v>
      </c>
      <c r="N369" s="63">
        <f>+Table1_1[[#This Row],[Operating Profit (Gross Profit - Total operating expenses)]]/Table1_1[[#This Row],[ Total Revenue ]]</f>
        <v>0.18375625848488067</v>
      </c>
    </row>
    <row r="370" spans="1:14" x14ac:dyDescent="0.35">
      <c r="A370" t="s">
        <v>511</v>
      </c>
      <c r="B370" t="s">
        <v>11</v>
      </c>
      <c r="C370" s="1">
        <v>41307</v>
      </c>
      <c r="D370" s="2">
        <v>25878372000</v>
      </c>
      <c r="E370" s="2">
        <v>18521400000</v>
      </c>
      <c r="F370" s="2">
        <v>4250446000</v>
      </c>
      <c r="G370" t="s">
        <v>12</v>
      </c>
      <c r="H370" t="s">
        <v>12</v>
      </c>
      <c r="I370" t="s">
        <v>19</v>
      </c>
      <c r="J370" t="s">
        <v>257</v>
      </c>
      <c r="K370" s="2">
        <f>+Table1_1[[#This Row],[ Total Revenue ]]-Table1_1[[#This Row],[ Cost of Goods Sold ]]</f>
        <v>7356972000</v>
      </c>
      <c r="L370" s="2">
        <f>Table1_1[[#This Row],[Gross Profit (Total Revenue - Cost of Goods Sold)]]-SUM(F370:H370)</f>
        <v>3106526000</v>
      </c>
      <c r="M370" s="63">
        <f>1-(Table1_1[[#This Row],[ Cost of Goods Sold ]]/Table1_1[[#This Row],[ Total Revenue ]])</f>
        <v>0.28429037189820128</v>
      </c>
      <c r="N370" s="63">
        <f>+Table1_1[[#This Row],[Operating Profit (Gross Profit - Total operating expenses)]]/Table1_1[[#This Row],[ Total Revenue ]]</f>
        <v>0.1200433319375732</v>
      </c>
    </row>
    <row r="371" spans="1:14" x14ac:dyDescent="0.35">
      <c r="A371" t="s">
        <v>512</v>
      </c>
      <c r="B371" t="s">
        <v>11</v>
      </c>
      <c r="C371" s="1">
        <v>41274</v>
      </c>
      <c r="D371" s="2">
        <v>3589516000</v>
      </c>
      <c r="E371" s="2">
        <v>1955682000</v>
      </c>
      <c r="F371" t="s">
        <v>12</v>
      </c>
      <c r="G371" t="s">
        <v>12</v>
      </c>
      <c r="H371" s="2">
        <v>787329000</v>
      </c>
      <c r="I371" t="s">
        <v>47</v>
      </c>
      <c r="J371" t="s">
        <v>48</v>
      </c>
      <c r="K371" s="2">
        <f>+Table1_1[[#This Row],[ Total Revenue ]]-Table1_1[[#This Row],[ Cost of Goods Sold ]]</f>
        <v>1633834000</v>
      </c>
      <c r="L371" s="2">
        <f>Table1_1[[#This Row],[Gross Profit (Total Revenue - Cost of Goods Sold)]]-SUM(F371:H371)</f>
        <v>846505000</v>
      </c>
      <c r="M371" s="63">
        <f>1-(Table1_1[[#This Row],[ Cost of Goods Sold ]]/Table1_1[[#This Row],[ Total Revenue ]])</f>
        <v>0.45516832910063643</v>
      </c>
      <c r="N371" s="63">
        <f>+Table1_1[[#This Row],[Operating Profit (Gross Profit - Total operating expenses)]]/Table1_1[[#This Row],[ Total Revenue ]]</f>
        <v>0.23582705857837102</v>
      </c>
    </row>
    <row r="372" spans="1:14" x14ac:dyDescent="0.35">
      <c r="A372" t="s">
        <v>513</v>
      </c>
      <c r="B372" t="s">
        <v>11</v>
      </c>
      <c r="C372" s="1">
        <v>41274</v>
      </c>
      <c r="D372" s="2">
        <v>12509900000</v>
      </c>
      <c r="E372" s="2">
        <v>7214400000</v>
      </c>
      <c r="F372" s="2">
        <v>3354900000</v>
      </c>
      <c r="G372" s="2">
        <v>376400000</v>
      </c>
      <c r="H372" t="s">
        <v>12</v>
      </c>
      <c r="I372" t="s">
        <v>25</v>
      </c>
      <c r="J372" t="s">
        <v>30</v>
      </c>
      <c r="K372" s="2">
        <f>+Table1_1[[#This Row],[ Total Revenue ]]-Table1_1[[#This Row],[ Cost of Goods Sold ]]</f>
        <v>5295500000</v>
      </c>
      <c r="L372" s="2">
        <f>Table1_1[[#This Row],[Gross Profit (Total Revenue - Cost of Goods Sold)]]-SUM(F372:H372)</f>
        <v>1564200000</v>
      </c>
      <c r="M372" s="63">
        <f>1-(Table1_1[[#This Row],[ Cost of Goods Sold ]]/Table1_1[[#This Row],[ Total Revenue ]])</f>
        <v>0.42330474264382612</v>
      </c>
      <c r="N372" s="63">
        <f>+Table1_1[[#This Row],[Operating Profit (Gross Profit - Total operating expenses)]]/Table1_1[[#This Row],[ Total Revenue ]]</f>
        <v>0.1250369707191904</v>
      </c>
    </row>
    <row r="373" spans="1:14" x14ac:dyDescent="0.35">
      <c r="A373" t="s">
        <v>514</v>
      </c>
      <c r="B373" t="s">
        <v>11</v>
      </c>
      <c r="C373" s="1">
        <v>41274</v>
      </c>
      <c r="D373" s="2">
        <v>763000000</v>
      </c>
      <c r="E373" s="2">
        <v>12000000</v>
      </c>
      <c r="F373" s="2">
        <v>429000000</v>
      </c>
      <c r="G373" t="s">
        <v>12</v>
      </c>
      <c r="H373" s="2">
        <v>26000000</v>
      </c>
      <c r="I373" t="s">
        <v>19</v>
      </c>
      <c r="J373" t="s">
        <v>77</v>
      </c>
      <c r="K373" s="2">
        <f>+Table1_1[[#This Row],[ Total Revenue ]]-Table1_1[[#This Row],[ Cost of Goods Sold ]]</f>
        <v>751000000</v>
      </c>
      <c r="L373" s="2">
        <f>Table1_1[[#This Row],[Gross Profit (Total Revenue - Cost of Goods Sold)]]-SUM(F373:H373)</f>
        <v>296000000</v>
      </c>
      <c r="M373" s="63">
        <f>1-(Table1_1[[#This Row],[ Cost of Goods Sold ]]/Table1_1[[#This Row],[ Total Revenue ]])</f>
        <v>0.98427260812581918</v>
      </c>
      <c r="N373" s="63">
        <f>+Table1_1[[#This Row],[Operating Profit (Gross Profit - Total operating expenses)]]/Table1_1[[#This Row],[ Total Revenue ]]</f>
        <v>0.38794233289646135</v>
      </c>
    </row>
    <row r="374" spans="1:14" x14ac:dyDescent="0.35">
      <c r="A374" t="s">
        <v>515</v>
      </c>
      <c r="B374" t="s">
        <v>11</v>
      </c>
      <c r="C374" s="1">
        <v>41639</v>
      </c>
      <c r="D374" s="2">
        <v>26191000000</v>
      </c>
      <c r="E374" s="2">
        <v>13307000000</v>
      </c>
      <c r="F374" s="2">
        <v>3757000000</v>
      </c>
      <c r="G374" t="s">
        <v>12</v>
      </c>
      <c r="H374" s="2">
        <v>3821000000</v>
      </c>
      <c r="I374" t="s">
        <v>47</v>
      </c>
      <c r="J374" t="s">
        <v>50</v>
      </c>
      <c r="K374" s="2">
        <f>+Table1_1[[#This Row],[ Total Revenue ]]-Table1_1[[#This Row],[ Cost of Goods Sold ]]</f>
        <v>12884000000</v>
      </c>
      <c r="L374" s="2">
        <f>Table1_1[[#This Row],[Gross Profit (Total Revenue - Cost of Goods Sold)]]-SUM(F374:H374)</f>
        <v>5306000000</v>
      </c>
      <c r="M374" s="63">
        <f>1-(Table1_1[[#This Row],[ Cost of Goods Sold ]]/Table1_1[[#This Row],[ Total Revenue ]])</f>
        <v>0.49192470696040624</v>
      </c>
      <c r="N374" s="63">
        <f>+Table1_1[[#This Row],[Operating Profit (Gross Profit - Total operating expenses)]]/Table1_1[[#This Row],[ Total Revenue ]]</f>
        <v>0.2025886754992173</v>
      </c>
    </row>
    <row r="375" spans="1:14" x14ac:dyDescent="0.35">
      <c r="A375" t="s">
        <v>516</v>
      </c>
      <c r="B375" t="s">
        <v>11</v>
      </c>
      <c r="C375" s="1">
        <v>41272</v>
      </c>
      <c r="D375" s="2">
        <v>4664120000</v>
      </c>
      <c r="E375" s="2">
        <v>3098066000</v>
      </c>
      <c r="F375" s="2">
        <v>1040287000</v>
      </c>
      <c r="G375" t="s">
        <v>12</v>
      </c>
      <c r="H375" s="2">
        <v>88975000</v>
      </c>
      <c r="I375" t="s">
        <v>19</v>
      </c>
      <c r="J375" t="s">
        <v>517</v>
      </c>
      <c r="K375" s="2">
        <f>+Table1_1[[#This Row],[ Total Revenue ]]-Table1_1[[#This Row],[ Cost of Goods Sold ]]</f>
        <v>1566054000</v>
      </c>
      <c r="L375" s="2">
        <f>Table1_1[[#This Row],[Gross Profit (Total Revenue - Cost of Goods Sold)]]-SUM(F375:H375)</f>
        <v>436792000</v>
      </c>
      <c r="M375" s="63">
        <f>1-(Table1_1[[#This Row],[ Cost of Goods Sold ]]/Table1_1[[#This Row],[ Total Revenue ]])</f>
        <v>0.33576623242969739</v>
      </c>
      <c r="N375" s="63">
        <f>+Table1_1[[#This Row],[Operating Profit (Gross Profit - Total operating expenses)]]/Table1_1[[#This Row],[ Total Revenue ]]</f>
        <v>9.3649391525089401E-2</v>
      </c>
    </row>
    <row r="376" spans="1:14" x14ac:dyDescent="0.35">
      <c r="A376" t="s">
        <v>518</v>
      </c>
      <c r="B376" t="s">
        <v>11</v>
      </c>
      <c r="C376" s="1">
        <v>41550</v>
      </c>
      <c r="D376" s="2">
        <v>34374000000</v>
      </c>
      <c r="E376" s="2">
        <v>32016000000</v>
      </c>
      <c r="F376" s="2">
        <v>983000000</v>
      </c>
      <c r="G376" t="s">
        <v>12</v>
      </c>
      <c r="H376" t="s">
        <v>12</v>
      </c>
      <c r="I376" t="s">
        <v>36</v>
      </c>
      <c r="J376" t="s">
        <v>124</v>
      </c>
      <c r="K376" s="2">
        <f>+Table1_1[[#This Row],[ Total Revenue ]]-Table1_1[[#This Row],[ Cost of Goods Sold ]]</f>
        <v>2358000000</v>
      </c>
      <c r="L376" s="2">
        <f>Table1_1[[#This Row],[Gross Profit (Total Revenue - Cost of Goods Sold)]]-SUM(F376:H376)</f>
        <v>1375000000</v>
      </c>
      <c r="M376" s="63">
        <f>1-(Table1_1[[#This Row],[ Cost of Goods Sold ]]/Table1_1[[#This Row],[ Total Revenue ]])</f>
        <v>6.8598359224995686E-2</v>
      </c>
      <c r="N376" s="63">
        <f>+Table1_1[[#This Row],[Operating Profit (Gross Profit - Total operating expenses)]]/Table1_1[[#This Row],[ Total Revenue ]]</f>
        <v>4.0001163670215861E-2</v>
      </c>
    </row>
    <row r="377" spans="1:14" x14ac:dyDescent="0.35">
      <c r="A377" t="s">
        <v>519</v>
      </c>
      <c r="B377" t="s">
        <v>11</v>
      </c>
      <c r="C377" s="1">
        <v>41274</v>
      </c>
      <c r="D377" s="2">
        <v>29809000000</v>
      </c>
      <c r="E377" s="2">
        <v>26045000000</v>
      </c>
      <c r="F377" s="2">
        <v>1702000000</v>
      </c>
      <c r="G377" t="s">
        <v>12</v>
      </c>
      <c r="H377" s="2">
        <v>418000000</v>
      </c>
      <c r="I377" t="s">
        <v>83</v>
      </c>
      <c r="J377" t="s">
        <v>341</v>
      </c>
      <c r="K377" s="2">
        <f>+Table1_1[[#This Row],[ Total Revenue ]]-Table1_1[[#This Row],[ Cost of Goods Sold ]]</f>
        <v>3764000000</v>
      </c>
      <c r="L377" s="2">
        <f>Table1_1[[#This Row],[Gross Profit (Total Revenue - Cost of Goods Sold)]]-SUM(F377:H377)</f>
        <v>1644000000</v>
      </c>
      <c r="M377" s="63">
        <f>1-(Table1_1[[#This Row],[ Cost of Goods Sold ]]/Table1_1[[#This Row],[ Total Revenue ]])</f>
        <v>0.12627058941930291</v>
      </c>
      <c r="N377" s="63">
        <f>+Table1_1[[#This Row],[Operating Profit (Gross Profit - Total operating expenses)]]/Table1_1[[#This Row],[ Total Revenue ]]</f>
        <v>5.5151128853701901E-2</v>
      </c>
    </row>
    <row r="378" spans="1:14" x14ac:dyDescent="0.35">
      <c r="A378" t="s">
        <v>520</v>
      </c>
      <c r="B378" t="s">
        <v>11</v>
      </c>
      <c r="C378" s="1">
        <v>41274</v>
      </c>
      <c r="D378" s="2">
        <v>1793557000</v>
      </c>
      <c r="E378" s="2">
        <v>1189341000</v>
      </c>
      <c r="F378" s="2">
        <v>247597000</v>
      </c>
      <c r="G378" t="s">
        <v>12</v>
      </c>
      <c r="H378" t="s">
        <v>12</v>
      </c>
      <c r="I378" t="s">
        <v>22</v>
      </c>
      <c r="J378" t="s">
        <v>57</v>
      </c>
      <c r="K378" s="2">
        <f>+Table1_1[[#This Row],[ Total Revenue ]]-Table1_1[[#This Row],[ Cost of Goods Sold ]]</f>
        <v>604216000</v>
      </c>
      <c r="L378" s="2">
        <f>Table1_1[[#This Row],[Gross Profit (Total Revenue - Cost of Goods Sold)]]-SUM(F378:H378)</f>
        <v>356619000</v>
      </c>
      <c r="M378" s="63">
        <f>1-(Table1_1[[#This Row],[ Cost of Goods Sold ]]/Table1_1[[#This Row],[ Total Revenue ]])</f>
        <v>0.33688140382491327</v>
      </c>
      <c r="N378" s="63">
        <f>+Table1_1[[#This Row],[Operating Profit (Gross Profit - Total operating expenses)]]/Table1_1[[#This Row],[ Total Revenue ]]</f>
        <v>0.19883337970301473</v>
      </c>
    </row>
    <row r="379" spans="1:14" x14ac:dyDescent="0.35">
      <c r="A379" t="s">
        <v>521</v>
      </c>
      <c r="B379" t="s">
        <v>11</v>
      </c>
      <c r="C379" s="1">
        <v>41274</v>
      </c>
      <c r="D379" s="2">
        <v>12825000000</v>
      </c>
      <c r="E379" s="2">
        <v>6457000000</v>
      </c>
      <c r="F379" s="2">
        <v>1804000000</v>
      </c>
      <c r="G379" s="2">
        <v>1877000000</v>
      </c>
      <c r="H379" t="s">
        <v>12</v>
      </c>
      <c r="I379" t="s">
        <v>22</v>
      </c>
      <c r="J379" t="s">
        <v>34</v>
      </c>
      <c r="K379" s="2">
        <f>+Table1_1[[#This Row],[ Total Revenue ]]-Table1_1[[#This Row],[ Cost of Goods Sold ]]</f>
        <v>6368000000</v>
      </c>
      <c r="L379" s="2">
        <f>Table1_1[[#This Row],[Gross Profit (Total Revenue - Cost of Goods Sold)]]-SUM(F379:H379)</f>
        <v>2687000000</v>
      </c>
      <c r="M379" s="63">
        <f>1-(Table1_1[[#This Row],[ Cost of Goods Sold ]]/Table1_1[[#This Row],[ Total Revenue ]])</f>
        <v>0.49653021442495127</v>
      </c>
      <c r="N379" s="63">
        <f>+Table1_1[[#This Row],[Operating Profit (Gross Profit - Total operating expenses)]]/Table1_1[[#This Row],[ Total Revenue ]]</f>
        <v>0.20951267056530215</v>
      </c>
    </row>
    <row r="380" spans="1:14" x14ac:dyDescent="0.35">
      <c r="A380" t="s">
        <v>522</v>
      </c>
      <c r="B380" t="s">
        <v>11</v>
      </c>
      <c r="C380" s="1">
        <v>41272</v>
      </c>
      <c r="D380" s="2">
        <v>12237000000</v>
      </c>
      <c r="E380" s="2">
        <v>10019000000</v>
      </c>
      <c r="F380" s="2">
        <v>1165000000</v>
      </c>
      <c r="G380" t="s">
        <v>12</v>
      </c>
      <c r="H380" t="s">
        <v>12</v>
      </c>
      <c r="I380" t="s">
        <v>13</v>
      </c>
      <c r="J380" t="s">
        <v>164</v>
      </c>
      <c r="K380" s="2">
        <f>+Table1_1[[#This Row],[ Total Revenue ]]-Table1_1[[#This Row],[ Cost of Goods Sold ]]</f>
        <v>2218000000</v>
      </c>
      <c r="L380" s="2">
        <f>Table1_1[[#This Row],[Gross Profit (Total Revenue - Cost of Goods Sold)]]-SUM(F380:H380)</f>
        <v>1053000000</v>
      </c>
      <c r="M380" s="63">
        <f>1-(Table1_1[[#This Row],[ Cost of Goods Sold ]]/Table1_1[[#This Row],[ Total Revenue ]])</f>
        <v>0.18125357522268526</v>
      </c>
      <c r="N380" s="63">
        <f>+Table1_1[[#This Row],[Operating Profit (Gross Profit - Total operating expenses)]]/Table1_1[[#This Row],[ Total Revenue ]]</f>
        <v>8.6050502574160331E-2</v>
      </c>
    </row>
    <row r="381" spans="1:14" x14ac:dyDescent="0.35">
      <c r="A381" t="s">
        <v>523</v>
      </c>
      <c r="B381" t="s">
        <v>11</v>
      </c>
      <c r="C381" s="1">
        <v>41274</v>
      </c>
      <c r="D381" s="2">
        <v>1834921000</v>
      </c>
      <c r="E381" s="2">
        <v>955624000</v>
      </c>
      <c r="F381" s="2">
        <v>670602000</v>
      </c>
      <c r="G381" t="s">
        <v>12</v>
      </c>
      <c r="H381" t="s">
        <v>12</v>
      </c>
      <c r="I381" t="s">
        <v>19</v>
      </c>
      <c r="J381" t="s">
        <v>289</v>
      </c>
      <c r="K381" s="2">
        <f>+Table1_1[[#This Row],[ Total Revenue ]]-Table1_1[[#This Row],[ Cost of Goods Sold ]]</f>
        <v>879297000</v>
      </c>
      <c r="L381" s="2">
        <f>Table1_1[[#This Row],[Gross Profit (Total Revenue - Cost of Goods Sold)]]-SUM(F381:H381)</f>
        <v>208695000</v>
      </c>
      <c r="M381" s="63">
        <f>1-(Table1_1[[#This Row],[ Cost of Goods Sold ]]/Table1_1[[#This Row],[ Total Revenue ]])</f>
        <v>0.47920155690626465</v>
      </c>
      <c r="N381" s="63">
        <f>+Table1_1[[#This Row],[Operating Profit (Gross Profit - Total operating expenses)]]/Table1_1[[#This Row],[ Total Revenue ]]</f>
        <v>0.11373514173089741</v>
      </c>
    </row>
    <row r="382" spans="1:14" x14ac:dyDescent="0.35">
      <c r="A382" t="s">
        <v>524</v>
      </c>
      <c r="B382" t="s">
        <v>11</v>
      </c>
      <c r="C382" s="1">
        <v>41274</v>
      </c>
      <c r="D382" s="2">
        <v>1834921000</v>
      </c>
      <c r="E382" s="2">
        <v>955624000</v>
      </c>
      <c r="F382" s="2">
        <v>670602000</v>
      </c>
      <c r="G382" t="s">
        <v>12</v>
      </c>
      <c r="H382" t="s">
        <v>12</v>
      </c>
      <c r="I382" t="s">
        <v>19</v>
      </c>
      <c r="J382" t="s">
        <v>289</v>
      </c>
      <c r="K382" s="2">
        <f>+Table1_1[[#This Row],[ Total Revenue ]]-Table1_1[[#This Row],[ Cost of Goods Sold ]]</f>
        <v>879297000</v>
      </c>
      <c r="L382" s="2">
        <f>Table1_1[[#This Row],[Gross Profit (Total Revenue - Cost of Goods Sold)]]-SUM(F382:H382)</f>
        <v>208695000</v>
      </c>
      <c r="M382" s="63">
        <f>1-(Table1_1[[#This Row],[ Cost of Goods Sold ]]/Table1_1[[#This Row],[ Total Revenue ]])</f>
        <v>0.47920155690626465</v>
      </c>
      <c r="N382" s="63">
        <f>+Table1_1[[#This Row],[Operating Profit (Gross Profit - Total operating expenses)]]/Table1_1[[#This Row],[ Total Revenue ]]</f>
        <v>0.11373514173089741</v>
      </c>
    </row>
    <row r="383" spans="1:14" x14ac:dyDescent="0.35">
      <c r="A383" t="s">
        <v>525</v>
      </c>
      <c r="B383" t="s">
        <v>11</v>
      </c>
      <c r="C383" s="1">
        <v>41274</v>
      </c>
      <c r="D383" s="2">
        <v>37152000000</v>
      </c>
      <c r="E383" s="2">
        <v>17820000000</v>
      </c>
      <c r="F383" s="2">
        <v>16448000000</v>
      </c>
      <c r="G383" t="s">
        <v>12</v>
      </c>
      <c r="H383" s="2">
        <v>1522000000</v>
      </c>
      <c r="I383" t="s">
        <v>13</v>
      </c>
      <c r="J383" t="s">
        <v>14</v>
      </c>
      <c r="K383" s="2">
        <f>+Table1_1[[#This Row],[ Total Revenue ]]-Table1_1[[#This Row],[ Cost of Goods Sold ]]</f>
        <v>19332000000</v>
      </c>
      <c r="L383" s="2">
        <f>Table1_1[[#This Row],[Gross Profit (Total Revenue - Cost of Goods Sold)]]-SUM(F383:H383)</f>
        <v>1362000000</v>
      </c>
      <c r="M383" s="63">
        <f>1-(Table1_1[[#This Row],[ Cost of Goods Sold ]]/Table1_1[[#This Row],[ Total Revenue ]])</f>
        <v>0.52034883720930236</v>
      </c>
      <c r="N383" s="63">
        <f>+Table1_1[[#This Row],[Operating Profit (Gross Profit - Total operating expenses)]]/Table1_1[[#This Row],[ Total Revenue ]]</f>
        <v>3.6660206718346251E-2</v>
      </c>
    </row>
    <row r="384" spans="1:14" x14ac:dyDescent="0.35">
      <c r="A384" t="s">
        <v>526</v>
      </c>
      <c r="B384" t="s">
        <v>11</v>
      </c>
      <c r="C384" s="1">
        <v>41274</v>
      </c>
      <c r="D384" s="2">
        <v>716612000</v>
      </c>
      <c r="E384" s="2">
        <v>245316000</v>
      </c>
      <c r="F384" s="2">
        <v>58005000</v>
      </c>
      <c r="G384" t="s">
        <v>12</v>
      </c>
      <c r="H384" s="2">
        <v>346031000</v>
      </c>
      <c r="I384" t="s">
        <v>52</v>
      </c>
      <c r="J384" t="s">
        <v>234</v>
      </c>
      <c r="K384" s="2">
        <f>+Table1_1[[#This Row],[ Total Revenue ]]-Table1_1[[#This Row],[ Cost of Goods Sold ]]</f>
        <v>471296000</v>
      </c>
      <c r="L384" s="2">
        <f>Table1_1[[#This Row],[Gross Profit (Total Revenue - Cost of Goods Sold)]]-SUM(F384:H384)</f>
        <v>67260000</v>
      </c>
      <c r="M384" s="63">
        <f>1-(Table1_1[[#This Row],[ Cost of Goods Sold ]]/Table1_1[[#This Row],[ Total Revenue ]])</f>
        <v>0.65767249222731405</v>
      </c>
      <c r="N384" s="63">
        <f>+Table1_1[[#This Row],[Operating Profit (Gross Profit - Total operating expenses)]]/Table1_1[[#This Row],[ Total Revenue ]]</f>
        <v>9.3858322216206255E-2</v>
      </c>
    </row>
    <row r="385" spans="1:14" x14ac:dyDescent="0.35">
      <c r="A385" t="s">
        <v>527</v>
      </c>
      <c r="B385" t="s">
        <v>11</v>
      </c>
      <c r="C385" s="1">
        <v>41307</v>
      </c>
      <c r="D385" s="2">
        <v>2220256000</v>
      </c>
      <c r="E385" s="2">
        <v>1436582000</v>
      </c>
      <c r="F385" s="2">
        <v>488880000</v>
      </c>
      <c r="G385" t="s">
        <v>12</v>
      </c>
      <c r="H385" t="s">
        <v>12</v>
      </c>
      <c r="I385" t="s">
        <v>19</v>
      </c>
      <c r="J385" t="s">
        <v>79</v>
      </c>
      <c r="K385" s="2">
        <f>+Table1_1[[#This Row],[ Total Revenue ]]-Table1_1[[#This Row],[ Cost of Goods Sold ]]</f>
        <v>783674000</v>
      </c>
      <c r="L385" s="2">
        <f>Table1_1[[#This Row],[Gross Profit (Total Revenue - Cost of Goods Sold)]]-SUM(F385:H385)</f>
        <v>294794000</v>
      </c>
      <c r="M385" s="63">
        <f>1-(Table1_1[[#This Row],[ Cost of Goods Sold ]]/Table1_1[[#This Row],[ Total Revenue ]])</f>
        <v>0.35296560396638943</v>
      </c>
      <c r="N385" s="63">
        <f>+Table1_1[[#This Row],[Operating Profit (Gross Profit - Total operating expenses)]]/Table1_1[[#This Row],[ Total Revenue ]]</f>
        <v>0.13277477912456942</v>
      </c>
    </row>
    <row r="386" spans="1:14" x14ac:dyDescent="0.35">
      <c r="A386" t="s">
        <v>528</v>
      </c>
      <c r="B386" t="s">
        <v>11</v>
      </c>
      <c r="C386" s="1">
        <v>41639</v>
      </c>
      <c r="D386" s="2">
        <v>122489000000</v>
      </c>
      <c r="E386" s="2">
        <v>89659000000</v>
      </c>
      <c r="F386" t="s">
        <v>12</v>
      </c>
      <c r="G386" t="s">
        <v>12</v>
      </c>
      <c r="H386" s="2">
        <v>23207000000</v>
      </c>
      <c r="I386" t="s">
        <v>25</v>
      </c>
      <c r="J386" t="s">
        <v>81</v>
      </c>
      <c r="K386" s="2">
        <f>+Table1_1[[#This Row],[ Total Revenue ]]-Table1_1[[#This Row],[ Cost of Goods Sold ]]</f>
        <v>32830000000</v>
      </c>
      <c r="L386" s="2">
        <f>Table1_1[[#This Row],[Gross Profit (Total Revenue - Cost of Goods Sold)]]-SUM(F386:H386)</f>
        <v>9623000000</v>
      </c>
      <c r="M386" s="63">
        <f>1-(Table1_1[[#This Row],[ Cost of Goods Sold ]]/Table1_1[[#This Row],[ Total Revenue ]])</f>
        <v>0.2680240674672828</v>
      </c>
      <c r="N386" s="63">
        <f>+Table1_1[[#This Row],[Operating Profit (Gross Profit - Total operating expenses)]]/Table1_1[[#This Row],[ Total Revenue ]]</f>
        <v>7.8562156601817312E-2</v>
      </c>
    </row>
    <row r="387" spans="1:14" x14ac:dyDescent="0.35">
      <c r="A387" t="s">
        <v>529</v>
      </c>
      <c r="B387" t="s">
        <v>11</v>
      </c>
      <c r="C387" s="1">
        <v>41274</v>
      </c>
      <c r="D387" s="2">
        <v>10515400000</v>
      </c>
      <c r="E387" s="2">
        <v>7172100000</v>
      </c>
      <c r="F387" s="2">
        <v>786800000</v>
      </c>
      <c r="G387" t="s">
        <v>12</v>
      </c>
      <c r="H387" s="2">
        <v>1161600000</v>
      </c>
      <c r="I387" t="s">
        <v>47</v>
      </c>
      <c r="J387" t="s">
        <v>379</v>
      </c>
      <c r="K387" s="2">
        <f>+Table1_1[[#This Row],[ Total Revenue ]]-Table1_1[[#This Row],[ Cost of Goods Sold ]]</f>
        <v>3343300000</v>
      </c>
      <c r="L387" s="2">
        <f>Table1_1[[#This Row],[Gross Profit (Total Revenue - Cost of Goods Sold)]]-SUM(F387:H387)</f>
        <v>1394900000</v>
      </c>
      <c r="M387" s="63">
        <f>1-(Table1_1[[#This Row],[ Cost of Goods Sold ]]/Table1_1[[#This Row],[ Total Revenue ]])</f>
        <v>0.31794320710576873</v>
      </c>
      <c r="N387" s="63">
        <f>+Table1_1[[#This Row],[Operating Profit (Gross Profit - Total operating expenses)]]/Table1_1[[#This Row],[ Total Revenue ]]</f>
        <v>0.1326530612244898</v>
      </c>
    </row>
    <row r="388" spans="1:14" x14ac:dyDescent="0.35">
      <c r="A388" t="s">
        <v>530</v>
      </c>
      <c r="B388" t="s">
        <v>11</v>
      </c>
      <c r="C388" s="1">
        <v>41639</v>
      </c>
      <c r="D388" s="2">
        <v>21963000000</v>
      </c>
      <c r="E388" s="2">
        <v>5849000000</v>
      </c>
      <c r="F388" s="2">
        <v>6891000000</v>
      </c>
      <c r="G388" t="s">
        <v>12</v>
      </c>
      <c r="H388" s="2">
        <v>1777000000</v>
      </c>
      <c r="I388" t="s">
        <v>13</v>
      </c>
      <c r="J388" t="s">
        <v>178</v>
      </c>
      <c r="K388" s="2">
        <f>+Table1_1[[#This Row],[ Total Revenue ]]-Table1_1[[#This Row],[ Cost of Goods Sold ]]</f>
        <v>16114000000</v>
      </c>
      <c r="L388" s="2">
        <f>Table1_1[[#This Row],[Gross Profit (Total Revenue - Cost of Goods Sold)]]-SUM(F388:H388)</f>
        <v>7446000000</v>
      </c>
      <c r="M388" s="63">
        <f>1-(Table1_1[[#This Row],[ Cost of Goods Sold ]]/Table1_1[[#This Row],[ Total Revenue ]])</f>
        <v>0.73368847607339616</v>
      </c>
      <c r="N388" s="63">
        <f>+Table1_1[[#This Row],[Operating Profit (Gross Profit - Total operating expenses)]]/Table1_1[[#This Row],[ Total Revenue ]]</f>
        <v>0.33902472339844286</v>
      </c>
    </row>
    <row r="389" spans="1:14" x14ac:dyDescent="0.35">
      <c r="A389" t="s">
        <v>531</v>
      </c>
      <c r="B389" t="s">
        <v>11</v>
      </c>
      <c r="C389" s="1">
        <v>41274</v>
      </c>
      <c r="D389" s="2">
        <v>54127000000</v>
      </c>
      <c r="E389" s="2">
        <v>13574000000</v>
      </c>
      <c r="F389" s="2">
        <v>37352000000</v>
      </c>
      <c r="G389" t="s">
        <v>12</v>
      </c>
      <c r="H389" s="2">
        <v>1858000000</v>
      </c>
      <c r="I389" t="s">
        <v>13</v>
      </c>
      <c r="J389" t="s">
        <v>146</v>
      </c>
      <c r="K389" s="2">
        <f>+Table1_1[[#This Row],[ Total Revenue ]]-Table1_1[[#This Row],[ Cost of Goods Sold ]]</f>
        <v>40553000000</v>
      </c>
      <c r="L389" s="2">
        <f>Table1_1[[#This Row],[Gross Profit (Total Revenue - Cost of Goods Sold)]]-SUM(F389:H389)</f>
        <v>1343000000</v>
      </c>
      <c r="M389" s="63">
        <f>1-(Table1_1[[#This Row],[ Cost of Goods Sold ]]/Table1_1[[#This Row],[ Total Revenue ]])</f>
        <v>0.74921942838139932</v>
      </c>
      <c r="N389" s="63">
        <f>+Table1_1[[#This Row],[Operating Profit (Gross Profit - Total operating expenses)]]/Table1_1[[#This Row],[ Total Revenue ]]</f>
        <v>2.4812016184159475E-2</v>
      </c>
    </row>
    <row r="390" spans="1:14" x14ac:dyDescent="0.35">
      <c r="A390" t="s">
        <v>532</v>
      </c>
      <c r="B390" t="s">
        <v>11</v>
      </c>
      <c r="C390" s="1">
        <v>41305</v>
      </c>
      <c r="D390" s="2">
        <v>2794925000</v>
      </c>
      <c r="E390" s="2">
        <v>1763394000</v>
      </c>
      <c r="F390" s="2">
        <v>657246000</v>
      </c>
      <c r="G390" t="s">
        <v>12</v>
      </c>
      <c r="H390" t="s">
        <v>12</v>
      </c>
      <c r="I390" t="s">
        <v>19</v>
      </c>
      <c r="J390" t="s">
        <v>257</v>
      </c>
      <c r="K390" s="2">
        <f>+Table1_1[[#This Row],[ Total Revenue ]]-Table1_1[[#This Row],[ Cost of Goods Sold ]]</f>
        <v>1031531000</v>
      </c>
      <c r="L390" s="2">
        <f>Table1_1[[#This Row],[Gross Profit (Total Revenue - Cost of Goods Sold)]]-SUM(F390:H390)</f>
        <v>374285000</v>
      </c>
      <c r="M390" s="63">
        <f>1-(Table1_1[[#This Row],[ Cost of Goods Sold ]]/Table1_1[[#This Row],[ Total Revenue ]])</f>
        <v>0.36907287315402026</v>
      </c>
      <c r="N390" s="63">
        <f>+Table1_1[[#This Row],[Operating Profit (Gross Profit - Total operating expenses)]]/Table1_1[[#This Row],[ Total Revenue ]]</f>
        <v>0.13391593692138429</v>
      </c>
    </row>
    <row r="391" spans="1:14" x14ac:dyDescent="0.35">
      <c r="A391" t="s">
        <v>533</v>
      </c>
      <c r="B391" t="s">
        <v>11</v>
      </c>
      <c r="C391" s="1">
        <v>41486</v>
      </c>
      <c r="D391" s="2">
        <v>2436948000</v>
      </c>
      <c r="E391" s="2">
        <v>1589821000</v>
      </c>
      <c r="F391" s="2">
        <v>441168000</v>
      </c>
      <c r="G391" s="2">
        <v>62630000</v>
      </c>
      <c r="H391" t="s">
        <v>12</v>
      </c>
      <c r="I391" t="s">
        <v>47</v>
      </c>
      <c r="J391" t="s">
        <v>105</v>
      </c>
      <c r="K391" s="2">
        <f>+Table1_1[[#This Row],[ Total Revenue ]]-Table1_1[[#This Row],[ Cost of Goods Sold ]]</f>
        <v>847127000</v>
      </c>
      <c r="L391" s="2">
        <f>Table1_1[[#This Row],[Gross Profit (Total Revenue - Cost of Goods Sold)]]-SUM(F391:H391)</f>
        <v>343329000</v>
      </c>
      <c r="M391" s="63">
        <f>1-(Table1_1[[#This Row],[ Cost of Goods Sold ]]/Table1_1[[#This Row],[ Total Revenue ]])</f>
        <v>0.34761800415930089</v>
      </c>
      <c r="N391" s="63">
        <f>+Table1_1[[#This Row],[Operating Profit (Gross Profit - Total operating expenses)]]/Table1_1[[#This Row],[ Total Revenue ]]</f>
        <v>0.14088482807183411</v>
      </c>
    </row>
    <row r="392" spans="1:14" x14ac:dyDescent="0.35">
      <c r="A392" t="s">
        <v>534</v>
      </c>
      <c r="B392" t="s">
        <v>11</v>
      </c>
      <c r="C392" s="1">
        <v>41639</v>
      </c>
      <c r="D392" s="2">
        <v>56600000000</v>
      </c>
      <c r="E392" s="2">
        <v>40468000000</v>
      </c>
      <c r="F392" s="2">
        <v>5241000000</v>
      </c>
      <c r="G392" s="2">
        <v>2342000000</v>
      </c>
      <c r="H392" t="s">
        <v>12</v>
      </c>
      <c r="I392" t="s">
        <v>13</v>
      </c>
      <c r="J392" t="s">
        <v>164</v>
      </c>
      <c r="K392" s="2">
        <f>+Table1_1[[#This Row],[ Total Revenue ]]-Table1_1[[#This Row],[ Cost of Goods Sold ]]</f>
        <v>16132000000</v>
      </c>
      <c r="L392" s="2">
        <f>Table1_1[[#This Row],[Gross Profit (Total Revenue - Cost of Goods Sold)]]-SUM(F392:H392)</f>
        <v>8549000000</v>
      </c>
      <c r="M392" s="63">
        <f>1-(Table1_1[[#This Row],[ Cost of Goods Sold ]]/Table1_1[[#This Row],[ Total Revenue ]])</f>
        <v>0.28501766784452298</v>
      </c>
      <c r="N392" s="63">
        <f>+Table1_1[[#This Row],[Operating Profit (Gross Profit - Total operating expenses)]]/Table1_1[[#This Row],[ Total Revenue ]]</f>
        <v>0.15104240282685513</v>
      </c>
    </row>
    <row r="393" spans="1:14" x14ac:dyDescent="0.35">
      <c r="A393" t="s">
        <v>535</v>
      </c>
      <c r="B393" t="s">
        <v>11</v>
      </c>
      <c r="C393" s="1">
        <v>41547</v>
      </c>
      <c r="D393" s="2">
        <v>11778000000</v>
      </c>
      <c r="E393" s="2">
        <v>1932000000</v>
      </c>
      <c r="F393" s="2">
        <v>2207000000</v>
      </c>
      <c r="G393" t="s">
        <v>12</v>
      </c>
      <c r="H393" s="2">
        <v>397000000</v>
      </c>
      <c r="I393" t="s">
        <v>22</v>
      </c>
      <c r="J393" t="s">
        <v>57</v>
      </c>
      <c r="K393" s="2">
        <f>+Table1_1[[#This Row],[ Total Revenue ]]-Table1_1[[#This Row],[ Cost of Goods Sold ]]</f>
        <v>9846000000</v>
      </c>
      <c r="L393" s="2">
        <f>Table1_1[[#This Row],[Gross Profit (Total Revenue - Cost of Goods Sold)]]-SUM(F393:H393)</f>
        <v>7242000000</v>
      </c>
      <c r="M393" s="63">
        <f>1-(Table1_1[[#This Row],[ Cost of Goods Sold ]]/Table1_1[[#This Row],[ Total Revenue ]])</f>
        <v>0.83596535914416714</v>
      </c>
      <c r="N393" s="63">
        <f>+Table1_1[[#This Row],[Operating Profit (Gross Profit - Total operating expenses)]]/Table1_1[[#This Row],[ Total Revenue ]]</f>
        <v>0.61487519103413146</v>
      </c>
    </row>
    <row r="394" spans="1:14" x14ac:dyDescent="0.35">
      <c r="A394" t="s">
        <v>536</v>
      </c>
      <c r="B394" t="s">
        <v>11</v>
      </c>
      <c r="C394" s="1">
        <v>41544</v>
      </c>
      <c r="D394" s="2">
        <v>2942897000</v>
      </c>
      <c r="E394" s="2">
        <v>1693210000</v>
      </c>
      <c r="F394" s="2">
        <v>432589000</v>
      </c>
      <c r="G394" s="2">
        <v>208208000</v>
      </c>
      <c r="H394" t="s">
        <v>12</v>
      </c>
      <c r="I394" t="s">
        <v>25</v>
      </c>
      <c r="J394" t="s">
        <v>30</v>
      </c>
      <c r="K394" s="2">
        <f>+Table1_1[[#This Row],[ Total Revenue ]]-Table1_1[[#This Row],[ Cost of Goods Sold ]]</f>
        <v>1249687000</v>
      </c>
      <c r="L394" s="2">
        <f>Table1_1[[#This Row],[Gross Profit (Total Revenue - Cost of Goods Sold)]]-SUM(F394:H394)</f>
        <v>608890000</v>
      </c>
      <c r="M394" s="63">
        <f>1-(Table1_1[[#This Row],[ Cost of Goods Sold ]]/Table1_1[[#This Row],[ Total Revenue ]])</f>
        <v>0.42464517106782873</v>
      </c>
      <c r="N394" s="63">
        <f>+Table1_1[[#This Row],[Operating Profit (Gross Profit - Total operating expenses)]]/Table1_1[[#This Row],[ Total Revenue ]]</f>
        <v>0.20690156672149926</v>
      </c>
    </row>
    <row r="395" spans="1:14" x14ac:dyDescent="0.35">
      <c r="A395" t="s">
        <v>537</v>
      </c>
      <c r="B395" t="s">
        <v>11</v>
      </c>
      <c r="C395" s="1">
        <v>41274</v>
      </c>
      <c r="D395" s="2">
        <v>10879855000</v>
      </c>
      <c r="E395" s="2">
        <v>5817880000</v>
      </c>
      <c r="F395" s="2">
        <v>3596708000</v>
      </c>
      <c r="G395" t="s">
        <v>12</v>
      </c>
      <c r="H395" t="s">
        <v>12</v>
      </c>
      <c r="I395" t="s">
        <v>19</v>
      </c>
      <c r="J395" t="s">
        <v>289</v>
      </c>
      <c r="K395" s="2">
        <f>+Table1_1[[#This Row],[ Total Revenue ]]-Table1_1[[#This Row],[ Cost of Goods Sold ]]</f>
        <v>5061975000</v>
      </c>
      <c r="L395" s="2">
        <f>Table1_1[[#This Row],[Gross Profit (Total Revenue - Cost of Goods Sold)]]-SUM(F395:H395)</f>
        <v>1465267000</v>
      </c>
      <c r="M395" s="63">
        <f>1-(Table1_1[[#This Row],[ Cost of Goods Sold ]]/Table1_1[[#This Row],[ Total Revenue ]])</f>
        <v>0.46526125577960364</v>
      </c>
      <c r="N395" s="63">
        <f>+Table1_1[[#This Row],[Operating Profit (Gross Profit - Total operating expenses)]]/Table1_1[[#This Row],[ Total Revenue ]]</f>
        <v>0.1346770706043417</v>
      </c>
    </row>
    <row r="396" spans="1:14" x14ac:dyDescent="0.35">
      <c r="A396" t="s">
        <v>538</v>
      </c>
      <c r="B396" t="s">
        <v>11</v>
      </c>
      <c r="C396" s="1">
        <v>41547</v>
      </c>
      <c r="D396" s="2">
        <v>13794000000</v>
      </c>
      <c r="E396" s="2">
        <v>6799000000</v>
      </c>
      <c r="F396" s="2">
        <v>2829000000</v>
      </c>
      <c r="G396" t="s">
        <v>12</v>
      </c>
      <c r="H396" s="2">
        <v>237000000</v>
      </c>
      <c r="I396" t="s">
        <v>19</v>
      </c>
      <c r="J396" t="s">
        <v>204</v>
      </c>
      <c r="K396" s="2">
        <f>+Table1_1[[#This Row],[ Total Revenue ]]-Table1_1[[#This Row],[ Cost of Goods Sold ]]</f>
        <v>6995000000</v>
      </c>
      <c r="L396" s="2">
        <f>Table1_1[[#This Row],[Gross Profit (Total Revenue - Cost of Goods Sold)]]-SUM(F396:H396)</f>
        <v>3929000000</v>
      </c>
      <c r="M396" s="63">
        <f>1-(Table1_1[[#This Row],[ Cost of Goods Sold ]]/Table1_1[[#This Row],[ Total Revenue ]])</f>
        <v>0.50710453820501666</v>
      </c>
      <c r="N396" s="63">
        <f>+Table1_1[[#This Row],[Operating Profit (Gross Profit - Total operating expenses)]]/Table1_1[[#This Row],[ Total Revenue ]]</f>
        <v>0.28483398579092362</v>
      </c>
    </row>
    <row r="397" spans="1:14" x14ac:dyDescent="0.35">
      <c r="A397" t="s">
        <v>539</v>
      </c>
      <c r="B397" t="s">
        <v>11</v>
      </c>
      <c r="C397" s="1">
        <v>41274</v>
      </c>
      <c r="D397" s="2">
        <v>138393000000</v>
      </c>
      <c r="E397" s="2">
        <v>126485000000</v>
      </c>
      <c r="F397" s="2">
        <v>5229000000</v>
      </c>
      <c r="G397" t="s">
        <v>12</v>
      </c>
      <c r="H397" s="2">
        <v>1549000000</v>
      </c>
      <c r="I397" t="s">
        <v>83</v>
      </c>
      <c r="J397" t="s">
        <v>341</v>
      </c>
      <c r="K397" s="2">
        <f>+Table1_1[[#This Row],[ Total Revenue ]]-Table1_1[[#This Row],[ Cost of Goods Sold ]]</f>
        <v>11908000000</v>
      </c>
      <c r="L397" s="2">
        <f>Table1_1[[#This Row],[Gross Profit (Total Revenue - Cost of Goods Sold)]]-SUM(F397:H397)</f>
        <v>5130000000</v>
      </c>
      <c r="M397" s="63">
        <f>1-(Table1_1[[#This Row],[ Cost of Goods Sold ]]/Table1_1[[#This Row],[ Total Revenue ]])</f>
        <v>8.6044814405352832E-2</v>
      </c>
      <c r="N397" s="63">
        <f>+Table1_1[[#This Row],[Operating Profit (Gross Profit - Total operating expenses)]]/Table1_1[[#This Row],[ Total Revenue ]]</f>
        <v>3.7068348832672175E-2</v>
      </c>
    </row>
    <row r="398" spans="1:14" x14ac:dyDescent="0.35">
      <c r="A398" t="s">
        <v>540</v>
      </c>
      <c r="B398" t="s">
        <v>11</v>
      </c>
      <c r="C398" s="1">
        <v>41274</v>
      </c>
      <c r="D398" s="2">
        <v>2567310000</v>
      </c>
      <c r="E398" s="2">
        <v>2233284000</v>
      </c>
      <c r="F398" s="2">
        <v>308143000</v>
      </c>
      <c r="G398" t="s">
        <v>12</v>
      </c>
      <c r="H398" t="s">
        <v>12</v>
      </c>
      <c r="I398" t="s">
        <v>59</v>
      </c>
      <c r="J398" t="s">
        <v>387</v>
      </c>
      <c r="K398" s="2">
        <f>+Table1_1[[#This Row],[ Total Revenue ]]-Table1_1[[#This Row],[ Cost of Goods Sold ]]</f>
        <v>334026000</v>
      </c>
      <c r="L398" s="2">
        <f>Table1_1[[#This Row],[Gross Profit (Total Revenue - Cost of Goods Sold)]]-SUM(F398:H398)</f>
        <v>25883000</v>
      </c>
      <c r="M398" s="63">
        <f>1-(Table1_1[[#This Row],[ Cost of Goods Sold ]]/Table1_1[[#This Row],[ Total Revenue ]])</f>
        <v>0.13010738866751581</v>
      </c>
      <c r="N398" s="63">
        <f>+Table1_1[[#This Row],[Operating Profit (Gross Profit - Total operating expenses)]]/Table1_1[[#This Row],[ Total Revenue ]]</f>
        <v>1.0081758728007135E-2</v>
      </c>
    </row>
    <row r="399" spans="1:14" x14ac:dyDescent="0.35">
      <c r="A399" t="s">
        <v>541</v>
      </c>
      <c r="B399" t="s">
        <v>11</v>
      </c>
      <c r="C399" s="1">
        <v>41639</v>
      </c>
      <c r="D399" s="2">
        <v>2299176000</v>
      </c>
      <c r="E399" s="2">
        <v>928565000</v>
      </c>
      <c r="F399" s="2">
        <v>177366000</v>
      </c>
      <c r="G399" s="2">
        <v>32210000</v>
      </c>
      <c r="H399" s="2">
        <v>461627000</v>
      </c>
      <c r="I399" t="s">
        <v>52</v>
      </c>
      <c r="J399" t="s">
        <v>53</v>
      </c>
      <c r="K399" s="2">
        <f>+Table1_1[[#This Row],[ Total Revenue ]]-Table1_1[[#This Row],[ Cost of Goods Sold ]]</f>
        <v>1370611000</v>
      </c>
      <c r="L399" s="2">
        <f>Table1_1[[#This Row],[Gross Profit (Total Revenue - Cost of Goods Sold)]]-SUM(F399:H399)</f>
        <v>699408000</v>
      </c>
      <c r="M399" s="63">
        <f>1-(Table1_1[[#This Row],[ Cost of Goods Sold ]]/Table1_1[[#This Row],[ Total Revenue ]])</f>
        <v>0.59613139663949166</v>
      </c>
      <c r="N399" s="63">
        <f>+Table1_1[[#This Row],[Operating Profit (Gross Profit - Total operating expenses)]]/Table1_1[[#This Row],[ Total Revenue ]]</f>
        <v>0.30419941753045437</v>
      </c>
    </row>
    <row r="400" spans="1:14" x14ac:dyDescent="0.35">
      <c r="A400" t="s">
        <v>542</v>
      </c>
      <c r="B400" t="s">
        <v>11</v>
      </c>
      <c r="C400" s="1">
        <v>41274</v>
      </c>
      <c r="D400" s="2">
        <v>1407848000</v>
      </c>
      <c r="E400" s="2">
        <v>516708000</v>
      </c>
      <c r="F400" s="2">
        <v>220068000</v>
      </c>
      <c r="G400" t="s">
        <v>12</v>
      </c>
      <c r="H400" s="2">
        <v>98844000</v>
      </c>
      <c r="I400" t="s">
        <v>13</v>
      </c>
      <c r="J400" t="s">
        <v>211</v>
      </c>
      <c r="K400" s="2">
        <f>+Table1_1[[#This Row],[ Total Revenue ]]-Table1_1[[#This Row],[ Cost of Goods Sold ]]</f>
        <v>891140000</v>
      </c>
      <c r="L400" s="2">
        <f>Table1_1[[#This Row],[Gross Profit (Total Revenue - Cost of Goods Sold)]]-SUM(F400:H400)</f>
        <v>572228000</v>
      </c>
      <c r="M400" s="63">
        <f>1-(Table1_1[[#This Row],[ Cost of Goods Sold ]]/Table1_1[[#This Row],[ Total Revenue ]])</f>
        <v>0.6329802649149624</v>
      </c>
      <c r="N400" s="63">
        <f>+Table1_1[[#This Row],[Operating Profit (Gross Profit - Total operating expenses)]]/Table1_1[[#This Row],[ Total Revenue ]]</f>
        <v>0.40645581057045932</v>
      </c>
    </row>
    <row r="401" spans="1:14" x14ac:dyDescent="0.35">
      <c r="A401" t="s">
        <v>543</v>
      </c>
      <c r="B401" t="s">
        <v>11</v>
      </c>
      <c r="C401" s="1">
        <v>41274</v>
      </c>
      <c r="D401" s="2">
        <v>873592000</v>
      </c>
      <c r="E401" s="2">
        <v>167600000</v>
      </c>
      <c r="F401" s="2">
        <v>186971000</v>
      </c>
      <c r="G401" s="2">
        <v>61694000</v>
      </c>
      <c r="H401" t="s">
        <v>12</v>
      </c>
      <c r="I401" t="s">
        <v>22</v>
      </c>
      <c r="J401" t="s">
        <v>57</v>
      </c>
      <c r="K401" s="2">
        <f>+Table1_1[[#This Row],[ Total Revenue ]]-Table1_1[[#This Row],[ Cost of Goods Sold ]]</f>
        <v>705992000</v>
      </c>
      <c r="L401" s="2">
        <f>Table1_1[[#This Row],[Gross Profit (Total Revenue - Cost of Goods Sold)]]-SUM(F401:H401)</f>
        <v>457327000</v>
      </c>
      <c r="M401" s="63">
        <f>1-(Table1_1[[#This Row],[ Cost of Goods Sold ]]/Table1_1[[#This Row],[ Total Revenue ]])</f>
        <v>0.80814842626763983</v>
      </c>
      <c r="N401" s="63">
        <f>+Table1_1[[#This Row],[Operating Profit (Gross Profit - Total operating expenses)]]/Table1_1[[#This Row],[ Total Revenue ]]</f>
        <v>0.52350181778221416</v>
      </c>
    </row>
    <row r="402" spans="1:14" x14ac:dyDescent="0.35">
      <c r="A402" t="s">
        <v>544</v>
      </c>
      <c r="B402" t="s">
        <v>11</v>
      </c>
      <c r="C402" s="1">
        <v>41274</v>
      </c>
      <c r="D402" s="2">
        <v>1527042000</v>
      </c>
      <c r="E402" s="2">
        <v>279885000</v>
      </c>
      <c r="F402" s="2">
        <v>432681000</v>
      </c>
      <c r="G402" s="2">
        <v>765905000</v>
      </c>
      <c r="H402" t="s">
        <v>12</v>
      </c>
      <c r="I402" t="s">
        <v>25</v>
      </c>
      <c r="J402" t="s">
        <v>66</v>
      </c>
      <c r="K402" s="2">
        <f>+Table1_1[[#This Row],[ Total Revenue ]]-Table1_1[[#This Row],[ Cost of Goods Sold ]]</f>
        <v>1247157000</v>
      </c>
      <c r="L402" s="2">
        <f>Table1_1[[#This Row],[Gross Profit (Total Revenue - Cost of Goods Sold)]]-SUM(F402:H402)</f>
        <v>48571000</v>
      </c>
      <c r="M402" s="63">
        <f>1-(Table1_1[[#This Row],[ Cost of Goods Sold ]]/Table1_1[[#This Row],[ Total Revenue ]])</f>
        <v>0.81671427504940919</v>
      </c>
      <c r="N402" s="63">
        <f>+Table1_1[[#This Row],[Operating Profit (Gross Profit - Total operating expenses)]]/Table1_1[[#This Row],[ Total Revenue ]]</f>
        <v>3.1807245642228567E-2</v>
      </c>
    </row>
    <row r="403" spans="1:14" x14ac:dyDescent="0.35">
      <c r="A403" t="s">
        <v>545</v>
      </c>
      <c r="B403" t="s">
        <v>11</v>
      </c>
      <c r="C403" s="1">
        <v>41639</v>
      </c>
      <c r="D403" s="2">
        <v>2514595000</v>
      </c>
      <c r="E403" s="2">
        <v>1118240000</v>
      </c>
      <c r="F403" s="2">
        <v>132447000</v>
      </c>
      <c r="G403" t="s">
        <v>12</v>
      </c>
      <c r="H403" s="2">
        <v>629908000</v>
      </c>
      <c r="I403" t="s">
        <v>52</v>
      </c>
      <c r="J403" t="s">
        <v>53</v>
      </c>
      <c r="K403" s="2">
        <f>+Table1_1[[#This Row],[ Total Revenue ]]-Table1_1[[#This Row],[ Cost of Goods Sold ]]</f>
        <v>1396355000</v>
      </c>
      <c r="L403" s="2">
        <f>Table1_1[[#This Row],[Gross Profit (Total Revenue - Cost of Goods Sold)]]-SUM(F403:H403)</f>
        <v>634000000</v>
      </c>
      <c r="M403" s="63">
        <f>1-(Table1_1[[#This Row],[ Cost of Goods Sold ]]/Table1_1[[#This Row],[ Total Revenue ]])</f>
        <v>0.55530015767946728</v>
      </c>
      <c r="N403" s="63">
        <f>+Table1_1[[#This Row],[Operating Profit (Gross Profit - Total operating expenses)]]/Table1_1[[#This Row],[ Total Revenue ]]</f>
        <v>0.2521280762906154</v>
      </c>
    </row>
    <row r="404" spans="1:14" x14ac:dyDescent="0.35">
      <c r="A404" t="s">
        <v>546</v>
      </c>
      <c r="B404" t="s">
        <v>11</v>
      </c>
      <c r="C404" s="1">
        <v>41274</v>
      </c>
      <c r="D404" s="2">
        <v>115846000000</v>
      </c>
      <c r="E404" s="2">
        <v>46275000000</v>
      </c>
      <c r="F404" s="2">
        <v>39951000000</v>
      </c>
      <c r="G404" t="s">
        <v>12</v>
      </c>
      <c r="H404" s="2">
        <v>16460000000</v>
      </c>
      <c r="I404" t="s">
        <v>182</v>
      </c>
      <c r="J404" t="s">
        <v>183</v>
      </c>
      <c r="K404" s="2">
        <f>+Table1_1[[#This Row],[ Total Revenue ]]-Table1_1[[#This Row],[ Cost of Goods Sold ]]</f>
        <v>69571000000</v>
      </c>
      <c r="L404" s="2">
        <f>Table1_1[[#This Row],[Gross Profit (Total Revenue - Cost of Goods Sold)]]-SUM(F404:H404)</f>
        <v>13160000000</v>
      </c>
      <c r="M404" s="63">
        <f>1-(Table1_1[[#This Row],[ Cost of Goods Sold ]]/Table1_1[[#This Row],[ Total Revenue ]])</f>
        <v>0.60054727828323817</v>
      </c>
      <c r="N404" s="63">
        <f>+Table1_1[[#This Row],[Operating Profit (Gross Profit - Total operating expenses)]]/Table1_1[[#This Row],[ Total Revenue ]]</f>
        <v>0.11359908844500458</v>
      </c>
    </row>
    <row r="405" spans="1:14" x14ac:dyDescent="0.35">
      <c r="A405" t="s">
        <v>547</v>
      </c>
      <c r="B405" t="s">
        <v>11</v>
      </c>
      <c r="C405" s="1">
        <v>41274</v>
      </c>
      <c r="D405" s="2">
        <v>1843641000</v>
      </c>
      <c r="E405" s="2">
        <v>737614000</v>
      </c>
      <c r="F405" s="2">
        <v>477270000</v>
      </c>
      <c r="G405" s="2">
        <v>96004000</v>
      </c>
      <c r="H405" s="2">
        <v>13829000</v>
      </c>
      <c r="I405" t="s">
        <v>25</v>
      </c>
      <c r="J405" t="s">
        <v>28</v>
      </c>
      <c r="K405" s="2">
        <f>+Table1_1[[#This Row],[ Total Revenue ]]-Table1_1[[#This Row],[ Cost of Goods Sold ]]</f>
        <v>1106027000</v>
      </c>
      <c r="L405" s="2">
        <f>Table1_1[[#This Row],[Gross Profit (Total Revenue - Cost of Goods Sold)]]-SUM(F405:H405)</f>
        <v>518924000</v>
      </c>
      <c r="M405" s="63">
        <f>1-(Table1_1[[#This Row],[ Cost of Goods Sold ]]/Table1_1[[#This Row],[ Total Revenue ]])</f>
        <v>0.59991451698025811</v>
      </c>
      <c r="N405" s="63">
        <f>+Table1_1[[#This Row],[Operating Profit (Gross Profit - Total operating expenses)]]/Table1_1[[#This Row],[ Total Revenue ]]</f>
        <v>0.28146694502888575</v>
      </c>
    </row>
    <row r="406" spans="1:14" x14ac:dyDescent="0.35">
      <c r="A406" t="s">
        <v>548</v>
      </c>
      <c r="B406" t="s">
        <v>11</v>
      </c>
      <c r="C406" s="1">
        <v>41453</v>
      </c>
      <c r="D406" s="2">
        <v>15351000000</v>
      </c>
      <c r="E406" s="2">
        <v>10988000000</v>
      </c>
      <c r="F406" s="2">
        <v>1525000000</v>
      </c>
      <c r="G406" s="2">
        <v>1572000000</v>
      </c>
      <c r="H406" t="s">
        <v>12</v>
      </c>
      <c r="I406" t="s">
        <v>22</v>
      </c>
      <c r="J406" t="s">
        <v>489</v>
      </c>
      <c r="K406" s="2">
        <f>+Table1_1[[#This Row],[ Total Revenue ]]-Table1_1[[#This Row],[ Cost of Goods Sold ]]</f>
        <v>4363000000</v>
      </c>
      <c r="L406" s="2">
        <f>Table1_1[[#This Row],[Gross Profit (Total Revenue - Cost of Goods Sold)]]-SUM(F406:H406)</f>
        <v>1266000000</v>
      </c>
      <c r="M406" s="63">
        <f>1-(Table1_1[[#This Row],[ Cost of Goods Sold ]]/Table1_1[[#This Row],[ Total Revenue ]])</f>
        <v>0.28421601198618984</v>
      </c>
      <c r="N406" s="63">
        <f>+Table1_1[[#This Row],[Operating Profit (Gross Profit - Total operating expenses)]]/Table1_1[[#This Row],[ Total Revenue ]]</f>
        <v>8.2470197381278088E-2</v>
      </c>
    </row>
    <row r="407" spans="1:14" x14ac:dyDescent="0.35">
      <c r="A407" t="s">
        <v>549</v>
      </c>
      <c r="B407" t="s">
        <v>11</v>
      </c>
      <c r="C407" s="1">
        <v>41274</v>
      </c>
      <c r="D407" s="2">
        <v>4246400000</v>
      </c>
      <c r="E407" s="2">
        <v>2760500000</v>
      </c>
      <c r="F407" s="2">
        <v>121400000</v>
      </c>
      <c r="G407" t="s">
        <v>12</v>
      </c>
      <c r="H407" s="2">
        <v>364200000</v>
      </c>
      <c r="I407" t="s">
        <v>42</v>
      </c>
      <c r="J407" t="s">
        <v>45</v>
      </c>
      <c r="K407" s="2">
        <f>+Table1_1[[#This Row],[ Total Revenue ]]-Table1_1[[#This Row],[ Cost of Goods Sold ]]</f>
        <v>1485900000</v>
      </c>
      <c r="L407" s="2">
        <f>Table1_1[[#This Row],[Gross Profit (Total Revenue - Cost of Goods Sold)]]-SUM(F407:H407)</f>
        <v>1000300000</v>
      </c>
      <c r="M407" s="63">
        <f>1-(Table1_1[[#This Row],[ Cost of Goods Sold ]]/Table1_1[[#This Row],[ Total Revenue ]])</f>
        <v>0.34991993217784478</v>
      </c>
      <c r="N407" s="63">
        <f>+Table1_1[[#This Row],[Operating Profit (Gross Profit - Total operating expenses)]]/Table1_1[[#This Row],[ Total Revenue ]]</f>
        <v>0.23556424265259984</v>
      </c>
    </row>
    <row r="408" spans="1:14" x14ac:dyDescent="0.35">
      <c r="A408" t="s">
        <v>550</v>
      </c>
      <c r="B408" t="s">
        <v>11</v>
      </c>
      <c r="C408" s="1">
        <v>41274</v>
      </c>
      <c r="D408" s="2">
        <v>91247000000</v>
      </c>
      <c r="E408" s="2">
        <v>1727000000</v>
      </c>
      <c r="F408" s="2">
        <v>48724000000</v>
      </c>
      <c r="G408" t="s">
        <v>12</v>
      </c>
      <c r="H408" s="2">
        <v>8891000000</v>
      </c>
      <c r="I408" t="s">
        <v>47</v>
      </c>
      <c r="J408" t="s">
        <v>105</v>
      </c>
      <c r="K408" s="2">
        <f>+Table1_1[[#This Row],[ Total Revenue ]]-Table1_1[[#This Row],[ Cost of Goods Sold ]]</f>
        <v>89520000000</v>
      </c>
      <c r="L408" s="2">
        <f>Table1_1[[#This Row],[Gross Profit (Total Revenue - Cost of Goods Sold)]]-SUM(F408:H408)</f>
        <v>31905000000</v>
      </c>
      <c r="M408" s="63">
        <f>1-(Table1_1[[#This Row],[ Cost of Goods Sold ]]/Table1_1[[#This Row],[ Total Revenue ]])</f>
        <v>0.98107335035672405</v>
      </c>
      <c r="N408" s="63">
        <f>+Table1_1[[#This Row],[Operating Profit (Gross Profit - Total operating expenses)]]/Table1_1[[#This Row],[ Total Revenue ]]</f>
        <v>0.3496553311341743</v>
      </c>
    </row>
    <row r="409" spans="1:14" x14ac:dyDescent="0.35">
      <c r="A409" t="s">
        <v>551</v>
      </c>
      <c r="B409" t="s">
        <v>11</v>
      </c>
      <c r="C409" s="1">
        <v>41546</v>
      </c>
      <c r="D409" s="2">
        <v>12917000000</v>
      </c>
      <c r="E409" s="2">
        <v>8288000000</v>
      </c>
      <c r="F409" s="2">
        <v>3682000000</v>
      </c>
      <c r="G409" t="s">
        <v>12</v>
      </c>
      <c r="H409" t="s">
        <v>12</v>
      </c>
      <c r="I409" t="s">
        <v>36</v>
      </c>
      <c r="J409" t="s">
        <v>346</v>
      </c>
      <c r="K409" s="2">
        <f>+Table1_1[[#This Row],[ Total Revenue ]]-Table1_1[[#This Row],[ Cost of Goods Sold ]]</f>
        <v>4629000000</v>
      </c>
      <c r="L409" s="2">
        <f>Table1_1[[#This Row],[Gross Profit (Total Revenue - Cost of Goods Sold)]]-SUM(F409:H409)</f>
        <v>947000000</v>
      </c>
      <c r="M409" s="63">
        <f>1-(Table1_1[[#This Row],[ Cost of Goods Sold ]]/Table1_1[[#This Row],[ Total Revenue ]])</f>
        <v>0.35836494542076336</v>
      </c>
      <c r="N409" s="63">
        <f>+Table1_1[[#This Row],[Operating Profit (Gross Profit - Total operating expenses)]]/Table1_1[[#This Row],[ Total Revenue ]]</f>
        <v>7.3314237051947048E-2</v>
      </c>
    </row>
    <row r="410" spans="1:14" x14ac:dyDescent="0.35">
      <c r="A410" t="s">
        <v>552</v>
      </c>
      <c r="B410" t="s">
        <v>11</v>
      </c>
      <c r="C410" s="1">
        <v>41639</v>
      </c>
      <c r="D410" s="2">
        <v>18769000000</v>
      </c>
      <c r="E410" s="2">
        <v>15471000000</v>
      </c>
      <c r="F410" s="2">
        <v>1828000000</v>
      </c>
      <c r="G410" t="s">
        <v>12</v>
      </c>
      <c r="H410" s="2">
        <v>25000000</v>
      </c>
      <c r="I410" t="s">
        <v>19</v>
      </c>
      <c r="J410" t="s">
        <v>480</v>
      </c>
      <c r="K410" s="2">
        <f>+Table1_1[[#This Row],[ Total Revenue ]]-Table1_1[[#This Row],[ Cost of Goods Sold ]]</f>
        <v>3298000000</v>
      </c>
      <c r="L410" s="2">
        <f>Table1_1[[#This Row],[Gross Profit (Total Revenue - Cost of Goods Sold)]]-SUM(F410:H410)</f>
        <v>1445000000</v>
      </c>
      <c r="M410" s="63">
        <f>1-(Table1_1[[#This Row],[ Cost of Goods Sold ]]/Table1_1[[#This Row],[ Total Revenue ]])</f>
        <v>0.17571527518780972</v>
      </c>
      <c r="N410" s="63">
        <f>+Table1_1[[#This Row],[Operating Profit (Gross Profit - Total operating expenses)]]/Table1_1[[#This Row],[ Total Revenue ]]</f>
        <v>7.6988651499813529E-2</v>
      </c>
    </row>
    <row r="411" spans="1:14" x14ac:dyDescent="0.35">
      <c r="A411" t="s">
        <v>553</v>
      </c>
      <c r="B411" t="s">
        <v>11</v>
      </c>
      <c r="C411" s="1">
        <v>41639</v>
      </c>
      <c r="D411" s="2">
        <v>13983000000</v>
      </c>
      <c r="E411" s="2">
        <v>9112000000</v>
      </c>
      <c r="F411" s="2">
        <v>1468000000</v>
      </c>
      <c r="G411" t="s">
        <v>12</v>
      </c>
      <c r="H411" s="2">
        <v>1333000000</v>
      </c>
      <c r="I411" t="s">
        <v>13</v>
      </c>
      <c r="J411" t="s">
        <v>554</v>
      </c>
      <c r="K411" s="2">
        <f>+Table1_1[[#This Row],[ Total Revenue ]]-Table1_1[[#This Row],[ Cost of Goods Sold ]]</f>
        <v>4871000000</v>
      </c>
      <c r="L411" s="2">
        <f>Table1_1[[#This Row],[Gross Profit (Total Revenue - Cost of Goods Sold)]]-SUM(F411:H411)</f>
        <v>2070000000</v>
      </c>
      <c r="M411" s="63">
        <f>1-(Table1_1[[#This Row],[ Cost of Goods Sold ]]/Table1_1[[#This Row],[ Total Revenue ]])</f>
        <v>0.34835156976328396</v>
      </c>
      <c r="N411" s="63">
        <f>+Table1_1[[#This Row],[Operating Profit (Gross Profit - Total operating expenses)]]/Table1_1[[#This Row],[ Total Revenue ]]</f>
        <v>0.14803690195237074</v>
      </c>
    </row>
    <row r="412" spans="1:14" x14ac:dyDescent="0.35">
      <c r="A412" t="s">
        <v>555</v>
      </c>
      <c r="B412" t="s">
        <v>11</v>
      </c>
      <c r="C412" s="1">
        <v>41274</v>
      </c>
      <c r="D412" s="2">
        <v>7486000000</v>
      </c>
      <c r="E412" s="2">
        <v>4523000000</v>
      </c>
      <c r="F412" s="2">
        <v>595000000</v>
      </c>
      <c r="G412" t="s">
        <v>12</v>
      </c>
      <c r="H412" s="2">
        <v>756000000</v>
      </c>
      <c r="I412" t="s">
        <v>83</v>
      </c>
      <c r="J412" t="s">
        <v>84</v>
      </c>
      <c r="K412" s="2">
        <f>+Table1_1[[#This Row],[ Total Revenue ]]-Table1_1[[#This Row],[ Cost of Goods Sold ]]</f>
        <v>2963000000</v>
      </c>
      <c r="L412" s="2">
        <f>Table1_1[[#This Row],[Gross Profit (Total Revenue - Cost of Goods Sold)]]-SUM(F412:H412)</f>
        <v>1612000000</v>
      </c>
      <c r="M412" s="63">
        <f>1-(Table1_1[[#This Row],[ Cost of Goods Sold ]]/Table1_1[[#This Row],[ Total Revenue ]])</f>
        <v>0.39580550360673261</v>
      </c>
      <c r="N412" s="63">
        <f>+Table1_1[[#This Row],[Operating Profit (Gross Profit - Total operating expenses)]]/Table1_1[[#This Row],[ Total Revenue ]]</f>
        <v>0.21533529254608602</v>
      </c>
    </row>
    <row r="413" spans="1:14" x14ac:dyDescent="0.35">
      <c r="A413" t="s">
        <v>556</v>
      </c>
      <c r="B413" t="s">
        <v>11</v>
      </c>
      <c r="C413" s="1">
        <v>41305</v>
      </c>
      <c r="D413" s="2">
        <v>468651000000</v>
      </c>
      <c r="E413" s="2">
        <v>352297000000</v>
      </c>
      <c r="F413" s="2">
        <v>88629000000</v>
      </c>
      <c r="G413" t="s">
        <v>12</v>
      </c>
      <c r="H413" t="s">
        <v>12</v>
      </c>
      <c r="I413" t="s">
        <v>36</v>
      </c>
      <c r="J413" t="s">
        <v>168</v>
      </c>
      <c r="K413" s="2">
        <f>+Table1_1[[#This Row],[ Total Revenue ]]-Table1_1[[#This Row],[ Cost of Goods Sold ]]</f>
        <v>116354000000</v>
      </c>
      <c r="L413" s="2">
        <f>Table1_1[[#This Row],[Gross Profit (Total Revenue - Cost of Goods Sold)]]-SUM(F413:H413)</f>
        <v>27725000000</v>
      </c>
      <c r="M413" s="63">
        <f>1-(Table1_1[[#This Row],[ Cost of Goods Sold ]]/Table1_1[[#This Row],[ Total Revenue ]])</f>
        <v>0.24827430219929114</v>
      </c>
      <c r="N413" s="63">
        <f>+Table1_1[[#This Row],[Operating Profit (Gross Profit - Total operating expenses)]]/Table1_1[[#This Row],[ Total Revenue ]]</f>
        <v>5.9159161081487076E-2</v>
      </c>
    </row>
    <row r="414" spans="1:14" x14ac:dyDescent="0.35">
      <c r="A414" t="s">
        <v>557</v>
      </c>
      <c r="B414" t="s">
        <v>11</v>
      </c>
      <c r="C414" s="1">
        <v>41912</v>
      </c>
      <c r="D414" s="2">
        <v>9895100000</v>
      </c>
      <c r="E414" s="2">
        <v>7961500000</v>
      </c>
      <c r="F414" s="2">
        <v>937600000</v>
      </c>
      <c r="G414" t="s">
        <v>12</v>
      </c>
      <c r="H414" s="2">
        <v>86000000</v>
      </c>
      <c r="I414" t="s">
        <v>59</v>
      </c>
      <c r="J414" t="s">
        <v>96</v>
      </c>
      <c r="K414" s="2">
        <f>+Table1_1[[#This Row],[ Total Revenue ]]-Table1_1[[#This Row],[ Cost of Goods Sold ]]</f>
        <v>1933600000</v>
      </c>
      <c r="L414" s="2">
        <f>Table1_1[[#This Row],[Gross Profit (Total Revenue - Cost of Goods Sold)]]-SUM(F414:H414)</f>
        <v>910000000</v>
      </c>
      <c r="M414" s="63">
        <f>1-(Table1_1[[#This Row],[ Cost of Goods Sold ]]/Table1_1[[#This Row],[ Total Revenue ]])</f>
        <v>0.19540984931936012</v>
      </c>
      <c r="N414" s="63">
        <f>+Table1_1[[#This Row],[Operating Profit (Gross Profit - Total operating expenses)]]/Table1_1[[#This Row],[ Total Revenue ]]</f>
        <v>9.1964709805863507E-2</v>
      </c>
    </row>
    <row r="415" spans="1:14" x14ac:dyDescent="0.35">
      <c r="A415" t="s">
        <v>558</v>
      </c>
      <c r="B415" t="s">
        <v>11</v>
      </c>
      <c r="C415" s="1">
        <v>41274</v>
      </c>
      <c r="D415" s="2">
        <v>5664800000</v>
      </c>
      <c r="E415" s="2">
        <v>3194200000</v>
      </c>
      <c r="F415" s="2">
        <v>1140600000</v>
      </c>
      <c r="G415" t="s">
        <v>12</v>
      </c>
      <c r="H415" t="s">
        <v>12</v>
      </c>
      <c r="I415" t="s">
        <v>22</v>
      </c>
      <c r="J415" t="s">
        <v>57</v>
      </c>
      <c r="K415" s="2">
        <f>+Table1_1[[#This Row],[ Total Revenue ]]-Table1_1[[#This Row],[ Cost of Goods Sold ]]</f>
        <v>2470600000</v>
      </c>
      <c r="L415" s="2">
        <f>Table1_1[[#This Row],[Gross Profit (Total Revenue - Cost of Goods Sold)]]-SUM(F415:H415)</f>
        <v>1330000000</v>
      </c>
      <c r="M415" s="63">
        <f>1-(Table1_1[[#This Row],[ Cost of Goods Sold ]]/Table1_1[[#This Row],[ Total Revenue ]])</f>
        <v>0.43613190227369014</v>
      </c>
      <c r="N415" s="63">
        <f>+Table1_1[[#This Row],[Operating Profit (Gross Profit - Total operating expenses)]]/Table1_1[[#This Row],[ Total Revenue ]]</f>
        <v>0.23478322270865698</v>
      </c>
    </row>
    <row r="416" spans="1:14" x14ac:dyDescent="0.35">
      <c r="A416" t="s">
        <v>559</v>
      </c>
      <c r="B416" t="s">
        <v>11</v>
      </c>
      <c r="C416" s="1">
        <v>41274</v>
      </c>
      <c r="D416" s="2">
        <v>5989000000</v>
      </c>
      <c r="E416" s="2">
        <v>4993000000</v>
      </c>
      <c r="F416" s="2">
        <v>320000000</v>
      </c>
      <c r="G416" s="2">
        <v>32000000</v>
      </c>
      <c r="H416" t="s">
        <v>12</v>
      </c>
      <c r="I416" t="s">
        <v>52</v>
      </c>
      <c r="J416" t="s">
        <v>53</v>
      </c>
      <c r="K416" s="2">
        <f>+Table1_1[[#This Row],[ Total Revenue ]]-Table1_1[[#This Row],[ Cost of Goods Sold ]]</f>
        <v>996000000</v>
      </c>
      <c r="L416" s="2">
        <f>Table1_1[[#This Row],[Gross Profit (Total Revenue - Cost of Goods Sold)]]-SUM(F416:H416)</f>
        <v>644000000</v>
      </c>
      <c r="M416" s="63">
        <f>1-(Table1_1[[#This Row],[ Cost of Goods Sold ]]/Table1_1[[#This Row],[ Total Revenue ]])</f>
        <v>0.16630489230255463</v>
      </c>
      <c r="N416" s="63">
        <f>+Table1_1[[#This Row],[Operating Profit (Gross Profit - Total operating expenses)]]/Table1_1[[#This Row],[ Total Revenue ]]</f>
        <v>0.10753047253297712</v>
      </c>
    </row>
    <row r="417" spans="1:14" x14ac:dyDescent="0.35">
      <c r="A417" t="s">
        <v>560</v>
      </c>
      <c r="B417" t="s">
        <v>11</v>
      </c>
      <c r="C417" s="1">
        <v>41274</v>
      </c>
      <c r="D417" s="2">
        <v>4534000000</v>
      </c>
      <c r="E417" s="2">
        <v>2093000000</v>
      </c>
      <c r="F417" s="2">
        <v>1389000000</v>
      </c>
      <c r="G417" t="s">
        <v>12</v>
      </c>
      <c r="H417" s="2">
        <v>185000000</v>
      </c>
      <c r="I417" t="s">
        <v>19</v>
      </c>
      <c r="J417" t="s">
        <v>133</v>
      </c>
      <c r="K417" s="2">
        <f>+Table1_1[[#This Row],[ Total Revenue ]]-Table1_1[[#This Row],[ Cost of Goods Sold ]]</f>
        <v>2441000000</v>
      </c>
      <c r="L417" s="2">
        <f>Table1_1[[#This Row],[Gross Profit (Total Revenue - Cost of Goods Sold)]]-SUM(F417:H417)</f>
        <v>867000000</v>
      </c>
      <c r="M417" s="63">
        <f>1-(Table1_1[[#This Row],[ Cost of Goods Sold ]]/Table1_1[[#This Row],[ Total Revenue ]])</f>
        <v>0.53837670930745474</v>
      </c>
      <c r="N417" s="63">
        <f>+Table1_1[[#This Row],[Operating Profit (Gross Profit - Total operating expenses)]]/Table1_1[[#This Row],[ Total Revenue ]]</f>
        <v>0.19122187913542127</v>
      </c>
    </row>
    <row r="418" spans="1:14" x14ac:dyDescent="0.35">
      <c r="A418" t="s">
        <v>561</v>
      </c>
      <c r="B418" t="s">
        <v>11</v>
      </c>
      <c r="C418" s="1">
        <v>41274</v>
      </c>
      <c r="D418" s="2">
        <v>5154284000</v>
      </c>
      <c r="E418" s="2">
        <v>3251575000</v>
      </c>
      <c r="F418" s="2">
        <v>481677000</v>
      </c>
      <c r="G418" t="s">
        <v>12</v>
      </c>
      <c r="H418" s="2">
        <v>373199000</v>
      </c>
      <c r="I418" t="s">
        <v>19</v>
      </c>
      <c r="J418" t="s">
        <v>562</v>
      </c>
      <c r="K418" s="2">
        <f>+Table1_1[[#This Row],[ Total Revenue ]]-Table1_1[[#This Row],[ Cost of Goods Sold ]]</f>
        <v>1902709000</v>
      </c>
      <c r="L418" s="2">
        <f>Table1_1[[#This Row],[Gross Profit (Total Revenue - Cost of Goods Sold)]]-SUM(F418:H418)</f>
        <v>1047833000</v>
      </c>
      <c r="M418" s="63">
        <f>1-(Table1_1[[#This Row],[ Cost of Goods Sold ]]/Table1_1[[#This Row],[ Total Revenue ]])</f>
        <v>0.36915098197926233</v>
      </c>
      <c r="N418" s="63">
        <f>+Table1_1[[#This Row],[Operating Profit (Gross Profit - Total operating expenses)]]/Table1_1[[#This Row],[ Total Revenue ]]</f>
        <v>0.20329360974288571</v>
      </c>
    </row>
    <row r="419" spans="1:14" x14ac:dyDescent="0.35">
      <c r="A419" t="s">
        <v>563</v>
      </c>
      <c r="B419" t="s">
        <v>11</v>
      </c>
      <c r="C419" s="1">
        <v>41274</v>
      </c>
      <c r="D419" s="2">
        <v>1623938000</v>
      </c>
      <c r="E419" s="2">
        <v>337903000</v>
      </c>
      <c r="F419" s="2">
        <v>188302000</v>
      </c>
      <c r="G419" t="s">
        <v>12</v>
      </c>
      <c r="H419" s="2">
        <v>513916000</v>
      </c>
      <c r="I419" t="s">
        <v>83</v>
      </c>
      <c r="J419" t="s">
        <v>84</v>
      </c>
      <c r="K419" s="2">
        <f>+Table1_1[[#This Row],[ Total Revenue ]]-Table1_1[[#This Row],[ Cost of Goods Sold ]]</f>
        <v>1286035000</v>
      </c>
      <c r="L419" s="2">
        <f>Table1_1[[#This Row],[Gross Profit (Total Revenue - Cost of Goods Sold)]]-SUM(F419:H419)</f>
        <v>583817000</v>
      </c>
      <c r="M419" s="63">
        <f>1-(Table1_1[[#This Row],[ Cost of Goods Sold ]]/Table1_1[[#This Row],[ Total Revenue ]])</f>
        <v>0.79192370644692101</v>
      </c>
      <c r="N419" s="63">
        <f>+Table1_1[[#This Row],[Operating Profit (Gross Profit - Total operating expenses)]]/Table1_1[[#This Row],[ Total Revenue ]]</f>
        <v>0.35950695162007418</v>
      </c>
    </row>
    <row r="420" spans="1:14" x14ac:dyDescent="0.35">
      <c r="A420" t="s">
        <v>564</v>
      </c>
      <c r="B420" t="s">
        <v>11</v>
      </c>
      <c r="C420" s="1">
        <v>41274</v>
      </c>
      <c r="D420" s="2">
        <v>10128223000</v>
      </c>
      <c r="E420" s="2">
        <v>6710036000</v>
      </c>
      <c r="F420" s="2">
        <v>669451000</v>
      </c>
      <c r="G420" t="s">
        <v>12</v>
      </c>
      <c r="H420" s="2">
        <v>926053000</v>
      </c>
      <c r="I420" t="s">
        <v>42</v>
      </c>
      <c r="J420" t="s">
        <v>43</v>
      </c>
      <c r="K420" s="2">
        <f>+Table1_1[[#This Row],[ Total Revenue ]]-Table1_1[[#This Row],[ Cost of Goods Sold ]]</f>
        <v>3418187000</v>
      </c>
      <c r="L420" s="2">
        <f>Table1_1[[#This Row],[Gross Profit (Total Revenue - Cost of Goods Sold)]]-SUM(F420:H420)</f>
        <v>1822683000</v>
      </c>
      <c r="M420" s="63">
        <f>1-(Table1_1[[#This Row],[ Cost of Goods Sold ]]/Table1_1[[#This Row],[ Total Revenue ]])</f>
        <v>0.3374912854900608</v>
      </c>
      <c r="N420" s="63">
        <f>+Table1_1[[#This Row],[Operating Profit (Gross Profit - Total operating expenses)]]/Table1_1[[#This Row],[ Total Revenue ]]</f>
        <v>0.17996078877805119</v>
      </c>
    </row>
    <row r="421" spans="1:14" x14ac:dyDescent="0.35">
      <c r="A421" t="s">
        <v>565</v>
      </c>
      <c r="B421" t="s">
        <v>11</v>
      </c>
      <c r="C421" s="1">
        <v>41274</v>
      </c>
      <c r="D421" s="2">
        <v>7232397000</v>
      </c>
      <c r="E421" s="2">
        <v>5165169000</v>
      </c>
      <c r="F421" t="s">
        <v>12</v>
      </c>
      <c r="G421" t="s">
        <v>12</v>
      </c>
      <c r="H421" s="2">
        <v>1173955000</v>
      </c>
      <c r="I421" t="s">
        <v>47</v>
      </c>
      <c r="J421" t="s">
        <v>50</v>
      </c>
      <c r="K421" s="2">
        <f>+Table1_1[[#This Row],[ Total Revenue ]]-Table1_1[[#This Row],[ Cost of Goods Sold ]]</f>
        <v>2067228000</v>
      </c>
      <c r="L421" s="2">
        <f>Table1_1[[#This Row],[Gross Profit (Total Revenue - Cost of Goods Sold)]]-SUM(F421:H421)</f>
        <v>893273000</v>
      </c>
      <c r="M421" s="63">
        <f>1-(Table1_1[[#This Row],[ Cost of Goods Sold ]]/Table1_1[[#This Row],[ Total Revenue ]])</f>
        <v>0.28582888909444548</v>
      </c>
      <c r="N421" s="63">
        <f>+Table1_1[[#This Row],[Operating Profit (Gross Profit - Total operating expenses)]]/Table1_1[[#This Row],[ Total Revenue ]]</f>
        <v>0.12350995112685324</v>
      </c>
    </row>
    <row r="422" spans="1:14" x14ac:dyDescent="0.35">
      <c r="A422" t="s">
        <v>566</v>
      </c>
      <c r="B422" t="s">
        <v>11</v>
      </c>
      <c r="C422" s="1">
        <v>41363</v>
      </c>
      <c r="D422" s="2">
        <v>2168652000</v>
      </c>
      <c r="E422" s="2">
        <v>737206000</v>
      </c>
      <c r="F422" s="2">
        <v>365684000</v>
      </c>
      <c r="G422" s="2">
        <v>475522000</v>
      </c>
      <c r="H422" s="2">
        <v>9508000</v>
      </c>
      <c r="I422" t="s">
        <v>22</v>
      </c>
      <c r="J422" t="s">
        <v>34</v>
      </c>
      <c r="K422" s="2">
        <f>+Table1_1[[#This Row],[ Total Revenue ]]-Table1_1[[#This Row],[ Cost of Goods Sold ]]</f>
        <v>1431446000</v>
      </c>
      <c r="L422" s="2">
        <f>Table1_1[[#This Row],[Gross Profit (Total Revenue - Cost of Goods Sold)]]-SUM(F422:H422)</f>
        <v>580732000</v>
      </c>
      <c r="M422" s="63">
        <f>1-(Table1_1[[#This Row],[ Cost of Goods Sold ]]/Table1_1[[#This Row],[ Total Revenue ]])</f>
        <v>0.66006256421039433</v>
      </c>
      <c r="N422" s="63">
        <f>+Table1_1[[#This Row],[Operating Profit (Gross Profit - Total operating expenses)]]/Table1_1[[#This Row],[ Total Revenue ]]</f>
        <v>0.26778478059181465</v>
      </c>
    </row>
    <row r="423" spans="1:14" x14ac:dyDescent="0.35">
      <c r="A423" t="s">
        <v>567</v>
      </c>
      <c r="B423" t="s">
        <v>11</v>
      </c>
      <c r="C423" s="1">
        <v>41274</v>
      </c>
      <c r="D423" s="2">
        <v>451509000000</v>
      </c>
      <c r="E423" s="2">
        <v>302056000000</v>
      </c>
      <c r="F423" s="2">
        <v>81844000000</v>
      </c>
      <c r="G423" t="s">
        <v>12</v>
      </c>
      <c r="H423" s="2">
        <v>15888000000</v>
      </c>
      <c r="I423" t="s">
        <v>83</v>
      </c>
      <c r="J423" t="s">
        <v>144</v>
      </c>
      <c r="K423" s="2">
        <f>+Table1_1[[#This Row],[ Total Revenue ]]-Table1_1[[#This Row],[ Cost of Goods Sold ]]</f>
        <v>149453000000</v>
      </c>
      <c r="L423" s="2">
        <f>Table1_1[[#This Row],[Gross Profit (Total Revenue - Cost of Goods Sold)]]-SUM(F423:H423)</f>
        <v>51721000000</v>
      </c>
      <c r="M423" s="63">
        <f>1-(Table1_1[[#This Row],[ Cost of Goods Sold ]]/Table1_1[[#This Row],[ Total Revenue ]])</f>
        <v>0.33100779829416471</v>
      </c>
      <c r="N423" s="63">
        <f>+Table1_1[[#This Row],[Operating Profit (Gross Profit - Total operating expenses)]]/Table1_1[[#This Row],[ Total Revenue ]]</f>
        <v>0.11455142643889712</v>
      </c>
    </row>
    <row r="424" spans="1:14" x14ac:dyDescent="0.35">
      <c r="A424" t="s">
        <v>568</v>
      </c>
      <c r="B424" t="s">
        <v>11</v>
      </c>
      <c r="C424" s="1">
        <v>41274</v>
      </c>
      <c r="D424" s="2">
        <v>2928429000</v>
      </c>
      <c r="E424" s="2">
        <v>1372042000</v>
      </c>
      <c r="F424" s="2">
        <v>1148731000</v>
      </c>
      <c r="G424" t="s">
        <v>12</v>
      </c>
      <c r="H424" t="s">
        <v>12</v>
      </c>
      <c r="I424" t="s">
        <v>25</v>
      </c>
      <c r="J424" t="s">
        <v>166</v>
      </c>
      <c r="K424" s="2">
        <f>+Table1_1[[#This Row],[ Total Revenue ]]-Table1_1[[#This Row],[ Cost of Goods Sold ]]</f>
        <v>1556387000</v>
      </c>
      <c r="L424" s="2">
        <f>Table1_1[[#This Row],[Gross Profit (Total Revenue - Cost of Goods Sold)]]-SUM(F424:H424)</f>
        <v>407656000</v>
      </c>
      <c r="M424" s="63">
        <f>1-(Table1_1[[#This Row],[ Cost of Goods Sold ]]/Table1_1[[#This Row],[ Total Revenue ]])</f>
        <v>0.53147506734839745</v>
      </c>
      <c r="N424" s="63">
        <f>+Table1_1[[#This Row],[Operating Profit (Gross Profit - Total operating expenses)]]/Table1_1[[#This Row],[ Total Revenue ]]</f>
        <v>0.13920637993955121</v>
      </c>
    </row>
    <row r="425" spans="1:14" x14ac:dyDescent="0.35">
      <c r="A425" t="s">
        <v>569</v>
      </c>
      <c r="B425" t="s">
        <v>11</v>
      </c>
      <c r="C425" s="1">
        <v>41274</v>
      </c>
      <c r="D425" s="2">
        <v>20421000000</v>
      </c>
      <c r="E425" s="2">
        <v>13634000000</v>
      </c>
      <c r="F425" s="2">
        <v>4398000000</v>
      </c>
      <c r="G425" s="2">
        <v>655000000</v>
      </c>
      <c r="H425" s="2">
        <v>301000000</v>
      </c>
      <c r="I425" t="s">
        <v>22</v>
      </c>
      <c r="J425" t="s">
        <v>176</v>
      </c>
      <c r="K425" s="2">
        <f>+Table1_1[[#This Row],[ Total Revenue ]]-Table1_1[[#This Row],[ Cost of Goods Sold ]]</f>
        <v>6787000000</v>
      </c>
      <c r="L425" s="2">
        <f>Table1_1[[#This Row],[Gross Profit (Total Revenue - Cost of Goods Sold)]]-SUM(F425:H425)</f>
        <v>1433000000</v>
      </c>
      <c r="M425" s="63">
        <f>1-(Table1_1[[#This Row],[ Cost of Goods Sold ]]/Table1_1[[#This Row],[ Total Revenue ]])</f>
        <v>0.33235394936584883</v>
      </c>
      <c r="N425" s="63">
        <f>+Table1_1[[#This Row],[Operating Profit (Gross Profit - Total operating expenses)]]/Table1_1[[#This Row],[ Total Revenue ]]</f>
        <v>7.0172861270261011E-2</v>
      </c>
    </row>
    <row r="426" spans="1:14" x14ac:dyDescent="0.35">
      <c r="A426" t="s">
        <v>570</v>
      </c>
      <c r="B426" t="s">
        <v>11</v>
      </c>
      <c r="C426" s="1">
        <v>41274</v>
      </c>
      <c r="D426" s="2">
        <v>3791000000</v>
      </c>
      <c r="E426" s="2">
        <v>2289000000</v>
      </c>
      <c r="F426" s="2">
        <v>936000000</v>
      </c>
      <c r="G426" s="2">
        <v>106000000</v>
      </c>
      <c r="H426" t="s">
        <v>12</v>
      </c>
      <c r="I426" t="s">
        <v>13</v>
      </c>
      <c r="J426" t="s">
        <v>164</v>
      </c>
      <c r="K426" s="2">
        <f>+Table1_1[[#This Row],[ Total Revenue ]]-Table1_1[[#This Row],[ Cost of Goods Sold ]]</f>
        <v>1502000000</v>
      </c>
      <c r="L426" s="2">
        <f>Table1_1[[#This Row],[Gross Profit (Total Revenue - Cost of Goods Sold)]]-SUM(F426:H426)</f>
        <v>460000000</v>
      </c>
      <c r="M426" s="63">
        <f>1-(Table1_1[[#This Row],[ Cost of Goods Sold ]]/Table1_1[[#This Row],[ Total Revenue ]])</f>
        <v>0.39620152993933</v>
      </c>
      <c r="N426" s="63">
        <f>+Table1_1[[#This Row],[Operating Profit (Gross Profit - Total operating expenses)]]/Table1_1[[#This Row],[ Total Revenue ]]</f>
        <v>0.12134001582695858</v>
      </c>
    </row>
    <row r="427" spans="1:14" x14ac:dyDescent="0.35">
      <c r="A427" t="s">
        <v>571</v>
      </c>
      <c r="B427" t="s">
        <v>11</v>
      </c>
      <c r="C427" s="1">
        <v>41274</v>
      </c>
      <c r="D427" s="2">
        <v>4986566000</v>
      </c>
      <c r="E427" s="2">
        <v>1620566000</v>
      </c>
      <c r="F427" s="2">
        <v>1641819000</v>
      </c>
      <c r="G427" s="2">
        <v>885824000</v>
      </c>
      <c r="H427" s="2">
        <v>35819000</v>
      </c>
      <c r="I427" t="s">
        <v>22</v>
      </c>
      <c r="J427" t="s">
        <v>57</v>
      </c>
      <c r="K427" s="2">
        <f>+Table1_1[[#This Row],[ Total Revenue ]]-Table1_1[[#This Row],[ Cost of Goods Sold ]]</f>
        <v>3366000000</v>
      </c>
      <c r="L427" s="2">
        <f>Table1_1[[#This Row],[Gross Profit (Total Revenue - Cost of Goods Sold)]]-SUM(F427:H427)</f>
        <v>802538000</v>
      </c>
      <c r="M427" s="63">
        <f>1-(Table1_1[[#This Row],[ Cost of Goods Sold ]]/Table1_1[[#This Row],[ Total Revenue ]])</f>
        <v>0.67501362661198105</v>
      </c>
      <c r="N427" s="63">
        <f>+Table1_1[[#This Row],[Operating Profit (Gross Profit - Total operating expenses)]]/Table1_1[[#This Row],[ Total Revenue ]]</f>
        <v>0.16094001362861737</v>
      </c>
    </row>
    <row r="428" spans="1:14" x14ac:dyDescent="0.35">
      <c r="A428" t="s">
        <v>572</v>
      </c>
      <c r="B428" t="s">
        <v>11</v>
      </c>
      <c r="C428" s="1">
        <v>41272</v>
      </c>
      <c r="D428" s="2">
        <v>13633000000</v>
      </c>
      <c r="E428" s="2">
        <v>9852000000</v>
      </c>
      <c r="F428" s="2">
        <v>1450000000</v>
      </c>
      <c r="G428" t="s">
        <v>12</v>
      </c>
      <c r="H428" t="s">
        <v>12</v>
      </c>
      <c r="I428" t="s">
        <v>19</v>
      </c>
      <c r="J428" t="s">
        <v>155</v>
      </c>
      <c r="K428" s="2">
        <f>+Table1_1[[#This Row],[ Total Revenue ]]-Table1_1[[#This Row],[ Cost of Goods Sold ]]</f>
        <v>3781000000</v>
      </c>
      <c r="L428" s="2">
        <f>Table1_1[[#This Row],[Gross Profit (Total Revenue - Cost of Goods Sold)]]-SUM(F428:H428)</f>
        <v>2331000000</v>
      </c>
      <c r="M428" s="63">
        <f>1-(Table1_1[[#This Row],[ Cost of Goods Sold ]]/Table1_1[[#This Row],[ Total Revenue ]])</f>
        <v>0.2773417442969266</v>
      </c>
      <c r="N428" s="63">
        <f>+Table1_1[[#This Row],[Operating Profit (Gross Profit - Total operating expenses)]]/Table1_1[[#This Row],[ Total Revenue ]]</f>
        <v>0.17098217560331549</v>
      </c>
    </row>
    <row r="429" spans="1:14" x14ac:dyDescent="0.35">
      <c r="A429" t="s">
        <v>573</v>
      </c>
      <c r="B429" t="s">
        <v>11</v>
      </c>
      <c r="C429" s="1">
        <v>41274</v>
      </c>
      <c r="D429" s="2">
        <v>4471700000</v>
      </c>
      <c r="E429" s="2">
        <v>1125200000</v>
      </c>
      <c r="F429" s="2">
        <v>1822100000</v>
      </c>
      <c r="G429" s="2">
        <v>225600000</v>
      </c>
      <c r="H429" t="s">
        <v>12</v>
      </c>
      <c r="I429" t="s">
        <v>25</v>
      </c>
      <c r="J429" t="s">
        <v>30</v>
      </c>
      <c r="K429" s="2">
        <f>+Table1_1[[#This Row],[ Total Revenue ]]-Table1_1[[#This Row],[ Cost of Goods Sold ]]</f>
        <v>3346500000</v>
      </c>
      <c r="L429" s="2">
        <f>Table1_1[[#This Row],[Gross Profit (Total Revenue - Cost of Goods Sold)]]-SUM(F429:H429)</f>
        <v>1298800000</v>
      </c>
      <c r="M429" s="63">
        <f>1-(Table1_1[[#This Row],[ Cost of Goods Sold ]]/Table1_1[[#This Row],[ Total Revenue ]])</f>
        <v>0.74837310195227769</v>
      </c>
      <c r="N429" s="63">
        <f>+Table1_1[[#This Row],[Operating Profit (Gross Profit - Total operating expenses)]]/Table1_1[[#This Row],[ Total Revenue ]]</f>
        <v>0.29044882259543353</v>
      </c>
    </row>
    <row r="430" spans="1:14" x14ac:dyDescent="0.35">
      <c r="A430" t="s">
        <v>574</v>
      </c>
      <c r="B430" t="s">
        <v>11</v>
      </c>
      <c r="C430" s="1">
        <v>41274</v>
      </c>
      <c r="D430" s="2">
        <v>2458592000</v>
      </c>
      <c r="E430" s="2">
        <v>80146000</v>
      </c>
      <c r="F430" s="2">
        <v>1579007000</v>
      </c>
      <c r="G430" t="s">
        <v>12</v>
      </c>
      <c r="H430" s="2">
        <v>31237000</v>
      </c>
      <c r="I430" t="s">
        <v>47</v>
      </c>
      <c r="J430" t="s">
        <v>140</v>
      </c>
      <c r="K430" s="2">
        <f>+Table1_1[[#This Row],[ Total Revenue ]]-Table1_1[[#This Row],[ Cost of Goods Sold ]]</f>
        <v>2378446000</v>
      </c>
      <c r="L430" s="2">
        <f>Table1_1[[#This Row],[Gross Profit (Total Revenue - Cost of Goods Sold)]]-SUM(F430:H430)</f>
        <v>768202000</v>
      </c>
      <c r="M430" s="63">
        <f>1-(Table1_1[[#This Row],[ Cost of Goods Sold ]]/Table1_1[[#This Row],[ Total Revenue ]])</f>
        <v>0.96740166729575305</v>
      </c>
      <c r="N430" s="63">
        <f>+Table1_1[[#This Row],[Operating Profit (Gross Profit - Total operating expenses)]]/Table1_1[[#This Row],[ Total Revenue ]]</f>
        <v>0.31245607241868517</v>
      </c>
    </row>
    <row r="431" spans="1:14" x14ac:dyDescent="0.35">
      <c r="A431" t="s">
        <v>575</v>
      </c>
      <c r="B431" t="s">
        <v>11</v>
      </c>
      <c r="C431" s="1">
        <v>41639</v>
      </c>
      <c r="D431" s="2">
        <v>4561000000</v>
      </c>
      <c r="E431" s="2">
        <v>1669000000</v>
      </c>
      <c r="F431" s="2">
        <v>1613000000</v>
      </c>
      <c r="G431" s="2">
        <v>399000000</v>
      </c>
      <c r="H431" s="2">
        <v>60000000</v>
      </c>
      <c r="I431" t="s">
        <v>25</v>
      </c>
      <c r="J431" t="s">
        <v>26</v>
      </c>
      <c r="K431" s="2">
        <f>+Table1_1[[#This Row],[ Total Revenue ]]-Table1_1[[#This Row],[ Cost of Goods Sold ]]</f>
        <v>2892000000</v>
      </c>
      <c r="L431" s="2">
        <f>Table1_1[[#This Row],[Gross Profit (Total Revenue - Cost of Goods Sold)]]-SUM(F431:H431)</f>
        <v>820000000</v>
      </c>
      <c r="M431" s="63">
        <f>1-(Table1_1[[#This Row],[ Cost of Goods Sold ]]/Table1_1[[#This Row],[ Total Revenue ]])</f>
        <v>0.63407147555360666</v>
      </c>
      <c r="N431" s="63">
        <f>+Table1_1[[#This Row],[Operating Profit (Gross Profit - Total operating expenses)]]/Table1_1[[#This Row],[ Total Revenue ]]</f>
        <v>0.17978513483885114</v>
      </c>
    </row>
    <row r="432" spans="1:14" x14ac:dyDescent="0.35">
      <c r="A432" t="s">
        <v>10</v>
      </c>
      <c r="B432" t="s">
        <v>15</v>
      </c>
      <c r="C432" s="1">
        <v>41639</v>
      </c>
      <c r="D432" s="2">
        <v>26743000000</v>
      </c>
      <c r="E432" s="2">
        <v>11019000000</v>
      </c>
      <c r="F432" s="2">
        <v>12913000000</v>
      </c>
      <c r="G432" t="s">
        <v>12</v>
      </c>
      <c r="H432" s="2">
        <v>853000000</v>
      </c>
      <c r="I432" t="s">
        <v>13</v>
      </c>
      <c r="J432" t="s">
        <v>14</v>
      </c>
      <c r="K432" s="2">
        <f>+Table1_1[[#This Row],[ Total Revenue ]]-Table1_1[[#This Row],[ Cost of Goods Sold ]]</f>
        <v>15724000000</v>
      </c>
      <c r="L432" s="2">
        <f>Table1_1[[#This Row],[Gross Profit (Total Revenue - Cost of Goods Sold)]]-SUM(F432:H432)</f>
        <v>1958000000</v>
      </c>
      <c r="M432" s="63">
        <f>1-(Table1_1[[#This Row],[ Cost of Goods Sold ]]/Table1_1[[#This Row],[ Total Revenue ]])</f>
        <v>0.58796694462102228</v>
      </c>
      <c r="N432" s="63">
        <f>+Table1_1[[#This Row],[Operating Profit (Gross Profit - Total operating expenses)]]/Table1_1[[#This Row],[ Total Revenue ]]</f>
        <v>7.3215420857794561E-2</v>
      </c>
    </row>
    <row r="433" spans="1:14" x14ac:dyDescent="0.35">
      <c r="A433" t="s">
        <v>18</v>
      </c>
      <c r="B433" t="s">
        <v>15</v>
      </c>
      <c r="C433" s="1">
        <v>41636</v>
      </c>
      <c r="D433" s="2">
        <v>6493814000</v>
      </c>
      <c r="E433" s="2">
        <v>3241668000</v>
      </c>
      <c r="F433" s="2">
        <v>2591828000</v>
      </c>
      <c r="G433" t="s">
        <v>12</v>
      </c>
      <c r="H433" t="s">
        <v>12</v>
      </c>
      <c r="I433" t="s">
        <v>19</v>
      </c>
      <c r="J433" t="s">
        <v>20</v>
      </c>
      <c r="K433" s="2">
        <f>+Table1_1[[#This Row],[ Total Revenue ]]-Table1_1[[#This Row],[ Cost of Goods Sold ]]</f>
        <v>3252146000</v>
      </c>
      <c r="L433" s="2">
        <f>Table1_1[[#This Row],[Gross Profit (Total Revenue - Cost of Goods Sold)]]-SUM(F433:H433)</f>
        <v>660318000</v>
      </c>
      <c r="M433" s="63">
        <f>1-(Table1_1[[#This Row],[ Cost of Goods Sold ]]/Table1_1[[#This Row],[ Total Revenue ]])</f>
        <v>0.50080676779470434</v>
      </c>
      <c r="N433" s="63">
        <f>+Table1_1[[#This Row],[Operating Profit (Gross Profit - Total operating expenses)]]/Table1_1[[#This Row],[ Total Revenue ]]</f>
        <v>0.10168415664507792</v>
      </c>
    </row>
    <row r="434" spans="1:14" x14ac:dyDescent="0.35">
      <c r="A434" t="s">
        <v>21</v>
      </c>
      <c r="B434" t="s">
        <v>15</v>
      </c>
      <c r="C434" s="1">
        <v>41909</v>
      </c>
      <c r="D434" s="2">
        <v>182795000000</v>
      </c>
      <c r="E434" s="2">
        <v>112258000000</v>
      </c>
      <c r="F434" s="2">
        <v>11993000000</v>
      </c>
      <c r="G434" s="2">
        <v>6041000000</v>
      </c>
      <c r="H434" t="s">
        <v>12</v>
      </c>
      <c r="I434" t="s">
        <v>22</v>
      </c>
      <c r="J434" t="s">
        <v>23</v>
      </c>
      <c r="K434" s="2">
        <f>+Table1_1[[#This Row],[ Total Revenue ]]-Table1_1[[#This Row],[ Cost of Goods Sold ]]</f>
        <v>70537000000</v>
      </c>
      <c r="L434" s="2">
        <f>Table1_1[[#This Row],[Gross Profit (Total Revenue - Cost of Goods Sold)]]-SUM(F434:H434)</f>
        <v>52503000000</v>
      </c>
      <c r="M434" s="63">
        <f>1-(Table1_1[[#This Row],[ Cost of Goods Sold ]]/Table1_1[[#This Row],[ Total Revenue ]])</f>
        <v>0.38588035777783858</v>
      </c>
      <c r="N434" s="63">
        <f>+Table1_1[[#This Row],[Operating Profit (Gross Profit - Total operating expenses)]]/Table1_1[[#This Row],[ Total Revenue ]]</f>
        <v>0.28722339232473537</v>
      </c>
    </row>
    <row r="435" spans="1:14" x14ac:dyDescent="0.35">
      <c r="A435" t="s">
        <v>24</v>
      </c>
      <c r="B435" t="s">
        <v>15</v>
      </c>
      <c r="C435" s="1">
        <v>41639</v>
      </c>
      <c r="D435" s="2">
        <v>18790000000</v>
      </c>
      <c r="E435" s="2">
        <v>4581000000</v>
      </c>
      <c r="F435" s="2">
        <v>5352000000</v>
      </c>
      <c r="G435" s="2">
        <v>2855000000</v>
      </c>
      <c r="H435" t="s">
        <v>12</v>
      </c>
      <c r="I435" t="s">
        <v>25</v>
      </c>
      <c r="J435" t="s">
        <v>26</v>
      </c>
      <c r="K435" s="2">
        <f>+Table1_1[[#This Row],[ Total Revenue ]]-Table1_1[[#This Row],[ Cost of Goods Sold ]]</f>
        <v>14209000000</v>
      </c>
      <c r="L435" s="2">
        <f>Table1_1[[#This Row],[Gross Profit (Total Revenue - Cost of Goods Sold)]]-SUM(F435:H435)</f>
        <v>6002000000</v>
      </c>
      <c r="M435" s="63">
        <f>1-(Table1_1[[#This Row],[ Cost of Goods Sold ]]/Table1_1[[#This Row],[ Total Revenue ]])</f>
        <v>0.75620010643959557</v>
      </c>
      <c r="N435" s="63">
        <f>+Table1_1[[#This Row],[Operating Profit (Gross Profit - Total operating expenses)]]/Table1_1[[#This Row],[ Total Revenue ]]</f>
        <v>0.31942522618414049</v>
      </c>
    </row>
    <row r="436" spans="1:14" x14ac:dyDescent="0.35">
      <c r="A436" t="s">
        <v>27</v>
      </c>
      <c r="B436" t="s">
        <v>15</v>
      </c>
      <c r="C436" s="1">
        <v>41912</v>
      </c>
      <c r="D436" s="2">
        <v>119569127000</v>
      </c>
      <c r="E436" s="2">
        <v>116586761000</v>
      </c>
      <c r="F436" s="2">
        <v>2011595000</v>
      </c>
      <c r="G436" t="s">
        <v>12</v>
      </c>
      <c r="H436" s="2">
        <v>188680000</v>
      </c>
      <c r="I436" t="s">
        <v>25</v>
      </c>
      <c r="J436" t="s">
        <v>28</v>
      </c>
      <c r="K436" s="2">
        <f>+Table1_1[[#This Row],[ Total Revenue ]]-Table1_1[[#This Row],[ Cost of Goods Sold ]]</f>
        <v>2982366000</v>
      </c>
      <c r="L436" s="2">
        <f>Table1_1[[#This Row],[Gross Profit (Total Revenue - Cost of Goods Sold)]]-SUM(F436:H436)</f>
        <v>782091000</v>
      </c>
      <c r="M436" s="63">
        <f>1-(Table1_1[[#This Row],[ Cost of Goods Sold ]]/Table1_1[[#This Row],[ Total Revenue ]])</f>
        <v>2.4942609140234051E-2</v>
      </c>
      <c r="N436" s="63">
        <f>+Table1_1[[#This Row],[Operating Profit (Gross Profit - Total operating expenses)]]/Table1_1[[#This Row],[ Total Revenue ]]</f>
        <v>6.5409108490020167E-3</v>
      </c>
    </row>
    <row r="437" spans="1:14" x14ac:dyDescent="0.35">
      <c r="A437" t="s">
        <v>29</v>
      </c>
      <c r="B437" t="s">
        <v>15</v>
      </c>
      <c r="C437" s="1">
        <v>41639</v>
      </c>
      <c r="D437" s="2">
        <v>19657000000</v>
      </c>
      <c r="E437" s="2">
        <v>9193000000</v>
      </c>
      <c r="F437" s="2">
        <v>6372000000</v>
      </c>
      <c r="G437" s="2">
        <v>1371000000</v>
      </c>
      <c r="H437" s="2">
        <v>588000000</v>
      </c>
      <c r="I437" t="s">
        <v>25</v>
      </c>
      <c r="J437" t="s">
        <v>30</v>
      </c>
      <c r="K437" s="2">
        <f>+Table1_1[[#This Row],[ Total Revenue ]]-Table1_1[[#This Row],[ Cost of Goods Sold ]]</f>
        <v>10464000000</v>
      </c>
      <c r="L437" s="2">
        <f>Table1_1[[#This Row],[Gross Profit (Total Revenue - Cost of Goods Sold)]]-SUM(F437:H437)</f>
        <v>2133000000</v>
      </c>
      <c r="M437" s="63">
        <f>1-(Table1_1[[#This Row],[ Cost of Goods Sold ]]/Table1_1[[#This Row],[ Total Revenue ]])</f>
        <v>0.53232945006867782</v>
      </c>
      <c r="N437" s="63">
        <f>+Table1_1[[#This Row],[Operating Profit (Gross Profit - Total operating expenses)]]/Table1_1[[#This Row],[ Total Revenue ]]</f>
        <v>0.10851096301571959</v>
      </c>
    </row>
    <row r="438" spans="1:14" x14ac:dyDescent="0.35">
      <c r="A438" t="s">
        <v>31</v>
      </c>
      <c r="B438" t="s">
        <v>15</v>
      </c>
      <c r="C438" s="1">
        <v>41971</v>
      </c>
      <c r="D438" s="2">
        <v>4147065000</v>
      </c>
      <c r="E438" s="2">
        <v>622080000</v>
      </c>
      <c r="F438" s="2">
        <v>2195640000</v>
      </c>
      <c r="G438" s="2">
        <v>844353000</v>
      </c>
      <c r="H438" s="2">
        <v>52424000</v>
      </c>
      <c r="I438" t="s">
        <v>22</v>
      </c>
      <c r="J438" t="s">
        <v>32</v>
      </c>
      <c r="K438" s="2">
        <f>+Table1_1[[#This Row],[ Total Revenue ]]-Table1_1[[#This Row],[ Cost of Goods Sold ]]</f>
        <v>3524985000</v>
      </c>
      <c r="L438" s="2">
        <f>Table1_1[[#This Row],[Gross Profit (Total Revenue - Cost of Goods Sold)]]-SUM(F438:H438)</f>
        <v>432568000</v>
      </c>
      <c r="M438" s="63">
        <f>1-(Table1_1[[#This Row],[ Cost of Goods Sold ]]/Table1_1[[#This Row],[ Total Revenue ]])</f>
        <v>0.84999511702854913</v>
      </c>
      <c r="N438" s="63">
        <f>+Table1_1[[#This Row],[Operating Profit (Gross Profit - Total operating expenses)]]/Table1_1[[#This Row],[ Total Revenue ]]</f>
        <v>0.10430702195408077</v>
      </c>
    </row>
    <row r="439" spans="1:14" x14ac:dyDescent="0.35">
      <c r="A439" t="s">
        <v>33</v>
      </c>
      <c r="B439" t="s">
        <v>15</v>
      </c>
      <c r="C439" s="1">
        <v>41944</v>
      </c>
      <c r="D439" s="2">
        <v>2864773000</v>
      </c>
      <c r="E439" s="2">
        <v>1034585000</v>
      </c>
      <c r="F439" s="2">
        <v>454676000</v>
      </c>
      <c r="G439" s="2">
        <v>559686000</v>
      </c>
      <c r="H439" s="2">
        <v>26020000</v>
      </c>
      <c r="I439" t="s">
        <v>22</v>
      </c>
      <c r="J439" t="s">
        <v>34</v>
      </c>
      <c r="K439" s="2">
        <f>+Table1_1[[#This Row],[ Total Revenue ]]-Table1_1[[#This Row],[ Cost of Goods Sold ]]</f>
        <v>1830188000</v>
      </c>
      <c r="L439" s="2">
        <f>Table1_1[[#This Row],[Gross Profit (Total Revenue - Cost of Goods Sold)]]-SUM(F439:H439)</f>
        <v>789806000</v>
      </c>
      <c r="M439" s="63">
        <f>1-(Table1_1[[#This Row],[ Cost of Goods Sold ]]/Table1_1[[#This Row],[ Total Revenue ]])</f>
        <v>0.6388596932462014</v>
      </c>
      <c r="N439" s="63">
        <f>+Table1_1[[#This Row],[Operating Profit (Gross Profit - Total operating expenses)]]/Table1_1[[#This Row],[ Total Revenue ]]</f>
        <v>0.27569584047322421</v>
      </c>
    </row>
    <row r="440" spans="1:14" x14ac:dyDescent="0.35">
      <c r="A440" t="s">
        <v>35</v>
      </c>
      <c r="B440" t="s">
        <v>15</v>
      </c>
      <c r="C440" s="1">
        <v>41639</v>
      </c>
      <c r="D440" s="2">
        <v>89804000000</v>
      </c>
      <c r="E440" s="2">
        <v>85915000000</v>
      </c>
      <c r="F440" s="2">
        <v>1759000000</v>
      </c>
      <c r="G440" t="s">
        <v>12</v>
      </c>
      <c r="H440" t="s">
        <v>12</v>
      </c>
      <c r="I440" t="s">
        <v>36</v>
      </c>
      <c r="J440" t="s">
        <v>37</v>
      </c>
      <c r="K440" s="2">
        <f>+Table1_1[[#This Row],[ Total Revenue ]]-Table1_1[[#This Row],[ Cost of Goods Sold ]]</f>
        <v>3889000000</v>
      </c>
      <c r="L440" s="2">
        <f>Table1_1[[#This Row],[Gross Profit (Total Revenue - Cost of Goods Sold)]]-SUM(F440:H440)</f>
        <v>2130000000</v>
      </c>
      <c r="M440" s="63">
        <f>1-(Table1_1[[#This Row],[ Cost of Goods Sold ]]/Table1_1[[#This Row],[ Total Revenue ]])</f>
        <v>4.330542069395571E-2</v>
      </c>
      <c r="N440" s="63">
        <f>+Table1_1[[#This Row],[Operating Profit (Gross Profit - Total operating expenses)]]/Table1_1[[#This Row],[ Total Revenue ]]</f>
        <v>2.3718319896663845E-2</v>
      </c>
    </row>
    <row r="441" spans="1:14" x14ac:dyDescent="0.35">
      <c r="A441" t="s">
        <v>38</v>
      </c>
      <c r="B441" t="s">
        <v>15</v>
      </c>
      <c r="C441" s="1">
        <v>41639</v>
      </c>
      <c r="D441" s="2">
        <v>4319063000</v>
      </c>
      <c r="E441" s="2">
        <v>2894917000</v>
      </c>
      <c r="F441" s="2">
        <v>109115000</v>
      </c>
      <c r="G441" t="s">
        <v>12</v>
      </c>
      <c r="H441" s="2">
        <v>216119000</v>
      </c>
      <c r="I441" t="s">
        <v>22</v>
      </c>
      <c r="J441" t="s">
        <v>39</v>
      </c>
      <c r="K441" s="2">
        <f>+Table1_1[[#This Row],[ Total Revenue ]]-Table1_1[[#This Row],[ Cost of Goods Sold ]]</f>
        <v>1424146000</v>
      </c>
      <c r="L441" s="2">
        <f>Table1_1[[#This Row],[Gross Profit (Total Revenue - Cost of Goods Sold)]]-SUM(F441:H441)</f>
        <v>1098912000</v>
      </c>
      <c r="M441" s="63">
        <f>1-(Table1_1[[#This Row],[ Cost of Goods Sold ]]/Table1_1[[#This Row],[ Total Revenue ]])</f>
        <v>0.32973494482483812</v>
      </c>
      <c r="N441" s="63">
        <f>+Table1_1[[#This Row],[Operating Profit (Gross Profit - Total operating expenses)]]/Table1_1[[#This Row],[ Total Revenue ]]</f>
        <v>0.25443296381645741</v>
      </c>
    </row>
    <row r="442" spans="1:14" x14ac:dyDescent="0.35">
      <c r="A442" t="s">
        <v>40</v>
      </c>
      <c r="B442" t="s">
        <v>15</v>
      </c>
      <c r="C442" s="1">
        <v>41670</v>
      </c>
      <c r="D442" s="2">
        <v>2273900000</v>
      </c>
      <c r="E442" s="2">
        <v>274300000</v>
      </c>
      <c r="F442" s="2">
        <v>1054400000</v>
      </c>
      <c r="G442" s="2">
        <v>611100000</v>
      </c>
      <c r="H442" s="2">
        <v>36500000</v>
      </c>
      <c r="I442" t="s">
        <v>22</v>
      </c>
      <c r="J442" t="s">
        <v>32</v>
      </c>
      <c r="K442" s="2">
        <f>+Table1_1[[#This Row],[ Total Revenue ]]-Table1_1[[#This Row],[ Cost of Goods Sold ]]</f>
        <v>1999600000</v>
      </c>
      <c r="L442" s="2">
        <f>Table1_1[[#This Row],[Gross Profit (Total Revenue - Cost of Goods Sold)]]-SUM(F442:H442)</f>
        <v>297600000</v>
      </c>
      <c r="M442" s="63">
        <f>1-(Table1_1[[#This Row],[ Cost of Goods Sold ]]/Table1_1[[#This Row],[ Total Revenue ]])</f>
        <v>0.87937024495360394</v>
      </c>
      <c r="N442" s="63">
        <f>+Table1_1[[#This Row],[Operating Profit (Gross Profit - Total operating expenses)]]/Table1_1[[#This Row],[ Total Revenue ]]</f>
        <v>0.1308764677426448</v>
      </c>
    </row>
    <row r="443" spans="1:14" x14ac:dyDescent="0.35">
      <c r="A443" t="s">
        <v>41</v>
      </c>
      <c r="B443" t="s">
        <v>15</v>
      </c>
      <c r="C443" s="1">
        <v>41639</v>
      </c>
      <c r="D443" s="2">
        <v>5838000000</v>
      </c>
      <c r="E443" s="2">
        <v>3490000000</v>
      </c>
      <c r="F443" s="2">
        <v>458000000</v>
      </c>
      <c r="G443" t="s">
        <v>12</v>
      </c>
      <c r="H443" s="2">
        <v>706000000</v>
      </c>
      <c r="I443" t="s">
        <v>42</v>
      </c>
      <c r="J443" t="s">
        <v>43</v>
      </c>
      <c r="K443" s="2">
        <f>+Table1_1[[#This Row],[ Total Revenue ]]-Table1_1[[#This Row],[ Cost of Goods Sold ]]</f>
        <v>2348000000</v>
      </c>
      <c r="L443" s="2">
        <f>Table1_1[[#This Row],[Gross Profit (Total Revenue - Cost of Goods Sold)]]-SUM(F443:H443)</f>
        <v>1184000000</v>
      </c>
      <c r="M443" s="63">
        <f>1-(Table1_1[[#This Row],[ Cost of Goods Sold ]]/Table1_1[[#This Row],[ Total Revenue ]])</f>
        <v>0.40219253168893454</v>
      </c>
      <c r="N443" s="63">
        <f>+Table1_1[[#This Row],[Operating Profit (Gross Profit - Total operating expenses)]]/Table1_1[[#This Row],[ Total Revenue ]]</f>
        <v>0.20280918122644742</v>
      </c>
    </row>
    <row r="444" spans="1:14" x14ac:dyDescent="0.35">
      <c r="A444" t="s">
        <v>44</v>
      </c>
      <c r="B444" t="s">
        <v>15</v>
      </c>
      <c r="C444" s="1">
        <v>41639</v>
      </c>
      <c r="D444" s="2">
        <v>14813500000</v>
      </c>
      <c r="E444" s="2">
        <v>6722300000</v>
      </c>
      <c r="F444" s="2">
        <v>3329800000</v>
      </c>
      <c r="G444" t="s">
        <v>12</v>
      </c>
      <c r="H444" s="2">
        <v>1712500000</v>
      </c>
      <c r="I444" t="s">
        <v>42</v>
      </c>
      <c r="J444" t="s">
        <v>45</v>
      </c>
      <c r="K444" s="2">
        <f>+Table1_1[[#This Row],[ Total Revenue ]]-Table1_1[[#This Row],[ Cost of Goods Sold ]]</f>
        <v>8091200000</v>
      </c>
      <c r="L444" s="2">
        <f>Table1_1[[#This Row],[Gross Profit (Total Revenue - Cost of Goods Sold)]]-SUM(F444:H444)</f>
        <v>3048900000</v>
      </c>
      <c r="M444" s="63">
        <f>1-(Table1_1[[#This Row],[ Cost of Goods Sold ]]/Table1_1[[#This Row],[ Total Revenue ]])</f>
        <v>0.54620447564721375</v>
      </c>
      <c r="N444" s="63">
        <f>+Table1_1[[#This Row],[Operating Profit (Gross Profit - Total operating expenses)]]/Table1_1[[#This Row],[ Total Revenue ]]</f>
        <v>0.20581901643770883</v>
      </c>
    </row>
    <row r="445" spans="1:14" x14ac:dyDescent="0.35">
      <c r="A445" t="s">
        <v>46</v>
      </c>
      <c r="B445" t="s">
        <v>15</v>
      </c>
      <c r="C445" s="1">
        <v>41639</v>
      </c>
      <c r="D445" s="2">
        <v>23939000000</v>
      </c>
      <c r="E445" s="2">
        <v>15341000000</v>
      </c>
      <c r="F445" t="s">
        <v>12</v>
      </c>
      <c r="G445" t="s">
        <v>12</v>
      </c>
      <c r="H445" s="2">
        <v>3489000000</v>
      </c>
      <c r="I445" t="s">
        <v>47</v>
      </c>
      <c r="J445" t="s">
        <v>48</v>
      </c>
      <c r="K445" s="2">
        <f>+Table1_1[[#This Row],[ Total Revenue ]]-Table1_1[[#This Row],[ Cost of Goods Sold ]]</f>
        <v>8598000000</v>
      </c>
      <c r="L445" s="2">
        <f>Table1_1[[#This Row],[Gross Profit (Total Revenue - Cost of Goods Sold)]]-SUM(F445:H445)</f>
        <v>5109000000</v>
      </c>
      <c r="M445" s="63">
        <f>1-(Table1_1[[#This Row],[ Cost of Goods Sold ]]/Table1_1[[#This Row],[ Total Revenue ]])</f>
        <v>0.35916287230043031</v>
      </c>
      <c r="N445" s="63">
        <f>+Table1_1[[#This Row],[Operating Profit (Gross Profit - Total operating expenses)]]/Table1_1[[#This Row],[ Total Revenue ]]</f>
        <v>0.21341743598312377</v>
      </c>
    </row>
    <row r="446" spans="1:14" x14ac:dyDescent="0.35">
      <c r="A446" t="s">
        <v>49</v>
      </c>
      <c r="B446" t="s">
        <v>15</v>
      </c>
      <c r="C446" s="1">
        <v>41639</v>
      </c>
      <c r="D446" s="2">
        <v>68874000000</v>
      </c>
      <c r="E446" s="2">
        <v>34660000000</v>
      </c>
      <c r="F446" s="2">
        <v>22005000000</v>
      </c>
      <c r="G446" t="s">
        <v>12</v>
      </c>
      <c r="H446" t="s">
        <v>12</v>
      </c>
      <c r="I446" t="s">
        <v>47</v>
      </c>
      <c r="J446" t="s">
        <v>50</v>
      </c>
      <c r="K446" s="2">
        <f>+Table1_1[[#This Row],[ Total Revenue ]]-Table1_1[[#This Row],[ Cost of Goods Sold ]]</f>
        <v>34214000000</v>
      </c>
      <c r="L446" s="2">
        <f>Table1_1[[#This Row],[Gross Profit (Total Revenue - Cost of Goods Sold)]]-SUM(F446:H446)</f>
        <v>12209000000</v>
      </c>
      <c r="M446" s="63">
        <f>1-(Table1_1[[#This Row],[ Cost of Goods Sold ]]/Table1_1[[#This Row],[ Total Revenue ]])</f>
        <v>0.49676220344397015</v>
      </c>
      <c r="N446" s="63">
        <f>+Table1_1[[#This Row],[Operating Profit (Gross Profit - Total operating expenses)]]/Table1_1[[#This Row],[ Total Revenue ]]</f>
        <v>0.17726573162586753</v>
      </c>
    </row>
    <row r="447" spans="1:14" x14ac:dyDescent="0.35">
      <c r="A447" t="s">
        <v>51</v>
      </c>
      <c r="B447" t="s">
        <v>15</v>
      </c>
      <c r="C447" s="1">
        <v>41639</v>
      </c>
      <c r="D447" s="2">
        <v>974053000</v>
      </c>
      <c r="E447" s="2">
        <v>380051000</v>
      </c>
      <c r="F447" s="2">
        <v>53073000</v>
      </c>
      <c r="G447" t="s">
        <v>12</v>
      </c>
      <c r="H447" s="2">
        <v>291910000</v>
      </c>
      <c r="I447" t="s">
        <v>52</v>
      </c>
      <c r="J447" t="s">
        <v>53</v>
      </c>
      <c r="K447" s="2">
        <f>+Table1_1[[#This Row],[ Total Revenue ]]-Table1_1[[#This Row],[ Cost of Goods Sold ]]</f>
        <v>594002000</v>
      </c>
      <c r="L447" s="2">
        <f>Table1_1[[#This Row],[Gross Profit (Total Revenue - Cost of Goods Sold)]]-SUM(F447:H447)</f>
        <v>249019000</v>
      </c>
      <c r="M447" s="63">
        <f>1-(Table1_1[[#This Row],[ Cost of Goods Sold ]]/Table1_1[[#This Row],[ Total Revenue ]])</f>
        <v>0.6098251327186508</v>
      </c>
      <c r="N447" s="63">
        <f>+Table1_1[[#This Row],[Operating Profit (Gross Profit - Total operating expenses)]]/Table1_1[[#This Row],[ Total Revenue ]]</f>
        <v>0.25565241316437609</v>
      </c>
    </row>
    <row r="448" spans="1:14" x14ac:dyDescent="0.35">
      <c r="A448" t="s">
        <v>54</v>
      </c>
      <c r="B448" t="s">
        <v>15</v>
      </c>
      <c r="C448" s="1">
        <v>42004</v>
      </c>
      <c r="D448" s="2">
        <v>10381653000</v>
      </c>
      <c r="E448" s="2">
        <v>8093563000</v>
      </c>
      <c r="F448" t="s">
        <v>12</v>
      </c>
      <c r="G448" t="s">
        <v>12</v>
      </c>
      <c r="H448" s="2">
        <v>1485558000</v>
      </c>
      <c r="I448" t="s">
        <v>47</v>
      </c>
      <c r="J448" t="s">
        <v>55</v>
      </c>
      <c r="K448" s="2">
        <f>+Table1_1[[#This Row],[ Total Revenue ]]-Table1_1[[#This Row],[ Cost of Goods Sold ]]</f>
        <v>2288090000</v>
      </c>
      <c r="L448" s="2">
        <f>Table1_1[[#This Row],[Gross Profit (Total Revenue - Cost of Goods Sold)]]-SUM(F448:H448)</f>
        <v>802532000</v>
      </c>
      <c r="M448" s="63">
        <f>1-(Table1_1[[#This Row],[ Cost of Goods Sold ]]/Table1_1[[#This Row],[ Total Revenue ]])</f>
        <v>0.22039746464267296</v>
      </c>
      <c r="N448" s="63">
        <f>+Table1_1[[#This Row],[Operating Profit (Gross Profit - Total operating expenses)]]/Table1_1[[#This Row],[ Total Revenue ]]</f>
        <v>7.7302911203061792E-2</v>
      </c>
    </row>
    <row r="449" spans="1:14" x14ac:dyDescent="0.35">
      <c r="A449" t="s">
        <v>56</v>
      </c>
      <c r="B449" t="s">
        <v>15</v>
      </c>
      <c r="C449" s="1">
        <v>41639</v>
      </c>
      <c r="D449" s="2">
        <v>1577922000</v>
      </c>
      <c r="E449" s="2">
        <v>511087000</v>
      </c>
      <c r="F449" s="2">
        <v>535598000</v>
      </c>
      <c r="G449" s="2">
        <v>93879000</v>
      </c>
      <c r="H449" s="2">
        <v>21547000</v>
      </c>
      <c r="I449" t="s">
        <v>22</v>
      </c>
      <c r="J449" t="s">
        <v>57</v>
      </c>
      <c r="K449" s="2">
        <f>+Table1_1[[#This Row],[ Total Revenue ]]-Table1_1[[#This Row],[ Cost of Goods Sold ]]</f>
        <v>1066835000</v>
      </c>
      <c r="L449" s="2">
        <f>Table1_1[[#This Row],[Gross Profit (Total Revenue - Cost of Goods Sold)]]-SUM(F449:H449)</f>
        <v>415811000</v>
      </c>
      <c r="M449" s="63">
        <f>1-(Table1_1[[#This Row],[ Cost of Goods Sold ]]/Table1_1[[#This Row],[ Total Revenue ]])</f>
        <v>0.67610122680335283</v>
      </c>
      <c r="N449" s="63">
        <f>+Table1_1[[#This Row],[Operating Profit (Gross Profit - Total operating expenses)]]/Table1_1[[#This Row],[ Total Revenue ]]</f>
        <v>0.26351809531776604</v>
      </c>
    </row>
    <row r="450" spans="1:14" x14ac:dyDescent="0.35">
      <c r="A450" t="s">
        <v>58</v>
      </c>
      <c r="B450" t="s">
        <v>15</v>
      </c>
      <c r="C450" s="1">
        <v>41639</v>
      </c>
      <c r="D450" s="2">
        <v>2394270000</v>
      </c>
      <c r="E450" s="2">
        <v>1543799000</v>
      </c>
      <c r="F450" s="2">
        <v>158189000</v>
      </c>
      <c r="G450" s="2">
        <v>82246000</v>
      </c>
      <c r="H450" t="s">
        <v>12</v>
      </c>
      <c r="I450" t="s">
        <v>59</v>
      </c>
      <c r="J450" t="s">
        <v>60</v>
      </c>
      <c r="K450" s="2">
        <f>+Table1_1[[#This Row],[ Total Revenue ]]-Table1_1[[#This Row],[ Cost of Goods Sold ]]</f>
        <v>850471000</v>
      </c>
      <c r="L450" s="2">
        <f>Table1_1[[#This Row],[Gross Profit (Total Revenue - Cost of Goods Sold)]]-SUM(F450:H450)</f>
        <v>610036000</v>
      </c>
      <c r="M450" s="63">
        <f>1-(Table1_1[[#This Row],[ Cost of Goods Sold ]]/Table1_1[[#This Row],[ Total Revenue ]])</f>
        <v>0.35521098288831254</v>
      </c>
      <c r="N450" s="63">
        <f>+Table1_1[[#This Row],[Operating Profit (Gross Profit - Total operating expenses)]]/Table1_1[[#This Row],[ Total Revenue ]]</f>
        <v>0.25478997773851736</v>
      </c>
    </row>
    <row r="451" spans="1:14" x14ac:dyDescent="0.35">
      <c r="A451" t="s">
        <v>61</v>
      </c>
      <c r="B451" t="s">
        <v>15</v>
      </c>
      <c r="C451" s="1">
        <v>41639</v>
      </c>
      <c r="D451" s="2">
        <v>5156000000</v>
      </c>
      <c r="E451" s="2">
        <v>2355000000</v>
      </c>
      <c r="F451" s="2">
        <v>1693000000</v>
      </c>
      <c r="G451" t="s">
        <v>12</v>
      </c>
      <c r="H451" s="2">
        <v>270000000</v>
      </c>
      <c r="I451" t="s">
        <v>13</v>
      </c>
      <c r="J451" t="s">
        <v>14</v>
      </c>
      <c r="K451" s="2">
        <f>+Table1_1[[#This Row],[ Total Revenue ]]-Table1_1[[#This Row],[ Cost of Goods Sold ]]</f>
        <v>2801000000</v>
      </c>
      <c r="L451" s="2">
        <f>Table1_1[[#This Row],[Gross Profit (Total Revenue - Cost of Goods Sold)]]-SUM(F451:H451)</f>
        <v>838000000</v>
      </c>
      <c r="M451" s="63">
        <f>1-(Table1_1[[#This Row],[ Cost of Goods Sold ]]/Table1_1[[#This Row],[ Total Revenue ]])</f>
        <v>0.54325058184639263</v>
      </c>
      <c r="N451" s="63">
        <f>+Table1_1[[#This Row],[Operating Profit (Gross Profit - Total operating expenses)]]/Table1_1[[#This Row],[ Total Revenue ]]</f>
        <v>0.16252909231962762</v>
      </c>
    </row>
    <row r="452" spans="1:14" x14ac:dyDescent="0.35">
      <c r="A452" t="s">
        <v>62</v>
      </c>
      <c r="B452" t="s">
        <v>15</v>
      </c>
      <c r="C452" s="1">
        <v>41639</v>
      </c>
      <c r="D452" s="2">
        <v>34507000000</v>
      </c>
      <c r="E452" s="2">
        <v>19828000000</v>
      </c>
      <c r="F452" s="2">
        <v>1278000000</v>
      </c>
      <c r="G452" t="s">
        <v>12</v>
      </c>
      <c r="H452" s="2">
        <v>8389000000</v>
      </c>
      <c r="I452" t="s">
        <v>47</v>
      </c>
      <c r="J452" t="s">
        <v>50</v>
      </c>
      <c r="K452" s="2">
        <f>+Table1_1[[#This Row],[ Total Revenue ]]-Table1_1[[#This Row],[ Cost of Goods Sold ]]</f>
        <v>14679000000</v>
      </c>
      <c r="L452" s="2">
        <f>Table1_1[[#This Row],[Gross Profit (Total Revenue - Cost of Goods Sold)]]-SUM(F452:H452)</f>
        <v>5012000000</v>
      </c>
      <c r="M452" s="63">
        <f>1-(Table1_1[[#This Row],[ Cost of Goods Sold ]]/Table1_1[[#This Row],[ Total Revenue ]])</f>
        <v>0.42539194945952996</v>
      </c>
      <c r="N452" s="63">
        <f>+Table1_1[[#This Row],[Operating Profit (Gross Profit - Total operating expenses)]]/Table1_1[[#This Row],[ Total Revenue ]]</f>
        <v>0.1452458921378271</v>
      </c>
    </row>
    <row r="453" spans="1:14" x14ac:dyDescent="0.35">
      <c r="A453" t="s">
        <v>63</v>
      </c>
      <c r="B453" t="s">
        <v>15</v>
      </c>
      <c r="C453" s="1">
        <v>42004</v>
      </c>
      <c r="D453" s="2">
        <v>2118300000</v>
      </c>
      <c r="E453" s="2">
        <v>1264600000</v>
      </c>
      <c r="F453" s="2">
        <v>527400000</v>
      </c>
      <c r="G453" t="s">
        <v>12</v>
      </c>
      <c r="H453" t="s">
        <v>12</v>
      </c>
      <c r="I453" t="s">
        <v>13</v>
      </c>
      <c r="J453" t="s">
        <v>64</v>
      </c>
      <c r="K453" s="2">
        <f>+Table1_1[[#This Row],[ Total Revenue ]]-Table1_1[[#This Row],[ Cost of Goods Sold ]]</f>
        <v>853700000</v>
      </c>
      <c r="L453" s="2">
        <f>Table1_1[[#This Row],[Gross Profit (Total Revenue - Cost of Goods Sold)]]-SUM(F453:H453)</f>
        <v>326300000</v>
      </c>
      <c r="M453" s="63">
        <f>1-(Table1_1[[#This Row],[ Cost of Goods Sold ]]/Table1_1[[#This Row],[ Total Revenue ]])</f>
        <v>0.40301184912429777</v>
      </c>
      <c r="N453" s="63">
        <f>+Table1_1[[#This Row],[Operating Profit (Gross Profit - Total operating expenses)]]/Table1_1[[#This Row],[ Total Revenue ]]</f>
        <v>0.15403861587121748</v>
      </c>
    </row>
    <row r="454" spans="1:14" x14ac:dyDescent="0.35">
      <c r="A454" t="s">
        <v>65</v>
      </c>
      <c r="B454" t="s">
        <v>15</v>
      </c>
      <c r="C454" s="1">
        <v>42004</v>
      </c>
      <c r="D454" s="2">
        <v>2234000000</v>
      </c>
      <c r="E454" s="2">
        <v>174000000</v>
      </c>
      <c r="F454" s="2">
        <v>650000000</v>
      </c>
      <c r="G454" s="2">
        <v>514000000</v>
      </c>
      <c r="H454" t="s">
        <v>12</v>
      </c>
      <c r="I454" t="s">
        <v>25</v>
      </c>
      <c r="J454" t="s">
        <v>66</v>
      </c>
      <c r="K454" s="2">
        <f>+Table1_1[[#This Row],[ Total Revenue ]]-Table1_1[[#This Row],[ Cost of Goods Sold ]]</f>
        <v>2060000000</v>
      </c>
      <c r="L454" s="2">
        <f>Table1_1[[#This Row],[Gross Profit (Total Revenue - Cost of Goods Sold)]]-SUM(F454:H454)</f>
        <v>896000000</v>
      </c>
      <c r="M454" s="63">
        <f>1-(Table1_1[[#This Row],[ Cost of Goods Sold ]]/Table1_1[[#This Row],[ Total Revenue ]])</f>
        <v>0.92211280214861235</v>
      </c>
      <c r="N454" s="63">
        <f>+Table1_1[[#This Row],[Operating Profit (Gross Profit - Total operating expenses)]]/Table1_1[[#This Row],[ Total Revenue ]]</f>
        <v>0.40107430617726053</v>
      </c>
    </row>
    <row r="455" spans="1:14" x14ac:dyDescent="0.35">
      <c r="A455" t="s">
        <v>67</v>
      </c>
      <c r="B455" t="s">
        <v>15</v>
      </c>
      <c r="C455" s="1">
        <v>41938</v>
      </c>
      <c r="D455" s="2">
        <v>9072000000</v>
      </c>
      <c r="E455" s="2">
        <v>5229000000</v>
      </c>
      <c r="F455" s="2">
        <v>895000000</v>
      </c>
      <c r="G455" s="2">
        <v>1428000000</v>
      </c>
      <c r="H455" t="s">
        <v>12</v>
      </c>
      <c r="I455" t="s">
        <v>22</v>
      </c>
      <c r="J455" t="s">
        <v>68</v>
      </c>
      <c r="K455" s="2">
        <f>+Table1_1[[#This Row],[ Total Revenue ]]-Table1_1[[#This Row],[ Cost of Goods Sold ]]</f>
        <v>3843000000</v>
      </c>
      <c r="L455" s="2">
        <f>Table1_1[[#This Row],[Gross Profit (Total Revenue - Cost of Goods Sold)]]-SUM(F455:H455)</f>
        <v>1520000000</v>
      </c>
      <c r="M455" s="63">
        <f>1-(Table1_1[[#This Row],[ Cost of Goods Sold ]]/Table1_1[[#This Row],[ Total Revenue ]])</f>
        <v>0.42361111111111116</v>
      </c>
      <c r="N455" s="63">
        <f>+Table1_1[[#This Row],[Operating Profit (Gross Profit - Total operating expenses)]]/Table1_1[[#This Row],[ Total Revenue ]]</f>
        <v>0.16754850088183421</v>
      </c>
    </row>
    <row r="456" spans="1:14" x14ac:dyDescent="0.35">
      <c r="A456" t="s">
        <v>69</v>
      </c>
      <c r="B456" t="s">
        <v>15</v>
      </c>
      <c r="C456" s="1">
        <v>41639</v>
      </c>
      <c r="D456" s="2">
        <v>3594136000</v>
      </c>
      <c r="E456" s="2">
        <v>2323642000</v>
      </c>
      <c r="F456" s="2">
        <v>398177000</v>
      </c>
      <c r="G456" t="s">
        <v>12</v>
      </c>
      <c r="H456" s="2">
        <v>57238000</v>
      </c>
      <c r="I456" t="s">
        <v>13</v>
      </c>
      <c r="J456" t="s">
        <v>70</v>
      </c>
      <c r="K456" s="2">
        <f>+Table1_1[[#This Row],[ Total Revenue ]]-Table1_1[[#This Row],[ Cost of Goods Sold ]]</f>
        <v>1270494000</v>
      </c>
      <c r="L456" s="2">
        <f>Table1_1[[#This Row],[Gross Profit (Total Revenue - Cost of Goods Sold)]]-SUM(F456:H456)</f>
        <v>815079000</v>
      </c>
      <c r="M456" s="63">
        <f>1-(Table1_1[[#This Row],[ Cost of Goods Sold ]]/Table1_1[[#This Row],[ Total Revenue ]])</f>
        <v>0.35349079723193555</v>
      </c>
      <c r="N456" s="63">
        <f>+Table1_1[[#This Row],[Operating Profit (Gross Profit - Total operating expenses)]]/Table1_1[[#This Row],[ Total Revenue ]]</f>
        <v>0.22678023313530707</v>
      </c>
    </row>
    <row r="457" spans="1:14" x14ac:dyDescent="0.35">
      <c r="A457" t="s">
        <v>71</v>
      </c>
      <c r="B457" t="s">
        <v>15</v>
      </c>
      <c r="C457" s="1">
        <v>42004</v>
      </c>
      <c r="D457" s="2">
        <v>20063000000</v>
      </c>
      <c r="E457" s="2">
        <v>4422000000</v>
      </c>
      <c r="F457" s="2">
        <v>5153000000</v>
      </c>
      <c r="G457" s="2">
        <v>4297000000</v>
      </c>
      <c r="H457" t="s">
        <v>12</v>
      </c>
      <c r="I457" t="s">
        <v>25</v>
      </c>
      <c r="J457" t="s">
        <v>66</v>
      </c>
      <c r="K457" s="2">
        <f>+Table1_1[[#This Row],[ Total Revenue ]]-Table1_1[[#This Row],[ Cost of Goods Sold ]]</f>
        <v>15641000000</v>
      </c>
      <c r="L457" s="2">
        <f>Table1_1[[#This Row],[Gross Profit (Total Revenue - Cost of Goods Sold)]]-SUM(F457:H457)</f>
        <v>6191000000</v>
      </c>
      <c r="M457" s="63">
        <f>1-(Table1_1[[#This Row],[ Cost of Goods Sold ]]/Table1_1[[#This Row],[ Total Revenue ]])</f>
        <v>0.77959427802422376</v>
      </c>
      <c r="N457" s="63">
        <f>+Table1_1[[#This Row],[Operating Profit (Gross Profit - Total operating expenses)]]/Table1_1[[#This Row],[ Total Revenue ]]</f>
        <v>0.30857797936500025</v>
      </c>
    </row>
    <row r="458" spans="1:14" x14ac:dyDescent="0.35">
      <c r="A458" t="s">
        <v>72</v>
      </c>
      <c r="B458" t="s">
        <v>15</v>
      </c>
      <c r="C458" s="1">
        <v>41639</v>
      </c>
      <c r="D458" s="2">
        <v>11230000000</v>
      </c>
      <c r="E458" s="2">
        <v>1954000000</v>
      </c>
      <c r="F458" s="2">
        <v>3862000000</v>
      </c>
      <c r="G458" t="s">
        <v>12</v>
      </c>
      <c r="H458" s="2">
        <v>3132000000</v>
      </c>
      <c r="I458" t="s">
        <v>47</v>
      </c>
      <c r="J458" t="s">
        <v>73</v>
      </c>
      <c r="K458" s="2">
        <f>+Table1_1[[#This Row],[ Total Revenue ]]-Table1_1[[#This Row],[ Cost of Goods Sold ]]</f>
        <v>9276000000</v>
      </c>
      <c r="L458" s="2">
        <f>Table1_1[[#This Row],[Gross Profit (Total Revenue - Cost of Goods Sold)]]-SUM(F458:H458)</f>
        <v>2282000000</v>
      </c>
      <c r="M458" s="63">
        <f>1-(Table1_1[[#This Row],[ Cost of Goods Sold ]]/Table1_1[[#This Row],[ Total Revenue ]])</f>
        <v>0.8260017809439002</v>
      </c>
      <c r="N458" s="63">
        <f>+Table1_1[[#This Row],[Operating Profit (Gross Profit - Total operating expenses)]]/Table1_1[[#This Row],[ Total Revenue ]]</f>
        <v>0.20320569902048086</v>
      </c>
    </row>
    <row r="459" spans="1:14" x14ac:dyDescent="0.35">
      <c r="A459" t="s">
        <v>74</v>
      </c>
      <c r="B459" t="s">
        <v>15</v>
      </c>
      <c r="C459" s="1">
        <v>41639</v>
      </c>
      <c r="D459" s="2">
        <v>3361407000</v>
      </c>
      <c r="E459" s="2">
        <v>859873000</v>
      </c>
      <c r="F459" s="2">
        <v>487084000</v>
      </c>
      <c r="G459" t="s">
        <v>12</v>
      </c>
      <c r="H459" s="2">
        <v>800145000</v>
      </c>
      <c r="I459" t="s">
        <v>52</v>
      </c>
      <c r="J459" t="s">
        <v>75</v>
      </c>
      <c r="K459" s="2">
        <f>+Table1_1[[#This Row],[ Total Revenue ]]-Table1_1[[#This Row],[ Cost of Goods Sold ]]</f>
        <v>2501534000</v>
      </c>
      <c r="L459" s="2">
        <f>Table1_1[[#This Row],[Gross Profit (Total Revenue - Cost of Goods Sold)]]-SUM(F459:H459)</f>
        <v>1214305000</v>
      </c>
      <c r="M459" s="63">
        <f>1-(Table1_1[[#This Row],[ Cost of Goods Sold ]]/Table1_1[[#This Row],[ Total Revenue ]])</f>
        <v>0.74419253604219904</v>
      </c>
      <c r="N459" s="63">
        <f>+Table1_1[[#This Row],[Operating Profit (Gross Profit - Total operating expenses)]]/Table1_1[[#This Row],[ Total Revenue ]]</f>
        <v>0.36124902459000058</v>
      </c>
    </row>
    <row r="460" spans="1:14" x14ac:dyDescent="0.35">
      <c r="A460" t="s">
        <v>76</v>
      </c>
      <c r="B460" t="s">
        <v>15</v>
      </c>
      <c r="C460" s="1">
        <v>42004</v>
      </c>
      <c r="D460" s="2">
        <v>88988000000</v>
      </c>
      <c r="E460" s="2">
        <v>62752000000</v>
      </c>
      <c r="F460" s="2">
        <v>26058000000</v>
      </c>
      <c r="G460" t="s">
        <v>12</v>
      </c>
      <c r="H460" t="s">
        <v>12</v>
      </c>
      <c r="I460" t="s">
        <v>19</v>
      </c>
      <c r="J460" t="s">
        <v>77</v>
      </c>
      <c r="K460" s="2">
        <f>+Table1_1[[#This Row],[ Total Revenue ]]-Table1_1[[#This Row],[ Cost of Goods Sold ]]</f>
        <v>26236000000</v>
      </c>
      <c r="L460" s="2">
        <f>Table1_1[[#This Row],[Gross Profit (Total Revenue - Cost of Goods Sold)]]-SUM(F460:H460)</f>
        <v>178000000</v>
      </c>
      <c r="M460" s="63">
        <f>1-(Table1_1[[#This Row],[ Cost of Goods Sold ]]/Table1_1[[#This Row],[ Total Revenue ]])</f>
        <v>0.29482626871038786</v>
      </c>
      <c r="N460" s="63">
        <f>+Table1_1[[#This Row],[Operating Profit (Gross Profit - Total operating expenses)]]/Table1_1[[#This Row],[ Total Revenue ]]</f>
        <v>2.000269699285297E-3</v>
      </c>
    </row>
    <row r="461" spans="1:14" x14ac:dyDescent="0.35">
      <c r="A461" t="s">
        <v>78</v>
      </c>
      <c r="B461" t="s">
        <v>15</v>
      </c>
      <c r="C461" s="1">
        <v>42004</v>
      </c>
      <c r="D461" s="2">
        <v>19108800000</v>
      </c>
      <c r="E461" s="2">
        <v>16120100000</v>
      </c>
      <c r="F461" s="2">
        <v>2061000000</v>
      </c>
      <c r="G461" t="s">
        <v>12</v>
      </c>
      <c r="H461" s="2">
        <v>106900000</v>
      </c>
      <c r="I461" t="s">
        <v>19</v>
      </c>
      <c r="J461" t="s">
        <v>79</v>
      </c>
      <c r="K461" s="2">
        <f>+Table1_1[[#This Row],[ Total Revenue ]]-Table1_1[[#This Row],[ Cost of Goods Sold ]]</f>
        <v>2988700000</v>
      </c>
      <c r="L461" s="2">
        <f>Table1_1[[#This Row],[Gross Profit (Total Revenue - Cost of Goods Sold)]]-SUM(F461:H461)</f>
        <v>820800000</v>
      </c>
      <c r="M461" s="63">
        <f>1-(Table1_1[[#This Row],[ Cost of Goods Sold ]]/Table1_1[[#This Row],[ Total Revenue ]])</f>
        <v>0.15640437913422089</v>
      </c>
      <c r="N461" s="63">
        <f>+Table1_1[[#This Row],[Operating Profit (Gross Profit - Total operating expenses)]]/Table1_1[[#This Row],[ Total Revenue ]]</f>
        <v>4.2954031650339113E-2</v>
      </c>
    </row>
    <row r="462" spans="1:14" x14ac:dyDescent="0.35">
      <c r="A462" t="s">
        <v>80</v>
      </c>
      <c r="B462" t="s">
        <v>15</v>
      </c>
      <c r="C462" s="1">
        <v>41639</v>
      </c>
      <c r="D462" s="2">
        <v>71023500000</v>
      </c>
      <c r="E462" s="2">
        <v>56237100000</v>
      </c>
      <c r="F462" s="2">
        <v>9952900000</v>
      </c>
      <c r="G462" t="s">
        <v>12</v>
      </c>
      <c r="H462" s="2">
        <v>245300000</v>
      </c>
      <c r="I462" t="s">
        <v>25</v>
      </c>
      <c r="J462" t="s">
        <v>81</v>
      </c>
      <c r="K462" s="2">
        <f>+Table1_1[[#This Row],[ Total Revenue ]]-Table1_1[[#This Row],[ Cost of Goods Sold ]]</f>
        <v>14786400000</v>
      </c>
      <c r="L462" s="2">
        <f>Table1_1[[#This Row],[Gross Profit (Total Revenue - Cost of Goods Sold)]]-SUM(F462:H462)</f>
        <v>4588200000</v>
      </c>
      <c r="M462" s="63">
        <f>1-(Table1_1[[#This Row],[ Cost of Goods Sold ]]/Table1_1[[#This Row],[ Total Revenue ]])</f>
        <v>0.20819024689011378</v>
      </c>
      <c r="N462" s="63">
        <f>+Table1_1[[#This Row],[Operating Profit (Gross Profit - Total operating expenses)]]/Table1_1[[#This Row],[ Total Revenue ]]</f>
        <v>6.4601153139453846E-2</v>
      </c>
    </row>
    <row r="463" spans="1:14" x14ac:dyDescent="0.35">
      <c r="A463" t="s">
        <v>82</v>
      </c>
      <c r="B463" t="s">
        <v>15</v>
      </c>
      <c r="C463" s="1">
        <v>41639</v>
      </c>
      <c r="D463" s="2">
        <v>14771000000</v>
      </c>
      <c r="E463" s="2">
        <v>2938000000</v>
      </c>
      <c r="F463" s="2">
        <v>1286000000</v>
      </c>
      <c r="G463" t="s">
        <v>12</v>
      </c>
      <c r="H463" s="2">
        <v>5866000000</v>
      </c>
      <c r="I463" t="s">
        <v>83</v>
      </c>
      <c r="J463" t="s">
        <v>84</v>
      </c>
      <c r="K463" s="2">
        <f>+Table1_1[[#This Row],[ Total Revenue ]]-Table1_1[[#This Row],[ Cost of Goods Sold ]]</f>
        <v>11833000000</v>
      </c>
      <c r="L463" s="2">
        <f>Table1_1[[#This Row],[Gross Profit (Total Revenue - Cost of Goods Sold)]]-SUM(F463:H463)</f>
        <v>4681000000</v>
      </c>
      <c r="M463" s="63">
        <f>1-(Table1_1[[#This Row],[ Cost of Goods Sold ]]/Table1_1[[#This Row],[ Total Revenue ]])</f>
        <v>0.80109674361925398</v>
      </c>
      <c r="N463" s="63">
        <f>+Table1_1[[#This Row],[Operating Profit (Gross Profit - Total operating expenses)]]/Table1_1[[#This Row],[ Total Revenue ]]</f>
        <v>0.31690474578566108</v>
      </c>
    </row>
    <row r="464" spans="1:14" x14ac:dyDescent="0.35">
      <c r="A464" t="s">
        <v>85</v>
      </c>
      <c r="B464" t="s">
        <v>15</v>
      </c>
      <c r="C464" s="1">
        <v>42004</v>
      </c>
      <c r="D464" s="2">
        <v>18470000000</v>
      </c>
      <c r="E464" s="2">
        <v>3317000000</v>
      </c>
      <c r="F464" s="2">
        <v>2725000000</v>
      </c>
      <c r="G464" t="s">
        <v>12</v>
      </c>
      <c r="H464" s="2">
        <v>4550000000</v>
      </c>
      <c r="I464" t="s">
        <v>83</v>
      </c>
      <c r="J464" t="s">
        <v>84</v>
      </c>
      <c r="K464" s="2">
        <f>+Table1_1[[#This Row],[ Total Revenue ]]-Table1_1[[#This Row],[ Cost of Goods Sold ]]</f>
        <v>15153000000</v>
      </c>
      <c r="L464" s="2">
        <f>Table1_1[[#This Row],[Gross Profit (Total Revenue - Cost of Goods Sold)]]-SUM(F464:H464)</f>
        <v>7878000000</v>
      </c>
      <c r="M464" s="63">
        <f>1-(Table1_1[[#This Row],[ Cost of Goods Sold ]]/Table1_1[[#This Row],[ Total Revenue ]])</f>
        <v>0.8204114780725501</v>
      </c>
      <c r="N464" s="63">
        <f>+Table1_1[[#This Row],[Operating Profit (Gross Profit - Total operating expenses)]]/Table1_1[[#This Row],[ Total Revenue ]]</f>
        <v>0.42652950730914996</v>
      </c>
    </row>
    <row r="465" spans="1:14" x14ac:dyDescent="0.35">
      <c r="A465" t="s">
        <v>86</v>
      </c>
      <c r="B465" t="s">
        <v>15</v>
      </c>
      <c r="C465" s="1">
        <v>41912</v>
      </c>
      <c r="D465" s="2">
        <v>10439000000</v>
      </c>
      <c r="E465" s="2">
        <v>7629900000</v>
      </c>
      <c r="F465" s="2">
        <v>1007400000</v>
      </c>
      <c r="G465" s="2">
        <v>139800000</v>
      </c>
      <c r="H465" t="s">
        <v>12</v>
      </c>
      <c r="I465" t="s">
        <v>59</v>
      </c>
      <c r="J465" t="s">
        <v>87</v>
      </c>
      <c r="K465" s="2">
        <f>+Table1_1[[#This Row],[ Total Revenue ]]-Table1_1[[#This Row],[ Cost of Goods Sold ]]</f>
        <v>2809100000</v>
      </c>
      <c r="L465" s="2">
        <f>Table1_1[[#This Row],[Gross Profit (Total Revenue - Cost of Goods Sold)]]-SUM(F465:H465)</f>
        <v>1661900000</v>
      </c>
      <c r="M465" s="63">
        <f>1-(Table1_1[[#This Row],[ Cost of Goods Sold ]]/Table1_1[[#This Row],[ Total Revenue ]])</f>
        <v>0.26909665676788963</v>
      </c>
      <c r="N465" s="63">
        <f>+Table1_1[[#This Row],[Operating Profit (Gross Profit - Total operating expenses)]]/Table1_1[[#This Row],[ Total Revenue ]]</f>
        <v>0.15920107289970303</v>
      </c>
    </row>
    <row r="466" spans="1:14" x14ac:dyDescent="0.35">
      <c r="A466" t="s">
        <v>88</v>
      </c>
      <c r="B466" t="s">
        <v>15</v>
      </c>
      <c r="C466" s="1">
        <v>41639</v>
      </c>
      <c r="D466" s="2">
        <v>4614700000</v>
      </c>
      <c r="E466" s="2">
        <v>3163900000</v>
      </c>
      <c r="F466" s="2">
        <v>548000000</v>
      </c>
      <c r="G466" t="s">
        <v>12</v>
      </c>
      <c r="H466" t="s">
        <v>12</v>
      </c>
      <c r="I466" t="s">
        <v>22</v>
      </c>
      <c r="J466" t="s">
        <v>89</v>
      </c>
      <c r="K466" s="2">
        <f>+Table1_1[[#This Row],[ Total Revenue ]]-Table1_1[[#This Row],[ Cost of Goods Sold ]]</f>
        <v>1450800000</v>
      </c>
      <c r="L466" s="2">
        <f>Table1_1[[#This Row],[Gross Profit (Total Revenue - Cost of Goods Sold)]]-SUM(F466:H466)</f>
        <v>902800000</v>
      </c>
      <c r="M466" s="63">
        <f>1-(Table1_1[[#This Row],[ Cost of Goods Sold ]]/Table1_1[[#This Row],[ Total Revenue ]])</f>
        <v>0.31438663401737921</v>
      </c>
      <c r="N466" s="63">
        <f>+Table1_1[[#This Row],[Operating Profit (Gross Profit - Total operating expenses)]]/Table1_1[[#This Row],[ Total Revenue ]]</f>
        <v>0.19563568596008407</v>
      </c>
    </row>
    <row r="467" spans="1:14" x14ac:dyDescent="0.35">
      <c r="A467" t="s">
        <v>90</v>
      </c>
      <c r="B467" t="s">
        <v>15</v>
      </c>
      <c r="C467" s="1">
        <v>41639</v>
      </c>
      <c r="D467" s="2">
        <v>23032000000</v>
      </c>
      <c r="E467" s="2">
        <v>19286000000</v>
      </c>
      <c r="F467" s="2">
        <v>1008000000</v>
      </c>
      <c r="G467" s="2">
        <v>192000000</v>
      </c>
      <c r="H467" s="2">
        <v>1421000000</v>
      </c>
      <c r="I467" t="s">
        <v>13</v>
      </c>
      <c r="J467" t="s">
        <v>91</v>
      </c>
      <c r="K467" s="2">
        <f>+Table1_1[[#This Row],[ Total Revenue ]]-Table1_1[[#This Row],[ Cost of Goods Sold ]]</f>
        <v>3746000000</v>
      </c>
      <c r="L467" s="2">
        <f>Table1_1[[#This Row],[Gross Profit (Total Revenue - Cost of Goods Sold)]]-SUM(F467:H467)</f>
        <v>1125000000</v>
      </c>
      <c r="M467" s="63">
        <f>1-(Table1_1[[#This Row],[ Cost of Goods Sold ]]/Table1_1[[#This Row],[ Total Revenue ]])</f>
        <v>0.16264327891629038</v>
      </c>
      <c r="N467" s="63">
        <f>+Table1_1[[#This Row],[Operating Profit (Gross Profit - Total operating expenses)]]/Table1_1[[#This Row],[ Total Revenue ]]</f>
        <v>4.8845085098992706E-2</v>
      </c>
    </row>
    <row r="468" spans="1:14" x14ac:dyDescent="0.35">
      <c r="A468" t="s">
        <v>92</v>
      </c>
      <c r="B468" t="s">
        <v>15</v>
      </c>
      <c r="C468" s="1">
        <v>41639</v>
      </c>
      <c r="D468" s="2">
        <v>4583000000</v>
      </c>
      <c r="E468" s="2">
        <v>1531000000</v>
      </c>
      <c r="F468" s="2">
        <v>1096000000</v>
      </c>
      <c r="G468" s="2">
        <v>584000000</v>
      </c>
      <c r="H468" t="s">
        <v>12</v>
      </c>
      <c r="I468" t="s">
        <v>22</v>
      </c>
      <c r="J468" t="s">
        <v>93</v>
      </c>
      <c r="K468" s="2">
        <f>+Table1_1[[#This Row],[ Total Revenue ]]-Table1_1[[#This Row],[ Cost of Goods Sold ]]</f>
        <v>3052000000</v>
      </c>
      <c r="L468" s="2">
        <f>Table1_1[[#This Row],[Gross Profit (Total Revenue - Cost of Goods Sold)]]-SUM(F468:H468)</f>
        <v>1372000000</v>
      </c>
      <c r="M468" s="63">
        <f>1-(Table1_1[[#This Row],[ Cost of Goods Sold ]]/Table1_1[[#This Row],[ Total Revenue ]])</f>
        <v>0.66593934104298502</v>
      </c>
      <c r="N468" s="63">
        <f>+Table1_1[[#This Row],[Operating Profit (Gross Profit - Total operating expenses)]]/Table1_1[[#This Row],[ Total Revenue ]]</f>
        <v>0.29936722670739691</v>
      </c>
    </row>
    <row r="469" spans="1:14" x14ac:dyDescent="0.35">
      <c r="A469" t="s">
        <v>94</v>
      </c>
      <c r="B469" t="s">
        <v>15</v>
      </c>
      <c r="C469" s="1">
        <v>42673</v>
      </c>
      <c r="D469" s="2">
        <v>13240000000</v>
      </c>
      <c r="E469" s="2">
        <v>7300000000</v>
      </c>
      <c r="F469" s="2">
        <v>806000000</v>
      </c>
      <c r="G469" s="2">
        <v>2674000000</v>
      </c>
      <c r="H469" s="2">
        <v>1873000000</v>
      </c>
      <c r="I469" t="s">
        <v>22</v>
      </c>
      <c r="J469" t="s">
        <v>34</v>
      </c>
      <c r="K469" s="2">
        <f>+Table1_1[[#This Row],[ Total Revenue ]]-Table1_1[[#This Row],[ Cost of Goods Sold ]]</f>
        <v>5940000000</v>
      </c>
      <c r="L469" s="2">
        <f>Table1_1[[#This Row],[Gross Profit (Total Revenue - Cost of Goods Sold)]]-SUM(F469:H469)</f>
        <v>587000000</v>
      </c>
      <c r="M469" s="63">
        <f>1-(Table1_1[[#This Row],[ Cost of Goods Sold ]]/Table1_1[[#This Row],[ Total Revenue ]])</f>
        <v>0.44864048338368578</v>
      </c>
      <c r="N469" s="63">
        <f>+Table1_1[[#This Row],[Operating Profit (Gross Profit - Total operating expenses)]]/Table1_1[[#This Row],[ Total Revenue ]]</f>
        <v>4.4335347432024171E-2</v>
      </c>
    </row>
    <row r="470" spans="1:14" x14ac:dyDescent="0.35">
      <c r="A470" t="s">
        <v>95</v>
      </c>
      <c r="B470" t="s">
        <v>15</v>
      </c>
      <c r="C470" s="1">
        <v>41636</v>
      </c>
      <c r="D470" s="2">
        <v>6140000000</v>
      </c>
      <c r="E470" s="2">
        <v>4502300000</v>
      </c>
      <c r="F470" s="2">
        <v>1174200000</v>
      </c>
      <c r="G470" t="s">
        <v>12</v>
      </c>
      <c r="H470" t="s">
        <v>12</v>
      </c>
      <c r="I470" t="s">
        <v>59</v>
      </c>
      <c r="J470" t="s">
        <v>96</v>
      </c>
      <c r="K470" s="2">
        <f>+Table1_1[[#This Row],[ Total Revenue ]]-Table1_1[[#This Row],[ Cost of Goods Sold ]]</f>
        <v>1637700000</v>
      </c>
      <c r="L470" s="2">
        <f>Table1_1[[#This Row],[Gross Profit (Total Revenue - Cost of Goods Sold)]]-SUM(F470:H470)</f>
        <v>463500000</v>
      </c>
      <c r="M470" s="63">
        <f>1-(Table1_1[[#This Row],[ Cost of Goods Sold ]]/Table1_1[[#This Row],[ Total Revenue ]])</f>
        <v>0.26672638436482088</v>
      </c>
      <c r="N470" s="63">
        <f>+Table1_1[[#This Row],[Operating Profit (Gross Profit - Total operating expenses)]]/Table1_1[[#This Row],[ Total Revenue ]]</f>
        <v>7.5488599348534205E-2</v>
      </c>
    </row>
    <row r="471" spans="1:14" x14ac:dyDescent="0.35">
      <c r="A471" t="s">
        <v>97</v>
      </c>
      <c r="B471" t="s">
        <v>15</v>
      </c>
      <c r="C471" s="1">
        <v>41639</v>
      </c>
      <c r="D471" s="2">
        <v>2879000000</v>
      </c>
      <c r="E471" s="2">
        <v>1289000000</v>
      </c>
      <c r="F471" s="2">
        <v>234000000</v>
      </c>
      <c r="G471" t="s">
        <v>12</v>
      </c>
      <c r="H471" s="2">
        <v>407000000</v>
      </c>
      <c r="I471" t="s">
        <v>42</v>
      </c>
      <c r="J471" t="s">
        <v>98</v>
      </c>
      <c r="K471" s="2">
        <f>+Table1_1[[#This Row],[ Total Revenue ]]-Table1_1[[#This Row],[ Cost of Goods Sold ]]</f>
        <v>1590000000</v>
      </c>
      <c r="L471" s="2">
        <f>Table1_1[[#This Row],[Gross Profit (Total Revenue - Cost of Goods Sold)]]-SUM(F471:H471)</f>
        <v>949000000</v>
      </c>
      <c r="M471" s="63">
        <f>1-(Table1_1[[#This Row],[ Cost of Goods Sold ]]/Table1_1[[#This Row],[ Total Revenue ]])</f>
        <v>0.55227509551927745</v>
      </c>
      <c r="N471" s="63">
        <f>+Table1_1[[#This Row],[Operating Profit (Gross Profit - Total operating expenses)]]/Table1_1[[#This Row],[ Total Revenue ]]</f>
        <v>0.32962834317471346</v>
      </c>
    </row>
    <row r="472" spans="1:14" x14ac:dyDescent="0.35">
      <c r="A472" t="s">
        <v>99</v>
      </c>
      <c r="B472" t="s">
        <v>15</v>
      </c>
      <c r="C472" s="1">
        <v>41639</v>
      </c>
      <c r="D472" s="2">
        <v>34828000000</v>
      </c>
      <c r="E472" s="2">
        <v>442000000</v>
      </c>
      <c r="F472" s="2">
        <v>23150000000</v>
      </c>
      <c r="G472" t="s">
        <v>12</v>
      </c>
      <c r="H472" s="2">
        <v>1832000000</v>
      </c>
      <c r="I472" t="s">
        <v>47</v>
      </c>
      <c r="J472" t="s">
        <v>100</v>
      </c>
      <c r="K472" s="2">
        <f>+Table1_1[[#This Row],[ Total Revenue ]]-Table1_1[[#This Row],[ Cost of Goods Sold ]]</f>
        <v>34386000000</v>
      </c>
      <c r="L472" s="2">
        <f>Table1_1[[#This Row],[Gross Profit (Total Revenue - Cost of Goods Sold)]]-SUM(F472:H472)</f>
        <v>9404000000</v>
      </c>
      <c r="M472" s="63">
        <f>1-(Table1_1[[#This Row],[ Cost of Goods Sold ]]/Table1_1[[#This Row],[ Total Revenue ]])</f>
        <v>0.98730906167451471</v>
      </c>
      <c r="N472" s="63">
        <f>+Table1_1[[#This Row],[Operating Profit (Gross Profit - Total operating expenses)]]/Table1_1[[#This Row],[ Total Revenue ]]</f>
        <v>0.27001263351326521</v>
      </c>
    </row>
    <row r="473" spans="1:14" x14ac:dyDescent="0.35">
      <c r="A473" t="s">
        <v>101</v>
      </c>
      <c r="B473" t="s">
        <v>15</v>
      </c>
      <c r="C473" s="1">
        <v>41882</v>
      </c>
      <c r="D473" s="2">
        <v>2393500000</v>
      </c>
      <c r="E473" s="2">
        <v>1414300000</v>
      </c>
      <c r="F473" s="2">
        <v>680300000</v>
      </c>
      <c r="G473" t="s">
        <v>12</v>
      </c>
      <c r="H473" t="s">
        <v>12</v>
      </c>
      <c r="I473" t="s">
        <v>13</v>
      </c>
      <c r="J473" t="s">
        <v>70</v>
      </c>
      <c r="K473" s="2">
        <f>+Table1_1[[#This Row],[ Total Revenue ]]-Table1_1[[#This Row],[ Cost of Goods Sold ]]</f>
        <v>979200000</v>
      </c>
      <c r="L473" s="2">
        <f>Table1_1[[#This Row],[Gross Profit (Total Revenue - Cost of Goods Sold)]]-SUM(F473:H473)</f>
        <v>298900000</v>
      </c>
      <c r="M473" s="63">
        <f>1-(Table1_1[[#This Row],[ Cost of Goods Sold ]]/Table1_1[[#This Row],[ Total Revenue ]])</f>
        <v>0.4091080008355964</v>
      </c>
      <c r="N473" s="63">
        <f>+Table1_1[[#This Row],[Operating Profit (Gross Profit - Total operating expenses)]]/Table1_1[[#This Row],[ Total Revenue ]]</f>
        <v>0.12487988301650303</v>
      </c>
    </row>
    <row r="474" spans="1:14" x14ac:dyDescent="0.35">
      <c r="A474" t="s">
        <v>102</v>
      </c>
      <c r="B474" t="s">
        <v>15</v>
      </c>
      <c r="C474" s="1">
        <v>41881</v>
      </c>
      <c r="D474" s="2">
        <v>9475313000</v>
      </c>
      <c r="E474" s="2">
        <v>4540406000</v>
      </c>
      <c r="F474" s="2">
        <v>3104684000</v>
      </c>
      <c r="G474" t="s">
        <v>12</v>
      </c>
      <c r="H474" t="s">
        <v>12</v>
      </c>
      <c r="I474" t="s">
        <v>19</v>
      </c>
      <c r="J474" t="s">
        <v>79</v>
      </c>
      <c r="K474" s="2">
        <f>+Table1_1[[#This Row],[ Total Revenue ]]-Table1_1[[#This Row],[ Cost of Goods Sold ]]</f>
        <v>4934907000</v>
      </c>
      <c r="L474" s="2">
        <f>Table1_1[[#This Row],[Gross Profit (Total Revenue - Cost of Goods Sold)]]-SUM(F474:H474)</f>
        <v>1830223000</v>
      </c>
      <c r="M474" s="63">
        <f>1-(Table1_1[[#This Row],[ Cost of Goods Sold ]]/Table1_1[[#This Row],[ Total Revenue ]])</f>
        <v>0.52081730703777285</v>
      </c>
      <c r="N474" s="63">
        <f>+Table1_1[[#This Row],[Operating Profit (Gross Profit - Total operating expenses)]]/Table1_1[[#This Row],[ Total Revenue ]]</f>
        <v>0.19315699650238466</v>
      </c>
    </row>
    <row r="475" spans="1:14" x14ac:dyDescent="0.35">
      <c r="A475" t="s">
        <v>103</v>
      </c>
      <c r="B475" t="s">
        <v>15</v>
      </c>
      <c r="C475" s="1">
        <v>42004</v>
      </c>
      <c r="D475" s="2">
        <v>90762000000</v>
      </c>
      <c r="E475" s="2">
        <v>76752000000</v>
      </c>
      <c r="F475" s="2">
        <v>3480000000</v>
      </c>
      <c r="G475" s="2">
        <v>3047000000</v>
      </c>
      <c r="H475" t="s">
        <v>12</v>
      </c>
      <c r="I475" t="s">
        <v>13</v>
      </c>
      <c r="J475" t="s">
        <v>91</v>
      </c>
      <c r="K475" s="2">
        <f>+Table1_1[[#This Row],[ Total Revenue ]]-Table1_1[[#This Row],[ Cost of Goods Sold ]]</f>
        <v>14010000000</v>
      </c>
      <c r="L475" s="2">
        <f>Table1_1[[#This Row],[Gross Profit (Total Revenue - Cost of Goods Sold)]]-SUM(F475:H475)</f>
        <v>7483000000</v>
      </c>
      <c r="M475" s="63">
        <f>1-(Table1_1[[#This Row],[ Cost of Goods Sold ]]/Table1_1[[#This Row],[ Total Revenue ]])</f>
        <v>0.15435975408210489</v>
      </c>
      <c r="N475" s="63">
        <f>+Table1_1[[#This Row],[Operating Profit (Gross Profit - Total operating expenses)]]/Table1_1[[#This Row],[ Total Revenue ]]</f>
        <v>8.2446398272404756E-2</v>
      </c>
    </row>
    <row r="476" spans="1:14" x14ac:dyDescent="0.35">
      <c r="A476" t="s">
        <v>104</v>
      </c>
      <c r="B476" t="s">
        <v>15</v>
      </c>
      <c r="C476" s="1">
        <v>41639</v>
      </c>
      <c r="D476" s="2">
        <v>101697000000</v>
      </c>
      <c r="E476" s="2">
        <v>3034000000</v>
      </c>
      <c r="F476" s="2">
        <v>68128000000</v>
      </c>
      <c r="G476" t="s">
        <v>12</v>
      </c>
      <c r="H476" s="2">
        <v>4642000000</v>
      </c>
      <c r="I476" t="s">
        <v>47</v>
      </c>
      <c r="J476" t="s">
        <v>105</v>
      </c>
      <c r="K476" s="2">
        <f>+Table1_1[[#This Row],[ Total Revenue ]]-Table1_1[[#This Row],[ Cost of Goods Sold ]]</f>
        <v>98663000000</v>
      </c>
      <c r="L476" s="2">
        <f>Table1_1[[#This Row],[Gross Profit (Total Revenue - Cost of Goods Sold)]]-SUM(F476:H476)</f>
        <v>25893000000</v>
      </c>
      <c r="M476" s="63">
        <f>1-(Table1_1[[#This Row],[ Cost of Goods Sold ]]/Table1_1[[#This Row],[ Total Revenue ]])</f>
        <v>0.97016627825796242</v>
      </c>
      <c r="N476" s="63">
        <f>+Table1_1[[#This Row],[Operating Profit (Gross Profit - Total operating expenses)]]/Table1_1[[#This Row],[ Total Revenue ]]</f>
        <v>0.25460928050974957</v>
      </c>
    </row>
    <row r="477" spans="1:14" x14ac:dyDescent="0.35">
      <c r="A477" t="s">
        <v>106</v>
      </c>
      <c r="B477" t="s">
        <v>15</v>
      </c>
      <c r="C477" s="1">
        <v>41639</v>
      </c>
      <c r="D477" s="2">
        <v>9413000000</v>
      </c>
      <c r="E477" s="2">
        <v>5251000000</v>
      </c>
      <c r="F477" s="2">
        <v>3084000000</v>
      </c>
      <c r="G477" s="2">
        <v>582000000</v>
      </c>
      <c r="H477" t="s">
        <v>12</v>
      </c>
      <c r="I477" t="s">
        <v>25</v>
      </c>
      <c r="J477" t="s">
        <v>30</v>
      </c>
      <c r="K477" s="2">
        <f>+Table1_1[[#This Row],[ Total Revenue ]]-Table1_1[[#This Row],[ Cost of Goods Sold ]]</f>
        <v>4162000000</v>
      </c>
      <c r="L477" s="2">
        <f>Table1_1[[#This Row],[Gross Profit (Total Revenue - Cost of Goods Sold)]]-SUM(F477:H477)</f>
        <v>496000000</v>
      </c>
      <c r="M477" s="63">
        <f>1-(Table1_1[[#This Row],[ Cost of Goods Sold ]]/Table1_1[[#This Row],[ Total Revenue ]])</f>
        <v>0.44215446722617657</v>
      </c>
      <c r="N477" s="63">
        <f>+Table1_1[[#This Row],[Operating Profit (Gross Profit - Total operating expenses)]]/Table1_1[[#This Row],[ Total Revenue ]]</f>
        <v>5.2693084032720702E-2</v>
      </c>
    </row>
    <row r="478" spans="1:14" x14ac:dyDescent="0.35">
      <c r="A478" t="s">
        <v>107</v>
      </c>
      <c r="B478" t="s">
        <v>15</v>
      </c>
      <c r="C478" s="1">
        <v>41699</v>
      </c>
      <c r="D478" s="2">
        <v>11503963000</v>
      </c>
      <c r="E478" s="2">
        <v>6938381000</v>
      </c>
      <c r="F478" s="2">
        <v>2950995000</v>
      </c>
      <c r="G478" t="s">
        <v>12</v>
      </c>
      <c r="H478" t="s">
        <v>12</v>
      </c>
      <c r="I478" t="s">
        <v>19</v>
      </c>
      <c r="J478" t="s">
        <v>79</v>
      </c>
      <c r="K478" s="2">
        <f>+Table1_1[[#This Row],[ Total Revenue ]]-Table1_1[[#This Row],[ Cost of Goods Sold ]]</f>
        <v>4565582000</v>
      </c>
      <c r="L478" s="2">
        <f>Table1_1[[#This Row],[Gross Profit (Total Revenue - Cost of Goods Sold)]]-SUM(F478:H478)</f>
        <v>1614587000</v>
      </c>
      <c r="M478" s="63">
        <f>1-(Table1_1[[#This Row],[ Cost of Goods Sold ]]/Table1_1[[#This Row],[ Total Revenue ]])</f>
        <v>0.3968703654557999</v>
      </c>
      <c r="N478" s="63">
        <f>+Table1_1[[#This Row],[Operating Profit (Gross Profit - Total operating expenses)]]/Table1_1[[#This Row],[ Total Revenue ]]</f>
        <v>0.14035050356125103</v>
      </c>
    </row>
    <row r="479" spans="1:14" x14ac:dyDescent="0.35">
      <c r="A479" t="s">
        <v>108</v>
      </c>
      <c r="B479" t="s">
        <v>15</v>
      </c>
      <c r="C479" s="1">
        <v>41639</v>
      </c>
      <c r="D479" s="2">
        <v>10543000000</v>
      </c>
      <c r="E479" s="2">
        <v>301000000</v>
      </c>
      <c r="F479" s="2">
        <v>5625000000</v>
      </c>
      <c r="G479" t="s">
        <v>12</v>
      </c>
      <c r="H479" s="2">
        <v>698000000</v>
      </c>
      <c r="I479" t="s">
        <v>47</v>
      </c>
      <c r="J479" t="s">
        <v>105</v>
      </c>
      <c r="K479" s="2">
        <f>+Table1_1[[#This Row],[ Total Revenue ]]-Table1_1[[#This Row],[ Cost of Goods Sold ]]</f>
        <v>10242000000</v>
      </c>
      <c r="L479" s="2">
        <f>Table1_1[[#This Row],[Gross Profit (Total Revenue - Cost of Goods Sold)]]-SUM(F479:H479)</f>
        <v>3919000000</v>
      </c>
      <c r="M479" s="63">
        <f>1-(Table1_1[[#This Row],[ Cost of Goods Sold ]]/Table1_1[[#This Row],[ Total Revenue ]])</f>
        <v>0.97145025135160767</v>
      </c>
      <c r="N479" s="63">
        <f>+Table1_1[[#This Row],[Operating Profit (Gross Profit - Total operating expenses)]]/Table1_1[[#This Row],[ Total Revenue ]]</f>
        <v>0.37171583040880207</v>
      </c>
    </row>
    <row r="480" spans="1:14" x14ac:dyDescent="0.35">
      <c r="A480" t="s">
        <v>109</v>
      </c>
      <c r="B480" t="s">
        <v>15</v>
      </c>
      <c r="C480" s="1">
        <v>41671</v>
      </c>
      <c r="D480" s="2">
        <v>40611000000</v>
      </c>
      <c r="E480" s="2">
        <v>31212000000</v>
      </c>
      <c r="F480" s="2">
        <v>8106000000</v>
      </c>
      <c r="G480" t="s">
        <v>12</v>
      </c>
      <c r="H480" t="s">
        <v>12</v>
      </c>
      <c r="I480" t="s">
        <v>19</v>
      </c>
      <c r="J480" t="s">
        <v>110</v>
      </c>
      <c r="K480" s="2">
        <f>+Table1_1[[#This Row],[ Total Revenue ]]-Table1_1[[#This Row],[ Cost of Goods Sold ]]</f>
        <v>9399000000</v>
      </c>
      <c r="L480" s="2">
        <f>Table1_1[[#This Row],[Gross Profit (Total Revenue - Cost of Goods Sold)]]-SUM(F480:H480)</f>
        <v>1293000000</v>
      </c>
      <c r="M480" s="63">
        <f>1-(Table1_1[[#This Row],[ Cost of Goods Sold ]]/Table1_1[[#This Row],[ Total Revenue ]])</f>
        <v>0.23143975770111547</v>
      </c>
      <c r="N480" s="63">
        <f>+Table1_1[[#This Row],[Operating Profit (Gross Profit - Total operating expenses)]]/Table1_1[[#This Row],[ Total Revenue ]]</f>
        <v>3.1838664401270589E-2</v>
      </c>
    </row>
    <row r="481" spans="1:14" x14ac:dyDescent="0.35">
      <c r="A481" t="s">
        <v>111</v>
      </c>
      <c r="B481" t="s">
        <v>15</v>
      </c>
      <c r="C481" s="1">
        <v>42004</v>
      </c>
      <c r="D481" s="2">
        <v>3323600000</v>
      </c>
      <c r="E481" s="2">
        <v>1258600000</v>
      </c>
      <c r="F481" s="2">
        <v>981500000</v>
      </c>
      <c r="G481" s="2">
        <v>302000000</v>
      </c>
      <c r="H481" t="s">
        <v>12</v>
      </c>
      <c r="I481" t="s">
        <v>25</v>
      </c>
      <c r="J481" t="s">
        <v>30</v>
      </c>
      <c r="K481" s="2">
        <f>+Table1_1[[#This Row],[ Total Revenue ]]-Table1_1[[#This Row],[ Cost of Goods Sold ]]</f>
        <v>2065000000</v>
      </c>
      <c r="L481" s="2">
        <f>Table1_1[[#This Row],[Gross Profit (Total Revenue - Cost of Goods Sold)]]-SUM(F481:H481)</f>
        <v>781500000</v>
      </c>
      <c r="M481" s="63">
        <f>1-(Table1_1[[#This Row],[ Cost of Goods Sold ]]/Table1_1[[#This Row],[ Total Revenue ]])</f>
        <v>0.62131423757371529</v>
      </c>
      <c r="N481" s="63">
        <f>+Table1_1[[#This Row],[Operating Profit (Gross Profit - Total operating expenses)]]/Table1_1[[#This Row],[ Total Revenue ]]</f>
        <v>0.23513659886869659</v>
      </c>
    </row>
    <row r="482" spans="1:14" x14ac:dyDescent="0.35">
      <c r="A482" t="s">
        <v>112</v>
      </c>
      <c r="B482" t="s">
        <v>15</v>
      </c>
      <c r="C482" s="1">
        <v>41912</v>
      </c>
      <c r="D482" s="2">
        <v>8446000000</v>
      </c>
      <c r="E482" s="2">
        <v>4145000000</v>
      </c>
      <c r="F482" s="2">
        <v>2145000000</v>
      </c>
      <c r="G482" s="2">
        <v>550000000</v>
      </c>
      <c r="H482" t="s">
        <v>12</v>
      </c>
      <c r="I482" t="s">
        <v>25</v>
      </c>
      <c r="J482" t="s">
        <v>30</v>
      </c>
      <c r="K482" s="2">
        <f>+Table1_1[[#This Row],[ Total Revenue ]]-Table1_1[[#This Row],[ Cost of Goods Sold ]]</f>
        <v>4301000000</v>
      </c>
      <c r="L482" s="2">
        <f>Table1_1[[#This Row],[Gross Profit (Total Revenue - Cost of Goods Sold)]]-SUM(F482:H482)</f>
        <v>1606000000</v>
      </c>
      <c r="M482" s="63">
        <f>1-(Table1_1[[#This Row],[ Cost of Goods Sold ]]/Table1_1[[#This Row],[ Total Revenue ]])</f>
        <v>0.50923514089509825</v>
      </c>
      <c r="N482" s="63">
        <f>+Table1_1[[#This Row],[Operating Profit (Gross Profit - Total operating expenses)]]/Table1_1[[#This Row],[ Total Revenue ]]</f>
        <v>0.19014918304522851</v>
      </c>
    </row>
    <row r="483" spans="1:14" x14ac:dyDescent="0.35">
      <c r="A483" t="s">
        <v>113</v>
      </c>
      <c r="B483" t="s">
        <v>15</v>
      </c>
      <c r="C483" s="1">
        <v>42004</v>
      </c>
      <c r="D483" s="2">
        <v>24551000000</v>
      </c>
      <c r="E483" s="2">
        <v>19746000000</v>
      </c>
      <c r="F483" s="2">
        <v>1333000000</v>
      </c>
      <c r="G483" s="2">
        <v>613000000</v>
      </c>
      <c r="H483" t="s">
        <v>12</v>
      </c>
      <c r="I483" t="s">
        <v>83</v>
      </c>
      <c r="J483" t="s">
        <v>114</v>
      </c>
      <c r="K483" s="2">
        <f>+Table1_1[[#This Row],[ Total Revenue ]]-Table1_1[[#This Row],[ Cost of Goods Sold ]]</f>
        <v>4805000000</v>
      </c>
      <c r="L483" s="2">
        <f>Table1_1[[#This Row],[Gross Profit (Total Revenue - Cost of Goods Sold)]]-SUM(F483:H483)</f>
        <v>2859000000</v>
      </c>
      <c r="M483" s="63">
        <f>1-(Table1_1[[#This Row],[ Cost of Goods Sold ]]/Table1_1[[#This Row],[ Total Revenue ]])</f>
        <v>0.1957150421571423</v>
      </c>
      <c r="N483" s="63">
        <f>+Table1_1[[#This Row],[Operating Profit (Gross Profit - Total operating expenses)]]/Table1_1[[#This Row],[ Total Revenue ]]</f>
        <v>0.11645146837196041</v>
      </c>
    </row>
    <row r="484" spans="1:14" x14ac:dyDescent="0.35">
      <c r="A484" t="s">
        <v>115</v>
      </c>
      <c r="B484" t="s">
        <v>15</v>
      </c>
      <c r="C484" s="1">
        <v>42004</v>
      </c>
      <c r="D484" s="2">
        <v>9703300000</v>
      </c>
      <c r="E484" s="2">
        <v>1171000000</v>
      </c>
      <c r="F484" s="2">
        <v>2193400000</v>
      </c>
      <c r="G484" s="2">
        <v>1893400000</v>
      </c>
      <c r="H484" s="2">
        <v>489800000</v>
      </c>
      <c r="I484" t="s">
        <v>25</v>
      </c>
      <c r="J484" t="s">
        <v>66</v>
      </c>
      <c r="K484" s="2">
        <f>+Table1_1[[#This Row],[ Total Revenue ]]-Table1_1[[#This Row],[ Cost of Goods Sold ]]</f>
        <v>8532300000</v>
      </c>
      <c r="L484" s="2">
        <f>Table1_1[[#This Row],[Gross Profit (Total Revenue - Cost of Goods Sold)]]-SUM(F484:H484)</f>
        <v>3955700000</v>
      </c>
      <c r="M484" s="63">
        <f>1-(Table1_1[[#This Row],[ Cost of Goods Sold ]]/Table1_1[[#This Row],[ Total Revenue ]])</f>
        <v>0.87931940679974852</v>
      </c>
      <c r="N484" s="63">
        <f>+Table1_1[[#This Row],[Operating Profit (Gross Profit - Total operating expenses)]]/Table1_1[[#This Row],[ Total Revenue ]]</f>
        <v>0.40766543340925254</v>
      </c>
    </row>
    <row r="485" spans="1:14" x14ac:dyDescent="0.35">
      <c r="A485" t="s">
        <v>116</v>
      </c>
      <c r="B485" t="s">
        <v>15</v>
      </c>
      <c r="C485" s="1">
        <v>41639</v>
      </c>
      <c r="D485" s="2">
        <v>8468100000</v>
      </c>
      <c r="E485" s="2">
        <v>6875400000</v>
      </c>
      <c r="F485" s="2">
        <v>497400000</v>
      </c>
      <c r="G485" t="s">
        <v>12</v>
      </c>
      <c r="H485" s="2">
        <v>299900000</v>
      </c>
      <c r="I485" t="s">
        <v>59</v>
      </c>
      <c r="J485" t="s">
        <v>117</v>
      </c>
      <c r="K485" s="2">
        <f>+Table1_1[[#This Row],[ Total Revenue ]]-Table1_1[[#This Row],[ Cost of Goods Sold ]]</f>
        <v>1592700000</v>
      </c>
      <c r="L485" s="2">
        <f>Table1_1[[#This Row],[Gross Profit (Total Revenue - Cost of Goods Sold)]]-SUM(F485:H485)</f>
        <v>795400000</v>
      </c>
      <c r="M485" s="63">
        <f>1-(Table1_1[[#This Row],[ Cost of Goods Sold ]]/Table1_1[[#This Row],[ Total Revenue ]])</f>
        <v>0.1880823325185107</v>
      </c>
      <c r="N485" s="63">
        <f>+Table1_1[[#This Row],[Operating Profit (Gross Profit - Total operating expenses)]]/Table1_1[[#This Row],[ Total Revenue ]]</f>
        <v>9.3928980526918671E-2</v>
      </c>
    </row>
    <row r="486" spans="1:14" x14ac:dyDescent="0.35">
      <c r="A486" t="s">
        <v>118</v>
      </c>
      <c r="B486" t="s">
        <v>15</v>
      </c>
      <c r="C486" s="1">
        <v>41639</v>
      </c>
      <c r="D486" s="2">
        <v>16385000000</v>
      </c>
      <c r="E486" s="2">
        <v>4619000000</v>
      </c>
      <c r="F486" s="2">
        <v>4939000000</v>
      </c>
      <c r="G486" s="2">
        <v>3731000000</v>
      </c>
      <c r="H486" t="s">
        <v>12</v>
      </c>
      <c r="I486" t="s">
        <v>25</v>
      </c>
      <c r="J486" t="s">
        <v>28</v>
      </c>
      <c r="K486" s="2">
        <f>+Table1_1[[#This Row],[ Total Revenue ]]-Table1_1[[#This Row],[ Cost of Goods Sold ]]</f>
        <v>11766000000</v>
      </c>
      <c r="L486" s="2">
        <f>Table1_1[[#This Row],[Gross Profit (Total Revenue - Cost of Goods Sold)]]-SUM(F486:H486)</f>
        <v>3096000000</v>
      </c>
      <c r="M486" s="63">
        <f>1-(Table1_1[[#This Row],[ Cost of Goods Sold ]]/Table1_1[[#This Row],[ Total Revenue ]])</f>
        <v>0.71809581934696376</v>
      </c>
      <c r="N486" s="63">
        <f>+Table1_1[[#This Row],[Operating Profit (Gross Profit - Total operating expenses)]]/Table1_1[[#This Row],[ Total Revenue ]]</f>
        <v>0.1889533109551419</v>
      </c>
    </row>
    <row r="487" spans="1:14" x14ac:dyDescent="0.35">
      <c r="A487" t="s">
        <v>119</v>
      </c>
      <c r="B487" t="s">
        <v>15</v>
      </c>
      <c r="C487" s="1">
        <v>41639</v>
      </c>
      <c r="D487" s="2">
        <v>7143000000</v>
      </c>
      <c r="E487" s="2">
        <v>2174000000</v>
      </c>
      <c r="F487" s="2">
        <v>2678000000</v>
      </c>
      <c r="G487" s="2">
        <v>861000000</v>
      </c>
      <c r="H487" s="2">
        <v>410000000</v>
      </c>
      <c r="I487" t="s">
        <v>25</v>
      </c>
      <c r="J487" t="s">
        <v>30</v>
      </c>
      <c r="K487" s="2">
        <f>+Table1_1[[#This Row],[ Total Revenue ]]-Table1_1[[#This Row],[ Cost of Goods Sold ]]</f>
        <v>4969000000</v>
      </c>
      <c r="L487" s="2">
        <f>Table1_1[[#This Row],[Gross Profit (Total Revenue - Cost of Goods Sold)]]-SUM(F487:H487)</f>
        <v>1020000000</v>
      </c>
      <c r="M487" s="63">
        <f>1-(Table1_1[[#This Row],[ Cost of Goods Sold ]]/Table1_1[[#This Row],[ Total Revenue ]])</f>
        <v>0.69564608707825837</v>
      </c>
      <c r="N487" s="63">
        <f>+Table1_1[[#This Row],[Operating Profit (Gross Profit - Total operating expenses)]]/Table1_1[[#This Row],[ Total Revenue ]]</f>
        <v>0.14279714405711885</v>
      </c>
    </row>
    <row r="488" spans="1:14" x14ac:dyDescent="0.35">
      <c r="A488" t="s">
        <v>120</v>
      </c>
      <c r="B488" t="s">
        <v>15</v>
      </c>
      <c r="C488" s="1">
        <v>42004</v>
      </c>
      <c r="D488" s="2">
        <v>8305100000</v>
      </c>
      <c r="E488" s="2">
        <v>6548700000</v>
      </c>
      <c r="F488" s="2">
        <v>792700000</v>
      </c>
      <c r="G488" t="s">
        <v>12</v>
      </c>
      <c r="H488" t="s">
        <v>12</v>
      </c>
      <c r="I488" t="s">
        <v>19</v>
      </c>
      <c r="J488" t="s">
        <v>121</v>
      </c>
      <c r="K488" s="2">
        <f>+Table1_1[[#This Row],[ Total Revenue ]]-Table1_1[[#This Row],[ Cost of Goods Sold ]]</f>
        <v>1756400000</v>
      </c>
      <c r="L488" s="2">
        <f>Table1_1[[#This Row],[Gross Profit (Total Revenue - Cost of Goods Sold)]]-SUM(F488:H488)</f>
        <v>963700000</v>
      </c>
      <c r="M488" s="63">
        <f>1-(Table1_1[[#This Row],[ Cost of Goods Sold ]]/Table1_1[[#This Row],[ Total Revenue ]])</f>
        <v>0.21148450951824782</v>
      </c>
      <c r="N488" s="63">
        <f>+Table1_1[[#This Row],[Operating Profit (Gross Profit - Total operating expenses)]]/Table1_1[[#This Row],[ Total Revenue ]]</f>
        <v>0.11603713380934606</v>
      </c>
    </row>
    <row r="489" spans="1:14" x14ac:dyDescent="0.35">
      <c r="A489" t="s">
        <v>122</v>
      </c>
      <c r="B489" t="s">
        <v>15</v>
      </c>
      <c r="C489" s="1">
        <v>41639</v>
      </c>
      <c r="D489" s="2">
        <v>2135539000</v>
      </c>
      <c r="E489" s="2">
        <v>771403000</v>
      </c>
      <c r="F489" s="2">
        <v>117073000</v>
      </c>
      <c r="G489" t="s">
        <v>12</v>
      </c>
      <c r="H489" s="2">
        <v>560637000</v>
      </c>
      <c r="I489" t="s">
        <v>52</v>
      </c>
      <c r="J489" t="s">
        <v>53</v>
      </c>
      <c r="K489" s="2">
        <f>+Table1_1[[#This Row],[ Total Revenue ]]-Table1_1[[#This Row],[ Cost of Goods Sold ]]</f>
        <v>1364136000</v>
      </c>
      <c r="L489" s="2">
        <f>Table1_1[[#This Row],[Gross Profit (Total Revenue - Cost of Goods Sold)]]-SUM(F489:H489)</f>
        <v>686426000</v>
      </c>
      <c r="M489" s="63">
        <f>1-(Table1_1[[#This Row],[ Cost of Goods Sold ]]/Table1_1[[#This Row],[ Total Revenue ]])</f>
        <v>0.63877831310971134</v>
      </c>
      <c r="N489" s="63">
        <f>+Table1_1[[#This Row],[Operating Profit (Gross Profit - Total operating expenses)]]/Table1_1[[#This Row],[ Total Revenue ]]</f>
        <v>0.3214298591596782</v>
      </c>
    </row>
    <row r="490" spans="1:14" x14ac:dyDescent="0.35">
      <c r="A490" t="s">
        <v>123</v>
      </c>
      <c r="B490" t="s">
        <v>15</v>
      </c>
      <c r="C490" s="1">
        <v>41784</v>
      </c>
      <c r="D490" s="2">
        <v>11838200000</v>
      </c>
      <c r="E490" s="2">
        <v>8910800000</v>
      </c>
      <c r="F490" s="2">
        <v>1778900000</v>
      </c>
      <c r="G490" t="s">
        <v>12</v>
      </c>
      <c r="H490" t="s">
        <v>12</v>
      </c>
      <c r="I490" t="s">
        <v>36</v>
      </c>
      <c r="J490" t="s">
        <v>124</v>
      </c>
      <c r="K490" s="2">
        <f>+Table1_1[[#This Row],[ Total Revenue ]]-Table1_1[[#This Row],[ Cost of Goods Sold ]]</f>
        <v>2927400000</v>
      </c>
      <c r="L490" s="2">
        <f>Table1_1[[#This Row],[Gross Profit (Total Revenue - Cost of Goods Sold)]]-SUM(F490:H490)</f>
        <v>1148500000</v>
      </c>
      <c r="M490" s="63">
        <f>1-(Table1_1[[#This Row],[ Cost of Goods Sold ]]/Table1_1[[#This Row],[ Total Revenue ]])</f>
        <v>0.24728421550573565</v>
      </c>
      <c r="N490" s="63">
        <f>+Table1_1[[#This Row],[Operating Profit (Gross Profit - Total operating expenses)]]/Table1_1[[#This Row],[ Total Revenue ]]</f>
        <v>9.7016438309878189E-2</v>
      </c>
    </row>
    <row r="491" spans="1:14" x14ac:dyDescent="0.35">
      <c r="A491" t="s">
        <v>125</v>
      </c>
      <c r="B491" t="s">
        <v>15</v>
      </c>
      <c r="C491" s="1">
        <v>41820</v>
      </c>
      <c r="D491" s="2">
        <v>91084000000</v>
      </c>
      <c r="E491" s="2">
        <v>85923000000</v>
      </c>
      <c r="F491" s="2">
        <v>3028000000</v>
      </c>
      <c r="G491" t="s">
        <v>12</v>
      </c>
      <c r="H491" s="2">
        <v>223000000</v>
      </c>
      <c r="I491" t="s">
        <v>25</v>
      </c>
      <c r="J491" t="s">
        <v>28</v>
      </c>
      <c r="K491" s="2">
        <f>+Table1_1[[#This Row],[ Total Revenue ]]-Table1_1[[#This Row],[ Cost of Goods Sold ]]</f>
        <v>5161000000</v>
      </c>
      <c r="L491" s="2">
        <f>Table1_1[[#This Row],[Gross Profit (Total Revenue - Cost of Goods Sold)]]-SUM(F491:H491)</f>
        <v>1910000000</v>
      </c>
      <c r="M491" s="63">
        <f>1-(Table1_1[[#This Row],[ Cost of Goods Sold ]]/Table1_1[[#This Row],[ Total Revenue ]])</f>
        <v>5.6661982345966311E-2</v>
      </c>
      <c r="N491" s="63">
        <f>+Table1_1[[#This Row],[Operating Profit (Gross Profit - Total operating expenses)]]/Table1_1[[#This Row],[ Total Revenue ]]</f>
        <v>2.0969654384963329E-2</v>
      </c>
    </row>
    <row r="492" spans="1:14" x14ac:dyDescent="0.35">
      <c r="A492" t="s">
        <v>126</v>
      </c>
      <c r="B492" t="s">
        <v>15</v>
      </c>
      <c r="C492" s="1">
        <v>42004</v>
      </c>
      <c r="D492" s="2">
        <v>55184000000</v>
      </c>
      <c r="E492" s="2">
        <v>41342000000</v>
      </c>
      <c r="F492" s="2">
        <v>8148000000</v>
      </c>
      <c r="G492" s="2">
        <v>2380000000</v>
      </c>
      <c r="H492" t="s">
        <v>12</v>
      </c>
      <c r="I492" t="s">
        <v>13</v>
      </c>
      <c r="J492" t="s">
        <v>127</v>
      </c>
      <c r="K492" s="2">
        <f>+Table1_1[[#This Row],[ Total Revenue ]]-Table1_1[[#This Row],[ Cost of Goods Sold ]]</f>
        <v>13842000000</v>
      </c>
      <c r="L492" s="2">
        <f>Table1_1[[#This Row],[Gross Profit (Total Revenue - Cost of Goods Sold)]]-SUM(F492:H492)</f>
        <v>3314000000</v>
      </c>
      <c r="M492" s="63">
        <f>1-(Table1_1[[#This Row],[ Cost of Goods Sold ]]/Table1_1[[#This Row],[ Total Revenue ]])</f>
        <v>0.25083357494926062</v>
      </c>
      <c r="N492" s="63">
        <f>+Table1_1[[#This Row],[Operating Profit (Gross Profit - Total operating expenses)]]/Table1_1[[#This Row],[ Total Revenue ]]</f>
        <v>6.0053638735865465E-2</v>
      </c>
    </row>
    <row r="493" spans="1:14" x14ac:dyDescent="0.35">
      <c r="A493" t="s">
        <v>128</v>
      </c>
      <c r="B493" t="s">
        <v>15</v>
      </c>
      <c r="C493" s="1">
        <v>41639</v>
      </c>
      <c r="D493" s="2">
        <v>19261000000</v>
      </c>
      <c r="E493" s="2">
        <v>12522000000</v>
      </c>
      <c r="F493" s="2">
        <v>2211000000</v>
      </c>
      <c r="G493" t="s">
        <v>12</v>
      </c>
      <c r="H493" s="2">
        <v>15000000</v>
      </c>
      <c r="I493" t="s">
        <v>47</v>
      </c>
      <c r="J493" t="s">
        <v>50</v>
      </c>
      <c r="K493" s="2">
        <f>+Table1_1[[#This Row],[ Total Revenue ]]-Table1_1[[#This Row],[ Cost of Goods Sold ]]</f>
        <v>6739000000</v>
      </c>
      <c r="L493" s="2">
        <f>Table1_1[[#This Row],[Gross Profit (Total Revenue - Cost of Goods Sold)]]-SUM(F493:H493)</f>
        <v>4513000000</v>
      </c>
      <c r="M493" s="63">
        <f>1-(Table1_1[[#This Row],[ Cost of Goods Sold ]]/Table1_1[[#This Row],[ Total Revenue ]])</f>
        <v>0.34987799179689527</v>
      </c>
      <c r="N493" s="63">
        <f>+Table1_1[[#This Row],[Operating Profit (Gross Profit - Total operating expenses)]]/Table1_1[[#This Row],[ Total Revenue ]]</f>
        <v>0.2343076683453611</v>
      </c>
    </row>
    <row r="494" spans="1:14" x14ac:dyDescent="0.35">
      <c r="A494" t="s">
        <v>129</v>
      </c>
      <c r="B494" t="s">
        <v>15</v>
      </c>
      <c r="C494" s="1">
        <v>41639</v>
      </c>
      <c r="D494" s="2">
        <v>7184794000</v>
      </c>
      <c r="E494" s="2">
        <v>6293699000</v>
      </c>
      <c r="F494" t="s">
        <v>12</v>
      </c>
      <c r="G494" t="s">
        <v>12</v>
      </c>
      <c r="H494" s="2">
        <v>190390000</v>
      </c>
      <c r="I494" t="s">
        <v>52</v>
      </c>
      <c r="J494" t="s">
        <v>130</v>
      </c>
      <c r="K494" s="2">
        <f>+Table1_1[[#This Row],[ Total Revenue ]]-Table1_1[[#This Row],[ Cost of Goods Sold ]]</f>
        <v>891095000</v>
      </c>
      <c r="L494" s="2">
        <f>Table1_1[[#This Row],[Gross Profit (Total Revenue - Cost of Goods Sold)]]-SUM(F494:H494)</f>
        <v>700705000</v>
      </c>
      <c r="M494" s="63">
        <f>1-(Table1_1[[#This Row],[ Cost of Goods Sold ]]/Table1_1[[#This Row],[ Total Revenue ]])</f>
        <v>0.12402512862581727</v>
      </c>
      <c r="N494" s="63">
        <f>+Table1_1[[#This Row],[Operating Profit (Gross Profit - Total operating expenses)]]/Table1_1[[#This Row],[ Total Revenue ]]</f>
        <v>9.7526108612160628E-2</v>
      </c>
    </row>
    <row r="495" spans="1:14" x14ac:dyDescent="0.35">
      <c r="A495" t="s">
        <v>131</v>
      </c>
      <c r="B495" t="s">
        <v>15</v>
      </c>
      <c r="C495" s="1">
        <v>41639</v>
      </c>
      <c r="D495" s="2">
        <v>2865751000</v>
      </c>
      <c r="E495" s="2">
        <v>991017000</v>
      </c>
      <c r="F495" s="2">
        <v>213519000</v>
      </c>
      <c r="G495" t="s">
        <v>12</v>
      </c>
      <c r="H495" s="2">
        <v>741342000</v>
      </c>
      <c r="I495" t="s">
        <v>52</v>
      </c>
      <c r="J495" t="s">
        <v>53</v>
      </c>
      <c r="K495" s="2">
        <f>+Table1_1[[#This Row],[ Total Revenue ]]-Table1_1[[#This Row],[ Cost of Goods Sold ]]</f>
        <v>1874734000</v>
      </c>
      <c r="L495" s="2">
        <f>Table1_1[[#This Row],[Gross Profit (Total Revenue - Cost of Goods Sold)]]-SUM(F495:H495)</f>
        <v>919873000</v>
      </c>
      <c r="M495" s="63">
        <f>1-(Table1_1[[#This Row],[ Cost of Goods Sold ]]/Table1_1[[#This Row],[ Total Revenue ]])</f>
        <v>0.65418593590301466</v>
      </c>
      <c r="N495" s="63">
        <f>+Table1_1[[#This Row],[Operating Profit (Gross Profit - Total operating expenses)]]/Table1_1[[#This Row],[ Total Revenue ]]</f>
        <v>0.32098845991853442</v>
      </c>
    </row>
    <row r="496" spans="1:14" x14ac:dyDescent="0.35">
      <c r="A496" t="s">
        <v>132</v>
      </c>
      <c r="B496" t="s">
        <v>15</v>
      </c>
      <c r="C496" s="1">
        <v>41973</v>
      </c>
      <c r="D496" s="2">
        <v>15884000000</v>
      </c>
      <c r="E496" s="2">
        <v>10421000000</v>
      </c>
      <c r="F496" s="2">
        <v>2054000000</v>
      </c>
      <c r="G496" t="s">
        <v>12</v>
      </c>
      <c r="H496" s="2">
        <v>1637000000</v>
      </c>
      <c r="I496" t="s">
        <v>19</v>
      </c>
      <c r="J496" t="s">
        <v>133</v>
      </c>
      <c r="K496" s="2">
        <f>+Table1_1[[#This Row],[ Total Revenue ]]-Table1_1[[#This Row],[ Cost of Goods Sold ]]</f>
        <v>5463000000</v>
      </c>
      <c r="L496" s="2">
        <f>Table1_1[[#This Row],[Gross Profit (Total Revenue - Cost of Goods Sold)]]-SUM(F496:H496)</f>
        <v>1772000000</v>
      </c>
      <c r="M496" s="63">
        <f>1-(Table1_1[[#This Row],[ Cost of Goods Sold ]]/Table1_1[[#This Row],[ Total Revenue ]])</f>
        <v>0.34393099974817432</v>
      </c>
      <c r="N496" s="63">
        <f>+Table1_1[[#This Row],[Operating Profit (Gross Profit - Total operating expenses)]]/Table1_1[[#This Row],[ Total Revenue ]]</f>
        <v>0.11155880130949383</v>
      </c>
    </row>
    <row r="497" spans="1:14" x14ac:dyDescent="0.35">
      <c r="A497" t="s">
        <v>134</v>
      </c>
      <c r="B497" t="s">
        <v>15</v>
      </c>
      <c r="C497" s="1">
        <v>42004</v>
      </c>
      <c r="D497" s="2">
        <v>7670400000</v>
      </c>
      <c r="E497" s="2">
        <v>385900000</v>
      </c>
      <c r="F497" s="2">
        <v>2027900000</v>
      </c>
      <c r="G497" s="2">
        <v>2430600000</v>
      </c>
      <c r="H497" s="2">
        <v>258300000</v>
      </c>
      <c r="I497" t="s">
        <v>25</v>
      </c>
      <c r="J497" t="s">
        <v>66</v>
      </c>
      <c r="K497" s="2">
        <f>+Table1_1[[#This Row],[ Total Revenue ]]-Table1_1[[#This Row],[ Cost of Goods Sold ]]</f>
        <v>7284500000</v>
      </c>
      <c r="L497" s="2">
        <f>Table1_1[[#This Row],[Gross Profit (Total Revenue - Cost of Goods Sold)]]-SUM(F497:H497)</f>
        <v>2567700000</v>
      </c>
      <c r="M497" s="63">
        <f>1-(Table1_1[[#This Row],[ Cost of Goods Sold ]]/Table1_1[[#This Row],[ Total Revenue ]])</f>
        <v>0.94968971631205679</v>
      </c>
      <c r="N497" s="63">
        <f>+Table1_1[[#This Row],[Operating Profit (Gross Profit - Total operating expenses)]]/Table1_1[[#This Row],[ Total Revenue ]]</f>
        <v>0.33475438047559447</v>
      </c>
    </row>
    <row r="498" spans="1:14" x14ac:dyDescent="0.35">
      <c r="A498" t="s">
        <v>135</v>
      </c>
      <c r="B498" t="s">
        <v>15</v>
      </c>
      <c r="C498" s="1">
        <v>42007</v>
      </c>
      <c r="D498" s="2">
        <v>3402703000</v>
      </c>
      <c r="E498" s="2">
        <v>604377000</v>
      </c>
      <c r="F498" s="2">
        <v>1628961000</v>
      </c>
      <c r="G498" s="2">
        <v>392805000</v>
      </c>
      <c r="H498" s="2">
        <v>13476000</v>
      </c>
      <c r="I498" t="s">
        <v>25</v>
      </c>
      <c r="J498" t="s">
        <v>136</v>
      </c>
      <c r="K498" s="2">
        <f>+Table1_1[[#This Row],[ Total Revenue ]]-Table1_1[[#This Row],[ Cost of Goods Sold ]]</f>
        <v>2798326000</v>
      </c>
      <c r="L498" s="2">
        <f>Table1_1[[#This Row],[Gross Profit (Total Revenue - Cost of Goods Sold)]]-SUM(F498:H498)</f>
        <v>763084000</v>
      </c>
      <c r="M498" s="63">
        <f>1-(Table1_1[[#This Row],[ Cost of Goods Sold ]]/Table1_1[[#This Row],[ Total Revenue ]])</f>
        <v>0.82238326412854723</v>
      </c>
      <c r="N498" s="63">
        <f>+Table1_1[[#This Row],[Operating Profit (Gross Profit - Total operating expenses)]]/Table1_1[[#This Row],[ Total Revenue ]]</f>
        <v>0.22425818533089723</v>
      </c>
    </row>
    <row r="499" spans="1:14" x14ac:dyDescent="0.35">
      <c r="A499" t="s">
        <v>137</v>
      </c>
      <c r="B499" t="s">
        <v>15</v>
      </c>
      <c r="C499" s="1">
        <v>41639</v>
      </c>
      <c r="D499" s="2">
        <v>5474700000</v>
      </c>
      <c r="E499" s="2">
        <v>2954500000</v>
      </c>
      <c r="F499" s="2">
        <v>150200000</v>
      </c>
      <c r="G499" t="s">
        <v>12</v>
      </c>
      <c r="H499" t="s">
        <v>12</v>
      </c>
      <c r="I499" t="s">
        <v>59</v>
      </c>
      <c r="J499" t="s">
        <v>138</v>
      </c>
      <c r="K499" s="2">
        <f>+Table1_1[[#This Row],[ Total Revenue ]]-Table1_1[[#This Row],[ Cost of Goods Sold ]]</f>
        <v>2520200000</v>
      </c>
      <c r="L499" s="2">
        <f>Table1_1[[#This Row],[Gross Profit (Total Revenue - Cost of Goods Sold)]]-SUM(F499:H499)</f>
        <v>2370000000</v>
      </c>
      <c r="M499" s="63">
        <f>1-(Table1_1[[#This Row],[ Cost of Goods Sold ]]/Table1_1[[#This Row],[ Total Revenue ]])</f>
        <v>0.46033572615851093</v>
      </c>
      <c r="N499" s="63">
        <f>+Table1_1[[#This Row],[Operating Profit (Gross Profit - Total operating expenses)]]/Table1_1[[#This Row],[ Total Revenue ]]</f>
        <v>0.4329004329004329</v>
      </c>
    </row>
    <row r="500" spans="1:14" x14ac:dyDescent="0.35">
      <c r="A500" t="s">
        <v>139</v>
      </c>
      <c r="B500" t="s">
        <v>15</v>
      </c>
      <c r="C500" s="1">
        <v>41639</v>
      </c>
      <c r="D500" s="2">
        <v>5133000000</v>
      </c>
      <c r="E500" s="2">
        <v>216000000</v>
      </c>
      <c r="F500" s="2">
        <v>3142000000</v>
      </c>
      <c r="G500" t="s">
        <v>12</v>
      </c>
      <c r="H500" s="2">
        <v>581000000</v>
      </c>
      <c r="I500" t="s">
        <v>47</v>
      </c>
      <c r="J500" t="s">
        <v>140</v>
      </c>
      <c r="K500" s="2">
        <f>+Table1_1[[#This Row],[ Total Revenue ]]-Table1_1[[#This Row],[ Cost of Goods Sold ]]</f>
        <v>4917000000</v>
      </c>
      <c r="L500" s="2">
        <f>Table1_1[[#This Row],[Gross Profit (Total Revenue - Cost of Goods Sold)]]-SUM(F500:H500)</f>
        <v>1194000000</v>
      </c>
      <c r="M500" s="63">
        <f>1-(Table1_1[[#This Row],[ Cost of Goods Sold ]]/Table1_1[[#This Row],[ Total Revenue ]])</f>
        <v>0.95791934541203971</v>
      </c>
      <c r="N500" s="63">
        <f>+Table1_1[[#This Row],[Operating Profit (Gross Profit - Total operating expenses)]]/Table1_1[[#This Row],[ Total Revenue ]]</f>
        <v>0.23261250730566921</v>
      </c>
    </row>
    <row r="501" spans="1:14" x14ac:dyDescent="0.35">
      <c r="A501" t="s">
        <v>141</v>
      </c>
      <c r="B501" t="s">
        <v>15</v>
      </c>
      <c r="C501" s="1">
        <v>41639</v>
      </c>
      <c r="D501" s="2">
        <v>3194300000</v>
      </c>
      <c r="E501" s="2">
        <v>1756300000</v>
      </c>
      <c r="F501" s="2">
        <v>815800000</v>
      </c>
      <c r="G501" t="s">
        <v>12</v>
      </c>
      <c r="H501" t="s">
        <v>12</v>
      </c>
      <c r="I501" t="s">
        <v>36</v>
      </c>
      <c r="J501" t="s">
        <v>142</v>
      </c>
      <c r="K501" s="2">
        <f>+Table1_1[[#This Row],[ Total Revenue ]]-Table1_1[[#This Row],[ Cost of Goods Sold ]]</f>
        <v>1438000000</v>
      </c>
      <c r="L501" s="2">
        <f>Table1_1[[#This Row],[Gross Profit (Total Revenue - Cost of Goods Sold)]]-SUM(F501:H501)</f>
        <v>622200000</v>
      </c>
      <c r="M501" s="63">
        <f>1-(Table1_1[[#This Row],[ Cost of Goods Sold ]]/Table1_1[[#This Row],[ Total Revenue ]])</f>
        <v>0.45017687756315938</v>
      </c>
      <c r="N501" s="63">
        <f>+Table1_1[[#This Row],[Operating Profit (Gross Profit - Total operating expenses)]]/Table1_1[[#This Row],[ Total Revenue ]]</f>
        <v>0.19478445981905268</v>
      </c>
    </row>
    <row r="502" spans="1:14" x14ac:dyDescent="0.35">
      <c r="A502" t="s">
        <v>143</v>
      </c>
      <c r="B502" t="s">
        <v>15</v>
      </c>
      <c r="C502" s="1">
        <v>41639</v>
      </c>
      <c r="D502" s="2">
        <v>19080000000</v>
      </c>
      <c r="E502" s="2">
        <v>12930000000</v>
      </c>
      <c r="F502" s="2">
        <v>686000000</v>
      </c>
      <c r="G502" t="s">
        <v>12</v>
      </c>
      <c r="H502" s="2">
        <v>2903000000</v>
      </c>
      <c r="I502" t="s">
        <v>83</v>
      </c>
      <c r="J502" t="s">
        <v>144</v>
      </c>
      <c r="K502" s="2">
        <f>+Table1_1[[#This Row],[ Total Revenue ]]-Table1_1[[#This Row],[ Cost of Goods Sold ]]</f>
        <v>6150000000</v>
      </c>
      <c r="L502" s="2">
        <f>Table1_1[[#This Row],[Gross Profit (Total Revenue - Cost of Goods Sold)]]-SUM(F502:H502)</f>
        <v>2561000000</v>
      </c>
      <c r="M502" s="63">
        <f>1-(Table1_1[[#This Row],[ Cost of Goods Sold ]]/Table1_1[[#This Row],[ Total Revenue ]])</f>
        <v>0.32232704402515722</v>
      </c>
      <c r="N502" s="63">
        <f>+Table1_1[[#This Row],[Operating Profit (Gross Profit - Total operating expenses)]]/Table1_1[[#This Row],[ Total Revenue ]]</f>
        <v>0.13422431865828091</v>
      </c>
    </row>
    <row r="503" spans="1:14" x14ac:dyDescent="0.35">
      <c r="A503" t="s">
        <v>145</v>
      </c>
      <c r="B503" t="s">
        <v>15</v>
      </c>
      <c r="C503" s="1">
        <v>41639</v>
      </c>
      <c r="D503" s="2">
        <v>12752076000</v>
      </c>
      <c r="E503" s="2">
        <v>10915981000</v>
      </c>
      <c r="F503" s="2">
        <v>1153445000</v>
      </c>
      <c r="G503" t="s">
        <v>12</v>
      </c>
      <c r="H503" t="s">
        <v>12</v>
      </c>
      <c r="I503" t="s">
        <v>13</v>
      </c>
      <c r="J503" t="s">
        <v>146</v>
      </c>
      <c r="K503" s="2">
        <f>+Table1_1[[#This Row],[ Total Revenue ]]-Table1_1[[#This Row],[ Cost of Goods Sold ]]</f>
        <v>1836095000</v>
      </c>
      <c r="L503" s="2">
        <f>Table1_1[[#This Row],[Gross Profit (Total Revenue - Cost of Goods Sold)]]-SUM(F503:H503)</f>
        <v>682650000</v>
      </c>
      <c r="M503" s="63">
        <f>1-(Table1_1[[#This Row],[ Cost of Goods Sold ]]/Table1_1[[#This Row],[ Total Revenue ]])</f>
        <v>0.14398400699619418</v>
      </c>
      <c r="N503" s="63">
        <f>+Table1_1[[#This Row],[Operating Profit (Gross Profit - Total operating expenses)]]/Table1_1[[#This Row],[ Total Revenue ]]</f>
        <v>5.3532460126492348E-2</v>
      </c>
    </row>
    <row r="504" spans="1:14" x14ac:dyDescent="0.35">
      <c r="A504" t="s">
        <v>147</v>
      </c>
      <c r="B504" t="s">
        <v>15</v>
      </c>
      <c r="C504" s="1">
        <v>42004</v>
      </c>
      <c r="D504" s="2">
        <v>9108000000</v>
      </c>
      <c r="E504" s="2">
        <v>5973000000</v>
      </c>
      <c r="F504" s="2">
        <v>62000000</v>
      </c>
      <c r="G504" t="s">
        <v>12</v>
      </c>
      <c r="H504" s="2">
        <v>2102000000</v>
      </c>
      <c r="I504" t="s">
        <v>19</v>
      </c>
      <c r="J504" t="s">
        <v>148</v>
      </c>
      <c r="K504" s="2">
        <f>+Table1_1[[#This Row],[ Total Revenue ]]-Table1_1[[#This Row],[ Cost of Goods Sold ]]</f>
        <v>3135000000</v>
      </c>
      <c r="L504" s="2">
        <f>Table1_1[[#This Row],[Gross Profit (Total Revenue - Cost of Goods Sold)]]-SUM(F504:H504)</f>
        <v>971000000</v>
      </c>
      <c r="M504" s="63">
        <f>1-(Table1_1[[#This Row],[ Cost of Goods Sold ]]/Table1_1[[#This Row],[ Total Revenue ]])</f>
        <v>0.34420289855072461</v>
      </c>
      <c r="N504" s="63">
        <f>+Table1_1[[#This Row],[Operating Profit (Gross Profit - Total operating expenses)]]/Table1_1[[#This Row],[ Total Revenue ]]</f>
        <v>0.10660957400087835</v>
      </c>
    </row>
    <row r="505" spans="1:14" x14ac:dyDescent="0.35">
      <c r="A505" t="s">
        <v>149</v>
      </c>
      <c r="B505" t="s">
        <v>15</v>
      </c>
      <c r="C505" s="1">
        <v>41639</v>
      </c>
      <c r="D505" s="2">
        <v>32380000000</v>
      </c>
      <c r="E505" s="2">
        <v>20865000000</v>
      </c>
      <c r="F505" t="s">
        <v>12</v>
      </c>
      <c r="G505" t="s">
        <v>12</v>
      </c>
      <c r="H505" s="2">
        <v>9339000000</v>
      </c>
      <c r="I505" t="s">
        <v>25</v>
      </c>
      <c r="J505" t="s">
        <v>81</v>
      </c>
      <c r="K505" s="2">
        <f>+Table1_1[[#This Row],[ Total Revenue ]]-Table1_1[[#This Row],[ Cost of Goods Sold ]]</f>
        <v>11515000000</v>
      </c>
      <c r="L505" s="2">
        <f>Table1_1[[#This Row],[Gross Profit (Total Revenue - Cost of Goods Sold)]]-SUM(F505:H505)</f>
        <v>2176000000</v>
      </c>
      <c r="M505" s="63">
        <f>1-(Table1_1[[#This Row],[ Cost of Goods Sold ]]/Table1_1[[#This Row],[ Total Revenue ]])</f>
        <v>0.35562075355157508</v>
      </c>
      <c r="N505" s="63">
        <f>+Table1_1[[#This Row],[Operating Profit (Gross Profit - Total operating expenses)]]/Table1_1[[#This Row],[ Total Revenue ]]</f>
        <v>6.7201976528721438E-2</v>
      </c>
    </row>
    <row r="506" spans="1:14" x14ac:dyDescent="0.35">
      <c r="A506" t="s">
        <v>150</v>
      </c>
      <c r="B506" t="s">
        <v>15</v>
      </c>
      <c r="C506" s="1">
        <v>41639</v>
      </c>
      <c r="D506" s="2">
        <v>4531000000</v>
      </c>
      <c r="E506" s="2">
        <v>3748000000</v>
      </c>
      <c r="F506" t="s">
        <v>12</v>
      </c>
      <c r="G506" t="s">
        <v>12</v>
      </c>
      <c r="H506" s="2">
        <v>15000000</v>
      </c>
      <c r="I506" t="s">
        <v>47</v>
      </c>
      <c r="J506" t="s">
        <v>50</v>
      </c>
      <c r="K506" s="2">
        <f>+Table1_1[[#This Row],[ Total Revenue ]]-Table1_1[[#This Row],[ Cost of Goods Sold ]]</f>
        <v>783000000</v>
      </c>
      <c r="L506" s="2">
        <f>Table1_1[[#This Row],[Gross Profit (Total Revenue - Cost of Goods Sold)]]-SUM(F506:H506)</f>
        <v>768000000</v>
      </c>
      <c r="M506" s="63">
        <f>1-(Table1_1[[#This Row],[ Cost of Goods Sold ]]/Table1_1[[#This Row],[ Total Revenue ]])</f>
        <v>0.17280953431913482</v>
      </c>
      <c r="N506" s="63">
        <f>+Table1_1[[#This Row],[Operating Profit (Gross Profit - Total operating expenses)]]/Table1_1[[#This Row],[ Total Revenue ]]</f>
        <v>0.16949900684175678</v>
      </c>
    </row>
    <row r="507" spans="1:14" x14ac:dyDescent="0.35">
      <c r="A507" t="s">
        <v>151</v>
      </c>
      <c r="B507" t="s">
        <v>15</v>
      </c>
      <c r="C507" s="1">
        <v>41639</v>
      </c>
      <c r="D507" s="2">
        <v>17420000000</v>
      </c>
      <c r="E507" s="2">
        <v>7219000000</v>
      </c>
      <c r="F507" s="2">
        <v>6645000000</v>
      </c>
      <c r="G507" t="s">
        <v>12</v>
      </c>
      <c r="H507" t="s">
        <v>12</v>
      </c>
      <c r="I507" t="s">
        <v>36</v>
      </c>
      <c r="J507" t="s">
        <v>142</v>
      </c>
      <c r="K507" s="2">
        <f>+Table1_1[[#This Row],[ Total Revenue ]]-Table1_1[[#This Row],[ Cost of Goods Sold ]]</f>
        <v>10201000000</v>
      </c>
      <c r="L507" s="2">
        <f>Table1_1[[#This Row],[Gross Profit (Total Revenue - Cost of Goods Sold)]]-SUM(F507:H507)</f>
        <v>3556000000</v>
      </c>
      <c r="M507" s="63">
        <f>1-(Table1_1[[#This Row],[ Cost of Goods Sold ]]/Table1_1[[#This Row],[ Total Revenue ]])</f>
        <v>0.58559127439724457</v>
      </c>
      <c r="N507" s="63">
        <f>+Table1_1[[#This Row],[Operating Profit (Gross Profit - Total operating expenses)]]/Table1_1[[#This Row],[ Total Revenue ]]</f>
        <v>0.20413318025258323</v>
      </c>
    </row>
    <row r="508" spans="1:14" x14ac:dyDescent="0.35">
      <c r="A508" t="s">
        <v>152</v>
      </c>
      <c r="B508" t="s">
        <v>15</v>
      </c>
      <c r="C508" s="1">
        <v>41820</v>
      </c>
      <c r="D508" s="2">
        <v>5514000000</v>
      </c>
      <c r="E508" s="2">
        <v>3158000000</v>
      </c>
      <c r="F508" s="2">
        <v>1254000000</v>
      </c>
      <c r="G508" s="2">
        <v>125000000</v>
      </c>
      <c r="H508" t="s">
        <v>12</v>
      </c>
      <c r="I508" t="s">
        <v>36</v>
      </c>
      <c r="J508" t="s">
        <v>142</v>
      </c>
      <c r="K508" s="2">
        <f>+Table1_1[[#This Row],[ Total Revenue ]]-Table1_1[[#This Row],[ Cost of Goods Sold ]]</f>
        <v>2356000000</v>
      </c>
      <c r="L508" s="2">
        <f>Table1_1[[#This Row],[Gross Profit (Total Revenue - Cost of Goods Sold)]]-SUM(F508:H508)</f>
        <v>977000000</v>
      </c>
      <c r="M508" s="63">
        <f>1-(Table1_1[[#This Row],[ Cost of Goods Sold ]]/Table1_1[[#This Row],[ Total Revenue ]])</f>
        <v>0.42727602466449044</v>
      </c>
      <c r="N508" s="63">
        <f>+Table1_1[[#This Row],[Operating Profit (Gross Profit - Total operating expenses)]]/Table1_1[[#This Row],[ Total Revenue ]]</f>
        <v>0.17718534639100472</v>
      </c>
    </row>
    <row r="509" spans="1:14" x14ac:dyDescent="0.35">
      <c r="A509" t="s">
        <v>153</v>
      </c>
      <c r="B509" t="s">
        <v>15</v>
      </c>
      <c r="C509" s="1">
        <v>42004</v>
      </c>
      <c r="D509" s="2">
        <v>2607000000</v>
      </c>
      <c r="E509" s="2">
        <v>45000000</v>
      </c>
      <c r="F509" s="2">
        <v>1611000000</v>
      </c>
      <c r="G509" t="s">
        <v>12</v>
      </c>
      <c r="H509" s="2">
        <v>27000000</v>
      </c>
      <c r="I509" t="s">
        <v>47</v>
      </c>
      <c r="J509" t="s">
        <v>140</v>
      </c>
      <c r="K509" s="2">
        <f>+Table1_1[[#This Row],[ Total Revenue ]]-Table1_1[[#This Row],[ Cost of Goods Sold ]]</f>
        <v>2562000000</v>
      </c>
      <c r="L509" s="2">
        <f>Table1_1[[#This Row],[Gross Profit (Total Revenue - Cost of Goods Sold)]]-SUM(F509:H509)</f>
        <v>924000000</v>
      </c>
      <c r="M509" s="63">
        <f>1-(Table1_1[[#This Row],[ Cost of Goods Sold ]]/Table1_1[[#This Row],[ Total Revenue ]])</f>
        <v>0.98273878020713468</v>
      </c>
      <c r="N509" s="63">
        <f>+Table1_1[[#This Row],[Operating Profit (Gross Profit - Total operating expenses)]]/Table1_1[[#This Row],[ Total Revenue ]]</f>
        <v>0.35443037974683544</v>
      </c>
    </row>
    <row r="510" spans="1:14" x14ac:dyDescent="0.35">
      <c r="A510" t="s">
        <v>154</v>
      </c>
      <c r="B510" t="s">
        <v>15</v>
      </c>
      <c r="C510" s="1">
        <v>42004</v>
      </c>
      <c r="D510" s="2">
        <v>4108269000</v>
      </c>
      <c r="E510" s="2">
        <v>2990513000</v>
      </c>
      <c r="F510" s="2">
        <v>273897000</v>
      </c>
      <c r="G510" t="s">
        <v>12</v>
      </c>
      <c r="H510" s="2">
        <v>110474000</v>
      </c>
      <c r="I510" t="s">
        <v>19</v>
      </c>
      <c r="J510" t="s">
        <v>155</v>
      </c>
      <c r="K510" s="2">
        <f>+Table1_1[[#This Row],[ Total Revenue ]]-Table1_1[[#This Row],[ Cost of Goods Sold ]]</f>
        <v>1117756000</v>
      </c>
      <c r="L510" s="2">
        <f>Table1_1[[#This Row],[Gross Profit (Total Revenue - Cost of Goods Sold)]]-SUM(F510:H510)</f>
        <v>733385000</v>
      </c>
      <c r="M510" s="63">
        <f>1-(Table1_1[[#This Row],[ Cost of Goods Sold ]]/Table1_1[[#This Row],[ Total Revenue ]])</f>
        <v>0.27207468644336585</v>
      </c>
      <c r="N510" s="63">
        <f>+Table1_1[[#This Row],[Operating Profit (Gross Profit - Total operating expenses)]]/Table1_1[[#This Row],[ Total Revenue ]]</f>
        <v>0.17851435726336323</v>
      </c>
    </row>
    <row r="511" spans="1:14" x14ac:dyDescent="0.35">
      <c r="A511" t="s">
        <v>156</v>
      </c>
      <c r="B511" t="s">
        <v>15</v>
      </c>
      <c r="C511" s="1">
        <v>42004</v>
      </c>
      <c r="D511" s="2">
        <v>19221000000</v>
      </c>
      <c r="E511" s="2">
        <v>14360000000</v>
      </c>
      <c r="F511" s="2">
        <v>2112000000</v>
      </c>
      <c r="G511" s="2">
        <v>754000000</v>
      </c>
      <c r="H511" t="s">
        <v>12</v>
      </c>
      <c r="I511" t="s">
        <v>13</v>
      </c>
      <c r="J511" t="s">
        <v>157</v>
      </c>
      <c r="K511" s="2">
        <f>+Table1_1[[#This Row],[ Total Revenue ]]-Table1_1[[#This Row],[ Cost of Goods Sold ]]</f>
        <v>4861000000</v>
      </c>
      <c r="L511" s="2">
        <f>Table1_1[[#This Row],[Gross Profit (Total Revenue - Cost of Goods Sold)]]-SUM(F511:H511)</f>
        <v>1995000000</v>
      </c>
      <c r="M511" s="63">
        <f>1-(Table1_1[[#This Row],[ Cost of Goods Sold ]]/Table1_1[[#This Row],[ Total Revenue ]])</f>
        <v>0.25290047344050781</v>
      </c>
      <c r="N511" s="63">
        <f>+Table1_1[[#This Row],[Operating Profit (Gross Profit - Total operating expenses)]]/Table1_1[[#This Row],[ Total Revenue ]]</f>
        <v>0.10379272670516622</v>
      </c>
    </row>
    <row r="512" spans="1:14" x14ac:dyDescent="0.35">
      <c r="A512" t="s">
        <v>158</v>
      </c>
      <c r="B512" t="s">
        <v>15</v>
      </c>
      <c r="C512" s="1">
        <v>42004</v>
      </c>
      <c r="D512" s="2">
        <v>7179000000</v>
      </c>
      <c r="E512" s="2">
        <v>5090000000</v>
      </c>
      <c r="F512" s="2">
        <v>252000000</v>
      </c>
      <c r="G512" t="s">
        <v>12</v>
      </c>
      <c r="H512" s="2">
        <v>685000000</v>
      </c>
      <c r="I512" t="s">
        <v>42</v>
      </c>
      <c r="J512" t="s">
        <v>43</v>
      </c>
      <c r="K512" s="2">
        <f>+Table1_1[[#This Row],[ Total Revenue ]]-Table1_1[[#This Row],[ Cost of Goods Sold ]]</f>
        <v>2089000000</v>
      </c>
      <c r="L512" s="2">
        <f>Table1_1[[#This Row],[Gross Profit (Total Revenue - Cost of Goods Sold)]]-SUM(F512:H512)</f>
        <v>1152000000</v>
      </c>
      <c r="M512" s="63">
        <f>1-(Table1_1[[#This Row],[ Cost of Goods Sold ]]/Table1_1[[#This Row],[ Total Revenue ]])</f>
        <v>0.29098760273018531</v>
      </c>
      <c r="N512" s="63">
        <f>+Table1_1[[#This Row],[Operating Profit (Gross Profit - Total operating expenses)]]/Table1_1[[#This Row],[ Total Revenue ]]</f>
        <v>0.16046803175929794</v>
      </c>
    </row>
    <row r="513" spans="1:14" x14ac:dyDescent="0.35">
      <c r="A513" t="s">
        <v>159</v>
      </c>
      <c r="B513" t="s">
        <v>15</v>
      </c>
      <c r="C513" s="1">
        <v>41639</v>
      </c>
      <c r="D513" s="2">
        <v>10863000000</v>
      </c>
      <c r="E513" s="2">
        <v>8995000000</v>
      </c>
      <c r="F513" s="2">
        <v>1264000000</v>
      </c>
      <c r="G513" t="s">
        <v>12</v>
      </c>
      <c r="H513" s="2">
        <v>327000000</v>
      </c>
      <c r="I513" t="s">
        <v>25</v>
      </c>
      <c r="J513" t="s">
        <v>81</v>
      </c>
      <c r="K513" s="2">
        <f>+Table1_1[[#This Row],[ Total Revenue ]]-Table1_1[[#This Row],[ Cost of Goods Sold ]]</f>
        <v>1868000000</v>
      </c>
      <c r="L513" s="2">
        <f>Table1_1[[#This Row],[Gross Profit (Total Revenue - Cost of Goods Sold)]]-SUM(F513:H513)</f>
        <v>277000000</v>
      </c>
      <c r="M513" s="63">
        <f>1-(Table1_1[[#This Row],[ Cost of Goods Sold ]]/Table1_1[[#This Row],[ Total Revenue ]])</f>
        <v>0.17195986375770966</v>
      </c>
      <c r="N513" s="63">
        <f>+Table1_1[[#This Row],[Operating Profit (Gross Profit - Total operating expenses)]]/Table1_1[[#This Row],[ Total Revenue ]]</f>
        <v>2.5499401638589707E-2</v>
      </c>
    </row>
    <row r="514" spans="1:14" x14ac:dyDescent="0.35">
      <c r="A514" t="s">
        <v>160</v>
      </c>
      <c r="B514" t="s">
        <v>15</v>
      </c>
      <c r="C514" s="1">
        <v>41639</v>
      </c>
      <c r="D514" s="2">
        <v>8106000000</v>
      </c>
      <c r="E514" s="2">
        <v>5755000000</v>
      </c>
      <c r="F514" s="2">
        <v>387000000</v>
      </c>
      <c r="G514" t="s">
        <v>12</v>
      </c>
      <c r="H514" s="2">
        <v>954000000</v>
      </c>
      <c r="I514" t="s">
        <v>42</v>
      </c>
      <c r="J514" t="s">
        <v>43</v>
      </c>
      <c r="K514" s="2">
        <f>+Table1_1[[#This Row],[ Total Revenue ]]-Table1_1[[#This Row],[ Cost of Goods Sold ]]</f>
        <v>2351000000</v>
      </c>
      <c r="L514" s="2">
        <f>Table1_1[[#This Row],[Gross Profit (Total Revenue - Cost of Goods Sold)]]-SUM(F514:H514)</f>
        <v>1010000000</v>
      </c>
      <c r="M514" s="63">
        <f>1-(Table1_1[[#This Row],[ Cost of Goods Sold ]]/Table1_1[[#This Row],[ Total Revenue ]])</f>
        <v>0.29003207500616823</v>
      </c>
      <c r="N514" s="63">
        <f>+Table1_1[[#This Row],[Operating Profit (Gross Profit - Total operating expenses)]]/Table1_1[[#This Row],[ Total Revenue ]]</f>
        <v>0.12459906242289662</v>
      </c>
    </row>
    <row r="515" spans="1:14" x14ac:dyDescent="0.35">
      <c r="A515" t="s">
        <v>161</v>
      </c>
      <c r="B515" t="s">
        <v>15</v>
      </c>
      <c r="C515" s="1">
        <v>41639</v>
      </c>
      <c r="D515" s="2">
        <v>24176000000</v>
      </c>
      <c r="E515" s="2">
        <v>1241000000</v>
      </c>
      <c r="F515" s="2">
        <v>11682000000</v>
      </c>
      <c r="G515" t="s">
        <v>12</v>
      </c>
      <c r="H515" s="2">
        <v>4124000000</v>
      </c>
      <c r="I515" t="s">
        <v>47</v>
      </c>
      <c r="J515" t="s">
        <v>100</v>
      </c>
      <c r="K515" s="2">
        <f>+Table1_1[[#This Row],[ Total Revenue ]]-Table1_1[[#This Row],[ Cost of Goods Sold ]]</f>
        <v>22935000000</v>
      </c>
      <c r="L515" s="2">
        <f>Table1_1[[#This Row],[Gross Profit (Total Revenue - Cost of Goods Sold)]]-SUM(F515:H515)</f>
        <v>7129000000</v>
      </c>
      <c r="M515" s="63">
        <f>1-(Table1_1[[#This Row],[ Cost of Goods Sold ]]/Table1_1[[#This Row],[ Total Revenue ]])</f>
        <v>0.948668100595632</v>
      </c>
      <c r="N515" s="63">
        <f>+Table1_1[[#This Row],[Operating Profit (Gross Profit - Total operating expenses)]]/Table1_1[[#This Row],[ Total Revenue ]]</f>
        <v>0.29487921906022502</v>
      </c>
    </row>
    <row r="516" spans="1:14" x14ac:dyDescent="0.35">
      <c r="A516" t="s">
        <v>162</v>
      </c>
      <c r="B516" t="s">
        <v>15</v>
      </c>
      <c r="C516" s="1">
        <v>41639</v>
      </c>
      <c r="D516" s="2">
        <v>1746278000</v>
      </c>
      <c r="E516" s="2">
        <v>400281000</v>
      </c>
      <c r="F516" s="2">
        <v>147651000</v>
      </c>
      <c r="G516" t="s">
        <v>12</v>
      </c>
      <c r="H516" s="2">
        <v>651052000</v>
      </c>
      <c r="I516" t="s">
        <v>83</v>
      </c>
      <c r="J516" t="s">
        <v>84</v>
      </c>
      <c r="K516" s="2">
        <f>+Table1_1[[#This Row],[ Total Revenue ]]-Table1_1[[#This Row],[ Cost of Goods Sold ]]</f>
        <v>1345997000</v>
      </c>
      <c r="L516" s="2">
        <f>Table1_1[[#This Row],[Gross Profit (Total Revenue - Cost of Goods Sold)]]-SUM(F516:H516)</f>
        <v>547294000</v>
      </c>
      <c r="M516" s="63">
        <f>1-(Table1_1[[#This Row],[ Cost of Goods Sold ]]/Table1_1[[#This Row],[ Total Revenue ]])</f>
        <v>0.77078048283263034</v>
      </c>
      <c r="N516" s="63">
        <f>+Table1_1[[#This Row],[Operating Profit (Gross Profit - Total operating expenses)]]/Table1_1[[#This Row],[ Total Revenue ]]</f>
        <v>0.31340599835764982</v>
      </c>
    </row>
    <row r="517" spans="1:14" x14ac:dyDescent="0.35">
      <c r="A517" t="s">
        <v>163</v>
      </c>
      <c r="B517" t="s">
        <v>15</v>
      </c>
      <c r="C517" s="1">
        <v>41912</v>
      </c>
      <c r="D517" s="2">
        <v>4979000000</v>
      </c>
      <c r="E517" s="2">
        <v>3469000000</v>
      </c>
      <c r="F517" s="2">
        <v>594000000</v>
      </c>
      <c r="G517" t="s">
        <v>12</v>
      </c>
      <c r="H517" t="s">
        <v>12</v>
      </c>
      <c r="I517" t="s">
        <v>13</v>
      </c>
      <c r="J517" t="s">
        <v>164</v>
      </c>
      <c r="K517" s="2">
        <f>+Table1_1[[#This Row],[ Total Revenue ]]-Table1_1[[#This Row],[ Cost of Goods Sold ]]</f>
        <v>1510000000</v>
      </c>
      <c r="L517" s="2">
        <f>Table1_1[[#This Row],[Gross Profit (Total Revenue - Cost of Goods Sold)]]-SUM(F517:H517)</f>
        <v>916000000</v>
      </c>
      <c r="M517" s="63">
        <f>1-(Table1_1[[#This Row],[ Cost of Goods Sold ]]/Table1_1[[#This Row],[ Total Revenue ]])</f>
        <v>0.30327374974894561</v>
      </c>
      <c r="N517" s="63">
        <f>+Table1_1[[#This Row],[Operating Profit (Gross Profit - Total operating expenses)]]/Table1_1[[#This Row],[ Total Revenue ]]</f>
        <v>0.18397268527816832</v>
      </c>
    </row>
    <row r="518" spans="1:14" x14ac:dyDescent="0.35">
      <c r="A518" t="s">
        <v>165</v>
      </c>
      <c r="B518" t="s">
        <v>15</v>
      </c>
      <c r="C518" s="1">
        <v>41943</v>
      </c>
      <c r="D518" s="2">
        <v>1717776000</v>
      </c>
      <c r="E518" s="2">
        <v>626206000</v>
      </c>
      <c r="F518" s="2">
        <v>683115000</v>
      </c>
      <c r="G518" s="2">
        <v>66259000</v>
      </c>
      <c r="H518" s="2">
        <v>35710000</v>
      </c>
      <c r="I518" t="s">
        <v>25</v>
      </c>
      <c r="J518" t="s">
        <v>166</v>
      </c>
      <c r="K518" s="2">
        <f>+Table1_1[[#This Row],[ Total Revenue ]]-Table1_1[[#This Row],[ Cost of Goods Sold ]]</f>
        <v>1091570000</v>
      </c>
      <c r="L518" s="2">
        <f>Table1_1[[#This Row],[Gross Profit (Total Revenue - Cost of Goods Sold)]]-SUM(F518:H518)</f>
        <v>306486000</v>
      </c>
      <c r="M518" s="63">
        <f>1-(Table1_1[[#This Row],[ Cost of Goods Sold ]]/Table1_1[[#This Row],[ Total Revenue ]])</f>
        <v>0.63545537951397624</v>
      </c>
      <c r="N518" s="63">
        <f>+Table1_1[[#This Row],[Operating Profit (Gross Profit - Total operating expenses)]]/Table1_1[[#This Row],[ Total Revenue ]]</f>
        <v>0.17842023639869226</v>
      </c>
    </row>
    <row r="519" spans="1:14" x14ac:dyDescent="0.35">
      <c r="A519" t="s">
        <v>167</v>
      </c>
      <c r="B519" t="s">
        <v>15</v>
      </c>
      <c r="C519" s="1">
        <v>41882</v>
      </c>
      <c r="D519" s="2">
        <v>112640000000</v>
      </c>
      <c r="E519" s="2">
        <v>98458000000</v>
      </c>
      <c r="F519" s="2">
        <v>10899000000</v>
      </c>
      <c r="G519" t="s">
        <v>12</v>
      </c>
      <c r="H519" t="s">
        <v>12</v>
      </c>
      <c r="I519" t="s">
        <v>36</v>
      </c>
      <c r="J519" t="s">
        <v>168</v>
      </c>
      <c r="K519" s="2">
        <f>+Table1_1[[#This Row],[ Total Revenue ]]-Table1_1[[#This Row],[ Cost of Goods Sold ]]</f>
        <v>14182000000</v>
      </c>
      <c r="L519" s="2">
        <f>Table1_1[[#This Row],[Gross Profit (Total Revenue - Cost of Goods Sold)]]-SUM(F519:H519)</f>
        <v>3283000000</v>
      </c>
      <c r="M519" s="63">
        <f>1-(Table1_1[[#This Row],[ Cost of Goods Sold ]]/Table1_1[[#This Row],[ Total Revenue ]])</f>
        <v>0.12590553977272723</v>
      </c>
      <c r="N519" s="63">
        <f>+Table1_1[[#This Row],[Operating Profit (Gross Profit - Total operating expenses)]]/Table1_1[[#This Row],[ Total Revenue ]]</f>
        <v>2.9145951704545453E-2</v>
      </c>
    </row>
    <row r="520" spans="1:14" x14ac:dyDescent="0.35">
      <c r="A520" t="s">
        <v>169</v>
      </c>
      <c r="B520" t="s">
        <v>15</v>
      </c>
      <c r="C520" s="1">
        <v>38168</v>
      </c>
      <c r="D520" s="2">
        <v>1514000</v>
      </c>
      <c r="E520" s="2">
        <v>142000</v>
      </c>
      <c r="F520" s="2">
        <v>3940000</v>
      </c>
      <c r="G520" s="2">
        <v>30000</v>
      </c>
      <c r="H520" s="2">
        <v>163000</v>
      </c>
      <c r="I520" t="s">
        <v>36</v>
      </c>
      <c r="J520" t="s">
        <v>170</v>
      </c>
      <c r="K520" s="2">
        <f>+Table1_1[[#This Row],[ Total Revenue ]]-Table1_1[[#This Row],[ Cost of Goods Sold ]]</f>
        <v>1372000</v>
      </c>
      <c r="L520" s="2">
        <f>Table1_1[[#This Row],[Gross Profit (Total Revenue - Cost of Goods Sold)]]-SUM(F520:H520)</f>
        <v>-2761000</v>
      </c>
      <c r="M520" s="63">
        <f>1-(Table1_1[[#This Row],[ Cost of Goods Sold ]]/Table1_1[[#This Row],[ Total Revenue ]])</f>
        <v>0.90620871862615582</v>
      </c>
      <c r="N520" s="63">
        <f>+Table1_1[[#This Row],[Operating Profit (Gross Profit - Total operating expenses)]]/Table1_1[[#This Row],[ Total Revenue ]]</f>
        <v>-1.8236459709379129</v>
      </c>
    </row>
    <row r="521" spans="1:14" x14ac:dyDescent="0.35">
      <c r="A521" t="s">
        <v>171</v>
      </c>
      <c r="B521" t="s">
        <v>15</v>
      </c>
      <c r="C521" s="1">
        <v>41854</v>
      </c>
      <c r="D521" s="2">
        <v>8268000000</v>
      </c>
      <c r="E521" s="2">
        <v>5297000000</v>
      </c>
      <c r="F521" s="2">
        <v>1527000000</v>
      </c>
      <c r="G521" s="2">
        <v>122000000</v>
      </c>
      <c r="H521" t="s">
        <v>12</v>
      </c>
      <c r="I521" t="s">
        <v>36</v>
      </c>
      <c r="J521" t="s">
        <v>124</v>
      </c>
      <c r="K521" s="2">
        <f>+Table1_1[[#This Row],[ Total Revenue ]]-Table1_1[[#This Row],[ Cost of Goods Sold ]]</f>
        <v>2971000000</v>
      </c>
      <c r="L521" s="2">
        <f>Table1_1[[#This Row],[Gross Profit (Total Revenue - Cost of Goods Sold)]]-SUM(F521:H521)</f>
        <v>1322000000</v>
      </c>
      <c r="M521" s="63">
        <f>1-(Table1_1[[#This Row],[ Cost of Goods Sold ]]/Table1_1[[#This Row],[ Total Revenue ]])</f>
        <v>0.35933720367682631</v>
      </c>
      <c r="N521" s="63">
        <f>+Table1_1[[#This Row],[Operating Profit (Gross Profit - Total operating expenses)]]/Table1_1[[#This Row],[ Total Revenue ]]</f>
        <v>0.15989356555394291</v>
      </c>
    </row>
    <row r="522" spans="1:14" x14ac:dyDescent="0.35">
      <c r="A522" t="s">
        <v>172</v>
      </c>
      <c r="B522" t="s">
        <v>15</v>
      </c>
      <c r="C522" s="1">
        <v>41670</v>
      </c>
      <c r="D522" s="2">
        <v>4071003000</v>
      </c>
      <c r="E522" s="2">
        <v>968428000</v>
      </c>
      <c r="F522" s="2">
        <v>2764851000</v>
      </c>
      <c r="G522" s="2">
        <v>623798000</v>
      </c>
      <c r="H522" t="s">
        <v>12</v>
      </c>
      <c r="I522" t="s">
        <v>22</v>
      </c>
      <c r="J522" t="s">
        <v>57</v>
      </c>
      <c r="K522" s="2">
        <f>+Table1_1[[#This Row],[ Total Revenue ]]-Table1_1[[#This Row],[ Cost of Goods Sold ]]</f>
        <v>3102575000</v>
      </c>
      <c r="L522" s="2">
        <f>Table1_1[[#This Row],[Gross Profit (Total Revenue - Cost of Goods Sold)]]-SUM(F522:H522)</f>
        <v>-286074000</v>
      </c>
      <c r="M522" s="63">
        <f>1-(Table1_1[[#This Row],[ Cost of Goods Sold ]]/Table1_1[[#This Row],[ Total Revenue ]])</f>
        <v>0.76211562605087735</v>
      </c>
      <c r="N522" s="63">
        <f>+Table1_1[[#This Row],[Operating Profit (Gross Profit - Total operating expenses)]]/Table1_1[[#This Row],[ Total Revenue ]]</f>
        <v>-7.0271134656496204E-2</v>
      </c>
    </row>
    <row r="523" spans="1:14" x14ac:dyDescent="0.35">
      <c r="A523" t="s">
        <v>173</v>
      </c>
      <c r="B523" t="s">
        <v>15</v>
      </c>
      <c r="C523" s="1">
        <v>41846</v>
      </c>
      <c r="D523" s="2">
        <v>47142000000</v>
      </c>
      <c r="E523" s="2">
        <v>19373000000</v>
      </c>
      <c r="F523" s="2">
        <v>11437000000</v>
      </c>
      <c r="G523" s="2">
        <v>6294000000</v>
      </c>
      <c r="H523" s="2">
        <v>275000000</v>
      </c>
      <c r="I523" t="s">
        <v>22</v>
      </c>
      <c r="J523" t="s">
        <v>174</v>
      </c>
      <c r="K523" s="2">
        <f>+Table1_1[[#This Row],[ Total Revenue ]]-Table1_1[[#This Row],[ Cost of Goods Sold ]]</f>
        <v>27769000000</v>
      </c>
      <c r="L523" s="2">
        <f>Table1_1[[#This Row],[Gross Profit (Total Revenue - Cost of Goods Sold)]]-SUM(F523:H523)</f>
        <v>9763000000</v>
      </c>
      <c r="M523" s="63">
        <f>1-(Table1_1[[#This Row],[ Cost of Goods Sold ]]/Table1_1[[#This Row],[ Total Revenue ]])</f>
        <v>0.58905010394128376</v>
      </c>
      <c r="N523" s="63">
        <f>+Table1_1[[#This Row],[Operating Profit (Gross Profit - Total operating expenses)]]/Table1_1[[#This Row],[ Total Revenue ]]</f>
        <v>0.20709770480675407</v>
      </c>
    </row>
    <row r="524" spans="1:14" x14ac:dyDescent="0.35">
      <c r="A524" t="s">
        <v>175</v>
      </c>
      <c r="B524" t="s">
        <v>15</v>
      </c>
      <c r="C524" s="1">
        <v>42461</v>
      </c>
      <c r="D524" s="2">
        <v>4250447000</v>
      </c>
      <c r="E524" s="2">
        <v>3575631000</v>
      </c>
      <c r="F524" s="2">
        <v>187244000</v>
      </c>
      <c r="G524" t="s">
        <v>12</v>
      </c>
      <c r="H524" s="2">
        <v>182242000</v>
      </c>
      <c r="I524" t="s">
        <v>22</v>
      </c>
      <c r="J524" t="s">
        <v>176</v>
      </c>
      <c r="K524" s="2">
        <f>+Table1_1[[#This Row],[ Total Revenue ]]-Table1_1[[#This Row],[ Cost of Goods Sold ]]</f>
        <v>674816000</v>
      </c>
      <c r="L524" s="2">
        <f>Table1_1[[#This Row],[Gross Profit (Total Revenue - Cost of Goods Sold)]]-SUM(F524:H524)</f>
        <v>305330000</v>
      </c>
      <c r="M524" s="63">
        <f>1-(Table1_1[[#This Row],[ Cost of Goods Sold ]]/Table1_1[[#This Row],[ Total Revenue ]])</f>
        <v>0.15876353710562674</v>
      </c>
      <c r="N524" s="63">
        <f>+Table1_1[[#This Row],[Operating Profit (Gross Profit - Total operating expenses)]]/Table1_1[[#This Row],[ Total Revenue ]]</f>
        <v>7.1834797610698359E-2</v>
      </c>
    </row>
    <row r="525" spans="1:14" x14ac:dyDescent="0.35">
      <c r="A525" t="s">
        <v>177</v>
      </c>
      <c r="B525" t="s">
        <v>15</v>
      </c>
      <c r="C525" s="1">
        <v>41999</v>
      </c>
      <c r="D525" s="2">
        <v>12669000000</v>
      </c>
      <c r="E525" s="2">
        <v>4100000000</v>
      </c>
      <c r="F525" s="2">
        <v>3805000000</v>
      </c>
      <c r="G525" t="s">
        <v>12</v>
      </c>
      <c r="H525" s="2">
        <v>1151000000</v>
      </c>
      <c r="I525" t="s">
        <v>13</v>
      </c>
      <c r="J525" t="s">
        <v>178</v>
      </c>
      <c r="K525" s="2">
        <f>+Table1_1[[#This Row],[ Total Revenue ]]-Table1_1[[#This Row],[ Cost of Goods Sold ]]</f>
        <v>8569000000</v>
      </c>
      <c r="L525" s="2">
        <f>Table1_1[[#This Row],[Gross Profit (Total Revenue - Cost of Goods Sold)]]-SUM(F525:H525)</f>
        <v>3613000000</v>
      </c>
      <c r="M525" s="63">
        <f>1-(Table1_1[[#This Row],[ Cost of Goods Sold ]]/Table1_1[[#This Row],[ Total Revenue ]])</f>
        <v>0.67637540453074441</v>
      </c>
      <c r="N525" s="63">
        <f>+Table1_1[[#This Row],[Operating Profit (Gross Profit - Total operating expenses)]]/Table1_1[[#This Row],[ Total Revenue ]]</f>
        <v>0.28518430815376117</v>
      </c>
    </row>
    <row r="526" spans="1:14" x14ac:dyDescent="0.35">
      <c r="A526" t="s">
        <v>179</v>
      </c>
      <c r="B526" t="s">
        <v>15</v>
      </c>
      <c r="C526" s="1">
        <v>41790</v>
      </c>
      <c r="D526" s="2">
        <v>4193844000</v>
      </c>
      <c r="E526" s="2">
        <v>2444085000</v>
      </c>
      <c r="F526" s="2">
        <v>1147039000</v>
      </c>
      <c r="G526" t="s">
        <v>12</v>
      </c>
      <c r="H526" t="s">
        <v>12</v>
      </c>
      <c r="I526" t="s">
        <v>13</v>
      </c>
      <c r="J526" t="s">
        <v>180</v>
      </c>
      <c r="K526" s="2">
        <f>+Table1_1[[#This Row],[ Total Revenue ]]-Table1_1[[#This Row],[ Cost of Goods Sold ]]</f>
        <v>1749759000</v>
      </c>
      <c r="L526" s="2">
        <f>Table1_1[[#This Row],[Gross Profit (Total Revenue - Cost of Goods Sold)]]-SUM(F526:H526)</f>
        <v>602720000</v>
      </c>
      <c r="M526" s="63">
        <f>1-(Table1_1[[#This Row],[ Cost of Goods Sold ]]/Table1_1[[#This Row],[ Total Revenue ]])</f>
        <v>0.41722081221905249</v>
      </c>
      <c r="N526" s="63">
        <f>+Table1_1[[#This Row],[Operating Profit (Gross Profit - Total operating expenses)]]/Table1_1[[#This Row],[ Total Revenue ]]</f>
        <v>0.14371540763080362</v>
      </c>
    </row>
    <row r="527" spans="1:14" x14ac:dyDescent="0.35">
      <c r="A527" t="s">
        <v>181</v>
      </c>
      <c r="B527" t="s">
        <v>15</v>
      </c>
      <c r="C527" s="1">
        <v>41639</v>
      </c>
      <c r="D527" s="2">
        <v>18095000000</v>
      </c>
      <c r="E527" s="2">
        <v>7507000000</v>
      </c>
      <c r="F527" s="2">
        <v>3502000000</v>
      </c>
      <c r="G527" t="s">
        <v>12</v>
      </c>
      <c r="H527" s="2">
        <v>4541000000</v>
      </c>
      <c r="I527" t="s">
        <v>182</v>
      </c>
      <c r="J527" t="s">
        <v>183</v>
      </c>
      <c r="K527" s="2">
        <f>+Table1_1[[#This Row],[ Total Revenue ]]-Table1_1[[#This Row],[ Cost of Goods Sold ]]</f>
        <v>10588000000</v>
      </c>
      <c r="L527" s="2">
        <f>Table1_1[[#This Row],[Gross Profit (Total Revenue - Cost of Goods Sold)]]-SUM(F527:H527)</f>
        <v>2545000000</v>
      </c>
      <c r="M527" s="63">
        <f>1-(Table1_1[[#This Row],[ Cost of Goods Sold ]]/Table1_1[[#This Row],[ Total Revenue ]])</f>
        <v>0.58513401492124895</v>
      </c>
      <c r="N527" s="63">
        <f>+Table1_1[[#This Row],[Operating Profit (Gross Profit - Total operating expenses)]]/Table1_1[[#This Row],[ Total Revenue ]]</f>
        <v>0.14064658745509809</v>
      </c>
    </row>
    <row r="528" spans="1:14" x14ac:dyDescent="0.35">
      <c r="A528" t="s">
        <v>184</v>
      </c>
      <c r="B528" t="s">
        <v>15</v>
      </c>
      <c r="C528" s="1">
        <v>41639</v>
      </c>
      <c r="D528" s="2">
        <v>8843200000</v>
      </c>
      <c r="E528" s="2">
        <v>5265500000</v>
      </c>
      <c r="F528" s="2">
        <v>1727600000</v>
      </c>
      <c r="G528" t="s">
        <v>12</v>
      </c>
      <c r="H528" s="2">
        <v>172200000</v>
      </c>
      <c r="I528" t="s">
        <v>22</v>
      </c>
      <c r="J528" t="s">
        <v>176</v>
      </c>
      <c r="K528" s="2">
        <f>+Table1_1[[#This Row],[ Total Revenue ]]-Table1_1[[#This Row],[ Cost of Goods Sold ]]</f>
        <v>3577700000</v>
      </c>
      <c r="L528" s="2">
        <f>Table1_1[[#This Row],[Gross Profit (Total Revenue - Cost of Goods Sold)]]-SUM(F528:H528)</f>
        <v>1677900000</v>
      </c>
      <c r="M528" s="63">
        <f>1-(Table1_1[[#This Row],[ Cost of Goods Sold ]]/Table1_1[[#This Row],[ Total Revenue ]])</f>
        <v>0.40457074362221823</v>
      </c>
      <c r="N528" s="63">
        <f>+Table1_1[[#This Row],[Operating Profit (Gross Profit - Total operating expenses)]]/Table1_1[[#This Row],[ Total Revenue ]]</f>
        <v>0.18973900850370906</v>
      </c>
    </row>
    <row r="529" spans="1:14" x14ac:dyDescent="0.35">
      <c r="A529" t="s">
        <v>185</v>
      </c>
      <c r="B529" t="s">
        <v>15</v>
      </c>
      <c r="C529" s="1">
        <v>42004</v>
      </c>
      <c r="D529" s="2">
        <v>3142856000</v>
      </c>
      <c r="E529" s="2">
        <v>620219000</v>
      </c>
      <c r="F529" s="2">
        <v>1600187000</v>
      </c>
      <c r="G529" s="2">
        <v>553817000</v>
      </c>
      <c r="H529" s="2">
        <v>39577000</v>
      </c>
      <c r="I529" t="s">
        <v>22</v>
      </c>
      <c r="J529" t="s">
        <v>57</v>
      </c>
      <c r="K529" s="2">
        <f>+Table1_1[[#This Row],[ Total Revenue ]]-Table1_1[[#This Row],[ Cost of Goods Sold ]]</f>
        <v>2522637000</v>
      </c>
      <c r="L529" s="2">
        <f>Table1_1[[#This Row],[Gross Profit (Total Revenue - Cost of Goods Sold)]]-SUM(F529:H529)</f>
        <v>329056000</v>
      </c>
      <c r="M529" s="63">
        <f>1-(Table1_1[[#This Row],[ Cost of Goods Sold ]]/Table1_1[[#This Row],[ Total Revenue ]])</f>
        <v>0.80265751914818884</v>
      </c>
      <c r="N529" s="63">
        <f>+Table1_1[[#This Row],[Operating Profit (Gross Profit - Total operating expenses)]]/Table1_1[[#This Row],[ Total Revenue ]]</f>
        <v>0.10469967443624525</v>
      </c>
    </row>
    <row r="530" spans="1:14" x14ac:dyDescent="0.35">
      <c r="A530" t="s">
        <v>186</v>
      </c>
      <c r="B530" t="s">
        <v>15</v>
      </c>
      <c r="C530" s="1">
        <v>42004</v>
      </c>
      <c r="D530" s="2">
        <v>139367000000</v>
      </c>
      <c r="E530" s="2">
        <v>114000000000</v>
      </c>
      <c r="F530" t="s">
        <v>12</v>
      </c>
      <c r="G530" t="s">
        <v>12</v>
      </c>
      <c r="H530" t="s">
        <v>12</v>
      </c>
      <c r="I530" t="s">
        <v>36</v>
      </c>
      <c r="J530" t="s">
        <v>187</v>
      </c>
      <c r="K530" s="2">
        <f>+Table1_1[[#This Row],[ Total Revenue ]]-Table1_1[[#This Row],[ Cost of Goods Sold ]]</f>
        <v>25367000000</v>
      </c>
      <c r="L530" s="2">
        <f>Table1_1[[#This Row],[Gross Profit (Total Revenue - Cost of Goods Sold)]]-SUM(F530:H530)</f>
        <v>25367000000</v>
      </c>
      <c r="M530" s="63">
        <f>1-(Table1_1[[#This Row],[ Cost of Goods Sold ]]/Table1_1[[#This Row],[ Total Revenue ]])</f>
        <v>0.18201582871124444</v>
      </c>
      <c r="N530" s="63">
        <f>+Table1_1[[#This Row],[Operating Profit (Gross Profit - Total operating expenses)]]/Table1_1[[#This Row],[ Total Revenue ]]</f>
        <v>0.18201582871124442</v>
      </c>
    </row>
    <row r="531" spans="1:14" x14ac:dyDescent="0.35">
      <c r="A531" t="s">
        <v>188</v>
      </c>
      <c r="B531" t="s">
        <v>15</v>
      </c>
      <c r="C531" s="1">
        <v>41639</v>
      </c>
      <c r="D531" s="2">
        <v>220156000000</v>
      </c>
      <c r="E531" s="2">
        <v>159323000000</v>
      </c>
      <c r="F531" s="2">
        <v>17573000000</v>
      </c>
      <c r="G531" t="s">
        <v>12</v>
      </c>
      <c r="H531" s="2">
        <v>14186000000</v>
      </c>
      <c r="I531" t="s">
        <v>83</v>
      </c>
      <c r="J531" t="s">
        <v>144</v>
      </c>
      <c r="K531" s="2">
        <f>+Table1_1[[#This Row],[ Total Revenue ]]-Table1_1[[#This Row],[ Cost of Goods Sold ]]</f>
        <v>60833000000</v>
      </c>
      <c r="L531" s="2">
        <f>Table1_1[[#This Row],[Gross Profit (Total Revenue - Cost of Goods Sold)]]-SUM(F531:H531)</f>
        <v>29074000000</v>
      </c>
      <c r="M531" s="63">
        <f>1-(Table1_1[[#This Row],[ Cost of Goods Sold ]]/Table1_1[[#This Row],[ Total Revenue ]])</f>
        <v>0.2763177019931321</v>
      </c>
      <c r="N531" s="63">
        <f>+Table1_1[[#This Row],[Operating Profit (Gross Profit - Total operating expenses)]]/Table1_1[[#This Row],[ Total Revenue ]]</f>
        <v>0.13206090226929995</v>
      </c>
    </row>
    <row r="532" spans="1:14" x14ac:dyDescent="0.35">
      <c r="A532" t="s">
        <v>189</v>
      </c>
      <c r="B532" t="s">
        <v>15</v>
      </c>
      <c r="C532" s="1">
        <v>41639</v>
      </c>
      <c r="D532" s="2">
        <v>2319919000</v>
      </c>
      <c r="E532" s="2">
        <v>455436000</v>
      </c>
      <c r="F532" s="2">
        <v>169815000</v>
      </c>
      <c r="G532" t="s">
        <v>12</v>
      </c>
      <c r="H532" s="2">
        <v>778655000</v>
      </c>
      <c r="I532" t="s">
        <v>83</v>
      </c>
      <c r="J532" t="s">
        <v>84</v>
      </c>
      <c r="K532" s="2">
        <f>+Table1_1[[#This Row],[ Total Revenue ]]-Table1_1[[#This Row],[ Cost of Goods Sold ]]</f>
        <v>1864483000</v>
      </c>
      <c r="L532" s="2">
        <f>Table1_1[[#This Row],[Gross Profit (Total Revenue - Cost of Goods Sold)]]-SUM(F532:H532)</f>
        <v>916013000</v>
      </c>
      <c r="M532" s="63">
        <f>1-(Table1_1[[#This Row],[ Cost of Goods Sold ]]/Table1_1[[#This Row],[ Total Revenue ]])</f>
        <v>0.80368452519247435</v>
      </c>
      <c r="N532" s="63">
        <f>+Table1_1[[#This Row],[Operating Profit (Gross Profit - Total operating expenses)]]/Table1_1[[#This Row],[ Total Revenue ]]</f>
        <v>0.39484697526077417</v>
      </c>
    </row>
    <row r="533" spans="1:14" x14ac:dyDescent="0.35">
      <c r="A533" t="s">
        <v>190</v>
      </c>
      <c r="B533" t="s">
        <v>15</v>
      </c>
      <c r="C533" s="1">
        <v>41639</v>
      </c>
      <c r="D533" s="2">
        <v>13120000000</v>
      </c>
      <c r="E533" s="2">
        <v>8033000000</v>
      </c>
      <c r="F533" s="2">
        <v>563000000</v>
      </c>
      <c r="G533" t="s">
        <v>12</v>
      </c>
      <c r="H533" s="2">
        <v>1208000000</v>
      </c>
      <c r="I533" t="s">
        <v>42</v>
      </c>
      <c r="J533" t="s">
        <v>45</v>
      </c>
      <c r="K533" s="2">
        <f>+Table1_1[[#This Row],[ Total Revenue ]]-Table1_1[[#This Row],[ Cost of Goods Sold ]]</f>
        <v>5087000000</v>
      </c>
      <c r="L533" s="2">
        <f>Table1_1[[#This Row],[Gross Profit (Total Revenue - Cost of Goods Sold)]]-SUM(F533:H533)</f>
        <v>3316000000</v>
      </c>
      <c r="M533" s="63">
        <f>1-(Table1_1[[#This Row],[ Cost of Goods Sold ]]/Table1_1[[#This Row],[ Total Revenue ]])</f>
        <v>0.38772865853658534</v>
      </c>
      <c r="N533" s="63">
        <f>+Table1_1[[#This Row],[Operating Profit (Gross Profit - Total operating expenses)]]/Table1_1[[#This Row],[ Total Revenue ]]</f>
        <v>0.25274390243902439</v>
      </c>
    </row>
    <row r="534" spans="1:14" x14ac:dyDescent="0.35">
      <c r="A534" t="s">
        <v>191</v>
      </c>
      <c r="B534" t="s">
        <v>15</v>
      </c>
      <c r="C534" s="1">
        <v>42004</v>
      </c>
      <c r="D534" s="2">
        <v>40362000000</v>
      </c>
      <c r="E534" s="2">
        <v>22967000000</v>
      </c>
      <c r="F534" s="2">
        <v>12702000000</v>
      </c>
      <c r="G534" t="s">
        <v>12</v>
      </c>
      <c r="H534" s="2">
        <v>1771000000</v>
      </c>
      <c r="I534" t="s">
        <v>13</v>
      </c>
      <c r="J534" t="s">
        <v>14</v>
      </c>
      <c r="K534" s="2">
        <f>+Table1_1[[#This Row],[ Total Revenue ]]-Table1_1[[#This Row],[ Cost of Goods Sold ]]</f>
        <v>17395000000</v>
      </c>
      <c r="L534" s="2">
        <f>Table1_1[[#This Row],[Gross Profit (Total Revenue - Cost of Goods Sold)]]-SUM(F534:H534)</f>
        <v>2922000000</v>
      </c>
      <c r="M534" s="63">
        <f>1-(Table1_1[[#This Row],[ Cost of Goods Sold ]]/Table1_1[[#This Row],[ Total Revenue ]])</f>
        <v>0.43097467915365939</v>
      </c>
      <c r="N534" s="63">
        <f>+Table1_1[[#This Row],[Operating Profit (Gross Profit - Total operating expenses)]]/Table1_1[[#This Row],[ Total Revenue ]]</f>
        <v>7.2394826817303401E-2</v>
      </c>
    </row>
    <row r="535" spans="1:14" x14ac:dyDescent="0.35">
      <c r="A535" t="s">
        <v>192</v>
      </c>
      <c r="B535" t="s">
        <v>15</v>
      </c>
      <c r="C535" s="1">
        <v>42004</v>
      </c>
      <c r="D535" s="2">
        <v>28406000000</v>
      </c>
      <c r="E535" s="2">
        <v>17023000000</v>
      </c>
      <c r="F535" s="2">
        <v>5536000000</v>
      </c>
      <c r="G535" s="2">
        <v>1958000000</v>
      </c>
      <c r="H535" t="s">
        <v>12</v>
      </c>
      <c r="I535" t="s">
        <v>59</v>
      </c>
      <c r="J535" t="s">
        <v>193</v>
      </c>
      <c r="K535" s="2">
        <f>+Table1_1[[#This Row],[ Total Revenue ]]-Table1_1[[#This Row],[ Cost of Goods Sold ]]</f>
        <v>11383000000</v>
      </c>
      <c r="L535" s="2">
        <f>Table1_1[[#This Row],[Gross Profit (Total Revenue - Cost of Goods Sold)]]-SUM(F535:H535)</f>
        <v>3889000000</v>
      </c>
      <c r="M535" s="63">
        <f>1-(Table1_1[[#This Row],[ Cost of Goods Sold ]]/Table1_1[[#This Row],[ Total Revenue ]])</f>
        <v>0.40072519890164049</v>
      </c>
      <c r="N535" s="63">
        <f>+Table1_1[[#This Row],[Operating Profit (Gross Profit - Total operating expenses)]]/Table1_1[[#This Row],[ Total Revenue ]]</f>
        <v>0.13690769555727664</v>
      </c>
    </row>
    <row r="536" spans="1:14" x14ac:dyDescent="0.35">
      <c r="A536" t="s">
        <v>194</v>
      </c>
      <c r="B536" t="s">
        <v>15</v>
      </c>
      <c r="C536" s="1">
        <v>41943</v>
      </c>
      <c r="D536" s="2">
        <v>36066900000</v>
      </c>
      <c r="E536" s="2">
        <v>24775800000</v>
      </c>
      <c r="F536" s="2">
        <v>4377700000</v>
      </c>
      <c r="G536" s="2">
        <v>1452000000</v>
      </c>
      <c r="H536" t="s">
        <v>12</v>
      </c>
      <c r="I536" t="s">
        <v>13</v>
      </c>
      <c r="J536" t="s">
        <v>127</v>
      </c>
      <c r="K536" s="2">
        <f>+Table1_1[[#This Row],[ Total Revenue ]]-Table1_1[[#This Row],[ Cost of Goods Sold ]]</f>
        <v>11291100000</v>
      </c>
      <c r="L536" s="2">
        <f>Table1_1[[#This Row],[Gross Profit (Total Revenue - Cost of Goods Sold)]]-SUM(F536:H536)</f>
        <v>5461400000</v>
      </c>
      <c r="M536" s="63">
        <f>1-(Table1_1[[#This Row],[ Cost of Goods Sold ]]/Table1_1[[#This Row],[ Total Revenue ]])</f>
        <v>0.31305989702469572</v>
      </c>
      <c r="N536" s="63">
        <f>+Table1_1[[#This Row],[Operating Profit (Gross Profit - Total operating expenses)]]/Table1_1[[#This Row],[ Total Revenue ]]</f>
        <v>0.15142415899342609</v>
      </c>
    </row>
    <row r="537" spans="1:14" x14ac:dyDescent="0.35">
      <c r="A537" t="s">
        <v>195</v>
      </c>
      <c r="B537" t="s">
        <v>15</v>
      </c>
      <c r="C537" s="1">
        <v>41639</v>
      </c>
      <c r="D537" s="2">
        <v>9370000000</v>
      </c>
      <c r="E537" s="2">
        <v>698000000</v>
      </c>
      <c r="F537" s="2">
        <v>3194000000</v>
      </c>
      <c r="G537" t="s">
        <v>12</v>
      </c>
      <c r="H537" s="2">
        <v>1086000000</v>
      </c>
      <c r="I537" t="s">
        <v>47</v>
      </c>
      <c r="J537" t="s">
        <v>100</v>
      </c>
      <c r="K537" s="2">
        <f>+Table1_1[[#This Row],[ Total Revenue ]]-Table1_1[[#This Row],[ Cost of Goods Sold ]]</f>
        <v>8672000000</v>
      </c>
      <c r="L537" s="2">
        <f>Table1_1[[#This Row],[Gross Profit (Total Revenue - Cost of Goods Sold)]]-SUM(F537:H537)</f>
        <v>4392000000</v>
      </c>
      <c r="M537" s="63">
        <f>1-(Table1_1[[#This Row],[ Cost of Goods Sold ]]/Table1_1[[#This Row],[ Total Revenue ]])</f>
        <v>0.92550693703308429</v>
      </c>
      <c r="N537" s="63">
        <f>+Table1_1[[#This Row],[Operating Profit (Gross Profit - Total operating expenses)]]/Table1_1[[#This Row],[ Total Revenue ]]</f>
        <v>0.46872998932764143</v>
      </c>
    </row>
    <row r="538" spans="1:14" x14ac:dyDescent="0.35">
      <c r="A538" t="s">
        <v>196</v>
      </c>
      <c r="B538" t="s">
        <v>15</v>
      </c>
      <c r="C538" s="1">
        <v>41670</v>
      </c>
      <c r="D538" s="2">
        <v>17504167000</v>
      </c>
      <c r="E538" s="2">
        <v>12068425000</v>
      </c>
      <c r="F538" s="2">
        <v>3699557000</v>
      </c>
      <c r="G538" t="s">
        <v>12</v>
      </c>
      <c r="H538" t="s">
        <v>12</v>
      </c>
      <c r="I538" t="s">
        <v>19</v>
      </c>
      <c r="J538" t="s">
        <v>197</v>
      </c>
      <c r="K538" s="2">
        <f>+Table1_1[[#This Row],[ Total Revenue ]]-Table1_1[[#This Row],[ Cost of Goods Sold ]]</f>
        <v>5435742000</v>
      </c>
      <c r="L538" s="2">
        <f>Table1_1[[#This Row],[Gross Profit (Total Revenue - Cost of Goods Sold)]]-SUM(F538:H538)</f>
        <v>1736185000</v>
      </c>
      <c r="M538" s="63">
        <f>1-(Table1_1[[#This Row],[ Cost of Goods Sold ]]/Table1_1[[#This Row],[ Total Revenue ]])</f>
        <v>0.31053988458862392</v>
      </c>
      <c r="N538" s="63">
        <f>+Table1_1[[#This Row],[Operating Profit (Gross Profit - Total operating expenses)]]/Table1_1[[#This Row],[ Total Revenue ]]</f>
        <v>9.918695359796327E-2</v>
      </c>
    </row>
    <row r="539" spans="1:14" x14ac:dyDescent="0.35">
      <c r="A539" t="s">
        <v>198</v>
      </c>
      <c r="B539" t="s">
        <v>15</v>
      </c>
      <c r="C539" s="1">
        <v>41639</v>
      </c>
      <c r="D539" s="2">
        <v>7146000000</v>
      </c>
      <c r="E539" s="2">
        <v>4326000000</v>
      </c>
      <c r="F539" s="2">
        <v>1740000000</v>
      </c>
      <c r="G539" t="s">
        <v>12</v>
      </c>
      <c r="H539" s="2">
        <v>79000000</v>
      </c>
      <c r="I539" t="s">
        <v>25</v>
      </c>
      <c r="J539" t="s">
        <v>199</v>
      </c>
      <c r="K539" s="2">
        <f>+Table1_1[[#This Row],[ Total Revenue ]]-Table1_1[[#This Row],[ Cost of Goods Sold ]]</f>
        <v>2820000000</v>
      </c>
      <c r="L539" s="2">
        <f>Table1_1[[#This Row],[Gross Profit (Total Revenue - Cost of Goods Sold)]]-SUM(F539:H539)</f>
        <v>1001000000</v>
      </c>
      <c r="M539" s="63">
        <f>1-(Table1_1[[#This Row],[ Cost of Goods Sold ]]/Table1_1[[#This Row],[ Total Revenue ]])</f>
        <v>0.39462636439966414</v>
      </c>
      <c r="N539" s="63">
        <f>+Table1_1[[#This Row],[Operating Profit (Gross Profit - Total operating expenses)]]/Table1_1[[#This Row],[ Total Revenue ]]</f>
        <v>0.14007836551917158</v>
      </c>
    </row>
    <row r="540" spans="1:14" x14ac:dyDescent="0.35">
      <c r="A540" t="s">
        <v>200</v>
      </c>
      <c r="B540" t="s">
        <v>15</v>
      </c>
      <c r="C540" s="1">
        <v>41912</v>
      </c>
      <c r="D540" s="2">
        <v>8024900000</v>
      </c>
      <c r="E540" s="2">
        <v>6268600000</v>
      </c>
      <c r="F540" s="2">
        <v>826900000</v>
      </c>
      <c r="G540" t="s">
        <v>12</v>
      </c>
      <c r="H540" t="s">
        <v>12</v>
      </c>
      <c r="I540" t="s">
        <v>19</v>
      </c>
      <c r="J540" t="s">
        <v>201</v>
      </c>
      <c r="K540" s="2">
        <f>+Table1_1[[#This Row],[ Total Revenue ]]-Table1_1[[#This Row],[ Cost of Goods Sold ]]</f>
        <v>1756300000</v>
      </c>
      <c r="L540" s="2">
        <f>Table1_1[[#This Row],[Gross Profit (Total Revenue - Cost of Goods Sold)]]-SUM(F540:H540)</f>
        <v>929400000</v>
      </c>
      <c r="M540" s="63">
        <f>1-(Table1_1[[#This Row],[ Cost of Goods Sold ]]/Table1_1[[#This Row],[ Total Revenue ]])</f>
        <v>0.21885630973594683</v>
      </c>
      <c r="N540" s="63">
        <f>+Table1_1[[#This Row],[Operating Profit (Gross Profit - Total operating expenses)]]/Table1_1[[#This Row],[ Total Revenue ]]</f>
        <v>0.11581452728382909</v>
      </c>
    </row>
    <row r="541" spans="1:14" x14ac:dyDescent="0.35">
      <c r="A541" t="s">
        <v>202</v>
      </c>
      <c r="B541" t="s">
        <v>15</v>
      </c>
      <c r="C541" s="1">
        <v>41639</v>
      </c>
      <c r="D541" s="2">
        <v>18283100000</v>
      </c>
      <c r="E541" s="2">
        <v>8941100000</v>
      </c>
      <c r="F541" s="2">
        <v>5117100000</v>
      </c>
      <c r="G541" s="2">
        <v>1104400000</v>
      </c>
      <c r="H541" t="s">
        <v>12</v>
      </c>
      <c r="I541" t="s">
        <v>13</v>
      </c>
      <c r="J541" t="s">
        <v>164</v>
      </c>
      <c r="K541" s="2">
        <f>+Table1_1[[#This Row],[ Total Revenue ]]-Table1_1[[#This Row],[ Cost of Goods Sold ]]</f>
        <v>9342000000</v>
      </c>
      <c r="L541" s="2">
        <f>Table1_1[[#This Row],[Gross Profit (Total Revenue - Cost of Goods Sold)]]-SUM(F541:H541)</f>
        <v>3120500000</v>
      </c>
      <c r="M541" s="63">
        <f>1-(Table1_1[[#This Row],[ Cost of Goods Sold ]]/Table1_1[[#This Row],[ Total Revenue ]])</f>
        <v>0.5109636768381729</v>
      </c>
      <c r="N541" s="63">
        <f>+Table1_1[[#This Row],[Operating Profit (Gross Profit - Total operating expenses)]]/Table1_1[[#This Row],[ Total Revenue ]]</f>
        <v>0.17067674519091403</v>
      </c>
    </row>
    <row r="542" spans="1:14" x14ac:dyDescent="0.35">
      <c r="A542" t="s">
        <v>203</v>
      </c>
      <c r="B542" t="s">
        <v>15</v>
      </c>
      <c r="C542" s="1">
        <v>41909</v>
      </c>
      <c r="D542" s="2">
        <v>48813000000</v>
      </c>
      <c r="E542" s="2">
        <v>26420000000</v>
      </c>
      <c r="F542" s="2">
        <v>8565000000</v>
      </c>
      <c r="G542" t="s">
        <v>12</v>
      </c>
      <c r="H542" s="2">
        <v>2288000000</v>
      </c>
      <c r="I542" t="s">
        <v>19</v>
      </c>
      <c r="J542" t="s">
        <v>204</v>
      </c>
      <c r="K542" s="2">
        <f>+Table1_1[[#This Row],[ Total Revenue ]]-Table1_1[[#This Row],[ Cost of Goods Sold ]]</f>
        <v>22393000000</v>
      </c>
      <c r="L542" s="2">
        <f>Table1_1[[#This Row],[Gross Profit (Total Revenue - Cost of Goods Sold)]]-SUM(F542:H542)</f>
        <v>11540000000</v>
      </c>
      <c r="M542" s="63">
        <f>1-(Table1_1[[#This Row],[ Cost of Goods Sold ]]/Table1_1[[#This Row],[ Total Revenue ]])</f>
        <v>0.45875074263003712</v>
      </c>
      <c r="N542" s="63">
        <f>+Table1_1[[#This Row],[Operating Profit (Gross Profit - Total operating expenses)]]/Table1_1[[#This Row],[ Total Revenue ]]</f>
        <v>0.23641243111466209</v>
      </c>
    </row>
    <row r="543" spans="1:14" x14ac:dyDescent="0.35">
      <c r="A543" t="s">
        <v>205</v>
      </c>
      <c r="B543" t="s">
        <v>15</v>
      </c>
      <c r="C543" s="1">
        <v>42004</v>
      </c>
      <c r="D543" s="2">
        <v>6265000000</v>
      </c>
      <c r="E543" s="2">
        <v>2124000000</v>
      </c>
      <c r="F543" s="2">
        <v>1692000000</v>
      </c>
      <c r="G543" t="s">
        <v>12</v>
      </c>
      <c r="H543" s="2">
        <v>329000000</v>
      </c>
      <c r="I543" t="s">
        <v>19</v>
      </c>
      <c r="J543" t="s">
        <v>148</v>
      </c>
      <c r="K543" s="2">
        <f>+Table1_1[[#This Row],[ Total Revenue ]]-Table1_1[[#This Row],[ Cost of Goods Sold ]]</f>
        <v>4141000000</v>
      </c>
      <c r="L543" s="2">
        <f>Table1_1[[#This Row],[Gross Profit (Total Revenue - Cost of Goods Sold)]]-SUM(F543:H543)</f>
        <v>2120000000</v>
      </c>
      <c r="M543" s="63">
        <f>1-(Table1_1[[#This Row],[ Cost of Goods Sold ]]/Table1_1[[#This Row],[ Total Revenue ]])</f>
        <v>0.66097366320830009</v>
      </c>
      <c r="N543" s="63">
        <f>+Table1_1[[#This Row],[Operating Profit (Gross Profit - Total operating expenses)]]/Table1_1[[#This Row],[ Total Revenue ]]</f>
        <v>0.33838786911412611</v>
      </c>
    </row>
    <row r="544" spans="1:14" x14ac:dyDescent="0.35">
      <c r="A544" t="s">
        <v>206</v>
      </c>
      <c r="B544" t="s">
        <v>15</v>
      </c>
      <c r="C544" s="1">
        <v>42004</v>
      </c>
      <c r="D544" s="2">
        <v>6265000000</v>
      </c>
      <c r="E544" s="2">
        <v>2124000000</v>
      </c>
      <c r="F544" s="2">
        <v>1692000000</v>
      </c>
      <c r="G544" t="s">
        <v>12</v>
      </c>
      <c r="H544" s="2">
        <v>329000000</v>
      </c>
      <c r="I544" t="s">
        <v>19</v>
      </c>
      <c r="J544" t="s">
        <v>148</v>
      </c>
      <c r="K544" s="2">
        <f>+Table1_1[[#This Row],[ Total Revenue ]]-Table1_1[[#This Row],[ Cost of Goods Sold ]]</f>
        <v>4141000000</v>
      </c>
      <c r="L544" s="2">
        <f>Table1_1[[#This Row],[Gross Profit (Total Revenue - Cost of Goods Sold)]]-SUM(F544:H544)</f>
        <v>2120000000</v>
      </c>
      <c r="M544" s="63">
        <f>1-(Table1_1[[#This Row],[ Cost of Goods Sold ]]/Table1_1[[#This Row],[ Total Revenue ]])</f>
        <v>0.66097366320830009</v>
      </c>
      <c r="N544" s="63">
        <f>+Table1_1[[#This Row],[Operating Profit (Gross Profit - Total operating expenses)]]/Table1_1[[#This Row],[ Total Revenue ]]</f>
        <v>0.33838786911412611</v>
      </c>
    </row>
    <row r="545" spans="1:14" x14ac:dyDescent="0.35">
      <c r="A545" t="s">
        <v>207</v>
      </c>
      <c r="B545" t="s">
        <v>15</v>
      </c>
      <c r="C545" s="1">
        <v>42004</v>
      </c>
      <c r="D545" s="2">
        <v>15499000000</v>
      </c>
      <c r="E545" s="2">
        <v>12471000000</v>
      </c>
      <c r="F545" s="2">
        <v>1036000000</v>
      </c>
      <c r="G545" t="s">
        <v>12</v>
      </c>
      <c r="H545" s="2">
        <v>94000000</v>
      </c>
      <c r="I545" t="s">
        <v>19</v>
      </c>
      <c r="J545" t="s">
        <v>121</v>
      </c>
      <c r="K545" s="2">
        <f>+Table1_1[[#This Row],[ Total Revenue ]]-Table1_1[[#This Row],[ Cost of Goods Sold ]]</f>
        <v>3028000000</v>
      </c>
      <c r="L545" s="2">
        <f>Table1_1[[#This Row],[Gross Profit (Total Revenue - Cost of Goods Sold)]]-SUM(F545:H545)</f>
        <v>1898000000</v>
      </c>
      <c r="M545" s="63">
        <f>1-(Table1_1[[#This Row],[ Cost of Goods Sold ]]/Table1_1[[#This Row],[ Total Revenue ]])</f>
        <v>0.19536744306084264</v>
      </c>
      <c r="N545" s="63">
        <f>+Table1_1[[#This Row],[Operating Profit (Gross Profit - Total operating expenses)]]/Table1_1[[#This Row],[ Total Revenue ]]</f>
        <v>0.1224595135170011</v>
      </c>
    </row>
    <row r="546" spans="1:14" x14ac:dyDescent="0.35">
      <c r="A546" t="s">
        <v>208</v>
      </c>
      <c r="B546" t="s">
        <v>15</v>
      </c>
      <c r="C546" s="1">
        <v>41639</v>
      </c>
      <c r="D546" s="2">
        <v>1482259000</v>
      </c>
      <c r="E546" s="2">
        <v>555660000</v>
      </c>
      <c r="F546" s="2">
        <v>69323000</v>
      </c>
      <c r="G546" t="s">
        <v>12</v>
      </c>
      <c r="H546" s="2">
        <v>475464000</v>
      </c>
      <c r="I546" t="s">
        <v>52</v>
      </c>
      <c r="J546" t="s">
        <v>75</v>
      </c>
      <c r="K546" s="2">
        <f>+Table1_1[[#This Row],[ Total Revenue ]]-Table1_1[[#This Row],[ Cost of Goods Sold ]]</f>
        <v>926599000</v>
      </c>
      <c r="L546" s="2">
        <f>Table1_1[[#This Row],[Gross Profit (Total Revenue - Cost of Goods Sold)]]-SUM(F546:H546)</f>
        <v>381812000</v>
      </c>
      <c r="M546" s="63">
        <f>1-(Table1_1[[#This Row],[ Cost of Goods Sold ]]/Table1_1[[#This Row],[ Total Revenue ]])</f>
        <v>0.62512624311945486</v>
      </c>
      <c r="N546" s="63">
        <f>+Table1_1[[#This Row],[Operating Profit (Gross Profit - Total operating expenses)]]/Table1_1[[#This Row],[ Total Revenue ]]</f>
        <v>0.2575879114243867</v>
      </c>
    </row>
    <row r="547" spans="1:14" x14ac:dyDescent="0.35">
      <c r="A547" t="s">
        <v>209</v>
      </c>
      <c r="B547" t="s">
        <v>15</v>
      </c>
      <c r="C547" s="1">
        <v>41671</v>
      </c>
      <c r="D547" s="2">
        <v>7840300000</v>
      </c>
      <c r="E547" s="2">
        <v>5050500000</v>
      </c>
      <c r="F547" s="2">
        <v>1819500000</v>
      </c>
      <c r="G547" t="s">
        <v>12</v>
      </c>
      <c r="H547" t="s">
        <v>12</v>
      </c>
      <c r="I547" t="s">
        <v>19</v>
      </c>
      <c r="J547" t="s">
        <v>197</v>
      </c>
      <c r="K547" s="2">
        <f>+Table1_1[[#This Row],[ Total Revenue ]]-Table1_1[[#This Row],[ Cost of Goods Sold ]]</f>
        <v>2789800000</v>
      </c>
      <c r="L547" s="2">
        <f>Table1_1[[#This Row],[Gross Profit (Total Revenue - Cost of Goods Sold)]]-SUM(F547:H547)</f>
        <v>970300000</v>
      </c>
      <c r="M547" s="63">
        <f>1-(Table1_1[[#This Row],[ Cost of Goods Sold ]]/Table1_1[[#This Row],[ Total Revenue ]])</f>
        <v>0.35582822085889576</v>
      </c>
      <c r="N547" s="63">
        <f>+Table1_1[[#This Row],[Operating Profit (Gross Profit - Total operating expenses)]]/Table1_1[[#This Row],[ Total Revenue ]]</f>
        <v>0.12375801946354094</v>
      </c>
    </row>
    <row r="548" spans="1:14" x14ac:dyDescent="0.35">
      <c r="A548" t="s">
        <v>210</v>
      </c>
      <c r="B548" t="s">
        <v>15</v>
      </c>
      <c r="C548" s="1">
        <v>41639</v>
      </c>
      <c r="D548" s="2">
        <v>1558400000</v>
      </c>
      <c r="E548" t="s">
        <v>12</v>
      </c>
      <c r="F548" s="2">
        <v>1058000000</v>
      </c>
      <c r="G548" t="s">
        <v>12</v>
      </c>
      <c r="H548" s="2">
        <v>60400000</v>
      </c>
      <c r="I548" t="s">
        <v>13</v>
      </c>
      <c r="J548" t="s">
        <v>211</v>
      </c>
      <c r="K548" s="2" t="e">
        <f>+Table1_1[[#This Row],[ Total Revenue ]]-Table1_1[[#This Row],[ Cost of Goods Sold ]]</f>
        <v>#VALUE!</v>
      </c>
      <c r="L548" s="2" t="e">
        <f>Table1_1[[#This Row],[Gross Profit (Total Revenue - Cost of Goods Sold)]]-SUM(F548:H548)</f>
        <v>#VALUE!</v>
      </c>
      <c r="M548" s="63" t="e">
        <f>1-(Table1_1[[#This Row],[ Cost of Goods Sold ]]/Table1_1[[#This Row],[ Total Revenue ]])</f>
        <v>#VALUE!</v>
      </c>
      <c r="N548" s="63" t="e">
        <f>+Table1_1[[#This Row],[Operating Profit (Gross Profit - Total operating expenses)]]/Table1_1[[#This Row],[ Total Revenue ]]</f>
        <v>#VALUE!</v>
      </c>
    </row>
    <row r="549" spans="1:14" x14ac:dyDescent="0.35">
      <c r="A549" t="s">
        <v>212</v>
      </c>
      <c r="B549" t="s">
        <v>15</v>
      </c>
      <c r="C549" s="1">
        <v>42004</v>
      </c>
      <c r="D549" s="2">
        <v>7752728000</v>
      </c>
      <c r="E549" s="2">
        <v>4778479000</v>
      </c>
      <c r="F549" s="2">
        <v>1758765000</v>
      </c>
      <c r="G549" t="s">
        <v>12</v>
      </c>
      <c r="H549" t="s">
        <v>12</v>
      </c>
      <c r="I549" t="s">
        <v>13</v>
      </c>
      <c r="J549" t="s">
        <v>157</v>
      </c>
      <c r="K549" s="2">
        <f>+Table1_1[[#This Row],[ Total Revenue ]]-Table1_1[[#This Row],[ Cost of Goods Sold ]]</f>
        <v>2974249000</v>
      </c>
      <c r="L549" s="2">
        <f>Table1_1[[#This Row],[Gross Profit (Total Revenue - Cost of Goods Sold)]]-SUM(F549:H549)</f>
        <v>1215484000</v>
      </c>
      <c r="M549" s="63">
        <f>1-(Table1_1[[#This Row],[ Cost of Goods Sold ]]/Table1_1[[#This Row],[ Total Revenue ]])</f>
        <v>0.38363902357982893</v>
      </c>
      <c r="N549" s="63">
        <f>+Table1_1[[#This Row],[Operating Profit (Gross Profit - Total operating expenses)]]/Table1_1[[#This Row],[ Total Revenue ]]</f>
        <v>0.15678145808804334</v>
      </c>
    </row>
    <row r="550" spans="1:14" x14ac:dyDescent="0.35">
      <c r="A550" t="s">
        <v>213</v>
      </c>
      <c r="B550" t="s">
        <v>15</v>
      </c>
      <c r="C550" s="1">
        <v>42004</v>
      </c>
      <c r="D550" s="2">
        <v>6121000000</v>
      </c>
      <c r="E550" s="2">
        <v>2491000000</v>
      </c>
      <c r="F550" s="2">
        <v>2335000000</v>
      </c>
      <c r="G550" t="s">
        <v>12</v>
      </c>
      <c r="H550" s="2">
        <v>115000000</v>
      </c>
      <c r="I550" t="s">
        <v>36</v>
      </c>
      <c r="J550" t="s">
        <v>214</v>
      </c>
      <c r="K550" s="2">
        <f>+Table1_1[[#This Row],[ Total Revenue ]]-Table1_1[[#This Row],[ Cost of Goods Sold ]]</f>
        <v>3630000000</v>
      </c>
      <c r="L550" s="2">
        <f>Table1_1[[#This Row],[Gross Profit (Total Revenue - Cost of Goods Sold)]]-SUM(F550:H550)</f>
        <v>1180000000</v>
      </c>
      <c r="M550" s="63">
        <f>1-(Table1_1[[#This Row],[ Cost of Goods Sold ]]/Table1_1[[#This Row],[ Total Revenue ]])</f>
        <v>0.59304035288351575</v>
      </c>
      <c r="N550" s="63">
        <f>+Table1_1[[#This Row],[Operating Profit (Gross Profit - Total operating expenses)]]/Table1_1[[#This Row],[ Total Revenue ]]</f>
        <v>0.19277895768665251</v>
      </c>
    </row>
    <row r="551" spans="1:14" x14ac:dyDescent="0.35">
      <c r="A551" t="s">
        <v>215</v>
      </c>
      <c r="B551" t="s">
        <v>15</v>
      </c>
      <c r="C551" s="1">
        <v>41784</v>
      </c>
      <c r="D551" s="2">
        <v>6285600000</v>
      </c>
      <c r="E551" s="2">
        <v>4990500000</v>
      </c>
      <c r="F551" s="2">
        <v>665400000</v>
      </c>
      <c r="G551" t="s">
        <v>12</v>
      </c>
      <c r="H551" s="2">
        <v>304400000</v>
      </c>
      <c r="I551" t="s">
        <v>19</v>
      </c>
      <c r="J551" t="s">
        <v>155</v>
      </c>
      <c r="K551" s="2">
        <f>+Table1_1[[#This Row],[ Total Revenue ]]-Table1_1[[#This Row],[ Cost of Goods Sold ]]</f>
        <v>1295100000</v>
      </c>
      <c r="L551" s="2">
        <f>Table1_1[[#This Row],[Gross Profit (Total Revenue - Cost of Goods Sold)]]-SUM(F551:H551)</f>
        <v>325300000</v>
      </c>
      <c r="M551" s="63">
        <f>1-(Table1_1[[#This Row],[ Cost of Goods Sold ]]/Table1_1[[#This Row],[ Total Revenue ]])</f>
        <v>0.20604238258877439</v>
      </c>
      <c r="N551" s="63">
        <f>+Table1_1[[#This Row],[Operating Profit (Gross Profit - Total operating expenses)]]/Table1_1[[#This Row],[ Total Revenue ]]</f>
        <v>5.175321369479445E-2</v>
      </c>
    </row>
    <row r="552" spans="1:14" x14ac:dyDescent="0.35">
      <c r="A552" t="s">
        <v>216</v>
      </c>
      <c r="B552" t="s">
        <v>15</v>
      </c>
      <c r="C552" s="1">
        <v>41639</v>
      </c>
      <c r="D552" s="2">
        <v>22756000000</v>
      </c>
      <c r="E552" s="2">
        <v>13545000000</v>
      </c>
      <c r="F552" s="2">
        <v>1274000000</v>
      </c>
      <c r="G552" t="s">
        <v>12</v>
      </c>
      <c r="H552" s="2">
        <v>2668000000</v>
      </c>
      <c r="I552" t="s">
        <v>42</v>
      </c>
      <c r="J552" t="s">
        <v>45</v>
      </c>
      <c r="K552" s="2">
        <f>+Table1_1[[#This Row],[ Total Revenue ]]-Table1_1[[#This Row],[ Cost of Goods Sold ]]</f>
        <v>9211000000</v>
      </c>
      <c r="L552" s="2">
        <f>Table1_1[[#This Row],[Gross Profit (Total Revenue - Cost of Goods Sold)]]-SUM(F552:H552)</f>
        <v>5269000000</v>
      </c>
      <c r="M552" s="63">
        <f>1-(Table1_1[[#This Row],[ Cost of Goods Sold ]]/Table1_1[[#This Row],[ Total Revenue ]])</f>
        <v>0.40477236772719283</v>
      </c>
      <c r="N552" s="63">
        <f>+Table1_1[[#This Row],[Operating Profit (Gross Profit - Total operating expenses)]]/Table1_1[[#This Row],[ Total Revenue ]]</f>
        <v>0.23154332923185095</v>
      </c>
    </row>
    <row r="553" spans="1:14" x14ac:dyDescent="0.35">
      <c r="A553" t="s">
        <v>217</v>
      </c>
      <c r="B553" t="s">
        <v>15</v>
      </c>
      <c r="C553" s="1">
        <v>41639</v>
      </c>
      <c r="D553" s="2">
        <v>11764050000</v>
      </c>
      <c r="E553" s="2">
        <v>8198377000</v>
      </c>
      <c r="F553" s="2">
        <v>1516508000</v>
      </c>
      <c r="G553" t="s">
        <v>12</v>
      </c>
      <c r="H553" s="2">
        <v>528737000</v>
      </c>
      <c r="I553" t="s">
        <v>25</v>
      </c>
      <c r="J553" t="s">
        <v>199</v>
      </c>
      <c r="K553" s="2">
        <f>+Table1_1[[#This Row],[ Total Revenue ]]-Table1_1[[#This Row],[ Cost of Goods Sold ]]</f>
        <v>3565673000</v>
      </c>
      <c r="L553" s="2">
        <f>Table1_1[[#This Row],[Gross Profit (Total Revenue - Cost of Goods Sold)]]-SUM(F553:H553)</f>
        <v>1520428000</v>
      </c>
      <c r="M553" s="63">
        <f>1-(Table1_1[[#This Row],[ Cost of Goods Sold ]]/Table1_1[[#This Row],[ Total Revenue ]])</f>
        <v>0.30309910277497976</v>
      </c>
      <c r="N553" s="63">
        <f>+Table1_1[[#This Row],[Operating Profit (Gross Profit - Total operating expenses)]]/Table1_1[[#This Row],[ Total Revenue ]]</f>
        <v>0.12924358532988214</v>
      </c>
    </row>
    <row r="554" spans="1:14" x14ac:dyDescent="0.35">
      <c r="A554" t="s">
        <v>218</v>
      </c>
      <c r="B554" t="s">
        <v>15</v>
      </c>
      <c r="C554" s="1">
        <v>42004</v>
      </c>
      <c r="D554" s="2">
        <v>20638000000</v>
      </c>
      <c r="E554" s="2">
        <v>2332000000</v>
      </c>
      <c r="F554" s="2">
        <v>8290000000</v>
      </c>
      <c r="G554" t="s">
        <v>12</v>
      </c>
      <c r="H554" s="2">
        <v>3319000000</v>
      </c>
      <c r="I554" t="s">
        <v>83</v>
      </c>
      <c r="J554" t="s">
        <v>84</v>
      </c>
      <c r="K554" s="2">
        <f>+Table1_1[[#This Row],[ Total Revenue ]]-Table1_1[[#This Row],[ Cost of Goods Sold ]]</f>
        <v>18306000000</v>
      </c>
      <c r="L554" s="2">
        <f>Table1_1[[#This Row],[Gross Profit (Total Revenue - Cost of Goods Sold)]]-SUM(F554:H554)</f>
        <v>6697000000</v>
      </c>
      <c r="M554" s="63">
        <f>1-(Table1_1[[#This Row],[ Cost of Goods Sold ]]/Table1_1[[#This Row],[ Total Revenue ]])</f>
        <v>0.88700455470491324</v>
      </c>
      <c r="N554" s="63">
        <f>+Table1_1[[#This Row],[Operating Profit (Gross Profit - Total operating expenses)]]/Table1_1[[#This Row],[ Total Revenue ]]</f>
        <v>0.32449849791646479</v>
      </c>
    </row>
    <row r="555" spans="1:14" x14ac:dyDescent="0.35">
      <c r="A555" t="s">
        <v>219</v>
      </c>
      <c r="B555" t="s">
        <v>15</v>
      </c>
      <c r="C555" s="1">
        <v>41729</v>
      </c>
      <c r="D555" s="2">
        <v>3575000000</v>
      </c>
      <c r="E555" s="2">
        <v>1347000000</v>
      </c>
      <c r="F555" s="2">
        <v>1055000000</v>
      </c>
      <c r="G555" s="2">
        <v>1125000000</v>
      </c>
      <c r="H555" s="2">
        <v>16000000</v>
      </c>
      <c r="I555" t="s">
        <v>22</v>
      </c>
      <c r="J555" t="s">
        <v>93</v>
      </c>
      <c r="K555" s="2">
        <f>+Table1_1[[#This Row],[ Total Revenue ]]-Table1_1[[#This Row],[ Cost of Goods Sold ]]</f>
        <v>2228000000</v>
      </c>
      <c r="L555" s="2">
        <f>Table1_1[[#This Row],[Gross Profit (Total Revenue - Cost of Goods Sold)]]-SUM(F555:H555)</f>
        <v>32000000</v>
      </c>
      <c r="M555" s="63">
        <f>1-(Table1_1[[#This Row],[ Cost of Goods Sold ]]/Table1_1[[#This Row],[ Total Revenue ]])</f>
        <v>0.6232167832167832</v>
      </c>
      <c r="N555" s="63">
        <f>+Table1_1[[#This Row],[Operating Profit (Gross Profit - Total operating expenses)]]/Table1_1[[#This Row],[ Total Revenue ]]</f>
        <v>8.951048951048951E-3</v>
      </c>
    </row>
    <row r="556" spans="1:14" x14ac:dyDescent="0.35">
      <c r="A556" t="s">
        <v>220</v>
      </c>
      <c r="B556" t="s">
        <v>15</v>
      </c>
      <c r="C556" s="1">
        <v>42004</v>
      </c>
      <c r="D556" s="2">
        <v>8790000000</v>
      </c>
      <c r="E556" s="2">
        <v>1663000000</v>
      </c>
      <c r="F556" s="2">
        <v>3593000000</v>
      </c>
      <c r="G556" s="2">
        <v>983000000</v>
      </c>
      <c r="H556" s="2">
        <v>75000000</v>
      </c>
      <c r="I556" t="s">
        <v>22</v>
      </c>
      <c r="J556" t="s">
        <v>57</v>
      </c>
      <c r="K556" s="2">
        <f>+Table1_1[[#This Row],[ Total Revenue ]]-Table1_1[[#This Row],[ Cost of Goods Sold ]]</f>
        <v>7127000000</v>
      </c>
      <c r="L556" s="2">
        <f>Table1_1[[#This Row],[Gross Profit (Total Revenue - Cost of Goods Sold)]]-SUM(F556:H556)</f>
        <v>2476000000</v>
      </c>
      <c r="M556" s="63">
        <f>1-(Table1_1[[#This Row],[ Cost of Goods Sold ]]/Table1_1[[#This Row],[ Total Revenue ]])</f>
        <v>0.81080773606370871</v>
      </c>
      <c r="N556" s="63">
        <f>+Table1_1[[#This Row],[Operating Profit (Gross Profit - Total operating expenses)]]/Table1_1[[#This Row],[ Total Revenue ]]</f>
        <v>0.28168373151308307</v>
      </c>
    </row>
    <row r="557" spans="1:14" x14ac:dyDescent="0.35">
      <c r="A557" t="s">
        <v>221</v>
      </c>
      <c r="B557" t="s">
        <v>15</v>
      </c>
      <c r="C557" s="1">
        <v>41639</v>
      </c>
      <c r="D557" s="2">
        <v>13253400000</v>
      </c>
      <c r="E557" s="2">
        <v>7161200000</v>
      </c>
      <c r="F557" s="2">
        <v>4360300000</v>
      </c>
      <c r="G557" t="s">
        <v>12</v>
      </c>
      <c r="H557" t="s">
        <v>12</v>
      </c>
      <c r="I557" t="s">
        <v>59</v>
      </c>
      <c r="J557" t="s">
        <v>60</v>
      </c>
      <c r="K557" s="2">
        <f>+Table1_1[[#This Row],[ Total Revenue ]]-Table1_1[[#This Row],[ Cost of Goods Sold ]]</f>
        <v>6092200000</v>
      </c>
      <c r="L557" s="2">
        <f>Table1_1[[#This Row],[Gross Profit (Total Revenue - Cost of Goods Sold)]]-SUM(F557:H557)</f>
        <v>1731900000</v>
      </c>
      <c r="M557" s="63">
        <f>1-(Table1_1[[#This Row],[ Cost of Goods Sold ]]/Table1_1[[#This Row],[ Total Revenue ]])</f>
        <v>0.45967072600238434</v>
      </c>
      <c r="N557" s="63">
        <f>+Table1_1[[#This Row],[Operating Profit (Gross Profit - Total operating expenses)]]/Table1_1[[#This Row],[ Total Revenue ]]</f>
        <v>0.13067590203268595</v>
      </c>
    </row>
    <row r="558" spans="1:14" x14ac:dyDescent="0.35">
      <c r="A558" t="s">
        <v>222</v>
      </c>
      <c r="B558" t="s">
        <v>15</v>
      </c>
      <c r="C558" s="1">
        <v>42004</v>
      </c>
      <c r="D558" s="2">
        <v>12919000000</v>
      </c>
      <c r="E558" s="2">
        <v>7807000000</v>
      </c>
      <c r="F558" s="2">
        <v>1877000000</v>
      </c>
      <c r="G558" t="s">
        <v>12</v>
      </c>
      <c r="H558" s="2">
        <v>1071000000</v>
      </c>
      <c r="I558" t="s">
        <v>42</v>
      </c>
      <c r="J558" t="s">
        <v>45</v>
      </c>
      <c r="K558" s="2">
        <f>+Table1_1[[#This Row],[ Total Revenue ]]-Table1_1[[#This Row],[ Cost of Goods Sold ]]</f>
        <v>5112000000</v>
      </c>
      <c r="L558" s="2">
        <f>Table1_1[[#This Row],[Gross Profit (Total Revenue - Cost of Goods Sold)]]-SUM(F558:H558)</f>
        <v>2164000000</v>
      </c>
      <c r="M558" s="63">
        <f>1-(Table1_1[[#This Row],[ Cost of Goods Sold ]]/Table1_1[[#This Row],[ Total Revenue ]])</f>
        <v>0.39569626132053559</v>
      </c>
      <c r="N558" s="63">
        <f>+Table1_1[[#This Row],[Operating Profit (Gross Profit - Total operating expenses)]]/Table1_1[[#This Row],[ Total Revenue ]]</f>
        <v>0.16750522486260547</v>
      </c>
    </row>
    <row r="559" spans="1:14" x14ac:dyDescent="0.35">
      <c r="A559" t="s">
        <v>223</v>
      </c>
      <c r="B559" t="s">
        <v>15</v>
      </c>
      <c r="C559" s="1">
        <v>41639</v>
      </c>
      <c r="D559" s="2">
        <v>2303900000</v>
      </c>
      <c r="E559" s="2">
        <v>787300000</v>
      </c>
      <c r="F559" s="2">
        <v>715800000</v>
      </c>
      <c r="G559" t="s">
        <v>12</v>
      </c>
      <c r="H559" s="2">
        <v>189600000</v>
      </c>
      <c r="I559" t="s">
        <v>13</v>
      </c>
      <c r="J559" t="s">
        <v>211</v>
      </c>
      <c r="K559" s="2">
        <f>+Table1_1[[#This Row],[ Total Revenue ]]-Table1_1[[#This Row],[ Cost of Goods Sold ]]</f>
        <v>1516600000</v>
      </c>
      <c r="L559" s="2">
        <f>Table1_1[[#This Row],[Gross Profit (Total Revenue - Cost of Goods Sold)]]-SUM(F559:H559)</f>
        <v>611200000</v>
      </c>
      <c r="M559" s="63">
        <f>1-(Table1_1[[#This Row],[ Cost of Goods Sold ]]/Table1_1[[#This Row],[ Total Revenue ]])</f>
        <v>0.6582750987456053</v>
      </c>
      <c r="N559" s="63">
        <f>+Table1_1[[#This Row],[Operating Profit (Gross Profit - Total operating expenses)]]/Table1_1[[#This Row],[ Total Revenue ]]</f>
        <v>0.26528929206996832</v>
      </c>
    </row>
    <row r="560" spans="1:14" x14ac:dyDescent="0.35">
      <c r="A560" t="s">
        <v>224</v>
      </c>
      <c r="B560" t="s">
        <v>15</v>
      </c>
      <c r="C560" s="1">
        <v>41639</v>
      </c>
      <c r="D560" s="2">
        <v>12581000000</v>
      </c>
      <c r="E560" s="2">
        <v>8364000000</v>
      </c>
      <c r="F560" s="2">
        <v>309000000</v>
      </c>
      <c r="G560" t="s">
        <v>12</v>
      </c>
      <c r="H560" s="2">
        <v>1622000000</v>
      </c>
      <c r="I560" t="s">
        <v>42</v>
      </c>
      <c r="J560" t="s">
        <v>45</v>
      </c>
      <c r="K560" s="2">
        <f>+Table1_1[[#This Row],[ Total Revenue ]]-Table1_1[[#This Row],[ Cost of Goods Sold ]]</f>
        <v>4217000000</v>
      </c>
      <c r="L560" s="2">
        <f>Table1_1[[#This Row],[Gross Profit (Total Revenue - Cost of Goods Sold)]]-SUM(F560:H560)</f>
        <v>2286000000</v>
      </c>
      <c r="M560" s="63">
        <f>1-(Table1_1[[#This Row],[ Cost of Goods Sold ]]/Table1_1[[#This Row],[ Total Revenue ]])</f>
        <v>0.33518798187743426</v>
      </c>
      <c r="N560" s="63">
        <f>+Table1_1[[#This Row],[Operating Profit (Gross Profit - Total operating expenses)]]/Table1_1[[#This Row],[ Total Revenue ]]</f>
        <v>0.18170256736348461</v>
      </c>
    </row>
    <row r="561" spans="1:14" x14ac:dyDescent="0.35">
      <c r="A561" t="s">
        <v>225</v>
      </c>
      <c r="B561" t="s">
        <v>15</v>
      </c>
      <c r="C561" s="1">
        <v>41820</v>
      </c>
      <c r="D561" s="2">
        <v>10968800000</v>
      </c>
      <c r="E561" s="2">
        <v>2158200000</v>
      </c>
      <c r="F561" s="2">
        <v>6985900000</v>
      </c>
      <c r="G561" t="s">
        <v>12</v>
      </c>
      <c r="H561" t="s">
        <v>12</v>
      </c>
      <c r="I561" t="s">
        <v>36</v>
      </c>
      <c r="J561" t="s">
        <v>170</v>
      </c>
      <c r="K561" s="2">
        <f>+Table1_1[[#This Row],[ Total Revenue ]]-Table1_1[[#This Row],[ Cost of Goods Sold ]]</f>
        <v>8810600000</v>
      </c>
      <c r="L561" s="2">
        <f>Table1_1[[#This Row],[Gross Profit (Total Revenue - Cost of Goods Sold)]]-SUM(F561:H561)</f>
        <v>1824700000</v>
      </c>
      <c r="M561" s="63">
        <f>1-(Table1_1[[#This Row],[ Cost of Goods Sold ]]/Table1_1[[#This Row],[ Total Revenue ]])</f>
        <v>0.80324192254394289</v>
      </c>
      <c r="N561" s="63">
        <f>+Table1_1[[#This Row],[Operating Profit (Gross Profit - Total operating expenses)]]/Table1_1[[#This Row],[ Total Revenue ]]</f>
        <v>0.16635365764714463</v>
      </c>
    </row>
    <row r="562" spans="1:14" x14ac:dyDescent="0.35">
      <c r="A562" t="s">
        <v>226</v>
      </c>
      <c r="B562" t="s">
        <v>15</v>
      </c>
      <c r="C562" s="1">
        <v>41639</v>
      </c>
      <c r="D562" s="2">
        <v>9350000000</v>
      </c>
      <c r="E562" s="2">
        <v>6574000000</v>
      </c>
      <c r="F562" s="2">
        <v>645000000</v>
      </c>
      <c r="G562" s="2">
        <v>193000000</v>
      </c>
      <c r="H562" t="s">
        <v>12</v>
      </c>
      <c r="I562" t="s">
        <v>59</v>
      </c>
      <c r="J562" t="s">
        <v>193</v>
      </c>
      <c r="K562" s="2">
        <f>+Table1_1[[#This Row],[ Total Revenue ]]-Table1_1[[#This Row],[ Cost of Goods Sold ]]</f>
        <v>2776000000</v>
      </c>
      <c r="L562" s="2">
        <f>Table1_1[[#This Row],[Gross Profit (Total Revenue - Cost of Goods Sold)]]-SUM(F562:H562)</f>
        <v>1938000000</v>
      </c>
      <c r="M562" s="63">
        <f>1-(Table1_1[[#This Row],[ Cost of Goods Sold ]]/Table1_1[[#This Row],[ Total Revenue ]])</f>
        <v>0.29689839572192511</v>
      </c>
      <c r="N562" s="63">
        <f>+Table1_1[[#This Row],[Operating Profit (Gross Profit - Total operating expenses)]]/Table1_1[[#This Row],[ Total Revenue ]]</f>
        <v>0.20727272727272728</v>
      </c>
    </row>
    <row r="563" spans="1:14" x14ac:dyDescent="0.35">
      <c r="A563" t="s">
        <v>227</v>
      </c>
      <c r="B563" t="s">
        <v>15</v>
      </c>
      <c r="C563" s="1">
        <v>41912</v>
      </c>
      <c r="D563" s="2">
        <v>17733000000</v>
      </c>
      <c r="E563" s="2">
        <v>9971000000</v>
      </c>
      <c r="F563" s="2">
        <v>4375000000</v>
      </c>
      <c r="G563" t="s">
        <v>12</v>
      </c>
      <c r="H563" t="s">
        <v>12</v>
      </c>
      <c r="I563" t="s">
        <v>13</v>
      </c>
      <c r="J563" t="s">
        <v>164</v>
      </c>
      <c r="K563" s="2">
        <f>+Table1_1[[#This Row],[ Total Revenue ]]-Table1_1[[#This Row],[ Cost of Goods Sold ]]</f>
        <v>7762000000</v>
      </c>
      <c r="L563" s="2">
        <f>Table1_1[[#This Row],[Gross Profit (Total Revenue - Cost of Goods Sold)]]-SUM(F563:H563)</f>
        <v>3387000000</v>
      </c>
      <c r="M563" s="63">
        <f>1-(Table1_1[[#This Row],[ Cost of Goods Sold ]]/Table1_1[[#This Row],[ Total Revenue ]])</f>
        <v>0.43771499464275643</v>
      </c>
      <c r="N563" s="63">
        <f>+Table1_1[[#This Row],[Operating Profit (Gross Profit - Total operating expenses)]]/Table1_1[[#This Row],[ Total Revenue ]]</f>
        <v>0.19099983082388766</v>
      </c>
    </row>
    <row r="564" spans="1:14" x14ac:dyDescent="0.35">
      <c r="A564" t="s">
        <v>228</v>
      </c>
      <c r="B564" t="s">
        <v>15</v>
      </c>
      <c r="C564" s="1">
        <v>41639</v>
      </c>
      <c r="D564" s="2">
        <v>14487118000</v>
      </c>
      <c r="E564" s="2">
        <v>2066893000</v>
      </c>
      <c r="F564" s="2">
        <v>4621096000</v>
      </c>
      <c r="G564" t="s">
        <v>12</v>
      </c>
      <c r="H564" s="2">
        <v>3600976000</v>
      </c>
      <c r="I564" t="s">
        <v>83</v>
      </c>
      <c r="J564" t="s">
        <v>84</v>
      </c>
      <c r="K564" s="2">
        <f>+Table1_1[[#This Row],[ Total Revenue ]]-Table1_1[[#This Row],[ Cost of Goods Sold ]]</f>
        <v>12420225000</v>
      </c>
      <c r="L564" s="2">
        <f>Table1_1[[#This Row],[Gross Profit (Total Revenue - Cost of Goods Sold)]]-SUM(F564:H564)</f>
        <v>4198153000</v>
      </c>
      <c r="M564" s="63">
        <f>1-(Table1_1[[#This Row],[ Cost of Goods Sold ]]/Table1_1[[#This Row],[ Total Revenue ]])</f>
        <v>0.85732890420303054</v>
      </c>
      <c r="N564" s="63">
        <f>+Table1_1[[#This Row],[Operating Profit (Gross Profit - Total operating expenses)]]/Table1_1[[#This Row],[ Total Revenue ]]</f>
        <v>0.28978524230975411</v>
      </c>
    </row>
    <row r="565" spans="1:14" x14ac:dyDescent="0.35">
      <c r="A565" t="s">
        <v>229</v>
      </c>
      <c r="B565" t="s">
        <v>15</v>
      </c>
      <c r="C565" s="1">
        <v>41639</v>
      </c>
      <c r="D565" s="2">
        <v>2152766000</v>
      </c>
      <c r="E565" s="2">
        <v>1064403000</v>
      </c>
      <c r="F565" s="2">
        <v>621413000</v>
      </c>
      <c r="G565" t="s">
        <v>12</v>
      </c>
      <c r="H565" t="s">
        <v>12</v>
      </c>
      <c r="I565" t="s">
        <v>52</v>
      </c>
      <c r="J565" t="s">
        <v>53</v>
      </c>
      <c r="K565" s="2">
        <f>+Table1_1[[#This Row],[ Total Revenue ]]-Table1_1[[#This Row],[ Cost of Goods Sold ]]</f>
        <v>1088363000</v>
      </c>
      <c r="L565" s="2">
        <f>Table1_1[[#This Row],[Gross Profit (Total Revenue - Cost of Goods Sold)]]-SUM(F565:H565)</f>
        <v>466950000</v>
      </c>
      <c r="M565" s="63">
        <f>1-(Table1_1[[#This Row],[ Cost of Goods Sold ]]/Table1_1[[#This Row],[ Total Revenue ]])</f>
        <v>0.505564933671379</v>
      </c>
      <c r="N565" s="63">
        <f>+Table1_1[[#This Row],[Operating Profit (Gross Profit - Total operating expenses)]]/Table1_1[[#This Row],[ Total Revenue ]]</f>
        <v>0.2169069931427754</v>
      </c>
    </row>
    <row r="566" spans="1:14" x14ac:dyDescent="0.35">
      <c r="A566" t="s">
        <v>230</v>
      </c>
      <c r="B566" t="s">
        <v>15</v>
      </c>
      <c r="C566" s="1">
        <v>41639</v>
      </c>
      <c r="D566" s="2">
        <v>2387702000</v>
      </c>
      <c r="E566" s="2">
        <v>834228000</v>
      </c>
      <c r="F566" s="2">
        <v>62179000</v>
      </c>
      <c r="G566" t="s">
        <v>12</v>
      </c>
      <c r="H566" s="2">
        <v>978973000</v>
      </c>
      <c r="I566" t="s">
        <v>52</v>
      </c>
      <c r="J566" t="s">
        <v>53</v>
      </c>
      <c r="K566" s="2">
        <f>+Table1_1[[#This Row],[ Total Revenue ]]-Table1_1[[#This Row],[ Cost of Goods Sold ]]</f>
        <v>1553474000</v>
      </c>
      <c r="L566" s="2">
        <f>Table1_1[[#This Row],[Gross Profit (Total Revenue - Cost of Goods Sold)]]-SUM(F566:H566)</f>
        <v>512322000</v>
      </c>
      <c r="M566" s="63">
        <f>1-(Table1_1[[#This Row],[ Cost of Goods Sold ]]/Table1_1[[#This Row],[ Total Revenue ]])</f>
        <v>0.65061469144809525</v>
      </c>
      <c r="N566" s="63">
        <f>+Table1_1[[#This Row],[Operating Profit (Gross Profit - Total operating expenses)]]/Table1_1[[#This Row],[ Total Revenue ]]</f>
        <v>0.21456697695106006</v>
      </c>
    </row>
    <row r="567" spans="1:14" x14ac:dyDescent="0.35">
      <c r="A567" t="s">
        <v>231</v>
      </c>
      <c r="B567" t="s">
        <v>15</v>
      </c>
      <c r="C567" s="1">
        <v>42004</v>
      </c>
      <c r="D567" s="2">
        <v>2388768000</v>
      </c>
      <c r="E567" s="2">
        <v>443974000</v>
      </c>
      <c r="F567" s="2">
        <v>238134000</v>
      </c>
      <c r="G567" t="s">
        <v>12</v>
      </c>
      <c r="H567" s="2">
        <v>679298000</v>
      </c>
      <c r="I567" t="s">
        <v>83</v>
      </c>
      <c r="J567" t="s">
        <v>84</v>
      </c>
      <c r="K567" s="2">
        <f>+Table1_1[[#This Row],[ Total Revenue ]]-Table1_1[[#This Row],[ Cost of Goods Sold ]]</f>
        <v>1944794000</v>
      </c>
      <c r="L567" s="2">
        <f>Table1_1[[#This Row],[Gross Profit (Total Revenue - Cost of Goods Sold)]]-SUM(F567:H567)</f>
        <v>1027362000</v>
      </c>
      <c r="M567" s="63">
        <f>1-(Table1_1[[#This Row],[ Cost of Goods Sold ]]/Table1_1[[#This Row],[ Total Revenue ]])</f>
        <v>0.81414101327546251</v>
      </c>
      <c r="N567" s="63">
        <f>+Table1_1[[#This Row],[Operating Profit (Gross Profit - Total operating expenses)]]/Table1_1[[#This Row],[ Total Revenue ]]</f>
        <v>0.43008027569023027</v>
      </c>
    </row>
    <row r="568" spans="1:14" x14ac:dyDescent="0.35">
      <c r="A568" t="s">
        <v>232</v>
      </c>
      <c r="B568" t="s">
        <v>15</v>
      </c>
      <c r="C568" s="1">
        <v>41639</v>
      </c>
      <c r="D568" s="2">
        <v>7301204000</v>
      </c>
      <c r="E568" s="2">
        <v>3997940000</v>
      </c>
      <c r="F568" s="2">
        <v>914149000</v>
      </c>
      <c r="G568" t="s">
        <v>12</v>
      </c>
      <c r="H568" s="2">
        <v>859680000</v>
      </c>
      <c r="I568" t="s">
        <v>42</v>
      </c>
      <c r="J568" t="s">
        <v>43</v>
      </c>
      <c r="K568" s="2">
        <f>+Table1_1[[#This Row],[ Total Revenue ]]-Table1_1[[#This Row],[ Cost of Goods Sold ]]</f>
        <v>3303264000</v>
      </c>
      <c r="L568" s="2">
        <f>Table1_1[[#This Row],[Gross Profit (Total Revenue - Cost of Goods Sold)]]-SUM(F568:H568)</f>
        <v>1529435000</v>
      </c>
      <c r="M568" s="63">
        <f>1-(Table1_1[[#This Row],[ Cost of Goods Sold ]]/Table1_1[[#This Row],[ Total Revenue ]])</f>
        <v>0.4524272982921721</v>
      </c>
      <c r="N568" s="63">
        <f>+Table1_1[[#This Row],[Operating Profit (Gross Profit - Total operating expenses)]]/Table1_1[[#This Row],[ Total Revenue ]]</f>
        <v>0.20947709446277626</v>
      </c>
    </row>
    <row r="569" spans="1:14" x14ac:dyDescent="0.35">
      <c r="A569" t="s">
        <v>233</v>
      </c>
      <c r="B569" t="s">
        <v>15</v>
      </c>
      <c r="C569" s="1">
        <v>41639</v>
      </c>
      <c r="D569" s="2">
        <v>610590000</v>
      </c>
      <c r="E569" s="2">
        <v>197336000</v>
      </c>
      <c r="F569" s="2">
        <v>26684000</v>
      </c>
      <c r="G569" t="s">
        <v>12</v>
      </c>
      <c r="H569" s="2">
        <v>192420000</v>
      </c>
      <c r="I569" t="s">
        <v>52</v>
      </c>
      <c r="J569" t="s">
        <v>234</v>
      </c>
      <c r="K569" s="2">
        <f>+Table1_1[[#This Row],[ Total Revenue ]]-Table1_1[[#This Row],[ Cost of Goods Sold ]]</f>
        <v>413254000</v>
      </c>
      <c r="L569" s="2">
        <f>Table1_1[[#This Row],[Gross Profit (Total Revenue - Cost of Goods Sold)]]-SUM(F569:H569)</f>
        <v>194150000</v>
      </c>
      <c r="M569" s="63">
        <f>1-(Table1_1[[#This Row],[ Cost of Goods Sold ]]/Table1_1[[#This Row],[ Total Revenue ]])</f>
        <v>0.67681095334021191</v>
      </c>
      <c r="N569" s="63">
        <f>+Table1_1[[#This Row],[Operating Profit (Gross Profit - Total operating expenses)]]/Table1_1[[#This Row],[ Total Revenue ]]</f>
        <v>0.31797114266529097</v>
      </c>
    </row>
    <row r="570" spans="1:14" x14ac:dyDescent="0.35">
      <c r="A570" t="s">
        <v>235</v>
      </c>
      <c r="B570" t="s">
        <v>15</v>
      </c>
      <c r="C570" s="1">
        <v>41639</v>
      </c>
      <c r="D570" s="2">
        <v>1466000000</v>
      </c>
      <c r="E570" t="s">
        <v>12</v>
      </c>
      <c r="F570" s="2">
        <v>888000000</v>
      </c>
      <c r="G570" t="s">
        <v>12</v>
      </c>
      <c r="H570" s="2">
        <v>256000000</v>
      </c>
      <c r="I570" t="s">
        <v>47</v>
      </c>
      <c r="J570" t="s">
        <v>236</v>
      </c>
      <c r="K570" s="2" t="e">
        <f>+Table1_1[[#This Row],[ Total Revenue ]]-Table1_1[[#This Row],[ Cost of Goods Sold ]]</f>
        <v>#VALUE!</v>
      </c>
      <c r="L570" s="2" t="e">
        <f>Table1_1[[#This Row],[Gross Profit (Total Revenue - Cost of Goods Sold)]]-SUM(F570:H570)</f>
        <v>#VALUE!</v>
      </c>
      <c r="M570" s="63" t="e">
        <f>1-(Table1_1[[#This Row],[ Cost of Goods Sold ]]/Table1_1[[#This Row],[ Total Revenue ]])</f>
        <v>#VALUE!</v>
      </c>
      <c r="N570" s="63" t="e">
        <f>+Table1_1[[#This Row],[Operating Profit (Gross Profit - Total operating expenses)]]/Table1_1[[#This Row],[ Total Revenue ]]</f>
        <v>#VALUE!</v>
      </c>
    </row>
    <row r="571" spans="1:14" x14ac:dyDescent="0.35">
      <c r="A571" t="s">
        <v>237</v>
      </c>
      <c r="B571" t="s">
        <v>15</v>
      </c>
      <c r="C571" s="1">
        <v>41639</v>
      </c>
      <c r="D571" s="2">
        <v>22046000000</v>
      </c>
      <c r="E571" s="2">
        <v>15369000000</v>
      </c>
      <c r="F571" s="2">
        <v>3886000000</v>
      </c>
      <c r="G571" s="2">
        <v>644000000</v>
      </c>
      <c r="H571" t="s">
        <v>12</v>
      </c>
      <c r="I571" t="s">
        <v>13</v>
      </c>
      <c r="J571" t="s">
        <v>164</v>
      </c>
      <c r="K571" s="2">
        <f>+Table1_1[[#This Row],[ Total Revenue ]]-Table1_1[[#This Row],[ Cost of Goods Sold ]]</f>
        <v>6677000000</v>
      </c>
      <c r="L571" s="2">
        <f>Table1_1[[#This Row],[Gross Profit (Total Revenue - Cost of Goods Sold)]]-SUM(F571:H571)</f>
        <v>2147000000</v>
      </c>
      <c r="M571" s="63">
        <f>1-(Table1_1[[#This Row],[ Cost of Goods Sold ]]/Table1_1[[#This Row],[ Total Revenue ]])</f>
        <v>0.3028667331942303</v>
      </c>
      <c r="N571" s="63">
        <f>+Table1_1[[#This Row],[Operating Profit (Gross Profit - Total operating expenses)]]/Table1_1[[#This Row],[ Total Revenue ]]</f>
        <v>9.7387281139435719E-2</v>
      </c>
    </row>
    <row r="572" spans="1:14" x14ac:dyDescent="0.35">
      <c r="A572" t="s">
        <v>238</v>
      </c>
      <c r="B572" t="s">
        <v>15</v>
      </c>
      <c r="C572" s="1">
        <v>41639</v>
      </c>
      <c r="D572" s="2">
        <v>11390947000</v>
      </c>
      <c r="E572" s="2">
        <v>7588885000</v>
      </c>
      <c r="F572" s="2">
        <v>888051000</v>
      </c>
      <c r="G572" t="s">
        <v>12</v>
      </c>
      <c r="H572" s="2">
        <v>1261044000</v>
      </c>
      <c r="I572" t="s">
        <v>42</v>
      </c>
      <c r="J572" t="s">
        <v>45</v>
      </c>
      <c r="K572" s="2">
        <f>+Table1_1[[#This Row],[ Total Revenue ]]-Table1_1[[#This Row],[ Cost of Goods Sold ]]</f>
        <v>3802062000</v>
      </c>
      <c r="L572" s="2">
        <f>Table1_1[[#This Row],[Gross Profit (Total Revenue - Cost of Goods Sold)]]-SUM(F572:H572)</f>
        <v>1652967000</v>
      </c>
      <c r="M572" s="63">
        <f>1-(Table1_1[[#This Row],[ Cost of Goods Sold ]]/Table1_1[[#This Row],[ Total Revenue ]])</f>
        <v>0.33377927225892634</v>
      </c>
      <c r="N572" s="63">
        <f>+Table1_1[[#This Row],[Operating Profit (Gross Profit - Total operating expenses)]]/Table1_1[[#This Row],[ Total Revenue ]]</f>
        <v>0.14511234228374514</v>
      </c>
    </row>
    <row r="573" spans="1:14" x14ac:dyDescent="0.35">
      <c r="A573" t="s">
        <v>239</v>
      </c>
      <c r="B573" t="s">
        <v>15</v>
      </c>
      <c r="C573" s="1">
        <v>41639</v>
      </c>
      <c r="D573" s="2">
        <v>2045500000</v>
      </c>
      <c r="E573" s="2">
        <v>516600000</v>
      </c>
      <c r="F573" s="2">
        <v>749700000</v>
      </c>
      <c r="G573" s="2">
        <v>323000000</v>
      </c>
      <c r="H573" t="s">
        <v>12</v>
      </c>
      <c r="I573" t="s">
        <v>25</v>
      </c>
      <c r="J573" t="s">
        <v>30</v>
      </c>
      <c r="K573" s="2">
        <f>+Table1_1[[#This Row],[ Total Revenue ]]-Table1_1[[#This Row],[ Cost of Goods Sold ]]</f>
        <v>1528900000</v>
      </c>
      <c r="L573" s="2">
        <f>Table1_1[[#This Row],[Gross Profit (Total Revenue - Cost of Goods Sold)]]-SUM(F573:H573)</f>
        <v>456200000</v>
      </c>
      <c r="M573" s="63">
        <f>1-(Table1_1[[#This Row],[ Cost of Goods Sold ]]/Table1_1[[#This Row],[ Total Revenue ]])</f>
        <v>0.74744561231972617</v>
      </c>
      <c r="N573" s="63">
        <f>+Table1_1[[#This Row],[Operating Profit (Gross Profit - Total operating expenses)]]/Table1_1[[#This Row],[ Total Revenue ]]</f>
        <v>0.2230261549743339</v>
      </c>
    </row>
    <row r="574" spans="1:14" x14ac:dyDescent="0.35">
      <c r="A574" t="s">
        <v>240</v>
      </c>
      <c r="B574" t="s">
        <v>15</v>
      </c>
      <c r="C574" s="1">
        <v>42004</v>
      </c>
      <c r="D574" s="2">
        <v>27429000000</v>
      </c>
      <c r="E574" s="2">
        <v>21571000000</v>
      </c>
      <c r="F574" s="2">
        <v>1154000000</v>
      </c>
      <c r="G574" t="s">
        <v>12</v>
      </c>
      <c r="H574" s="2">
        <v>2314000000</v>
      </c>
      <c r="I574" t="s">
        <v>42</v>
      </c>
      <c r="J574" t="s">
        <v>43</v>
      </c>
      <c r="K574" s="2">
        <f>+Table1_1[[#This Row],[ Total Revenue ]]-Table1_1[[#This Row],[ Cost of Goods Sold ]]</f>
        <v>5858000000</v>
      </c>
      <c r="L574" s="2">
        <f>Table1_1[[#This Row],[Gross Profit (Total Revenue - Cost of Goods Sold)]]-SUM(F574:H574)</f>
        <v>2390000000</v>
      </c>
      <c r="M574" s="63">
        <f>1-(Table1_1[[#This Row],[ Cost of Goods Sold ]]/Table1_1[[#This Row],[ Total Revenue ]])</f>
        <v>0.21356957964198475</v>
      </c>
      <c r="N574" s="63">
        <f>+Table1_1[[#This Row],[Operating Profit (Gross Profit - Total operating expenses)]]/Table1_1[[#This Row],[ Total Revenue ]]</f>
        <v>8.7134055197054208E-2</v>
      </c>
    </row>
    <row r="575" spans="1:14" x14ac:dyDescent="0.35">
      <c r="A575" t="s">
        <v>241</v>
      </c>
      <c r="B575" t="s">
        <v>15</v>
      </c>
      <c r="C575" s="1">
        <v>41639</v>
      </c>
      <c r="D575" s="2">
        <v>6080257000</v>
      </c>
      <c r="E575" s="2">
        <v>4197404000</v>
      </c>
      <c r="F575" s="2">
        <v>1282709000</v>
      </c>
      <c r="G575" t="s">
        <v>12</v>
      </c>
      <c r="H575" s="2">
        <v>48071000</v>
      </c>
      <c r="I575" t="s">
        <v>13</v>
      </c>
      <c r="J575" t="s">
        <v>146</v>
      </c>
      <c r="K575" s="2">
        <f>+Table1_1[[#This Row],[ Total Revenue ]]-Table1_1[[#This Row],[ Cost of Goods Sold ]]</f>
        <v>1882853000</v>
      </c>
      <c r="L575" s="2">
        <f>Table1_1[[#This Row],[Gross Profit (Total Revenue - Cost of Goods Sold)]]-SUM(F575:H575)</f>
        <v>552073000</v>
      </c>
      <c r="M575" s="63">
        <f>1-(Table1_1[[#This Row],[ Cost of Goods Sold ]]/Table1_1[[#This Row],[ Total Revenue ]])</f>
        <v>0.309666680207761</v>
      </c>
      <c r="N575" s="63">
        <f>+Table1_1[[#This Row],[Operating Profit (Gross Profit - Total operating expenses)]]/Table1_1[[#This Row],[ Total Revenue ]]</f>
        <v>9.0797642270713227E-2</v>
      </c>
    </row>
    <row r="576" spans="1:14" x14ac:dyDescent="0.35">
      <c r="A576" t="s">
        <v>242</v>
      </c>
      <c r="B576" t="s">
        <v>15</v>
      </c>
      <c r="C576" s="1">
        <v>42004</v>
      </c>
      <c r="D576" s="2">
        <v>5763485000</v>
      </c>
      <c r="E576" s="2">
        <v>1179081000</v>
      </c>
      <c r="F576" s="2">
        <v>3919856000</v>
      </c>
      <c r="G576" t="s">
        <v>12</v>
      </c>
      <c r="H576" s="2">
        <v>76773000</v>
      </c>
      <c r="I576" t="s">
        <v>19</v>
      </c>
      <c r="J576" t="s">
        <v>77</v>
      </c>
      <c r="K576" s="2">
        <f>+Table1_1[[#This Row],[ Total Revenue ]]-Table1_1[[#This Row],[ Cost of Goods Sold ]]</f>
        <v>4584404000</v>
      </c>
      <c r="L576" s="2">
        <f>Table1_1[[#This Row],[Gross Profit (Total Revenue - Cost of Goods Sold)]]-SUM(F576:H576)</f>
        <v>587775000</v>
      </c>
      <c r="M576" s="63">
        <f>1-(Table1_1[[#This Row],[ Cost of Goods Sold ]]/Table1_1[[#This Row],[ Total Revenue ]])</f>
        <v>0.79542221416382619</v>
      </c>
      <c r="N576" s="63">
        <f>+Table1_1[[#This Row],[Operating Profit (Gross Profit - Total operating expenses)]]/Table1_1[[#This Row],[ Total Revenue ]]</f>
        <v>0.10198256783872951</v>
      </c>
    </row>
    <row r="577" spans="1:14" x14ac:dyDescent="0.35">
      <c r="A577" t="s">
        <v>243</v>
      </c>
      <c r="B577" t="s">
        <v>15</v>
      </c>
      <c r="C577" s="1">
        <v>41639</v>
      </c>
      <c r="D577" s="2">
        <v>520613000</v>
      </c>
      <c r="E577" s="2">
        <v>140012000</v>
      </c>
      <c r="F577" s="2">
        <v>63268000</v>
      </c>
      <c r="G577" t="s">
        <v>12</v>
      </c>
      <c r="H577" s="2">
        <v>95232000</v>
      </c>
      <c r="I577" t="s">
        <v>52</v>
      </c>
      <c r="J577" t="s">
        <v>75</v>
      </c>
      <c r="K577" s="2">
        <f>+Table1_1[[#This Row],[ Total Revenue ]]-Table1_1[[#This Row],[ Cost of Goods Sold ]]</f>
        <v>380601000</v>
      </c>
      <c r="L577" s="2">
        <f>Table1_1[[#This Row],[Gross Profit (Total Revenue - Cost of Goods Sold)]]-SUM(F577:H577)</f>
        <v>222101000</v>
      </c>
      <c r="M577" s="63">
        <f>1-(Table1_1[[#This Row],[ Cost of Goods Sold ]]/Table1_1[[#This Row],[ Total Revenue ]])</f>
        <v>0.7310631889714625</v>
      </c>
      <c r="N577" s="63">
        <f>+Table1_1[[#This Row],[Operating Profit (Gross Profit - Total operating expenses)]]/Table1_1[[#This Row],[ Total Revenue ]]</f>
        <v>0.42661439495364117</v>
      </c>
    </row>
    <row r="578" spans="1:14" x14ac:dyDescent="0.35">
      <c r="A578" t="s">
        <v>244</v>
      </c>
      <c r="B578" t="s">
        <v>15</v>
      </c>
      <c r="C578" s="1">
        <v>42004</v>
      </c>
      <c r="D578" s="2">
        <v>144077000000</v>
      </c>
      <c r="E578" s="2">
        <v>131903000000</v>
      </c>
      <c r="F578" s="2">
        <v>11842000000</v>
      </c>
      <c r="G578" t="s">
        <v>12</v>
      </c>
      <c r="H578" t="s">
        <v>12</v>
      </c>
      <c r="I578" t="s">
        <v>19</v>
      </c>
      <c r="J578" t="s">
        <v>245</v>
      </c>
      <c r="K578" s="2">
        <f>+Table1_1[[#This Row],[ Total Revenue ]]-Table1_1[[#This Row],[ Cost of Goods Sold ]]</f>
        <v>12174000000</v>
      </c>
      <c r="L578" s="2">
        <f>Table1_1[[#This Row],[Gross Profit (Total Revenue - Cost of Goods Sold)]]-SUM(F578:H578)</f>
        <v>332000000</v>
      </c>
      <c r="M578" s="63">
        <f>1-(Table1_1[[#This Row],[ Cost of Goods Sold ]]/Table1_1[[#This Row],[ Total Revenue ]])</f>
        <v>8.4496484518694848E-2</v>
      </c>
      <c r="N578" s="63">
        <f>+Table1_1[[#This Row],[Operating Profit (Gross Profit - Total operating expenses)]]/Table1_1[[#This Row],[ Total Revenue ]]</f>
        <v>2.3043233826356741E-3</v>
      </c>
    </row>
    <row r="579" spans="1:14" x14ac:dyDescent="0.35">
      <c r="A579" t="s">
        <v>246</v>
      </c>
      <c r="B579" t="s">
        <v>15</v>
      </c>
      <c r="C579" s="1">
        <v>42004</v>
      </c>
      <c r="D579" s="2">
        <v>3733507000</v>
      </c>
      <c r="E579" s="2">
        <v>1836105000</v>
      </c>
      <c r="F579" s="2">
        <v>1110776000</v>
      </c>
      <c r="G579" t="s">
        <v>12</v>
      </c>
      <c r="H579" t="s">
        <v>12</v>
      </c>
      <c r="I579" t="s">
        <v>13</v>
      </c>
      <c r="J579" t="s">
        <v>64</v>
      </c>
      <c r="K579" s="2">
        <f>+Table1_1[[#This Row],[ Total Revenue ]]-Table1_1[[#This Row],[ Cost of Goods Sold ]]</f>
        <v>1897402000</v>
      </c>
      <c r="L579" s="2">
        <f>Table1_1[[#This Row],[Gross Profit (Total Revenue - Cost of Goods Sold)]]-SUM(F579:H579)</f>
        <v>786626000</v>
      </c>
      <c r="M579" s="63">
        <f>1-(Table1_1[[#This Row],[ Cost of Goods Sold ]]/Table1_1[[#This Row],[ Total Revenue ]])</f>
        <v>0.50820903777601067</v>
      </c>
      <c r="N579" s="63">
        <f>+Table1_1[[#This Row],[Operating Profit (Gross Profit - Total operating expenses)]]/Table1_1[[#This Row],[ Total Revenue ]]</f>
        <v>0.21069359184273659</v>
      </c>
    </row>
    <row r="580" spans="1:14" x14ac:dyDescent="0.35">
      <c r="A580" t="s">
        <v>247</v>
      </c>
      <c r="B580" t="s">
        <v>15</v>
      </c>
      <c r="C580" s="1">
        <v>42004</v>
      </c>
      <c r="D580" s="2">
        <v>12466000000</v>
      </c>
      <c r="E580" s="2">
        <v>2153000000</v>
      </c>
      <c r="F580" s="2">
        <v>2653000000</v>
      </c>
      <c r="G580" s="2">
        <v>2666000000</v>
      </c>
      <c r="H580" t="s">
        <v>12</v>
      </c>
      <c r="I580" t="s">
        <v>22</v>
      </c>
      <c r="J580" t="s">
        <v>57</v>
      </c>
      <c r="K580" s="2">
        <f>+Table1_1[[#This Row],[ Total Revenue ]]-Table1_1[[#This Row],[ Cost of Goods Sold ]]</f>
        <v>10313000000</v>
      </c>
      <c r="L580" s="2">
        <f>Table1_1[[#This Row],[Gross Profit (Total Revenue - Cost of Goods Sold)]]-SUM(F580:H580)</f>
        <v>4994000000</v>
      </c>
      <c r="M580" s="63">
        <f>1-(Table1_1[[#This Row],[ Cost of Goods Sold ]]/Table1_1[[#This Row],[ Total Revenue ]])</f>
        <v>0.82729022942403341</v>
      </c>
      <c r="N580" s="63">
        <f>+Table1_1[[#This Row],[Operating Profit (Gross Profit - Total operating expenses)]]/Table1_1[[#This Row],[ Total Revenue ]]</f>
        <v>0.40060965827049577</v>
      </c>
    </row>
    <row r="581" spans="1:14" x14ac:dyDescent="0.35">
      <c r="A581" t="s">
        <v>248</v>
      </c>
      <c r="B581" t="s">
        <v>15</v>
      </c>
      <c r="C581" s="1">
        <v>41639</v>
      </c>
      <c r="D581" s="2">
        <v>3703600000</v>
      </c>
      <c r="E581" s="2">
        <v>2408500000</v>
      </c>
      <c r="F581" s="2">
        <v>938700000</v>
      </c>
      <c r="G581" t="s">
        <v>12</v>
      </c>
      <c r="H581" s="2">
        <v>9400000</v>
      </c>
      <c r="I581" t="s">
        <v>13</v>
      </c>
      <c r="J581" t="s">
        <v>64</v>
      </c>
      <c r="K581" s="2">
        <f>+Table1_1[[#This Row],[ Total Revenue ]]-Table1_1[[#This Row],[ Cost of Goods Sold ]]</f>
        <v>1295100000</v>
      </c>
      <c r="L581" s="2">
        <f>Table1_1[[#This Row],[Gross Profit (Total Revenue - Cost of Goods Sold)]]-SUM(F581:H581)</f>
        <v>347000000</v>
      </c>
      <c r="M581" s="63">
        <f>1-(Table1_1[[#This Row],[ Cost of Goods Sold ]]/Table1_1[[#This Row],[ Total Revenue ]])</f>
        <v>0.34968679123015445</v>
      </c>
      <c r="N581" s="63">
        <f>+Table1_1[[#This Row],[Operating Profit (Gross Profit - Total operating expenses)]]/Table1_1[[#This Row],[ Total Revenue ]]</f>
        <v>9.3692623393455021E-2</v>
      </c>
    </row>
    <row r="582" spans="1:14" x14ac:dyDescent="0.35">
      <c r="A582" t="s">
        <v>249</v>
      </c>
      <c r="B582" t="s">
        <v>15</v>
      </c>
      <c r="C582" s="1">
        <v>41639</v>
      </c>
      <c r="D582" s="2">
        <v>20921000000</v>
      </c>
      <c r="E582" s="2">
        <v>14637000000</v>
      </c>
      <c r="F582" s="2">
        <v>657000000</v>
      </c>
      <c r="G582" s="2">
        <v>210000000</v>
      </c>
      <c r="H582" t="s">
        <v>12</v>
      </c>
      <c r="I582" t="s">
        <v>59</v>
      </c>
      <c r="J582" t="s">
        <v>250</v>
      </c>
      <c r="K582" s="2">
        <f>+Table1_1[[#This Row],[ Total Revenue ]]-Table1_1[[#This Row],[ Cost of Goods Sold ]]</f>
        <v>6284000000</v>
      </c>
      <c r="L582" s="2">
        <f>Table1_1[[#This Row],[Gross Profit (Total Revenue - Cost of Goods Sold)]]-SUM(F582:H582)</f>
        <v>5417000000</v>
      </c>
      <c r="M582" s="63">
        <f>1-(Table1_1[[#This Row],[ Cost of Goods Sold ]]/Table1_1[[#This Row],[ Total Revenue ]])</f>
        <v>0.30036805124038046</v>
      </c>
      <c r="N582" s="63">
        <f>+Table1_1[[#This Row],[Operating Profit (Gross Profit - Total operating expenses)]]/Table1_1[[#This Row],[ Total Revenue ]]</f>
        <v>0.25892643755078631</v>
      </c>
    </row>
    <row r="583" spans="1:14" x14ac:dyDescent="0.35">
      <c r="A583" t="s">
        <v>251</v>
      </c>
      <c r="B583" t="s">
        <v>15</v>
      </c>
      <c r="C583" s="1">
        <v>41790</v>
      </c>
      <c r="D583" s="2">
        <v>45567000000</v>
      </c>
      <c r="E583" s="2">
        <v>17052000000</v>
      </c>
      <c r="F583" s="2">
        <v>22113000000</v>
      </c>
      <c r="G583" t="s">
        <v>12</v>
      </c>
      <c r="H583" s="2">
        <v>2587000000</v>
      </c>
      <c r="I583" t="s">
        <v>13</v>
      </c>
      <c r="J583" t="s">
        <v>146</v>
      </c>
      <c r="K583" s="2">
        <f>+Table1_1[[#This Row],[ Total Revenue ]]-Table1_1[[#This Row],[ Cost of Goods Sold ]]</f>
        <v>28515000000</v>
      </c>
      <c r="L583" s="2">
        <f>Table1_1[[#This Row],[Gross Profit (Total Revenue - Cost of Goods Sold)]]-SUM(F583:H583)</f>
        <v>3815000000</v>
      </c>
      <c r="M583" s="63">
        <f>1-(Table1_1[[#This Row],[ Cost of Goods Sold ]]/Table1_1[[#This Row],[ Total Revenue ]])</f>
        <v>0.62578181578774106</v>
      </c>
      <c r="N583" s="63">
        <f>+Table1_1[[#This Row],[Operating Profit (Gross Profit - Total operating expenses)]]/Table1_1[[#This Row],[ Total Revenue ]]</f>
        <v>8.3722869620558735E-2</v>
      </c>
    </row>
    <row r="584" spans="1:14" x14ac:dyDescent="0.35">
      <c r="A584" t="s">
        <v>252</v>
      </c>
      <c r="B584" t="s">
        <v>15</v>
      </c>
      <c r="C584" s="1">
        <v>41639</v>
      </c>
      <c r="D584" s="2">
        <v>14892000000</v>
      </c>
      <c r="E584" s="2">
        <v>6459000000</v>
      </c>
      <c r="F584" s="2">
        <v>4315000000</v>
      </c>
      <c r="G584" t="s">
        <v>12</v>
      </c>
      <c r="H584" s="2">
        <v>1741000000</v>
      </c>
      <c r="I584" t="s">
        <v>42</v>
      </c>
      <c r="J584" t="s">
        <v>45</v>
      </c>
      <c r="K584" s="2">
        <f>+Table1_1[[#This Row],[ Total Revenue ]]-Table1_1[[#This Row],[ Cost of Goods Sold ]]</f>
        <v>8433000000</v>
      </c>
      <c r="L584" s="2">
        <f>Table1_1[[#This Row],[Gross Profit (Total Revenue - Cost of Goods Sold)]]-SUM(F584:H584)</f>
        <v>2377000000</v>
      </c>
      <c r="M584" s="63">
        <f>1-(Table1_1[[#This Row],[ Cost of Goods Sold ]]/Table1_1[[#This Row],[ Total Revenue ]])</f>
        <v>0.56627719580983071</v>
      </c>
      <c r="N584" s="63">
        <f>+Table1_1[[#This Row],[Operating Profit (Gross Profit - Total operating expenses)]]/Table1_1[[#This Row],[ Total Revenue ]]</f>
        <v>0.15961590115498253</v>
      </c>
    </row>
    <row r="585" spans="1:14" x14ac:dyDescent="0.35">
      <c r="A585" t="s">
        <v>253</v>
      </c>
      <c r="B585" t="s">
        <v>15</v>
      </c>
      <c r="C585" s="1">
        <v>41912</v>
      </c>
      <c r="D585" s="2">
        <v>1732046000</v>
      </c>
      <c r="E585" s="2">
        <v>309959000</v>
      </c>
      <c r="F585" s="2">
        <v>664738000</v>
      </c>
      <c r="G585" s="2">
        <v>263792000</v>
      </c>
      <c r="H585" t="s">
        <v>12</v>
      </c>
      <c r="I585" t="s">
        <v>22</v>
      </c>
      <c r="J585" t="s">
        <v>174</v>
      </c>
      <c r="K585" s="2">
        <f>+Table1_1[[#This Row],[ Total Revenue ]]-Table1_1[[#This Row],[ Cost of Goods Sold ]]</f>
        <v>1422087000</v>
      </c>
      <c r="L585" s="2">
        <f>Table1_1[[#This Row],[Gross Profit (Total Revenue - Cost of Goods Sold)]]-SUM(F585:H585)</f>
        <v>493557000</v>
      </c>
      <c r="M585" s="63">
        <f>1-(Table1_1[[#This Row],[ Cost of Goods Sold ]]/Table1_1[[#This Row],[ Total Revenue ]])</f>
        <v>0.82104459119446016</v>
      </c>
      <c r="N585" s="63">
        <f>+Table1_1[[#This Row],[Operating Profit (Gross Profit - Total operating expenses)]]/Table1_1[[#This Row],[ Total Revenue ]]</f>
        <v>0.28495605774904359</v>
      </c>
    </row>
    <row r="586" spans="1:14" x14ac:dyDescent="0.35">
      <c r="A586" t="s">
        <v>254</v>
      </c>
      <c r="B586" t="s">
        <v>15</v>
      </c>
      <c r="C586" s="1">
        <v>41639</v>
      </c>
      <c r="D586" s="2">
        <v>6063400000</v>
      </c>
      <c r="E586" s="2">
        <v>4092700000</v>
      </c>
      <c r="F586" s="2">
        <v>907800000</v>
      </c>
      <c r="G586" t="s">
        <v>12</v>
      </c>
      <c r="H586" t="s">
        <v>12</v>
      </c>
      <c r="I586" t="s">
        <v>22</v>
      </c>
      <c r="J586" t="s">
        <v>57</v>
      </c>
      <c r="K586" s="2">
        <f>+Table1_1[[#This Row],[ Total Revenue ]]-Table1_1[[#This Row],[ Cost of Goods Sold ]]</f>
        <v>1970700000</v>
      </c>
      <c r="L586" s="2">
        <f>Table1_1[[#This Row],[Gross Profit (Total Revenue - Cost of Goods Sold)]]-SUM(F586:H586)</f>
        <v>1062900000</v>
      </c>
      <c r="M586" s="63">
        <f>1-(Table1_1[[#This Row],[ Cost of Goods Sold ]]/Table1_1[[#This Row],[ Total Revenue ]])</f>
        <v>0.32501566777715474</v>
      </c>
      <c r="N586" s="63">
        <f>+Table1_1[[#This Row],[Operating Profit (Gross Profit - Total operating expenses)]]/Table1_1[[#This Row],[ Total Revenue ]]</f>
        <v>0.1752976877659399</v>
      </c>
    </row>
    <row r="587" spans="1:14" x14ac:dyDescent="0.35">
      <c r="A587" t="s">
        <v>255</v>
      </c>
      <c r="B587" t="s">
        <v>15</v>
      </c>
      <c r="C587" s="1">
        <v>41639</v>
      </c>
      <c r="D587" s="2">
        <v>4814000000</v>
      </c>
      <c r="E587" s="2">
        <v>2776000000</v>
      </c>
      <c r="F587" s="2">
        <v>977000000</v>
      </c>
      <c r="G587" t="s">
        <v>12</v>
      </c>
      <c r="H587" t="s">
        <v>12</v>
      </c>
      <c r="I587" t="s">
        <v>22</v>
      </c>
      <c r="J587" t="s">
        <v>57</v>
      </c>
      <c r="K587" s="2">
        <f>+Table1_1[[#This Row],[ Total Revenue ]]-Table1_1[[#This Row],[ Cost of Goods Sold ]]</f>
        <v>2038000000</v>
      </c>
      <c r="L587" s="2">
        <f>Table1_1[[#This Row],[Gross Profit (Total Revenue - Cost of Goods Sold)]]-SUM(F587:H587)</f>
        <v>1061000000</v>
      </c>
      <c r="M587" s="63">
        <f>1-(Table1_1[[#This Row],[ Cost of Goods Sold ]]/Table1_1[[#This Row],[ Total Revenue ]])</f>
        <v>0.42334856668051513</v>
      </c>
      <c r="N587" s="63">
        <f>+Table1_1[[#This Row],[Operating Profit (Gross Profit - Total operating expenses)]]/Table1_1[[#This Row],[ Total Revenue ]]</f>
        <v>0.22039883672621521</v>
      </c>
    </row>
    <row r="588" spans="1:14" x14ac:dyDescent="0.35">
      <c r="A588" t="s">
        <v>256</v>
      </c>
      <c r="B588" t="s">
        <v>15</v>
      </c>
      <c r="C588" s="1">
        <v>41671</v>
      </c>
      <c r="D588" s="2">
        <v>6505000000</v>
      </c>
      <c r="E588" s="2">
        <v>4372000000</v>
      </c>
      <c r="F588" s="2">
        <v>1334000000</v>
      </c>
      <c r="G588" t="s">
        <v>12</v>
      </c>
      <c r="H588" s="2">
        <v>133000000</v>
      </c>
      <c r="I588" t="s">
        <v>19</v>
      </c>
      <c r="J588" t="s">
        <v>257</v>
      </c>
      <c r="K588" s="2">
        <f>+Table1_1[[#This Row],[ Total Revenue ]]-Table1_1[[#This Row],[ Cost of Goods Sold ]]</f>
        <v>2133000000</v>
      </c>
      <c r="L588" s="2">
        <f>Table1_1[[#This Row],[Gross Profit (Total Revenue - Cost of Goods Sold)]]-SUM(F588:H588)</f>
        <v>666000000</v>
      </c>
      <c r="M588" s="63">
        <f>1-(Table1_1[[#This Row],[ Cost of Goods Sold ]]/Table1_1[[#This Row],[ Total Revenue ]])</f>
        <v>0.32790161414296692</v>
      </c>
      <c r="N588" s="63">
        <f>+Table1_1[[#This Row],[Operating Profit (Gross Profit - Total operating expenses)]]/Table1_1[[#This Row],[ Total Revenue ]]</f>
        <v>0.10238278247501921</v>
      </c>
    </row>
    <row r="589" spans="1:14" x14ac:dyDescent="0.35">
      <c r="A589" t="s">
        <v>258</v>
      </c>
      <c r="B589" t="s">
        <v>15</v>
      </c>
      <c r="C589" s="1">
        <v>41639</v>
      </c>
      <c r="D589" s="2">
        <v>1496372000</v>
      </c>
      <c r="E589" s="2">
        <v>759362000</v>
      </c>
      <c r="F589" s="2">
        <v>322739000</v>
      </c>
      <c r="G589" s="2">
        <v>147696000</v>
      </c>
      <c r="H589" t="s">
        <v>12</v>
      </c>
      <c r="I589" t="s">
        <v>22</v>
      </c>
      <c r="J589" t="s">
        <v>259</v>
      </c>
      <c r="K589" s="2">
        <f>+Table1_1[[#This Row],[ Total Revenue ]]-Table1_1[[#This Row],[ Cost of Goods Sold ]]</f>
        <v>737010000</v>
      </c>
      <c r="L589" s="2">
        <f>Table1_1[[#This Row],[Gross Profit (Total Revenue - Cost of Goods Sold)]]-SUM(F589:H589)</f>
        <v>266575000</v>
      </c>
      <c r="M589" s="63">
        <f>1-(Table1_1[[#This Row],[ Cost of Goods Sold ]]/Table1_1[[#This Row],[ Total Revenue ]])</f>
        <v>0.49253126896253074</v>
      </c>
      <c r="N589" s="63">
        <f>+Table1_1[[#This Row],[Operating Profit (Gross Profit - Total operating expenses)]]/Table1_1[[#This Row],[ Total Revenue ]]</f>
        <v>0.1781475461984052</v>
      </c>
    </row>
    <row r="590" spans="1:14" x14ac:dyDescent="0.35">
      <c r="A590" t="s">
        <v>260</v>
      </c>
      <c r="B590" t="s">
        <v>15</v>
      </c>
      <c r="C590" s="1">
        <v>42004</v>
      </c>
      <c r="D590" s="2">
        <v>21531577000</v>
      </c>
      <c r="E590" s="2">
        <v>20132544000</v>
      </c>
      <c r="F590" s="2">
        <v>182711000</v>
      </c>
      <c r="G590" t="s">
        <v>12</v>
      </c>
      <c r="H590" t="s">
        <v>12</v>
      </c>
      <c r="I590" t="s">
        <v>13</v>
      </c>
      <c r="J590" t="s">
        <v>261</v>
      </c>
      <c r="K590" s="2">
        <f>+Table1_1[[#This Row],[ Total Revenue ]]-Table1_1[[#This Row],[ Cost of Goods Sold ]]</f>
        <v>1399033000</v>
      </c>
      <c r="L590" s="2">
        <f>Table1_1[[#This Row],[Gross Profit (Total Revenue - Cost of Goods Sold)]]-SUM(F590:H590)</f>
        <v>1216322000</v>
      </c>
      <c r="M590" s="63">
        <f>1-(Table1_1[[#This Row],[ Cost of Goods Sold ]]/Table1_1[[#This Row],[ Total Revenue ]])</f>
        <v>6.497587241287528E-2</v>
      </c>
      <c r="N590" s="63">
        <f>+Table1_1[[#This Row],[Operating Profit (Gross Profit - Total operating expenses)]]/Table1_1[[#This Row],[ Total Revenue ]]</f>
        <v>5.649014932812399E-2</v>
      </c>
    </row>
    <row r="591" spans="1:14" x14ac:dyDescent="0.35">
      <c r="A591" t="s">
        <v>262</v>
      </c>
      <c r="B591" t="s">
        <v>15</v>
      </c>
      <c r="C591" s="1">
        <v>42004</v>
      </c>
      <c r="D591" s="2">
        <v>4877885000</v>
      </c>
      <c r="E591" s="2">
        <v>3163268000</v>
      </c>
      <c r="F591" s="2">
        <v>936900000</v>
      </c>
      <c r="G591" t="s">
        <v>12</v>
      </c>
      <c r="H591" t="s">
        <v>12</v>
      </c>
      <c r="I591" t="s">
        <v>13</v>
      </c>
      <c r="J591" t="s">
        <v>157</v>
      </c>
      <c r="K591" s="2">
        <f>+Table1_1[[#This Row],[ Total Revenue ]]-Table1_1[[#This Row],[ Cost of Goods Sold ]]</f>
        <v>1714617000</v>
      </c>
      <c r="L591" s="2">
        <f>Table1_1[[#This Row],[Gross Profit (Total Revenue - Cost of Goods Sold)]]-SUM(F591:H591)</f>
        <v>777717000</v>
      </c>
      <c r="M591" s="63">
        <f>1-(Table1_1[[#This Row],[ Cost of Goods Sold ]]/Table1_1[[#This Row],[ Total Revenue ]])</f>
        <v>0.35150828689073232</v>
      </c>
      <c r="N591" s="63">
        <f>+Table1_1[[#This Row],[Operating Profit (Gross Profit - Total operating expenses)]]/Table1_1[[#This Row],[ Total Revenue ]]</f>
        <v>0.15943733810862701</v>
      </c>
    </row>
    <row r="592" spans="1:14" x14ac:dyDescent="0.35">
      <c r="A592" t="s">
        <v>263</v>
      </c>
      <c r="B592" t="s">
        <v>15</v>
      </c>
      <c r="C592" s="1">
        <v>41639</v>
      </c>
      <c r="D592" s="2">
        <v>3130700000</v>
      </c>
      <c r="E592" s="2">
        <v>1929800000</v>
      </c>
      <c r="F592" s="2">
        <v>496100000</v>
      </c>
      <c r="G592" s="2">
        <v>115600000</v>
      </c>
      <c r="H592" t="s">
        <v>12</v>
      </c>
      <c r="I592" t="s">
        <v>59</v>
      </c>
      <c r="J592" t="s">
        <v>193</v>
      </c>
      <c r="K592" s="2">
        <f>+Table1_1[[#This Row],[ Total Revenue ]]-Table1_1[[#This Row],[ Cost of Goods Sold ]]</f>
        <v>1200900000</v>
      </c>
      <c r="L592" s="2">
        <f>Table1_1[[#This Row],[Gross Profit (Total Revenue - Cost of Goods Sold)]]-SUM(F592:H592)</f>
        <v>589200000</v>
      </c>
      <c r="M592" s="63">
        <f>1-(Table1_1[[#This Row],[ Cost of Goods Sold ]]/Table1_1[[#This Row],[ Total Revenue ]])</f>
        <v>0.38358833487718402</v>
      </c>
      <c r="N592" s="63">
        <f>+Table1_1[[#This Row],[Operating Profit (Gross Profit - Total operating expenses)]]/Table1_1[[#This Row],[ Total Revenue ]]</f>
        <v>0.18820072188328488</v>
      </c>
    </row>
    <row r="593" spans="1:14" x14ac:dyDescent="0.35">
      <c r="A593" t="s">
        <v>264</v>
      </c>
      <c r="B593" t="s">
        <v>15</v>
      </c>
      <c r="C593" s="1">
        <v>42004</v>
      </c>
      <c r="D593" s="2">
        <v>686090000</v>
      </c>
      <c r="E593" s="2">
        <v>211923000</v>
      </c>
      <c r="F593" s="2">
        <v>32316000</v>
      </c>
      <c r="G593" t="s">
        <v>12</v>
      </c>
      <c r="H593" s="2">
        <v>170814000</v>
      </c>
      <c r="I593" t="s">
        <v>52</v>
      </c>
      <c r="J593" t="s">
        <v>265</v>
      </c>
      <c r="K593" s="2">
        <f>+Table1_1[[#This Row],[ Total Revenue ]]-Table1_1[[#This Row],[ Cost of Goods Sold ]]</f>
        <v>474167000</v>
      </c>
      <c r="L593" s="2">
        <f>Table1_1[[#This Row],[Gross Profit (Total Revenue - Cost of Goods Sold)]]-SUM(F593:H593)</f>
        <v>271037000</v>
      </c>
      <c r="M593" s="63">
        <f>1-(Table1_1[[#This Row],[ Cost of Goods Sold ]]/Table1_1[[#This Row],[ Total Revenue ]])</f>
        <v>0.69111486831173752</v>
      </c>
      <c r="N593" s="63">
        <f>+Table1_1[[#This Row],[Operating Profit (Gross Profit - Total operating expenses)]]/Table1_1[[#This Row],[ Total Revenue ]]</f>
        <v>0.39504583946712529</v>
      </c>
    </row>
    <row r="594" spans="1:14" x14ac:dyDescent="0.35">
      <c r="A594" t="s">
        <v>266</v>
      </c>
      <c r="B594" t="s">
        <v>15</v>
      </c>
      <c r="C594" s="1">
        <v>41639</v>
      </c>
      <c r="D594" s="2">
        <v>3309616000</v>
      </c>
      <c r="E594" s="2">
        <v>2444984000</v>
      </c>
      <c r="F594" s="2">
        <v>270261000</v>
      </c>
      <c r="G594" s="2">
        <v>134300000</v>
      </c>
      <c r="H594" t="s">
        <v>12</v>
      </c>
      <c r="I594" t="s">
        <v>22</v>
      </c>
      <c r="J594" t="s">
        <v>34</v>
      </c>
      <c r="K594" s="2">
        <f>+Table1_1[[#This Row],[ Total Revenue ]]-Table1_1[[#This Row],[ Cost of Goods Sold ]]</f>
        <v>864632000</v>
      </c>
      <c r="L594" s="2">
        <f>Table1_1[[#This Row],[Gross Profit (Total Revenue - Cost of Goods Sold)]]-SUM(F594:H594)</f>
        <v>460071000</v>
      </c>
      <c r="M594" s="63">
        <f>1-(Table1_1[[#This Row],[ Cost of Goods Sold ]]/Table1_1[[#This Row],[ Total Revenue ]])</f>
        <v>0.2612484348637425</v>
      </c>
      <c r="N594" s="63">
        <f>+Table1_1[[#This Row],[Operating Profit (Gross Profit - Total operating expenses)]]/Table1_1[[#This Row],[ Total Revenue ]]</f>
        <v>0.13901038670347254</v>
      </c>
    </row>
    <row r="595" spans="1:14" x14ac:dyDescent="0.35">
      <c r="A595" t="s">
        <v>267</v>
      </c>
      <c r="B595" t="s">
        <v>15</v>
      </c>
      <c r="C595" s="1">
        <v>41639</v>
      </c>
      <c r="D595" s="2">
        <v>4762000000</v>
      </c>
      <c r="E595" t="s">
        <v>12</v>
      </c>
      <c r="F595" s="2">
        <v>2616000000</v>
      </c>
      <c r="G595" t="s">
        <v>12</v>
      </c>
      <c r="H595" s="2">
        <v>1170000000</v>
      </c>
      <c r="I595" t="s">
        <v>182</v>
      </c>
      <c r="J595" t="s">
        <v>183</v>
      </c>
      <c r="K595" s="2" t="e">
        <f>+Table1_1[[#This Row],[ Total Revenue ]]-Table1_1[[#This Row],[ Cost of Goods Sold ]]</f>
        <v>#VALUE!</v>
      </c>
      <c r="L595" s="2" t="e">
        <f>Table1_1[[#This Row],[Gross Profit (Total Revenue - Cost of Goods Sold)]]-SUM(F595:H595)</f>
        <v>#VALUE!</v>
      </c>
      <c r="M595" s="63" t="e">
        <f>1-(Table1_1[[#This Row],[ Cost of Goods Sold ]]/Table1_1[[#This Row],[ Total Revenue ]])</f>
        <v>#VALUE!</v>
      </c>
      <c r="N595" s="63" t="e">
        <f>+Table1_1[[#This Row],[Operating Profit (Gross Profit - Total operating expenses)]]/Table1_1[[#This Row],[ Total Revenue ]]</f>
        <v>#VALUE!</v>
      </c>
    </row>
    <row r="596" spans="1:14" x14ac:dyDescent="0.35">
      <c r="A596" t="s">
        <v>268</v>
      </c>
      <c r="B596" t="s">
        <v>15</v>
      </c>
      <c r="C596" s="1">
        <v>42004</v>
      </c>
      <c r="D596" s="2">
        <v>30852000000</v>
      </c>
      <c r="E596" s="2">
        <v>24979000000</v>
      </c>
      <c r="F596" s="2">
        <v>1984000000</v>
      </c>
      <c r="G596" t="s">
        <v>12</v>
      </c>
      <c r="H596" t="s">
        <v>12</v>
      </c>
      <c r="I596" t="s">
        <v>13</v>
      </c>
      <c r="J596" t="s">
        <v>91</v>
      </c>
      <c r="K596" s="2">
        <f>+Table1_1[[#This Row],[ Total Revenue ]]-Table1_1[[#This Row],[ Cost of Goods Sold ]]</f>
        <v>5873000000</v>
      </c>
      <c r="L596" s="2">
        <f>Table1_1[[#This Row],[Gross Profit (Total Revenue - Cost of Goods Sold)]]-SUM(F596:H596)</f>
        <v>3889000000</v>
      </c>
      <c r="M596" s="63">
        <f>1-(Table1_1[[#This Row],[ Cost of Goods Sold ]]/Table1_1[[#This Row],[ Total Revenue ]])</f>
        <v>0.19036043044211071</v>
      </c>
      <c r="N596" s="63">
        <f>+Table1_1[[#This Row],[Operating Profit (Gross Profit - Total operating expenses)]]/Table1_1[[#This Row],[ Total Revenue ]]</f>
        <v>0.12605341631012576</v>
      </c>
    </row>
    <row r="597" spans="1:14" x14ac:dyDescent="0.35">
      <c r="A597" t="s">
        <v>269</v>
      </c>
      <c r="B597" t="s">
        <v>15</v>
      </c>
      <c r="C597" s="1">
        <v>41639</v>
      </c>
      <c r="D597" s="2">
        <v>2486017000</v>
      </c>
      <c r="E597" s="2">
        <v>815095000</v>
      </c>
      <c r="F597" s="2">
        <v>76864000</v>
      </c>
      <c r="G597" t="s">
        <v>12</v>
      </c>
      <c r="H597" s="2">
        <v>749722000</v>
      </c>
      <c r="I597" t="s">
        <v>52</v>
      </c>
      <c r="J597" t="s">
        <v>265</v>
      </c>
      <c r="K597" s="2">
        <f>+Table1_1[[#This Row],[ Total Revenue ]]-Table1_1[[#This Row],[ Cost of Goods Sold ]]</f>
        <v>1670922000</v>
      </c>
      <c r="L597" s="2">
        <f>Table1_1[[#This Row],[Gross Profit (Total Revenue - Cost of Goods Sold)]]-SUM(F597:H597)</f>
        <v>844336000</v>
      </c>
      <c r="M597" s="63">
        <f>1-(Table1_1[[#This Row],[ Cost of Goods Sold ]]/Table1_1[[#This Row],[ Total Revenue ]])</f>
        <v>0.67212814715265423</v>
      </c>
      <c r="N597" s="63">
        <f>+Table1_1[[#This Row],[Operating Profit (Gross Profit - Total operating expenses)]]/Table1_1[[#This Row],[ Total Revenue ]]</f>
        <v>0.33963404111878559</v>
      </c>
    </row>
    <row r="598" spans="1:14" x14ac:dyDescent="0.35">
      <c r="A598" t="s">
        <v>270</v>
      </c>
      <c r="B598" t="s">
        <v>15</v>
      </c>
      <c r="C598" s="1">
        <v>41639</v>
      </c>
      <c r="D598" s="2">
        <v>11202000000</v>
      </c>
      <c r="E598" s="2">
        <v>2859000000</v>
      </c>
      <c r="F598" s="2">
        <v>1699000000</v>
      </c>
      <c r="G598" s="2">
        <v>2120000000</v>
      </c>
      <c r="H598" t="s">
        <v>12</v>
      </c>
      <c r="I598" t="s">
        <v>25</v>
      </c>
      <c r="J598" t="s">
        <v>66</v>
      </c>
      <c r="K598" s="2">
        <f>+Table1_1[[#This Row],[ Total Revenue ]]-Table1_1[[#This Row],[ Cost of Goods Sold ]]</f>
        <v>8343000000</v>
      </c>
      <c r="L598" s="2">
        <f>Table1_1[[#This Row],[Gross Profit (Total Revenue - Cost of Goods Sold)]]-SUM(F598:H598)</f>
        <v>4524000000</v>
      </c>
      <c r="M598" s="63">
        <f>1-(Table1_1[[#This Row],[ Cost of Goods Sold ]]/Table1_1[[#This Row],[ Total Revenue ]])</f>
        <v>0.7447777182645956</v>
      </c>
      <c r="N598" s="63">
        <f>+Table1_1[[#This Row],[Operating Profit (Gross Profit - Total operating expenses)]]/Table1_1[[#This Row],[ Total Revenue ]]</f>
        <v>0.40385645420460631</v>
      </c>
    </row>
    <row r="599" spans="1:14" x14ac:dyDescent="0.35">
      <c r="A599" t="s">
        <v>271</v>
      </c>
      <c r="B599" t="s">
        <v>15</v>
      </c>
      <c r="C599" s="1">
        <v>41784</v>
      </c>
      <c r="D599" s="2">
        <v>17909600000</v>
      </c>
      <c r="E599" s="2">
        <v>11539800000</v>
      </c>
      <c r="F599" s="2">
        <v>3474300000</v>
      </c>
      <c r="G599" t="s">
        <v>12</v>
      </c>
      <c r="H599" t="s">
        <v>12</v>
      </c>
      <c r="I599" t="s">
        <v>36</v>
      </c>
      <c r="J599" t="s">
        <v>124</v>
      </c>
      <c r="K599" s="2">
        <f>+Table1_1[[#This Row],[ Total Revenue ]]-Table1_1[[#This Row],[ Cost of Goods Sold ]]</f>
        <v>6369800000</v>
      </c>
      <c r="L599" s="2">
        <f>Table1_1[[#This Row],[Gross Profit (Total Revenue - Cost of Goods Sold)]]-SUM(F599:H599)</f>
        <v>2895500000</v>
      </c>
      <c r="M599" s="63">
        <f>1-(Table1_1[[#This Row],[ Cost of Goods Sold ]]/Table1_1[[#This Row],[ Total Revenue ]])</f>
        <v>0.35566400142940102</v>
      </c>
      <c r="N599" s="63">
        <f>+Table1_1[[#This Row],[Operating Profit (Gross Profit - Total operating expenses)]]/Table1_1[[#This Row],[ Total Revenue ]]</f>
        <v>0.16167306919194174</v>
      </c>
    </row>
    <row r="600" spans="1:14" x14ac:dyDescent="0.35">
      <c r="A600" t="s">
        <v>272</v>
      </c>
      <c r="B600" t="s">
        <v>15</v>
      </c>
      <c r="C600" s="1">
        <v>42004</v>
      </c>
      <c r="D600" s="2">
        <v>9715000000</v>
      </c>
      <c r="E600" s="2">
        <v>5663000000</v>
      </c>
      <c r="F600" s="2">
        <v>1202000000</v>
      </c>
      <c r="G600" s="2">
        <v>815000000</v>
      </c>
      <c r="H600" s="2">
        <v>33000000</v>
      </c>
      <c r="I600" t="s">
        <v>22</v>
      </c>
      <c r="J600" t="s">
        <v>89</v>
      </c>
      <c r="K600" s="2">
        <f>+Table1_1[[#This Row],[ Total Revenue ]]-Table1_1[[#This Row],[ Cost of Goods Sold ]]</f>
        <v>4052000000</v>
      </c>
      <c r="L600" s="2">
        <f>Table1_1[[#This Row],[Gross Profit (Total Revenue - Cost of Goods Sold)]]-SUM(F600:H600)</f>
        <v>2002000000</v>
      </c>
      <c r="M600" s="63">
        <f>1-(Table1_1[[#This Row],[ Cost of Goods Sold ]]/Table1_1[[#This Row],[ Total Revenue ]])</f>
        <v>0.41708697889861035</v>
      </c>
      <c r="N600" s="63">
        <f>+Table1_1[[#This Row],[Operating Profit (Gross Profit - Total operating expenses)]]/Table1_1[[#This Row],[ Total Revenue ]]</f>
        <v>0.20607308286155429</v>
      </c>
    </row>
    <row r="601" spans="1:14" x14ac:dyDescent="0.35">
      <c r="A601" t="s">
        <v>273</v>
      </c>
      <c r="B601" t="s">
        <v>15</v>
      </c>
      <c r="C601" s="1">
        <v>42004</v>
      </c>
      <c r="D601" s="2">
        <v>155929000000</v>
      </c>
      <c r="E601" s="2">
        <v>142121000000</v>
      </c>
      <c r="F601" s="2">
        <v>12158000000</v>
      </c>
      <c r="G601" t="s">
        <v>12</v>
      </c>
      <c r="H601" t="s">
        <v>12</v>
      </c>
      <c r="I601" t="s">
        <v>19</v>
      </c>
      <c r="J601" t="s">
        <v>245</v>
      </c>
      <c r="K601" s="2">
        <f>+Table1_1[[#This Row],[ Total Revenue ]]-Table1_1[[#This Row],[ Cost of Goods Sold ]]</f>
        <v>13808000000</v>
      </c>
      <c r="L601" s="2">
        <f>Table1_1[[#This Row],[Gross Profit (Total Revenue - Cost of Goods Sold)]]-SUM(F601:H601)</f>
        <v>1650000000</v>
      </c>
      <c r="M601" s="63">
        <f>1-(Table1_1[[#This Row],[ Cost of Goods Sold ]]/Table1_1[[#This Row],[ Total Revenue ]])</f>
        <v>8.8553123536994405E-2</v>
      </c>
      <c r="N601" s="63">
        <f>+Table1_1[[#This Row],[Operating Profit (Gross Profit - Total operating expenses)]]/Table1_1[[#This Row],[ Total Revenue ]]</f>
        <v>1.0581739124858108E-2</v>
      </c>
    </row>
    <row r="602" spans="1:14" x14ac:dyDescent="0.35">
      <c r="A602" t="s">
        <v>274</v>
      </c>
      <c r="B602" t="s">
        <v>15</v>
      </c>
      <c r="C602" s="1">
        <v>41639</v>
      </c>
      <c r="D602" s="2">
        <v>14077843000</v>
      </c>
      <c r="E602" s="2">
        <v>9857923000</v>
      </c>
      <c r="F602" s="2">
        <v>3028028000</v>
      </c>
      <c r="G602" t="s">
        <v>12</v>
      </c>
      <c r="H602" s="2">
        <v>133957000</v>
      </c>
      <c r="I602" t="s">
        <v>19</v>
      </c>
      <c r="J602" t="s">
        <v>79</v>
      </c>
      <c r="K602" s="2">
        <f>+Table1_1[[#This Row],[ Total Revenue ]]-Table1_1[[#This Row],[ Cost of Goods Sold ]]</f>
        <v>4219920000</v>
      </c>
      <c r="L602" s="2">
        <f>Table1_1[[#This Row],[Gross Profit (Total Revenue - Cost of Goods Sold)]]-SUM(F602:H602)</f>
        <v>1057935000</v>
      </c>
      <c r="M602" s="63">
        <f>1-(Table1_1[[#This Row],[ Cost of Goods Sold ]]/Table1_1[[#This Row],[ Total Revenue ]])</f>
        <v>0.29975614872249956</v>
      </c>
      <c r="N602" s="63">
        <f>+Table1_1[[#This Row],[Operating Profit (Gross Profit - Total operating expenses)]]/Table1_1[[#This Row],[ Total Revenue ]]</f>
        <v>7.5148941496222116E-2</v>
      </c>
    </row>
    <row r="603" spans="1:14" x14ac:dyDescent="0.35">
      <c r="A603" t="s">
        <v>275</v>
      </c>
      <c r="B603" t="s">
        <v>15</v>
      </c>
      <c r="C603" s="1">
        <v>41790</v>
      </c>
      <c r="D603" s="2">
        <v>2554236000</v>
      </c>
      <c r="E603" s="2">
        <v>952225000</v>
      </c>
      <c r="F603" s="2">
        <v>1196512000</v>
      </c>
      <c r="G603" t="s">
        <v>12</v>
      </c>
      <c r="H603" t="s">
        <v>12</v>
      </c>
      <c r="I603" t="s">
        <v>22</v>
      </c>
      <c r="J603" t="s">
        <v>39</v>
      </c>
      <c r="K603" s="2">
        <f>+Table1_1[[#This Row],[ Total Revenue ]]-Table1_1[[#This Row],[ Cost of Goods Sold ]]</f>
        <v>1602011000</v>
      </c>
      <c r="L603" s="2">
        <f>Table1_1[[#This Row],[Gross Profit (Total Revenue - Cost of Goods Sold)]]-SUM(F603:H603)</f>
        <v>405499000</v>
      </c>
      <c r="M603" s="63">
        <f>1-(Table1_1[[#This Row],[ Cost of Goods Sold ]]/Table1_1[[#This Row],[ Total Revenue ]])</f>
        <v>0.62719772174536725</v>
      </c>
      <c r="N603" s="63">
        <f>+Table1_1[[#This Row],[Operating Profit (Gross Profit - Total operating expenses)]]/Table1_1[[#This Row],[ Total Revenue ]]</f>
        <v>0.15875549479374654</v>
      </c>
    </row>
    <row r="604" spans="1:14" x14ac:dyDescent="0.35">
      <c r="A604" t="s">
        <v>276</v>
      </c>
      <c r="B604" t="s">
        <v>15</v>
      </c>
      <c r="C604" s="1">
        <v>41671</v>
      </c>
      <c r="D604" s="2">
        <v>16148000000</v>
      </c>
      <c r="E604" s="2">
        <v>9855000000</v>
      </c>
      <c r="F604" t="s">
        <v>12</v>
      </c>
      <c r="G604" t="s">
        <v>12</v>
      </c>
      <c r="H604" t="s">
        <v>12</v>
      </c>
      <c r="I604" t="s">
        <v>19</v>
      </c>
      <c r="J604" t="s">
        <v>257</v>
      </c>
      <c r="K604" s="2">
        <f>+Table1_1[[#This Row],[ Total Revenue ]]-Table1_1[[#This Row],[ Cost of Goods Sold ]]</f>
        <v>6293000000</v>
      </c>
      <c r="L604" s="2">
        <f>Table1_1[[#This Row],[Gross Profit (Total Revenue - Cost of Goods Sold)]]-SUM(F604:H604)</f>
        <v>6293000000</v>
      </c>
      <c r="M604" s="63">
        <f>1-(Table1_1[[#This Row],[ Cost of Goods Sold ]]/Table1_1[[#This Row],[ Total Revenue ]])</f>
        <v>0.38970770374040131</v>
      </c>
      <c r="N604" s="63">
        <f>+Table1_1[[#This Row],[Operating Profit (Gross Profit - Total operating expenses)]]/Table1_1[[#This Row],[ Total Revenue ]]</f>
        <v>0.38970770374040131</v>
      </c>
    </row>
    <row r="605" spans="1:14" x14ac:dyDescent="0.35">
      <c r="A605" t="s">
        <v>277</v>
      </c>
      <c r="B605" t="s">
        <v>15</v>
      </c>
      <c r="C605" s="1">
        <v>41636</v>
      </c>
      <c r="D605" s="2">
        <v>2631851000</v>
      </c>
      <c r="E605" s="2">
        <v>1224551000</v>
      </c>
      <c r="F605" s="2">
        <v>468345000</v>
      </c>
      <c r="G605" s="2">
        <v>364923000</v>
      </c>
      <c r="H605" t="s">
        <v>12</v>
      </c>
      <c r="I605" t="s">
        <v>19</v>
      </c>
      <c r="J605" t="s">
        <v>278</v>
      </c>
      <c r="K605" s="2">
        <f>+Table1_1[[#This Row],[ Total Revenue ]]-Table1_1[[#This Row],[ Cost of Goods Sold ]]</f>
        <v>1407300000</v>
      </c>
      <c r="L605" s="2">
        <f>Table1_1[[#This Row],[Gross Profit (Total Revenue - Cost of Goods Sold)]]-SUM(F605:H605)</f>
        <v>574032000</v>
      </c>
      <c r="M605" s="63">
        <f>1-(Table1_1[[#This Row],[ Cost of Goods Sold ]]/Table1_1[[#This Row],[ Total Revenue ]])</f>
        <v>0.53471872077864591</v>
      </c>
      <c r="N605" s="63">
        <f>+Table1_1[[#This Row],[Operating Profit (Gross Profit - Total operating expenses)]]/Table1_1[[#This Row],[ Total Revenue ]]</f>
        <v>0.21810961182832919</v>
      </c>
    </row>
    <row r="606" spans="1:14" x14ac:dyDescent="0.35">
      <c r="A606" t="s">
        <v>279</v>
      </c>
      <c r="B606" t="s">
        <v>15</v>
      </c>
      <c r="C606" s="1">
        <v>42004</v>
      </c>
      <c r="D606" s="2">
        <v>18138000000</v>
      </c>
      <c r="E606" s="2">
        <v>13906000000</v>
      </c>
      <c r="F606" s="2">
        <v>2815000000</v>
      </c>
      <c r="G606" t="s">
        <v>12</v>
      </c>
      <c r="H606" t="s">
        <v>12</v>
      </c>
      <c r="I606" t="s">
        <v>19</v>
      </c>
      <c r="J606" t="s">
        <v>280</v>
      </c>
      <c r="K606" s="2">
        <f>+Table1_1[[#This Row],[ Total Revenue ]]-Table1_1[[#This Row],[ Cost of Goods Sold ]]</f>
        <v>4232000000</v>
      </c>
      <c r="L606" s="2">
        <f>Table1_1[[#This Row],[Gross Profit (Total Revenue - Cost of Goods Sold)]]-SUM(F606:H606)</f>
        <v>1417000000</v>
      </c>
      <c r="M606" s="63">
        <f>1-(Table1_1[[#This Row],[ Cost of Goods Sold ]]/Table1_1[[#This Row],[ Total Revenue ]])</f>
        <v>0.23332230675928989</v>
      </c>
      <c r="N606" s="63">
        <f>+Table1_1[[#This Row],[Operating Profit (Gross Profit - Total operating expenses)]]/Table1_1[[#This Row],[ Total Revenue ]]</f>
        <v>7.8123277097805713E-2</v>
      </c>
    </row>
    <row r="607" spans="1:14" x14ac:dyDescent="0.35">
      <c r="A607" t="s">
        <v>281</v>
      </c>
      <c r="B607" t="s">
        <v>15</v>
      </c>
      <c r="C607" s="1">
        <v>41639</v>
      </c>
      <c r="D607" s="2">
        <v>9437758000</v>
      </c>
      <c r="E607" s="2">
        <v>5301275000</v>
      </c>
      <c r="F607" s="2">
        <v>2839629000</v>
      </c>
      <c r="G607" t="s">
        <v>12</v>
      </c>
      <c r="H607" t="s">
        <v>12</v>
      </c>
      <c r="I607" t="s">
        <v>13</v>
      </c>
      <c r="J607" t="s">
        <v>282</v>
      </c>
      <c r="K607" s="2">
        <f>+Table1_1[[#This Row],[ Total Revenue ]]-Table1_1[[#This Row],[ Cost of Goods Sold ]]</f>
        <v>4136483000</v>
      </c>
      <c r="L607" s="2">
        <f>Table1_1[[#This Row],[Gross Profit (Total Revenue - Cost of Goods Sold)]]-SUM(F607:H607)</f>
        <v>1296854000</v>
      </c>
      <c r="M607" s="63">
        <f>1-(Table1_1[[#This Row],[ Cost of Goods Sold ]]/Table1_1[[#This Row],[ Total Revenue ]])</f>
        <v>0.43829085255205735</v>
      </c>
      <c r="N607" s="63">
        <f>+Table1_1[[#This Row],[Operating Profit (Gross Profit - Total operating expenses)]]/Table1_1[[#This Row],[ Total Revenue ]]</f>
        <v>0.13741123686367038</v>
      </c>
    </row>
    <row r="608" spans="1:14" x14ac:dyDescent="0.35">
      <c r="A608" t="s">
        <v>283</v>
      </c>
      <c r="B608" t="s">
        <v>15</v>
      </c>
      <c r="C608" s="1">
        <v>42004</v>
      </c>
      <c r="D608" s="2">
        <v>32870000000</v>
      </c>
      <c r="E608" s="2">
        <v>27334000000</v>
      </c>
      <c r="F608" s="2">
        <v>293000000</v>
      </c>
      <c r="G608" t="s">
        <v>12</v>
      </c>
      <c r="H608" t="s">
        <v>12</v>
      </c>
      <c r="I608" t="s">
        <v>83</v>
      </c>
      <c r="J608" t="s">
        <v>114</v>
      </c>
      <c r="K608" s="2">
        <f>+Table1_1[[#This Row],[ Total Revenue ]]-Table1_1[[#This Row],[ Cost of Goods Sold ]]</f>
        <v>5536000000</v>
      </c>
      <c r="L608" s="2">
        <f>Table1_1[[#This Row],[Gross Profit (Total Revenue - Cost of Goods Sold)]]-SUM(F608:H608)</f>
        <v>5243000000</v>
      </c>
      <c r="M608" s="63">
        <f>1-(Table1_1[[#This Row],[ Cost of Goods Sold ]]/Table1_1[[#This Row],[ Total Revenue ]])</f>
        <v>0.16842105263157892</v>
      </c>
      <c r="N608" s="63">
        <f>+Table1_1[[#This Row],[Operating Profit (Gross Profit - Total operating expenses)]]/Table1_1[[#This Row],[ Total Revenue ]]</f>
        <v>0.15950714937633101</v>
      </c>
    </row>
    <row r="609" spans="1:14" x14ac:dyDescent="0.35">
      <c r="A609" t="s">
        <v>284</v>
      </c>
      <c r="B609" t="s">
        <v>15</v>
      </c>
      <c r="C609" s="1">
        <v>41820</v>
      </c>
      <c r="D609" s="2">
        <v>5348483000</v>
      </c>
      <c r="E609" s="2">
        <v>3891816000</v>
      </c>
      <c r="F609" s="2">
        <v>1126940000</v>
      </c>
      <c r="G609" t="s">
        <v>12</v>
      </c>
      <c r="H609" t="s">
        <v>12</v>
      </c>
      <c r="I609" t="s">
        <v>19</v>
      </c>
      <c r="J609" t="s">
        <v>278</v>
      </c>
      <c r="K609" s="2">
        <f>+Table1_1[[#This Row],[ Total Revenue ]]-Table1_1[[#This Row],[ Cost of Goods Sold ]]</f>
        <v>1456667000</v>
      </c>
      <c r="L609" s="2">
        <f>Table1_1[[#This Row],[Gross Profit (Total Revenue - Cost of Goods Sold)]]-SUM(F609:H609)</f>
        <v>329727000</v>
      </c>
      <c r="M609" s="63">
        <f>1-(Table1_1[[#This Row],[ Cost of Goods Sold ]]/Table1_1[[#This Row],[ Total Revenue ]])</f>
        <v>0.27235143123760508</v>
      </c>
      <c r="N609" s="63">
        <f>+Table1_1[[#This Row],[Operating Profit (Gross Profit - Total operating expenses)]]/Table1_1[[#This Row],[ Total Revenue ]]</f>
        <v>6.1648695527311205E-2</v>
      </c>
    </row>
    <row r="610" spans="1:14" x14ac:dyDescent="0.35">
      <c r="A610" t="s">
        <v>285</v>
      </c>
      <c r="B610" t="s">
        <v>15</v>
      </c>
      <c r="C610" s="1">
        <v>41637</v>
      </c>
      <c r="D610" s="2">
        <v>4082157000</v>
      </c>
      <c r="E610" s="2">
        <v>1672901000</v>
      </c>
      <c r="F610" s="2">
        <v>1269777000</v>
      </c>
      <c r="G610" s="2">
        <v>207591000</v>
      </c>
      <c r="H610" s="2">
        <v>125876000</v>
      </c>
      <c r="I610" t="s">
        <v>19</v>
      </c>
      <c r="J610" t="s">
        <v>286</v>
      </c>
      <c r="K610" s="2">
        <f>+Table1_1[[#This Row],[ Total Revenue ]]-Table1_1[[#This Row],[ Cost of Goods Sold ]]</f>
        <v>2409256000</v>
      </c>
      <c r="L610" s="2">
        <f>Table1_1[[#This Row],[Gross Profit (Total Revenue - Cost of Goods Sold)]]-SUM(F610:H610)</f>
        <v>806012000</v>
      </c>
      <c r="M610" s="63">
        <f>1-(Table1_1[[#This Row],[ Cost of Goods Sold ]]/Table1_1[[#This Row],[ Total Revenue ]])</f>
        <v>0.59019190099743835</v>
      </c>
      <c r="N610" s="63">
        <f>+Table1_1[[#This Row],[Operating Profit (Gross Profit - Total operating expenses)]]/Table1_1[[#This Row],[ Total Revenue ]]</f>
        <v>0.19744757489729081</v>
      </c>
    </row>
    <row r="611" spans="1:14" x14ac:dyDescent="0.35">
      <c r="A611" t="s">
        <v>287</v>
      </c>
      <c r="B611" t="s">
        <v>15</v>
      </c>
      <c r="C611" s="1">
        <v>41639</v>
      </c>
      <c r="D611" s="2">
        <v>2872833000</v>
      </c>
      <c r="E611" s="2">
        <v>116241000</v>
      </c>
      <c r="F611" s="2">
        <v>1716639000</v>
      </c>
      <c r="G611" t="s">
        <v>12</v>
      </c>
      <c r="H611" s="2">
        <v>131409000</v>
      </c>
      <c r="I611" t="s">
        <v>47</v>
      </c>
      <c r="J611" t="s">
        <v>105</v>
      </c>
      <c r="K611" s="2">
        <f>+Table1_1[[#This Row],[ Total Revenue ]]-Table1_1[[#This Row],[ Cost of Goods Sold ]]</f>
        <v>2756592000</v>
      </c>
      <c r="L611" s="2">
        <f>Table1_1[[#This Row],[Gross Profit (Total Revenue - Cost of Goods Sold)]]-SUM(F611:H611)</f>
        <v>908544000</v>
      </c>
      <c r="M611" s="63">
        <f>1-(Table1_1[[#This Row],[ Cost of Goods Sold ]]/Table1_1[[#This Row],[ Total Revenue ]])</f>
        <v>0.95953784992027036</v>
      </c>
      <c r="N611" s="63">
        <f>+Table1_1[[#This Row],[Operating Profit (Gross Profit - Total operating expenses)]]/Table1_1[[#This Row],[ Total Revenue ]]</f>
        <v>0.31625367711941488</v>
      </c>
    </row>
    <row r="612" spans="1:14" x14ac:dyDescent="0.35">
      <c r="A612" t="s">
        <v>288</v>
      </c>
      <c r="B612" t="s">
        <v>15</v>
      </c>
      <c r="C612" s="1">
        <v>42007</v>
      </c>
      <c r="D612" s="2">
        <v>5324746000</v>
      </c>
      <c r="E612" s="2">
        <v>3420339000</v>
      </c>
      <c r="F612" s="2">
        <v>1340453000</v>
      </c>
      <c r="G612" t="s">
        <v>12</v>
      </c>
      <c r="H612" t="s">
        <v>12</v>
      </c>
      <c r="I612" t="s">
        <v>19</v>
      </c>
      <c r="J612" t="s">
        <v>289</v>
      </c>
      <c r="K612" s="2">
        <f>+Table1_1[[#This Row],[ Total Revenue ]]-Table1_1[[#This Row],[ Cost of Goods Sold ]]</f>
        <v>1904407000</v>
      </c>
      <c r="L612" s="2">
        <f>Table1_1[[#This Row],[Gross Profit (Total Revenue - Cost of Goods Sold)]]-SUM(F612:H612)</f>
        <v>563954000</v>
      </c>
      <c r="M612" s="63">
        <f>1-(Table1_1[[#This Row],[ Cost of Goods Sold ]]/Table1_1[[#This Row],[ Total Revenue ]])</f>
        <v>0.35765217721183318</v>
      </c>
      <c r="N612" s="63">
        <f>+Table1_1[[#This Row],[Operating Profit (Gross Profit - Total operating expenses)]]/Table1_1[[#This Row],[ Total Revenue ]]</f>
        <v>0.10591190640830567</v>
      </c>
    </row>
    <row r="613" spans="1:14" x14ac:dyDescent="0.35">
      <c r="A613" t="s">
        <v>290</v>
      </c>
      <c r="B613" t="s">
        <v>15</v>
      </c>
      <c r="C613" s="1">
        <v>41639</v>
      </c>
      <c r="D613" s="2">
        <v>34182000000</v>
      </c>
      <c r="E613" s="2">
        <v>5970000000</v>
      </c>
      <c r="F613" s="2">
        <v>21667000000</v>
      </c>
      <c r="G613" t="s">
        <v>12</v>
      </c>
      <c r="H613" s="2">
        <v>1753000000</v>
      </c>
      <c r="I613" t="s">
        <v>25</v>
      </c>
      <c r="J613" t="s">
        <v>199</v>
      </c>
      <c r="K613" s="2">
        <f>+Table1_1[[#This Row],[ Total Revenue ]]-Table1_1[[#This Row],[ Cost of Goods Sold ]]</f>
        <v>28212000000</v>
      </c>
      <c r="L613" s="2">
        <f>Table1_1[[#This Row],[Gross Profit (Total Revenue - Cost of Goods Sold)]]-SUM(F613:H613)</f>
        <v>4792000000</v>
      </c>
      <c r="M613" s="63">
        <f>1-(Table1_1[[#This Row],[ Cost of Goods Sold ]]/Table1_1[[#This Row],[ Total Revenue ]])</f>
        <v>0.82534667368790593</v>
      </c>
      <c r="N613" s="63">
        <f>+Table1_1[[#This Row],[Operating Profit (Gross Profit - Total operating expenses)]]/Table1_1[[#This Row],[ Total Revenue ]]</f>
        <v>0.14019074366625708</v>
      </c>
    </row>
    <row r="614" spans="1:14" x14ac:dyDescent="0.35">
      <c r="A614" t="s">
        <v>291</v>
      </c>
      <c r="B614" t="s">
        <v>15</v>
      </c>
      <c r="C614" s="1">
        <v>41639</v>
      </c>
      <c r="D614" s="2">
        <v>2847945000</v>
      </c>
      <c r="E614" s="2">
        <v>1206813000</v>
      </c>
      <c r="F614" s="2">
        <v>241719000</v>
      </c>
      <c r="G614" t="s">
        <v>12</v>
      </c>
      <c r="H614" s="2">
        <v>865800000</v>
      </c>
      <c r="I614" t="s">
        <v>52</v>
      </c>
      <c r="J614" t="s">
        <v>53</v>
      </c>
      <c r="K614" s="2">
        <f>+Table1_1[[#This Row],[ Total Revenue ]]-Table1_1[[#This Row],[ Cost of Goods Sold ]]</f>
        <v>1641132000</v>
      </c>
      <c r="L614" s="2">
        <f>Table1_1[[#This Row],[Gross Profit (Total Revenue - Cost of Goods Sold)]]-SUM(F614:H614)</f>
        <v>533613000</v>
      </c>
      <c r="M614" s="63">
        <f>1-(Table1_1[[#This Row],[ Cost of Goods Sold ]]/Table1_1[[#This Row],[ Total Revenue ]])</f>
        <v>0.57625129698782807</v>
      </c>
      <c r="N614" s="63">
        <f>+Table1_1[[#This Row],[Operating Profit (Gross Profit - Total operating expenses)]]/Table1_1[[#This Row],[ Total Revenue ]]</f>
        <v>0.18736773357631556</v>
      </c>
    </row>
    <row r="615" spans="1:14" x14ac:dyDescent="0.35">
      <c r="A615" t="s">
        <v>292</v>
      </c>
      <c r="B615" t="s">
        <v>15</v>
      </c>
      <c r="C615" s="1">
        <v>42004</v>
      </c>
      <c r="D615" s="2">
        <v>1563210000</v>
      </c>
      <c r="E615" t="s">
        <v>12</v>
      </c>
      <c r="F615" s="2">
        <v>463059000</v>
      </c>
      <c r="G615" t="s">
        <v>12</v>
      </c>
      <c r="H615" s="2">
        <v>455016000</v>
      </c>
      <c r="I615" t="s">
        <v>52</v>
      </c>
      <c r="J615" t="s">
        <v>53</v>
      </c>
      <c r="K615" s="2" t="e">
        <f>+Table1_1[[#This Row],[ Total Revenue ]]-Table1_1[[#This Row],[ Cost of Goods Sold ]]</f>
        <v>#VALUE!</v>
      </c>
      <c r="L615" s="2" t="e">
        <f>Table1_1[[#This Row],[Gross Profit (Total Revenue - Cost of Goods Sold)]]-SUM(F615:H615)</f>
        <v>#VALUE!</v>
      </c>
      <c r="M615" s="63" t="e">
        <f>1-(Table1_1[[#This Row],[ Cost of Goods Sold ]]/Table1_1[[#This Row],[ Total Revenue ]])</f>
        <v>#VALUE!</v>
      </c>
      <c r="N615" s="63" t="e">
        <f>+Table1_1[[#This Row],[Operating Profit (Gross Profit - Total operating expenses)]]/Table1_1[[#This Row],[ Total Revenue ]]</f>
        <v>#VALUE!</v>
      </c>
    </row>
    <row r="616" spans="1:14" x14ac:dyDescent="0.35">
      <c r="A616" t="s">
        <v>293</v>
      </c>
      <c r="B616" t="s">
        <v>15</v>
      </c>
      <c r="C616" s="1">
        <v>41672</v>
      </c>
      <c r="D616" s="2">
        <v>78812000000</v>
      </c>
      <c r="E616" s="2">
        <v>51897000000</v>
      </c>
      <c r="F616" s="2">
        <v>16122000000</v>
      </c>
      <c r="G616" t="s">
        <v>12</v>
      </c>
      <c r="H616" s="2">
        <v>1627000000</v>
      </c>
      <c r="I616" t="s">
        <v>19</v>
      </c>
      <c r="J616" t="s">
        <v>294</v>
      </c>
      <c r="K616" s="2">
        <f>+Table1_1[[#This Row],[ Total Revenue ]]-Table1_1[[#This Row],[ Cost of Goods Sold ]]</f>
        <v>26915000000</v>
      </c>
      <c r="L616" s="2">
        <f>Table1_1[[#This Row],[Gross Profit (Total Revenue - Cost of Goods Sold)]]-SUM(F616:H616)</f>
        <v>9166000000</v>
      </c>
      <c r="M616" s="63">
        <f>1-(Table1_1[[#This Row],[ Cost of Goods Sold ]]/Table1_1[[#This Row],[ Total Revenue ]])</f>
        <v>0.34150890727300409</v>
      </c>
      <c r="N616" s="63">
        <f>+Table1_1[[#This Row],[Operating Profit (Gross Profit - Total operating expenses)]]/Table1_1[[#This Row],[ Total Revenue ]]</f>
        <v>0.11630208597675482</v>
      </c>
    </row>
    <row r="617" spans="1:14" x14ac:dyDescent="0.35">
      <c r="A617" t="s">
        <v>295</v>
      </c>
      <c r="B617" t="s">
        <v>15</v>
      </c>
      <c r="C617" s="1">
        <v>41639</v>
      </c>
      <c r="D617" s="2">
        <v>11905000000</v>
      </c>
      <c r="E617" s="2">
        <v>3969000000</v>
      </c>
      <c r="F617" s="2">
        <v>1045000000</v>
      </c>
      <c r="G617" t="s">
        <v>12</v>
      </c>
      <c r="H617" s="2">
        <v>2687000000</v>
      </c>
      <c r="I617" t="s">
        <v>83</v>
      </c>
      <c r="J617" t="s">
        <v>144</v>
      </c>
      <c r="K617" s="2">
        <f>+Table1_1[[#This Row],[ Total Revenue ]]-Table1_1[[#This Row],[ Cost of Goods Sold ]]</f>
        <v>7936000000</v>
      </c>
      <c r="L617" s="2">
        <f>Table1_1[[#This Row],[Gross Profit (Total Revenue - Cost of Goods Sold)]]-SUM(F617:H617)</f>
        <v>4204000000</v>
      </c>
      <c r="M617" s="63">
        <f>1-(Table1_1[[#This Row],[ Cost of Goods Sold ]]/Table1_1[[#This Row],[ Total Revenue ]])</f>
        <v>0.66661066778664424</v>
      </c>
      <c r="N617" s="63">
        <f>+Table1_1[[#This Row],[Operating Profit (Gross Profit - Total operating expenses)]]/Table1_1[[#This Row],[ Total Revenue ]]</f>
        <v>0.35312893742125157</v>
      </c>
    </row>
    <row r="618" spans="1:14" x14ac:dyDescent="0.35">
      <c r="A618" t="s">
        <v>296</v>
      </c>
      <c r="B618" t="s">
        <v>15</v>
      </c>
      <c r="C618" s="1">
        <v>41639</v>
      </c>
      <c r="D618" s="2">
        <v>20673000000</v>
      </c>
      <c r="E618" s="2">
        <v>11048000000</v>
      </c>
      <c r="F618" t="s">
        <v>12</v>
      </c>
      <c r="G618" t="s">
        <v>12</v>
      </c>
      <c r="H618" s="2">
        <v>5970000000</v>
      </c>
      <c r="I618" t="s">
        <v>47</v>
      </c>
      <c r="J618" t="s">
        <v>50</v>
      </c>
      <c r="K618" s="2">
        <f>+Table1_1[[#This Row],[ Total Revenue ]]-Table1_1[[#This Row],[ Cost of Goods Sold ]]</f>
        <v>9625000000</v>
      </c>
      <c r="L618" s="2">
        <f>Table1_1[[#This Row],[Gross Profit (Total Revenue - Cost of Goods Sold)]]-SUM(F618:H618)</f>
        <v>3655000000</v>
      </c>
      <c r="M618" s="63">
        <f>1-(Table1_1[[#This Row],[ Cost of Goods Sold ]]/Table1_1[[#This Row],[ Total Revenue ]])</f>
        <v>0.46558312775117305</v>
      </c>
      <c r="N618" s="63">
        <f>+Table1_1[[#This Row],[Operating Profit (Gross Profit - Total operating expenses)]]/Table1_1[[#This Row],[ Total Revenue ]]</f>
        <v>0.17680065786291299</v>
      </c>
    </row>
    <row r="619" spans="1:14" x14ac:dyDescent="0.35">
      <c r="A619" t="s">
        <v>297</v>
      </c>
      <c r="B619" t="s">
        <v>15</v>
      </c>
      <c r="C619" s="1">
        <v>41639</v>
      </c>
      <c r="D619" s="2">
        <v>5899872000</v>
      </c>
      <c r="E619" s="2">
        <v>3621417000</v>
      </c>
      <c r="F619" s="2">
        <v>1124753000</v>
      </c>
      <c r="G619" t="s">
        <v>12</v>
      </c>
      <c r="H619" t="s">
        <v>12</v>
      </c>
      <c r="I619" t="s">
        <v>19</v>
      </c>
      <c r="J619" t="s">
        <v>298</v>
      </c>
      <c r="K619" s="2">
        <f>+Table1_1[[#This Row],[ Total Revenue ]]-Table1_1[[#This Row],[ Cost of Goods Sold ]]</f>
        <v>2278455000</v>
      </c>
      <c r="L619" s="2">
        <f>Table1_1[[#This Row],[Gross Profit (Total Revenue - Cost of Goods Sold)]]-SUM(F619:H619)</f>
        <v>1153702000</v>
      </c>
      <c r="M619" s="63">
        <f>1-(Table1_1[[#This Row],[ Cost of Goods Sold ]]/Table1_1[[#This Row],[ Total Revenue ]])</f>
        <v>0.38618719185772166</v>
      </c>
      <c r="N619" s="63">
        <f>+Table1_1[[#This Row],[Operating Profit (Gross Profit - Total operating expenses)]]/Table1_1[[#This Row],[ Total Revenue ]]</f>
        <v>0.19554695423900723</v>
      </c>
    </row>
    <row r="620" spans="1:14" x14ac:dyDescent="0.35">
      <c r="A620" t="s">
        <v>299</v>
      </c>
      <c r="B620" t="s">
        <v>15</v>
      </c>
      <c r="C620" s="1">
        <v>41909</v>
      </c>
      <c r="D620" s="2">
        <v>2530700000</v>
      </c>
      <c r="E620" s="2">
        <v>1285200000</v>
      </c>
      <c r="F620" s="2">
        <v>591500000</v>
      </c>
      <c r="G620" s="2">
        <v>203200000</v>
      </c>
      <c r="H620" s="2">
        <v>113800000</v>
      </c>
      <c r="I620" t="s">
        <v>25</v>
      </c>
      <c r="J620" t="s">
        <v>30</v>
      </c>
      <c r="K620" s="2">
        <f>+Table1_1[[#This Row],[ Total Revenue ]]-Table1_1[[#This Row],[ Cost of Goods Sold ]]</f>
        <v>1245500000</v>
      </c>
      <c r="L620" s="2">
        <f>Table1_1[[#This Row],[Gross Profit (Total Revenue - Cost of Goods Sold)]]-SUM(F620:H620)</f>
        <v>337000000</v>
      </c>
      <c r="M620" s="63">
        <f>1-(Table1_1[[#This Row],[ Cost of Goods Sold ]]/Table1_1[[#This Row],[ Total Revenue ]])</f>
        <v>0.49215632038566404</v>
      </c>
      <c r="N620" s="63">
        <f>+Table1_1[[#This Row],[Operating Profit (Gross Profit - Total operating expenses)]]/Table1_1[[#This Row],[ Total Revenue ]]</f>
        <v>0.13316473702928044</v>
      </c>
    </row>
    <row r="621" spans="1:14" x14ac:dyDescent="0.35">
      <c r="A621" t="s">
        <v>300</v>
      </c>
      <c r="B621" t="s">
        <v>15</v>
      </c>
      <c r="C621" s="1">
        <v>42004</v>
      </c>
      <c r="D621" s="2">
        <v>40306000000</v>
      </c>
      <c r="E621" s="2">
        <v>28957000000</v>
      </c>
      <c r="F621" s="2">
        <v>5518000000</v>
      </c>
      <c r="G621" t="s">
        <v>12</v>
      </c>
      <c r="H621" t="s">
        <v>12</v>
      </c>
      <c r="I621" t="s">
        <v>13</v>
      </c>
      <c r="J621" t="s">
        <v>164</v>
      </c>
      <c r="K621" s="2">
        <f>+Table1_1[[#This Row],[ Total Revenue ]]-Table1_1[[#This Row],[ Cost of Goods Sold ]]</f>
        <v>11349000000</v>
      </c>
      <c r="L621" s="2">
        <f>Table1_1[[#This Row],[Gross Profit (Total Revenue - Cost of Goods Sold)]]-SUM(F621:H621)</f>
        <v>5831000000</v>
      </c>
      <c r="M621" s="63">
        <f>1-(Table1_1[[#This Row],[ Cost of Goods Sold ]]/Table1_1[[#This Row],[ Total Revenue ]])</f>
        <v>0.2815709819877934</v>
      </c>
      <c r="N621" s="63">
        <f>+Table1_1[[#This Row],[Operating Profit (Gross Profit - Total operating expenses)]]/Table1_1[[#This Row],[ Total Revenue ]]</f>
        <v>0.14466828759986106</v>
      </c>
    </row>
    <row r="622" spans="1:14" x14ac:dyDescent="0.35">
      <c r="A622" t="s">
        <v>301</v>
      </c>
      <c r="B622" t="s">
        <v>15</v>
      </c>
      <c r="C622" s="1">
        <v>41912</v>
      </c>
      <c r="D622" s="2">
        <v>3715968000</v>
      </c>
      <c r="E622" s="2">
        <v>2006715000</v>
      </c>
      <c r="F622" s="2">
        <v>116190000</v>
      </c>
      <c r="G622" s="2">
        <v>15905000</v>
      </c>
      <c r="H622" s="2">
        <v>523984000</v>
      </c>
      <c r="I622" t="s">
        <v>83</v>
      </c>
      <c r="J622" t="s">
        <v>302</v>
      </c>
      <c r="K622" s="2">
        <f>+Table1_1[[#This Row],[ Total Revenue ]]-Table1_1[[#This Row],[ Cost of Goods Sold ]]</f>
        <v>1709253000</v>
      </c>
      <c r="L622" s="2">
        <f>Table1_1[[#This Row],[Gross Profit (Total Revenue - Cost of Goods Sold)]]-SUM(F622:H622)</f>
        <v>1053174000</v>
      </c>
      <c r="M622" s="63">
        <f>1-(Table1_1[[#This Row],[ Cost of Goods Sold ]]/Table1_1[[#This Row],[ Total Revenue ]])</f>
        <v>0.45997516663222071</v>
      </c>
      <c r="N622" s="63">
        <f>+Table1_1[[#This Row],[Operating Profit (Gross Profit - Total operating expenses)]]/Table1_1[[#This Row],[ Total Revenue ]]</f>
        <v>0.28341847938410664</v>
      </c>
    </row>
    <row r="623" spans="1:14" x14ac:dyDescent="0.35">
      <c r="A623" t="s">
        <v>303</v>
      </c>
      <c r="B623" t="s">
        <v>15</v>
      </c>
      <c r="C623" s="1">
        <v>42308</v>
      </c>
      <c r="D623" s="2">
        <v>52107000000</v>
      </c>
      <c r="E623" s="2">
        <v>37168000000</v>
      </c>
      <c r="F623" s="2">
        <v>9047000000</v>
      </c>
      <c r="G623" s="2">
        <v>2338000000</v>
      </c>
      <c r="H623" s="2">
        <v>852000000</v>
      </c>
      <c r="I623" t="s">
        <v>22</v>
      </c>
      <c r="J623" t="s">
        <v>304</v>
      </c>
      <c r="K623" s="2">
        <f>+Table1_1[[#This Row],[ Total Revenue ]]-Table1_1[[#This Row],[ Cost of Goods Sold ]]</f>
        <v>14939000000</v>
      </c>
      <c r="L623" s="2">
        <f>Table1_1[[#This Row],[Gross Profit (Total Revenue - Cost of Goods Sold)]]-SUM(F623:H623)</f>
        <v>2702000000</v>
      </c>
      <c r="M623" s="63">
        <f>1-(Table1_1[[#This Row],[ Cost of Goods Sold ]]/Table1_1[[#This Row],[ Total Revenue ]])</f>
        <v>0.28669852419060782</v>
      </c>
      <c r="N623" s="63">
        <f>+Table1_1[[#This Row],[Operating Profit (Gross Profit - Total operating expenses)]]/Table1_1[[#This Row],[ Total Revenue ]]</f>
        <v>5.1854837161993593E-2</v>
      </c>
    </row>
    <row r="624" spans="1:14" x14ac:dyDescent="0.35">
      <c r="A624" t="s">
        <v>305</v>
      </c>
      <c r="B624" t="s">
        <v>15</v>
      </c>
      <c r="C624" s="1">
        <v>41943</v>
      </c>
      <c r="D624" s="2">
        <v>56651000000</v>
      </c>
      <c r="E624" s="2">
        <v>45431000000</v>
      </c>
      <c r="F624" s="2">
        <v>5361000000</v>
      </c>
      <c r="G624" s="2">
        <v>1298000000</v>
      </c>
      <c r="H624" s="2">
        <v>129000000</v>
      </c>
      <c r="I624" t="s">
        <v>22</v>
      </c>
      <c r="J624" t="s">
        <v>23</v>
      </c>
      <c r="K624" s="2">
        <f>+Table1_1[[#This Row],[ Total Revenue ]]-Table1_1[[#This Row],[ Cost of Goods Sold ]]</f>
        <v>11220000000</v>
      </c>
      <c r="L624" s="2">
        <f>Table1_1[[#This Row],[Gross Profit (Total Revenue - Cost of Goods Sold)]]-SUM(F624:H624)</f>
        <v>4432000000</v>
      </c>
      <c r="M624" s="63">
        <f>1-(Table1_1[[#This Row],[ Cost of Goods Sold ]]/Table1_1[[#This Row],[ Total Revenue ]])</f>
        <v>0.19805475631498115</v>
      </c>
      <c r="N624" s="63">
        <f>+Table1_1[[#This Row],[Operating Profit (Gross Profit - Total operating expenses)]]/Table1_1[[#This Row],[ Total Revenue ]]</f>
        <v>7.8233393938324125E-2</v>
      </c>
    </row>
    <row r="625" spans="1:14" x14ac:dyDescent="0.35">
      <c r="A625" t="s">
        <v>306</v>
      </c>
      <c r="B625" t="s">
        <v>15</v>
      </c>
      <c r="C625" s="1">
        <v>41759</v>
      </c>
      <c r="D625" s="2">
        <v>3024295000</v>
      </c>
      <c r="E625" s="2">
        <v>1179405000</v>
      </c>
      <c r="F625" s="2">
        <v>830789000</v>
      </c>
      <c r="G625" t="s">
        <v>12</v>
      </c>
      <c r="H625" s="2">
        <v>115604000</v>
      </c>
      <c r="I625" t="s">
        <v>47</v>
      </c>
      <c r="J625" t="s">
        <v>100</v>
      </c>
      <c r="K625" s="2">
        <f>+Table1_1[[#This Row],[ Total Revenue ]]-Table1_1[[#This Row],[ Cost of Goods Sold ]]</f>
        <v>1844890000</v>
      </c>
      <c r="L625" s="2">
        <f>Table1_1[[#This Row],[Gross Profit (Total Revenue - Cost of Goods Sold)]]-SUM(F625:H625)</f>
        <v>898497000</v>
      </c>
      <c r="M625" s="63">
        <f>1-(Table1_1[[#This Row],[ Cost of Goods Sold ]]/Table1_1[[#This Row],[ Total Revenue ]])</f>
        <v>0.61002316242297794</v>
      </c>
      <c r="N625" s="63">
        <f>+Table1_1[[#This Row],[Operating Profit (Gross Profit - Total operating expenses)]]/Table1_1[[#This Row],[ Total Revenue ]]</f>
        <v>0.2970930415187672</v>
      </c>
    </row>
    <row r="626" spans="1:14" x14ac:dyDescent="0.35">
      <c r="A626" t="s">
        <v>307</v>
      </c>
      <c r="B626" t="s">
        <v>15</v>
      </c>
      <c r="C626" s="1">
        <v>41938</v>
      </c>
      <c r="D626" s="2">
        <v>9316256000</v>
      </c>
      <c r="E626" s="2">
        <v>7751273000</v>
      </c>
      <c r="F626" s="2">
        <v>650948000</v>
      </c>
      <c r="G626" t="s">
        <v>12</v>
      </c>
      <c r="H626" t="s">
        <v>12</v>
      </c>
      <c r="I626" t="s">
        <v>36</v>
      </c>
      <c r="J626" t="s">
        <v>124</v>
      </c>
      <c r="K626" s="2">
        <f>+Table1_1[[#This Row],[ Total Revenue ]]-Table1_1[[#This Row],[ Cost of Goods Sold ]]</f>
        <v>1564983000</v>
      </c>
      <c r="L626" s="2">
        <f>Table1_1[[#This Row],[Gross Profit (Total Revenue - Cost of Goods Sold)]]-SUM(F626:H626)</f>
        <v>914035000</v>
      </c>
      <c r="M626" s="63">
        <f>1-(Table1_1[[#This Row],[ Cost of Goods Sold ]]/Table1_1[[#This Row],[ Total Revenue ]])</f>
        <v>0.1679841129312033</v>
      </c>
      <c r="N626" s="63">
        <f>+Table1_1[[#This Row],[Operating Profit (Gross Profit - Total operating expenses)]]/Table1_1[[#This Row],[ Total Revenue ]]</f>
        <v>9.8111838060267992E-2</v>
      </c>
    </row>
    <row r="627" spans="1:14" x14ac:dyDescent="0.35">
      <c r="A627" t="s">
        <v>308</v>
      </c>
      <c r="B627" t="s">
        <v>15</v>
      </c>
      <c r="C627" s="1">
        <v>41817</v>
      </c>
      <c r="D627" s="2">
        <v>5012000000</v>
      </c>
      <c r="E627" s="2">
        <v>3310000000</v>
      </c>
      <c r="F627" s="2">
        <v>820000000</v>
      </c>
      <c r="G627" t="s">
        <v>12</v>
      </c>
      <c r="H627" t="s">
        <v>12</v>
      </c>
      <c r="I627" t="s">
        <v>22</v>
      </c>
      <c r="J627" t="s">
        <v>309</v>
      </c>
      <c r="K627" s="2">
        <f>+Table1_1[[#This Row],[ Total Revenue ]]-Table1_1[[#This Row],[ Cost of Goods Sold ]]</f>
        <v>1702000000</v>
      </c>
      <c r="L627" s="2">
        <f>Table1_1[[#This Row],[Gross Profit (Total Revenue - Cost of Goods Sold)]]-SUM(F627:H627)</f>
        <v>882000000</v>
      </c>
      <c r="M627" s="63">
        <f>1-(Table1_1[[#This Row],[ Cost of Goods Sold ]]/Table1_1[[#This Row],[ Total Revenue ]])</f>
        <v>0.33958499600957703</v>
      </c>
      <c r="N627" s="63">
        <f>+Table1_1[[#This Row],[Operating Profit (Gross Profit - Total operating expenses)]]/Table1_1[[#This Row],[ Total Revenue ]]</f>
        <v>0.17597765363128492</v>
      </c>
    </row>
    <row r="628" spans="1:14" x14ac:dyDescent="0.35">
      <c r="A628" t="s">
        <v>310</v>
      </c>
      <c r="B628" t="s">
        <v>15</v>
      </c>
      <c r="C628" s="1">
        <v>41636</v>
      </c>
      <c r="D628" s="2">
        <v>9560647000</v>
      </c>
      <c r="E628" s="2">
        <v>6904633000</v>
      </c>
      <c r="F628" s="2">
        <v>1978960000</v>
      </c>
      <c r="G628" t="s">
        <v>12</v>
      </c>
      <c r="H628" t="s">
        <v>12</v>
      </c>
      <c r="I628" t="s">
        <v>25</v>
      </c>
      <c r="J628" t="s">
        <v>28</v>
      </c>
      <c r="K628" s="2">
        <f>+Table1_1[[#This Row],[ Total Revenue ]]-Table1_1[[#This Row],[ Cost of Goods Sold ]]</f>
        <v>2656014000</v>
      </c>
      <c r="L628" s="2">
        <f>Table1_1[[#This Row],[Gross Profit (Total Revenue - Cost of Goods Sold)]]-SUM(F628:H628)</f>
        <v>677054000</v>
      </c>
      <c r="M628" s="63">
        <f>1-(Table1_1[[#This Row],[ Cost of Goods Sold ]]/Table1_1[[#This Row],[ Total Revenue ]])</f>
        <v>0.27780693084892683</v>
      </c>
      <c r="N628" s="63">
        <f>+Table1_1[[#This Row],[Operating Profit (Gross Profit - Total operating expenses)]]/Table1_1[[#This Row],[ Total Revenue ]]</f>
        <v>7.0816755393228098E-2</v>
      </c>
    </row>
    <row r="629" spans="1:14" x14ac:dyDescent="0.35">
      <c r="A629" t="s">
        <v>311</v>
      </c>
      <c r="B629" t="s">
        <v>15</v>
      </c>
      <c r="C629" s="1">
        <v>41639</v>
      </c>
      <c r="D629" s="2">
        <v>5166000000</v>
      </c>
      <c r="E629" s="2">
        <v>1989000000</v>
      </c>
      <c r="F629" s="2">
        <v>1968000000</v>
      </c>
      <c r="G629" t="s">
        <v>12</v>
      </c>
      <c r="H629" s="2">
        <v>697000000</v>
      </c>
      <c r="I629" t="s">
        <v>52</v>
      </c>
      <c r="J629" t="s">
        <v>53</v>
      </c>
      <c r="K629" s="2">
        <f>+Table1_1[[#This Row],[ Total Revenue ]]-Table1_1[[#This Row],[ Cost of Goods Sold ]]</f>
        <v>3177000000</v>
      </c>
      <c r="L629" s="2">
        <f>Table1_1[[#This Row],[Gross Profit (Total Revenue - Cost of Goods Sold)]]-SUM(F629:H629)</f>
        <v>512000000</v>
      </c>
      <c r="M629" s="63">
        <f>1-(Table1_1[[#This Row],[ Cost of Goods Sold ]]/Table1_1[[#This Row],[ Total Revenue ]])</f>
        <v>0.61498257839721249</v>
      </c>
      <c r="N629" s="63">
        <f>+Table1_1[[#This Row],[Operating Profit (Gross Profit - Total operating expenses)]]/Table1_1[[#This Row],[ Total Revenue ]]</f>
        <v>9.910956252419667E-2</v>
      </c>
    </row>
    <row r="630" spans="1:14" x14ac:dyDescent="0.35">
      <c r="A630" t="s">
        <v>312</v>
      </c>
      <c r="B630" t="s">
        <v>15</v>
      </c>
      <c r="C630" s="1">
        <v>41639</v>
      </c>
      <c r="D630" s="2">
        <v>7146079000</v>
      </c>
      <c r="E630" s="2">
        <v>3865231000</v>
      </c>
      <c r="F630" s="2">
        <v>1924132000</v>
      </c>
      <c r="G630" t="s">
        <v>12</v>
      </c>
      <c r="H630" t="s">
        <v>12</v>
      </c>
      <c r="I630" t="s">
        <v>36</v>
      </c>
      <c r="J630" t="s">
        <v>124</v>
      </c>
      <c r="K630" s="2">
        <f>+Table1_1[[#This Row],[ Total Revenue ]]-Table1_1[[#This Row],[ Cost of Goods Sold ]]</f>
        <v>3280848000</v>
      </c>
      <c r="L630" s="2">
        <f>Table1_1[[#This Row],[Gross Profit (Total Revenue - Cost of Goods Sold)]]-SUM(F630:H630)</f>
        <v>1356716000</v>
      </c>
      <c r="M630" s="63">
        <f>1-(Table1_1[[#This Row],[ Cost of Goods Sold ]]/Table1_1[[#This Row],[ Total Revenue ]])</f>
        <v>0.45911163310677083</v>
      </c>
      <c r="N630" s="63">
        <f>+Table1_1[[#This Row],[Operating Profit (Gross Profit - Total operating expenses)]]/Table1_1[[#This Row],[ Total Revenue ]]</f>
        <v>0.18985460418223757</v>
      </c>
    </row>
    <row r="631" spans="1:14" x14ac:dyDescent="0.35">
      <c r="A631" t="s">
        <v>313</v>
      </c>
      <c r="B631" t="s">
        <v>15</v>
      </c>
      <c r="C631" s="1">
        <v>42004</v>
      </c>
      <c r="D631" s="2">
        <v>48500000000</v>
      </c>
      <c r="E631" s="2">
        <v>38166000000</v>
      </c>
      <c r="F631" t="s">
        <v>12</v>
      </c>
      <c r="G631" t="s">
        <v>12</v>
      </c>
      <c r="H631" s="2">
        <v>7972000000</v>
      </c>
      <c r="I631" t="s">
        <v>25</v>
      </c>
      <c r="J631" t="s">
        <v>81</v>
      </c>
      <c r="K631" s="2">
        <f>+Table1_1[[#This Row],[ Total Revenue ]]-Table1_1[[#This Row],[ Cost of Goods Sold ]]</f>
        <v>10334000000</v>
      </c>
      <c r="L631" s="2">
        <f>Table1_1[[#This Row],[Gross Profit (Total Revenue - Cost of Goods Sold)]]-SUM(F631:H631)</f>
        <v>2362000000</v>
      </c>
      <c r="M631" s="63">
        <f>1-(Table1_1[[#This Row],[ Cost of Goods Sold ]]/Table1_1[[#This Row],[ Total Revenue ]])</f>
        <v>0.2130721649484536</v>
      </c>
      <c r="N631" s="63">
        <f>+Table1_1[[#This Row],[Operating Profit (Gross Profit - Total operating expenses)]]/Table1_1[[#This Row],[ Total Revenue ]]</f>
        <v>4.8701030927835051E-2</v>
      </c>
    </row>
    <row r="632" spans="1:14" x14ac:dyDescent="0.35">
      <c r="A632" t="s">
        <v>314</v>
      </c>
      <c r="B632" t="s">
        <v>15</v>
      </c>
      <c r="C632" s="1">
        <v>41639</v>
      </c>
      <c r="D632" s="2">
        <v>98367000000</v>
      </c>
      <c r="E632" s="2">
        <v>49683000000</v>
      </c>
      <c r="F632" s="2">
        <v>22629000000</v>
      </c>
      <c r="G632" s="2">
        <v>5743000000</v>
      </c>
      <c r="H632" t="s">
        <v>12</v>
      </c>
      <c r="I632" t="s">
        <v>22</v>
      </c>
      <c r="J632" t="s">
        <v>176</v>
      </c>
      <c r="K632" s="2">
        <f>+Table1_1[[#This Row],[ Total Revenue ]]-Table1_1[[#This Row],[ Cost of Goods Sold ]]</f>
        <v>48684000000</v>
      </c>
      <c r="L632" s="2">
        <f>Table1_1[[#This Row],[Gross Profit (Total Revenue - Cost of Goods Sold)]]-SUM(F632:H632)</f>
        <v>20312000000</v>
      </c>
      <c r="M632" s="63">
        <f>1-(Table1_1[[#This Row],[ Cost of Goods Sold ]]/Table1_1[[#This Row],[ Total Revenue ]])</f>
        <v>0.49492207752599959</v>
      </c>
      <c r="N632" s="63">
        <f>+Table1_1[[#This Row],[Operating Profit (Gross Profit - Total operating expenses)]]/Table1_1[[#This Row],[ Total Revenue ]]</f>
        <v>0.20649201459839173</v>
      </c>
    </row>
    <row r="633" spans="1:14" x14ac:dyDescent="0.35">
      <c r="A633" t="s">
        <v>315</v>
      </c>
      <c r="B633" t="s">
        <v>15</v>
      </c>
      <c r="C633" s="1">
        <v>41639</v>
      </c>
      <c r="D633" s="2">
        <v>1377058000</v>
      </c>
      <c r="E633" s="2">
        <v>620940000</v>
      </c>
      <c r="F633" s="2">
        <v>401353000</v>
      </c>
      <c r="G633" s="2">
        <v>88003000</v>
      </c>
      <c r="H633" t="s">
        <v>12</v>
      </c>
      <c r="I633" t="s">
        <v>25</v>
      </c>
      <c r="J633" t="s">
        <v>30</v>
      </c>
      <c r="K633" s="2">
        <f>+Table1_1[[#This Row],[ Total Revenue ]]-Table1_1[[#This Row],[ Cost of Goods Sold ]]</f>
        <v>756118000</v>
      </c>
      <c r="L633" s="2">
        <f>Table1_1[[#This Row],[Gross Profit (Total Revenue - Cost of Goods Sold)]]-SUM(F633:H633)</f>
        <v>266762000</v>
      </c>
      <c r="M633" s="63">
        <f>1-(Table1_1[[#This Row],[ Cost of Goods Sold ]]/Table1_1[[#This Row],[ Total Revenue ]])</f>
        <v>0.54908217373560153</v>
      </c>
      <c r="N633" s="63">
        <f>+Table1_1[[#This Row],[Operating Profit (Gross Profit - Total operating expenses)]]/Table1_1[[#This Row],[ Total Revenue ]]</f>
        <v>0.19371878308684165</v>
      </c>
    </row>
    <row r="634" spans="1:14" x14ac:dyDescent="0.35">
      <c r="A634" t="s">
        <v>316</v>
      </c>
      <c r="B634" t="s">
        <v>15</v>
      </c>
      <c r="C634" s="1">
        <v>41639</v>
      </c>
      <c r="D634" s="2">
        <v>2952896000</v>
      </c>
      <c r="E634" s="2">
        <v>1668691000</v>
      </c>
      <c r="F634" s="2">
        <v>505877000</v>
      </c>
      <c r="G634" s="2">
        <v>259838000</v>
      </c>
      <c r="H634" t="s">
        <v>12</v>
      </c>
      <c r="I634" t="s">
        <v>59</v>
      </c>
      <c r="J634" t="s">
        <v>60</v>
      </c>
      <c r="K634" s="2">
        <f>+Table1_1[[#This Row],[ Total Revenue ]]-Table1_1[[#This Row],[ Cost of Goods Sold ]]</f>
        <v>1284205000</v>
      </c>
      <c r="L634" s="2">
        <f>Table1_1[[#This Row],[Gross Profit (Total Revenue - Cost of Goods Sold)]]-SUM(F634:H634)</f>
        <v>518490000</v>
      </c>
      <c r="M634" s="63">
        <f>1-(Table1_1[[#This Row],[ Cost of Goods Sold ]]/Table1_1[[#This Row],[ Total Revenue ]])</f>
        <v>0.43489679284336458</v>
      </c>
      <c r="N634" s="63">
        <f>+Table1_1[[#This Row],[Operating Profit (Gross Profit - Total operating expenses)]]/Table1_1[[#This Row],[ Total Revenue ]]</f>
        <v>0.17558694921866533</v>
      </c>
    </row>
    <row r="635" spans="1:14" x14ac:dyDescent="0.35">
      <c r="A635" t="s">
        <v>317</v>
      </c>
      <c r="B635" t="s">
        <v>15</v>
      </c>
      <c r="C635" s="1">
        <v>42001</v>
      </c>
      <c r="D635" s="2">
        <v>1861358000</v>
      </c>
      <c r="E635" s="2">
        <v>563648000</v>
      </c>
      <c r="F635" s="2">
        <v>471921000</v>
      </c>
      <c r="G635" s="2">
        <v>388055000</v>
      </c>
      <c r="H635" t="s">
        <v>12</v>
      </c>
      <c r="I635" t="s">
        <v>25</v>
      </c>
      <c r="J635" t="s">
        <v>318</v>
      </c>
      <c r="K635" s="2">
        <f>+Table1_1[[#This Row],[ Total Revenue ]]-Table1_1[[#This Row],[ Cost of Goods Sold ]]</f>
        <v>1297710000</v>
      </c>
      <c r="L635" s="2">
        <f>Table1_1[[#This Row],[Gross Profit (Total Revenue - Cost of Goods Sold)]]-SUM(F635:H635)</f>
        <v>437734000</v>
      </c>
      <c r="M635" s="63">
        <f>1-(Table1_1[[#This Row],[ Cost of Goods Sold ]]/Table1_1[[#This Row],[ Total Revenue ]])</f>
        <v>0.69718452871505643</v>
      </c>
      <c r="N635" s="63">
        <f>+Table1_1[[#This Row],[Operating Profit (Gross Profit - Total operating expenses)]]/Table1_1[[#This Row],[ Total Revenue ]]</f>
        <v>0.23516916144019581</v>
      </c>
    </row>
    <row r="636" spans="1:14" x14ac:dyDescent="0.35">
      <c r="A636" t="s">
        <v>319</v>
      </c>
      <c r="B636" t="s">
        <v>15</v>
      </c>
      <c r="C636" s="1">
        <v>42000</v>
      </c>
      <c r="D636" s="2">
        <v>55870000000</v>
      </c>
      <c r="E636" s="2">
        <v>20261000000</v>
      </c>
      <c r="F636" s="2">
        <v>8136000000</v>
      </c>
      <c r="G636" s="2">
        <v>11537000000</v>
      </c>
      <c r="H636" s="2">
        <v>294000000</v>
      </c>
      <c r="I636" t="s">
        <v>22</v>
      </c>
      <c r="J636" t="s">
        <v>34</v>
      </c>
      <c r="K636" s="2">
        <f>+Table1_1[[#This Row],[ Total Revenue ]]-Table1_1[[#This Row],[ Cost of Goods Sold ]]</f>
        <v>35609000000</v>
      </c>
      <c r="L636" s="2">
        <f>Table1_1[[#This Row],[Gross Profit (Total Revenue - Cost of Goods Sold)]]-SUM(F636:H636)</f>
        <v>15642000000</v>
      </c>
      <c r="M636" s="63">
        <f>1-(Table1_1[[#This Row],[ Cost of Goods Sold ]]/Table1_1[[#This Row],[ Total Revenue ]])</f>
        <v>0.6373545731161625</v>
      </c>
      <c r="N636" s="63">
        <f>+Table1_1[[#This Row],[Operating Profit (Gross Profit - Total operating expenses)]]/Table1_1[[#This Row],[ Total Revenue ]]</f>
        <v>0.27997136209056739</v>
      </c>
    </row>
    <row r="637" spans="1:14" x14ac:dyDescent="0.35">
      <c r="A637" t="s">
        <v>320</v>
      </c>
      <c r="B637" t="s">
        <v>15</v>
      </c>
      <c r="C637" s="1">
        <v>41851</v>
      </c>
      <c r="D637" s="2">
        <v>4243000000</v>
      </c>
      <c r="E637" s="2">
        <v>603000000</v>
      </c>
      <c r="F637" s="2">
        <v>1601000000</v>
      </c>
      <c r="G637" s="2">
        <v>714000000</v>
      </c>
      <c r="H637" s="2">
        <v>25000000</v>
      </c>
      <c r="I637" t="s">
        <v>22</v>
      </c>
      <c r="J637" t="s">
        <v>57</v>
      </c>
      <c r="K637" s="2">
        <f>+Table1_1[[#This Row],[ Total Revenue ]]-Table1_1[[#This Row],[ Cost of Goods Sold ]]</f>
        <v>3640000000</v>
      </c>
      <c r="L637" s="2">
        <f>Table1_1[[#This Row],[Gross Profit (Total Revenue - Cost of Goods Sold)]]-SUM(F637:H637)</f>
        <v>1300000000</v>
      </c>
      <c r="M637" s="63">
        <f>1-(Table1_1[[#This Row],[ Cost of Goods Sold ]]/Table1_1[[#This Row],[ Total Revenue ]])</f>
        <v>0.8578835729436719</v>
      </c>
      <c r="N637" s="63">
        <f>+Table1_1[[#This Row],[Operating Profit (Gross Profit - Total operating expenses)]]/Table1_1[[#This Row],[ Total Revenue ]]</f>
        <v>0.30638699033702571</v>
      </c>
    </row>
    <row r="638" spans="1:14" x14ac:dyDescent="0.35">
      <c r="A638" t="s">
        <v>321</v>
      </c>
      <c r="B638" t="s">
        <v>15</v>
      </c>
      <c r="C638" s="1">
        <v>41639</v>
      </c>
      <c r="D638" s="2">
        <v>23483000000</v>
      </c>
      <c r="E638" s="2">
        <v>16282000000</v>
      </c>
      <c r="F638" s="2">
        <v>3557000000</v>
      </c>
      <c r="G638" t="s">
        <v>12</v>
      </c>
      <c r="H638" s="2">
        <v>1531000000</v>
      </c>
      <c r="I638" t="s">
        <v>59</v>
      </c>
      <c r="J638" t="s">
        <v>96</v>
      </c>
      <c r="K638" s="2">
        <f>+Table1_1[[#This Row],[ Total Revenue ]]-Table1_1[[#This Row],[ Cost of Goods Sold ]]</f>
        <v>7201000000</v>
      </c>
      <c r="L638" s="2">
        <f>Table1_1[[#This Row],[Gross Profit (Total Revenue - Cost of Goods Sold)]]-SUM(F638:H638)</f>
        <v>2113000000</v>
      </c>
      <c r="M638" s="63">
        <f>1-(Table1_1[[#This Row],[ Cost of Goods Sold ]]/Table1_1[[#This Row],[ Total Revenue ]])</f>
        <v>0.30664736192138997</v>
      </c>
      <c r="N638" s="63">
        <f>+Table1_1[[#This Row],[Operating Profit (Gross Profit - Total operating expenses)]]/Table1_1[[#This Row],[ Total Revenue ]]</f>
        <v>8.9979985521441042E-2</v>
      </c>
    </row>
    <row r="639" spans="1:14" x14ac:dyDescent="0.35">
      <c r="A639" t="s">
        <v>322</v>
      </c>
      <c r="B639" t="s">
        <v>15</v>
      </c>
      <c r="C639" s="1">
        <v>41639</v>
      </c>
      <c r="D639" s="2">
        <v>7122300000</v>
      </c>
      <c r="E639" t="s">
        <v>12</v>
      </c>
      <c r="F639" s="2">
        <v>6463400000</v>
      </c>
      <c r="G639" t="s">
        <v>12</v>
      </c>
      <c r="H639" t="s">
        <v>12</v>
      </c>
      <c r="I639" t="s">
        <v>19</v>
      </c>
      <c r="J639" t="s">
        <v>323</v>
      </c>
      <c r="K639" s="2" t="e">
        <f>+Table1_1[[#This Row],[ Total Revenue ]]-Table1_1[[#This Row],[ Cost of Goods Sold ]]</f>
        <v>#VALUE!</v>
      </c>
      <c r="L639" s="2" t="e">
        <f>Table1_1[[#This Row],[Gross Profit (Total Revenue - Cost of Goods Sold)]]-SUM(F639:H639)</f>
        <v>#VALUE!</v>
      </c>
      <c r="M639" s="63" t="e">
        <f>1-(Table1_1[[#This Row],[ Cost of Goods Sold ]]/Table1_1[[#This Row],[ Total Revenue ]])</f>
        <v>#VALUE!</v>
      </c>
      <c r="N639" s="63" t="e">
        <f>+Table1_1[[#This Row],[Operating Profit (Gross Profit - Total operating expenses)]]/Table1_1[[#This Row],[ Total Revenue ]]</f>
        <v>#VALUE!</v>
      </c>
    </row>
    <row r="640" spans="1:14" x14ac:dyDescent="0.35">
      <c r="A640" t="s">
        <v>324</v>
      </c>
      <c r="B640" t="s">
        <v>15</v>
      </c>
      <c r="C640" s="1">
        <v>41639</v>
      </c>
      <c r="D640" s="2">
        <v>3024623000</v>
      </c>
      <c r="E640" s="2">
        <v>1288878000</v>
      </c>
      <c r="F640" s="2">
        <v>924031000</v>
      </c>
      <c r="G640" t="s">
        <v>12</v>
      </c>
      <c r="H640" s="2">
        <v>322037000</v>
      </c>
      <c r="I640" t="s">
        <v>52</v>
      </c>
      <c r="J640" t="s">
        <v>53</v>
      </c>
      <c r="K640" s="2">
        <f>+Table1_1[[#This Row],[ Total Revenue ]]-Table1_1[[#This Row],[ Cost of Goods Sold ]]</f>
        <v>1735745000</v>
      </c>
      <c r="L640" s="2">
        <f>Table1_1[[#This Row],[Gross Profit (Total Revenue - Cost of Goods Sold)]]-SUM(F640:H640)</f>
        <v>489677000</v>
      </c>
      <c r="M640" s="63">
        <f>1-(Table1_1[[#This Row],[ Cost of Goods Sold ]]/Table1_1[[#This Row],[ Total Revenue ]])</f>
        <v>0.57387152051677182</v>
      </c>
      <c r="N640" s="63">
        <f>+Table1_1[[#This Row],[Operating Profit (Gross Profit - Total operating expenses)]]/Table1_1[[#This Row],[ Total Revenue ]]</f>
        <v>0.16189687111418513</v>
      </c>
    </row>
    <row r="641" spans="1:14" x14ac:dyDescent="0.35">
      <c r="A641" t="s">
        <v>325</v>
      </c>
      <c r="B641" t="s">
        <v>15</v>
      </c>
      <c r="C641" s="1">
        <v>42004</v>
      </c>
      <c r="D641" s="2">
        <v>2131700000</v>
      </c>
      <c r="E641" s="2">
        <v>717900000</v>
      </c>
      <c r="F641" s="2">
        <v>691000000</v>
      </c>
      <c r="G641" s="2">
        <v>178000000</v>
      </c>
      <c r="H641" t="s">
        <v>12</v>
      </c>
      <c r="I641" t="s">
        <v>25</v>
      </c>
      <c r="J641" t="s">
        <v>30</v>
      </c>
      <c r="K641" s="2">
        <f>+Table1_1[[#This Row],[ Total Revenue ]]-Table1_1[[#This Row],[ Cost of Goods Sold ]]</f>
        <v>1413800000</v>
      </c>
      <c r="L641" s="2">
        <f>Table1_1[[#This Row],[Gross Profit (Total Revenue - Cost of Goods Sold)]]-SUM(F641:H641)</f>
        <v>544800000</v>
      </c>
      <c r="M641" s="63">
        <f>1-(Table1_1[[#This Row],[ Cost of Goods Sold ]]/Table1_1[[#This Row],[ Total Revenue ]])</f>
        <v>0.66322653281418587</v>
      </c>
      <c r="N641" s="63">
        <f>+Table1_1[[#This Row],[Operating Profit (Gross Profit - Total operating expenses)]]/Table1_1[[#This Row],[ Total Revenue ]]</f>
        <v>0.25557067129521038</v>
      </c>
    </row>
    <row r="642" spans="1:14" x14ac:dyDescent="0.35">
      <c r="A642" t="s">
        <v>326</v>
      </c>
      <c r="B642" t="s">
        <v>15</v>
      </c>
      <c r="C642" s="1">
        <v>42004</v>
      </c>
      <c r="D642" s="2">
        <v>14484000000</v>
      </c>
      <c r="E642" s="2">
        <v>8673000000</v>
      </c>
      <c r="F642" s="2">
        <v>2678000000</v>
      </c>
      <c r="G642" t="s">
        <v>12</v>
      </c>
      <c r="H642" s="2">
        <v>245000000</v>
      </c>
      <c r="I642" t="s">
        <v>13</v>
      </c>
      <c r="J642" t="s">
        <v>157</v>
      </c>
      <c r="K642" s="2">
        <f>+Table1_1[[#This Row],[ Total Revenue ]]-Table1_1[[#This Row],[ Cost of Goods Sold ]]</f>
        <v>5811000000</v>
      </c>
      <c r="L642" s="2">
        <f>Table1_1[[#This Row],[Gross Profit (Total Revenue - Cost of Goods Sold)]]-SUM(F642:H642)</f>
        <v>2888000000</v>
      </c>
      <c r="M642" s="63">
        <f>1-(Table1_1[[#This Row],[ Cost of Goods Sold ]]/Table1_1[[#This Row],[ Total Revenue ]])</f>
        <v>0.40120132560066279</v>
      </c>
      <c r="N642" s="63">
        <f>+Table1_1[[#This Row],[Operating Profit (Gross Profit - Total operating expenses)]]/Table1_1[[#This Row],[ Total Revenue ]]</f>
        <v>0.19939243302954984</v>
      </c>
    </row>
    <row r="643" spans="1:14" x14ac:dyDescent="0.35">
      <c r="A643" t="s">
        <v>327</v>
      </c>
      <c r="B643" t="s">
        <v>15</v>
      </c>
      <c r="C643" s="1">
        <v>41639</v>
      </c>
      <c r="D643" s="2">
        <v>4644600000</v>
      </c>
      <c r="E643" t="s">
        <v>12</v>
      </c>
      <c r="F643" s="2">
        <v>3524400000</v>
      </c>
      <c r="G643" t="s">
        <v>12</v>
      </c>
      <c r="H643" t="s">
        <v>12</v>
      </c>
      <c r="I643" t="s">
        <v>47</v>
      </c>
      <c r="J643" t="s">
        <v>73</v>
      </c>
      <c r="K643" s="2" t="e">
        <f>+Table1_1[[#This Row],[ Total Revenue ]]-Table1_1[[#This Row],[ Cost of Goods Sold ]]</f>
        <v>#VALUE!</v>
      </c>
      <c r="L643" s="2" t="e">
        <f>Table1_1[[#This Row],[Gross Profit (Total Revenue - Cost of Goods Sold)]]-SUM(F643:H643)</f>
        <v>#VALUE!</v>
      </c>
      <c r="M643" s="63" t="e">
        <f>1-(Table1_1[[#This Row],[ Cost of Goods Sold ]]/Table1_1[[#This Row],[ Total Revenue ]])</f>
        <v>#VALUE!</v>
      </c>
      <c r="N643" s="63" t="e">
        <f>+Table1_1[[#This Row],[Operating Profit (Gross Profit - Total operating expenses)]]/Table1_1[[#This Row],[ Total Revenue ]]</f>
        <v>#VALUE!</v>
      </c>
    </row>
    <row r="644" spans="1:14" x14ac:dyDescent="0.35">
      <c r="A644" t="s">
        <v>328</v>
      </c>
      <c r="B644" t="s">
        <v>15</v>
      </c>
      <c r="C644" s="1">
        <v>41639</v>
      </c>
      <c r="D644" s="2">
        <v>5584571000</v>
      </c>
      <c r="E644" s="2">
        <v>3570801000</v>
      </c>
      <c r="F644" s="2">
        <v>1183682000</v>
      </c>
      <c r="G644" t="s">
        <v>12</v>
      </c>
      <c r="H644" s="2">
        <v>253380000</v>
      </c>
      <c r="I644" t="s">
        <v>13</v>
      </c>
      <c r="J644" t="s">
        <v>329</v>
      </c>
      <c r="K644" s="2">
        <f>+Table1_1[[#This Row],[ Total Revenue ]]-Table1_1[[#This Row],[ Cost of Goods Sold ]]</f>
        <v>2013770000</v>
      </c>
      <c r="L644" s="2">
        <f>Table1_1[[#This Row],[Gross Profit (Total Revenue - Cost of Goods Sold)]]-SUM(F644:H644)</f>
        <v>576708000</v>
      </c>
      <c r="M644" s="63">
        <f>1-(Table1_1[[#This Row],[ Cost of Goods Sold ]]/Table1_1[[#This Row],[ Total Revenue ]])</f>
        <v>0.36059529013061165</v>
      </c>
      <c r="N644" s="63">
        <f>+Table1_1[[#This Row],[Operating Profit (Gross Profit - Total operating expenses)]]/Table1_1[[#This Row],[ Total Revenue ]]</f>
        <v>0.10326809346680345</v>
      </c>
    </row>
    <row r="645" spans="1:14" x14ac:dyDescent="0.35">
      <c r="A645" t="s">
        <v>330</v>
      </c>
      <c r="B645" t="s">
        <v>15</v>
      </c>
      <c r="C645" s="1">
        <v>41908</v>
      </c>
      <c r="D645" s="2">
        <v>12695157000</v>
      </c>
      <c r="E645" s="2">
        <v>10621373000</v>
      </c>
      <c r="F645" s="2">
        <v>1545716000</v>
      </c>
      <c r="G645" t="s">
        <v>12</v>
      </c>
      <c r="H645" t="s">
        <v>12</v>
      </c>
      <c r="I645" t="s">
        <v>13</v>
      </c>
      <c r="J645" t="s">
        <v>164</v>
      </c>
      <c r="K645" s="2">
        <f>+Table1_1[[#This Row],[ Total Revenue ]]-Table1_1[[#This Row],[ Cost of Goods Sold ]]</f>
        <v>2073784000</v>
      </c>
      <c r="L645" s="2">
        <f>Table1_1[[#This Row],[Gross Profit (Total Revenue - Cost of Goods Sold)]]-SUM(F645:H645)</f>
        <v>528068000</v>
      </c>
      <c r="M645" s="63">
        <f>1-(Table1_1[[#This Row],[ Cost of Goods Sold ]]/Table1_1[[#This Row],[ Total Revenue ]])</f>
        <v>0.16335237130190672</v>
      </c>
      <c r="N645" s="63">
        <f>+Table1_1[[#This Row],[Operating Profit (Gross Profit - Total operating expenses)]]/Table1_1[[#This Row],[ Total Revenue ]]</f>
        <v>4.1596019647492349E-2</v>
      </c>
    </row>
    <row r="646" spans="1:14" x14ac:dyDescent="0.35">
      <c r="A646" t="s">
        <v>331</v>
      </c>
      <c r="B646" t="s">
        <v>15</v>
      </c>
      <c r="C646" s="1">
        <v>41639</v>
      </c>
      <c r="D646" s="2">
        <v>4669100000</v>
      </c>
      <c r="E646" s="2">
        <v>1727700000</v>
      </c>
      <c r="F646" s="2">
        <v>1293200000</v>
      </c>
      <c r="G646" s="2">
        <v>1043200000</v>
      </c>
      <c r="H646" t="s">
        <v>12</v>
      </c>
      <c r="I646" t="s">
        <v>22</v>
      </c>
      <c r="J646" t="s">
        <v>174</v>
      </c>
      <c r="K646" s="2">
        <f>+Table1_1[[#This Row],[ Total Revenue ]]-Table1_1[[#This Row],[ Cost of Goods Sold ]]</f>
        <v>2941400000</v>
      </c>
      <c r="L646" s="2">
        <f>Table1_1[[#This Row],[Gross Profit (Total Revenue - Cost of Goods Sold)]]-SUM(F646:H646)</f>
        <v>605000000</v>
      </c>
      <c r="M646" s="63">
        <f>1-(Table1_1[[#This Row],[ Cost of Goods Sold ]]/Table1_1[[#This Row],[ Total Revenue ]])</f>
        <v>0.62997151485296954</v>
      </c>
      <c r="N646" s="63">
        <f>+Table1_1[[#This Row],[Operating Profit (Gross Profit - Total operating expenses)]]/Table1_1[[#This Row],[ Total Revenue ]]</f>
        <v>0.12957529288299671</v>
      </c>
    </row>
    <row r="647" spans="1:14" x14ac:dyDescent="0.35">
      <c r="A647" t="s">
        <v>332</v>
      </c>
      <c r="B647" t="s">
        <v>15</v>
      </c>
      <c r="C647" s="1">
        <v>41639</v>
      </c>
      <c r="D647" s="2">
        <v>97142000000</v>
      </c>
      <c r="E647" t="s">
        <v>12</v>
      </c>
      <c r="F647" s="2">
        <v>70467000000</v>
      </c>
      <c r="G647" t="s">
        <v>12</v>
      </c>
      <c r="H647" s="2">
        <v>225000000</v>
      </c>
      <c r="I647" t="s">
        <v>47</v>
      </c>
      <c r="J647" t="s">
        <v>105</v>
      </c>
      <c r="K647" s="2" t="e">
        <f>+Table1_1[[#This Row],[ Total Revenue ]]-Table1_1[[#This Row],[ Cost of Goods Sold ]]</f>
        <v>#VALUE!</v>
      </c>
      <c r="L647" s="2" t="e">
        <f>Table1_1[[#This Row],[Gross Profit (Total Revenue - Cost of Goods Sold)]]-SUM(F647:H647)</f>
        <v>#VALUE!</v>
      </c>
      <c r="M647" s="63" t="e">
        <f>1-(Table1_1[[#This Row],[ Cost of Goods Sold ]]/Table1_1[[#This Row],[ Total Revenue ]])</f>
        <v>#VALUE!</v>
      </c>
      <c r="N647" s="63" t="e">
        <f>+Table1_1[[#This Row],[Operating Profit (Gross Profit - Total operating expenses)]]/Table1_1[[#This Row],[ Total Revenue ]]</f>
        <v>#VALUE!</v>
      </c>
    </row>
    <row r="648" spans="1:14" x14ac:dyDescent="0.35">
      <c r="A648" t="s">
        <v>333</v>
      </c>
      <c r="B648" t="s">
        <v>15</v>
      </c>
      <c r="C648" s="1">
        <v>41671</v>
      </c>
      <c r="D648" s="2">
        <v>12540000000</v>
      </c>
      <c r="E648" s="2">
        <v>7737000000</v>
      </c>
      <c r="F648" s="2">
        <v>3453000000</v>
      </c>
      <c r="G648" t="s">
        <v>12</v>
      </c>
      <c r="H648" t="s">
        <v>12</v>
      </c>
      <c r="I648" t="s">
        <v>19</v>
      </c>
      <c r="J648" t="s">
        <v>334</v>
      </c>
      <c r="K648" s="2">
        <f>+Table1_1[[#This Row],[ Total Revenue ]]-Table1_1[[#This Row],[ Cost of Goods Sold ]]</f>
        <v>4803000000</v>
      </c>
      <c r="L648" s="2">
        <f>Table1_1[[#This Row],[Gross Profit (Total Revenue - Cost of Goods Sold)]]-SUM(F648:H648)</f>
        <v>1350000000</v>
      </c>
      <c r="M648" s="63">
        <f>1-(Table1_1[[#This Row],[ Cost of Goods Sold ]]/Table1_1[[#This Row],[ Total Revenue ]])</f>
        <v>0.3830143540669857</v>
      </c>
      <c r="N648" s="63">
        <f>+Table1_1[[#This Row],[Operating Profit (Gross Profit - Total operating expenses)]]/Table1_1[[#This Row],[ Total Revenue ]]</f>
        <v>0.1076555023923445</v>
      </c>
    </row>
    <row r="649" spans="1:14" x14ac:dyDescent="0.35">
      <c r="A649" t="s">
        <v>335</v>
      </c>
      <c r="B649" t="s">
        <v>15</v>
      </c>
      <c r="C649" s="1">
        <v>41636</v>
      </c>
      <c r="D649" s="2">
        <v>14792000000</v>
      </c>
      <c r="E649" s="2">
        <v>8689000000</v>
      </c>
      <c r="F649" s="2">
        <v>3266000000</v>
      </c>
      <c r="G649" t="s">
        <v>12</v>
      </c>
      <c r="H649" t="s">
        <v>12</v>
      </c>
      <c r="I649" t="s">
        <v>36</v>
      </c>
      <c r="J649" t="s">
        <v>124</v>
      </c>
      <c r="K649" s="2">
        <f>+Table1_1[[#This Row],[ Total Revenue ]]-Table1_1[[#This Row],[ Cost of Goods Sold ]]</f>
        <v>6103000000</v>
      </c>
      <c r="L649" s="2">
        <f>Table1_1[[#This Row],[Gross Profit (Total Revenue - Cost of Goods Sold)]]-SUM(F649:H649)</f>
        <v>2837000000</v>
      </c>
      <c r="M649" s="63">
        <f>1-(Table1_1[[#This Row],[ Cost of Goods Sold ]]/Table1_1[[#This Row],[ Total Revenue ]])</f>
        <v>0.41258788534342883</v>
      </c>
      <c r="N649" s="63">
        <f>+Table1_1[[#This Row],[Operating Profit (Gross Profit - Total operating expenses)]]/Table1_1[[#This Row],[ Total Revenue ]]</f>
        <v>0.19179286100594917</v>
      </c>
    </row>
    <row r="650" spans="1:14" x14ac:dyDescent="0.35">
      <c r="A650" t="s">
        <v>336</v>
      </c>
      <c r="B650" t="s">
        <v>15</v>
      </c>
      <c r="C650" s="1">
        <v>41912</v>
      </c>
      <c r="D650" s="2">
        <v>1463767000</v>
      </c>
      <c r="E650" s="2">
        <v>1200308000</v>
      </c>
      <c r="F650" s="2">
        <v>194491000</v>
      </c>
      <c r="G650" t="s">
        <v>12</v>
      </c>
      <c r="H650" s="2">
        <v>13279000</v>
      </c>
      <c r="I650" t="s">
        <v>47</v>
      </c>
      <c r="J650" t="s">
        <v>105</v>
      </c>
      <c r="K650" s="2">
        <f>+Table1_1[[#This Row],[ Total Revenue ]]-Table1_1[[#This Row],[ Cost of Goods Sold ]]</f>
        <v>263459000</v>
      </c>
      <c r="L650" s="2">
        <f>Table1_1[[#This Row],[Gross Profit (Total Revenue - Cost of Goods Sold)]]-SUM(F650:H650)</f>
        <v>55689000</v>
      </c>
      <c r="M650" s="63">
        <f>1-(Table1_1[[#This Row],[ Cost of Goods Sold ]]/Table1_1[[#This Row],[ Total Revenue ]])</f>
        <v>0.17998697880195413</v>
      </c>
      <c r="N650" s="63">
        <f>+Table1_1[[#This Row],[Operating Profit (Gross Profit - Total operating expenses)]]/Table1_1[[#This Row],[ Total Revenue ]]</f>
        <v>3.8044989400635484E-2</v>
      </c>
    </row>
    <row r="651" spans="1:14" x14ac:dyDescent="0.35">
      <c r="A651" t="s">
        <v>337</v>
      </c>
      <c r="B651" t="s">
        <v>15</v>
      </c>
      <c r="C651" s="1">
        <v>41639</v>
      </c>
      <c r="D651" s="2">
        <v>861527000</v>
      </c>
      <c r="E651" s="2">
        <v>221498000</v>
      </c>
      <c r="F651" s="2">
        <v>127470000</v>
      </c>
      <c r="G651" t="s">
        <v>12</v>
      </c>
      <c r="H651" s="2">
        <v>224713000</v>
      </c>
      <c r="I651" t="s">
        <v>52</v>
      </c>
      <c r="J651" t="s">
        <v>53</v>
      </c>
      <c r="K651" s="2">
        <f>+Table1_1[[#This Row],[ Total Revenue ]]-Table1_1[[#This Row],[ Cost of Goods Sold ]]</f>
        <v>640029000</v>
      </c>
      <c r="L651" s="2">
        <f>Table1_1[[#This Row],[Gross Profit (Total Revenue - Cost of Goods Sold)]]-SUM(F651:H651)</f>
        <v>287846000</v>
      </c>
      <c r="M651" s="63">
        <f>1-(Table1_1[[#This Row],[ Cost of Goods Sold ]]/Table1_1[[#This Row],[ Total Revenue ]])</f>
        <v>0.74290068680377974</v>
      </c>
      <c r="N651" s="63">
        <f>+Table1_1[[#This Row],[Operating Profit (Gross Profit - Total operating expenses)]]/Table1_1[[#This Row],[ Total Revenue ]]</f>
        <v>0.33411140916071114</v>
      </c>
    </row>
    <row r="652" spans="1:14" x14ac:dyDescent="0.35">
      <c r="A652" t="s">
        <v>338</v>
      </c>
      <c r="B652" t="s">
        <v>15</v>
      </c>
      <c r="C652" s="1">
        <v>41820</v>
      </c>
      <c r="D652" s="2">
        <v>2929408000</v>
      </c>
      <c r="E652" s="2">
        <v>1232962000</v>
      </c>
      <c r="F652" s="2">
        <v>384907000</v>
      </c>
      <c r="G652" s="2">
        <v>539469000</v>
      </c>
      <c r="H652" t="s">
        <v>12</v>
      </c>
      <c r="I652" t="s">
        <v>22</v>
      </c>
      <c r="J652" t="s">
        <v>68</v>
      </c>
      <c r="K652" s="2">
        <f>+Table1_1[[#This Row],[ Total Revenue ]]-Table1_1[[#This Row],[ Cost of Goods Sold ]]</f>
        <v>1696446000</v>
      </c>
      <c r="L652" s="2">
        <f>Table1_1[[#This Row],[Gross Profit (Total Revenue - Cost of Goods Sold)]]-SUM(F652:H652)</f>
        <v>772070000</v>
      </c>
      <c r="M652" s="63">
        <f>1-(Table1_1[[#This Row],[ Cost of Goods Sold ]]/Table1_1[[#This Row],[ Total Revenue ]])</f>
        <v>0.5791088165253867</v>
      </c>
      <c r="N652" s="63">
        <f>+Table1_1[[#This Row],[Operating Profit (Gross Profit - Total operating expenses)]]/Table1_1[[#This Row],[ Total Revenue ]]</f>
        <v>0.26355837083806694</v>
      </c>
    </row>
    <row r="653" spans="1:14" x14ac:dyDescent="0.35">
      <c r="A653" t="s">
        <v>339</v>
      </c>
      <c r="B653" t="s">
        <v>15</v>
      </c>
      <c r="C653" s="1">
        <v>42004</v>
      </c>
      <c r="D653" s="2">
        <v>19724000000</v>
      </c>
      <c r="E653" s="2">
        <v>13041000000</v>
      </c>
      <c r="F653" s="2">
        <v>4162000000</v>
      </c>
      <c r="G653" t="s">
        <v>12</v>
      </c>
      <c r="H653" t="s">
        <v>12</v>
      </c>
      <c r="I653" t="s">
        <v>36</v>
      </c>
      <c r="J653" t="s">
        <v>142</v>
      </c>
      <c r="K653" s="2">
        <f>+Table1_1[[#This Row],[ Total Revenue ]]-Table1_1[[#This Row],[ Cost of Goods Sold ]]</f>
        <v>6683000000</v>
      </c>
      <c r="L653" s="2">
        <f>Table1_1[[#This Row],[Gross Profit (Total Revenue - Cost of Goods Sold)]]-SUM(F653:H653)</f>
        <v>2521000000</v>
      </c>
      <c r="M653" s="63">
        <f>1-(Table1_1[[#This Row],[ Cost of Goods Sold ]]/Table1_1[[#This Row],[ Total Revenue ]])</f>
        <v>0.33882579598458729</v>
      </c>
      <c r="N653" s="63">
        <f>+Table1_1[[#This Row],[Operating Profit (Gross Profit - Total operating expenses)]]/Table1_1[[#This Row],[ Total Revenue ]]</f>
        <v>0.12781383086595011</v>
      </c>
    </row>
    <row r="654" spans="1:14" x14ac:dyDescent="0.35">
      <c r="A654" t="s">
        <v>340</v>
      </c>
      <c r="B654" t="s">
        <v>15</v>
      </c>
      <c r="C654" s="1">
        <v>42004</v>
      </c>
      <c r="D654" s="2">
        <v>16226000000</v>
      </c>
      <c r="E654" s="2">
        <v>8435000000</v>
      </c>
      <c r="F654" s="2">
        <v>1029000000</v>
      </c>
      <c r="G654" t="s">
        <v>12</v>
      </c>
      <c r="H654" s="2">
        <v>2040000000</v>
      </c>
      <c r="I654" t="s">
        <v>83</v>
      </c>
      <c r="J654" t="s">
        <v>341</v>
      </c>
      <c r="K654" s="2">
        <f>+Table1_1[[#This Row],[ Total Revenue ]]-Table1_1[[#This Row],[ Cost of Goods Sold ]]</f>
        <v>7791000000</v>
      </c>
      <c r="L654" s="2">
        <f>Table1_1[[#This Row],[Gross Profit (Total Revenue - Cost of Goods Sold)]]-SUM(F654:H654)</f>
        <v>4722000000</v>
      </c>
      <c r="M654" s="63">
        <f>1-(Table1_1[[#This Row],[ Cost of Goods Sold ]]/Table1_1[[#This Row],[ Total Revenue ]])</f>
        <v>0.4801553062985332</v>
      </c>
      <c r="N654" s="63">
        <f>+Table1_1[[#This Row],[Operating Profit (Gross Profit - Total operating expenses)]]/Table1_1[[#This Row],[ Total Revenue ]]</f>
        <v>0.29101442129914951</v>
      </c>
    </row>
    <row r="655" spans="1:14" x14ac:dyDescent="0.35">
      <c r="A655" t="s">
        <v>342</v>
      </c>
      <c r="B655" t="s">
        <v>15</v>
      </c>
      <c r="C655" s="1">
        <v>41698</v>
      </c>
      <c r="D655" s="2">
        <v>12574299000</v>
      </c>
      <c r="E655" s="2">
        <v>10925598000</v>
      </c>
      <c r="F655" s="2">
        <v>819048000</v>
      </c>
      <c r="G655" t="s">
        <v>12</v>
      </c>
      <c r="H655" t="s">
        <v>12</v>
      </c>
      <c r="I655" t="s">
        <v>19</v>
      </c>
      <c r="J655" t="s">
        <v>79</v>
      </c>
      <c r="K655" s="2">
        <f>+Table1_1[[#This Row],[ Total Revenue ]]-Table1_1[[#This Row],[ Cost of Goods Sold ]]</f>
        <v>1648701000</v>
      </c>
      <c r="L655" s="2">
        <f>Table1_1[[#This Row],[Gross Profit (Total Revenue - Cost of Goods Sold)]]-SUM(F655:H655)</f>
        <v>829653000</v>
      </c>
      <c r="M655" s="63">
        <f>1-(Table1_1[[#This Row],[ Cost of Goods Sold ]]/Table1_1[[#This Row],[ Total Revenue ]])</f>
        <v>0.13111673263058243</v>
      </c>
      <c r="N655" s="63">
        <f>+Table1_1[[#This Row],[Operating Profit (Gross Profit - Total operating expenses)]]/Table1_1[[#This Row],[ Total Revenue ]]</f>
        <v>6.5980059802936128E-2</v>
      </c>
    </row>
    <row r="656" spans="1:14" x14ac:dyDescent="0.35">
      <c r="A656" t="s">
        <v>343</v>
      </c>
      <c r="B656" t="s">
        <v>15</v>
      </c>
      <c r="C656" s="1">
        <v>41639</v>
      </c>
      <c r="D656" s="2">
        <v>46854000000</v>
      </c>
      <c r="E656" s="2">
        <v>18421000000</v>
      </c>
      <c r="F656" s="2">
        <v>18205000000</v>
      </c>
      <c r="G656" t="s">
        <v>12</v>
      </c>
      <c r="H656" t="s">
        <v>12</v>
      </c>
      <c r="I656" t="s">
        <v>36</v>
      </c>
      <c r="J656" t="s">
        <v>214</v>
      </c>
      <c r="K656" s="2">
        <f>+Table1_1[[#This Row],[ Total Revenue ]]-Table1_1[[#This Row],[ Cost of Goods Sold ]]</f>
        <v>28433000000</v>
      </c>
      <c r="L656" s="2">
        <f>Table1_1[[#This Row],[Gross Profit (Total Revenue - Cost of Goods Sold)]]-SUM(F656:H656)</f>
        <v>10228000000</v>
      </c>
      <c r="M656" s="63">
        <f>1-(Table1_1[[#This Row],[ Cost of Goods Sold ]]/Table1_1[[#This Row],[ Total Revenue ]])</f>
        <v>0.60684253212105688</v>
      </c>
      <c r="N656" s="63">
        <f>+Table1_1[[#This Row],[Operating Profit (Gross Profit - Total operating expenses)]]/Table1_1[[#This Row],[ Total Revenue ]]</f>
        <v>0.21829512955137234</v>
      </c>
    </row>
    <row r="657" spans="1:14" x14ac:dyDescent="0.35">
      <c r="A657" t="s">
        <v>344</v>
      </c>
      <c r="B657" t="s">
        <v>15</v>
      </c>
      <c r="C657" s="1">
        <v>41727</v>
      </c>
      <c r="D657" s="2">
        <v>3310800000</v>
      </c>
      <c r="E657" s="2">
        <v>1294700000</v>
      </c>
      <c r="F657" s="2">
        <v>926900000</v>
      </c>
      <c r="G657" t="s">
        <v>12</v>
      </c>
      <c r="H657" s="2">
        <v>79700000</v>
      </c>
      <c r="I657" t="s">
        <v>19</v>
      </c>
      <c r="J657" t="s">
        <v>289</v>
      </c>
      <c r="K657" s="2">
        <f>+Table1_1[[#This Row],[ Total Revenue ]]-Table1_1[[#This Row],[ Cost of Goods Sold ]]</f>
        <v>2016100000</v>
      </c>
      <c r="L657" s="2">
        <f>Table1_1[[#This Row],[Gross Profit (Total Revenue - Cost of Goods Sold)]]-SUM(F657:H657)</f>
        <v>1009500000</v>
      </c>
      <c r="M657" s="63">
        <f>1-(Table1_1[[#This Row],[ Cost of Goods Sold ]]/Table1_1[[#This Row],[ Total Revenue ]])</f>
        <v>0.60894647819258185</v>
      </c>
      <c r="N657" s="63">
        <f>+Table1_1[[#This Row],[Operating Profit (Gross Profit - Total operating expenses)]]/Table1_1[[#This Row],[ Total Revenue ]]</f>
        <v>0.30491119971003988</v>
      </c>
    </row>
    <row r="658" spans="1:14" x14ac:dyDescent="0.35">
      <c r="A658" t="s">
        <v>345</v>
      </c>
      <c r="B658" t="s">
        <v>15</v>
      </c>
      <c r="C658" s="1">
        <v>41671</v>
      </c>
      <c r="D658" s="2">
        <v>98375000000</v>
      </c>
      <c r="E658" s="2">
        <v>78138000000</v>
      </c>
      <c r="F658" s="2">
        <v>15809000000</v>
      </c>
      <c r="G658" t="s">
        <v>12</v>
      </c>
      <c r="H658" s="2">
        <v>1703000000</v>
      </c>
      <c r="I658" t="s">
        <v>36</v>
      </c>
      <c r="J658" t="s">
        <v>346</v>
      </c>
      <c r="K658" s="2">
        <f>+Table1_1[[#This Row],[ Total Revenue ]]-Table1_1[[#This Row],[ Cost of Goods Sold ]]</f>
        <v>20237000000</v>
      </c>
      <c r="L658" s="2">
        <f>Table1_1[[#This Row],[Gross Profit (Total Revenue - Cost of Goods Sold)]]-SUM(F658:H658)</f>
        <v>2725000000</v>
      </c>
      <c r="M658" s="63">
        <f>1-(Table1_1[[#This Row],[ Cost of Goods Sold ]]/Table1_1[[#This Row],[ Total Revenue ]])</f>
        <v>0.20571283354510805</v>
      </c>
      <c r="N658" s="63">
        <f>+Table1_1[[#This Row],[Operating Profit (Gross Profit - Total operating expenses)]]/Table1_1[[#This Row],[ Total Revenue ]]</f>
        <v>2.770012706480305E-2</v>
      </c>
    </row>
    <row r="659" spans="1:14" x14ac:dyDescent="0.35">
      <c r="A659" t="s">
        <v>347</v>
      </c>
      <c r="B659" t="s">
        <v>15</v>
      </c>
      <c r="C659" s="1">
        <v>41671</v>
      </c>
      <c r="D659" s="2">
        <v>19031000000</v>
      </c>
      <c r="E659" s="2">
        <v>12087000000</v>
      </c>
      <c r="F659" s="2">
        <v>4313000000</v>
      </c>
      <c r="G659" t="s">
        <v>12</v>
      </c>
      <c r="H659" s="2">
        <v>889000000</v>
      </c>
      <c r="I659" t="s">
        <v>19</v>
      </c>
      <c r="J659" t="s">
        <v>197</v>
      </c>
      <c r="K659" s="2">
        <f>+Table1_1[[#This Row],[ Total Revenue ]]-Table1_1[[#This Row],[ Cost of Goods Sold ]]</f>
        <v>6944000000</v>
      </c>
      <c r="L659" s="2">
        <f>Table1_1[[#This Row],[Gross Profit (Total Revenue - Cost of Goods Sold)]]-SUM(F659:H659)</f>
        <v>1742000000</v>
      </c>
      <c r="M659" s="63">
        <f>1-(Table1_1[[#This Row],[ Cost of Goods Sold ]]/Table1_1[[#This Row],[ Total Revenue ]])</f>
        <v>0.36487835636592925</v>
      </c>
      <c r="N659" s="63">
        <f>+Table1_1[[#This Row],[Operating Profit (Gross Profit - Total operating expenses)]]/Table1_1[[#This Row],[ Total Revenue ]]</f>
        <v>9.1534864168987443E-2</v>
      </c>
    </row>
    <row r="660" spans="1:14" x14ac:dyDescent="0.35">
      <c r="A660" t="s">
        <v>348</v>
      </c>
      <c r="B660" t="s">
        <v>15</v>
      </c>
      <c r="C660" s="1">
        <v>42004</v>
      </c>
      <c r="D660" s="2">
        <v>2577100000</v>
      </c>
      <c r="E660" s="2">
        <v>877900000</v>
      </c>
      <c r="F660" s="2">
        <v>632000000</v>
      </c>
      <c r="G660" t="s">
        <v>12</v>
      </c>
      <c r="H660" s="2">
        <v>258100000</v>
      </c>
      <c r="I660" t="s">
        <v>13</v>
      </c>
      <c r="J660" t="s">
        <v>178</v>
      </c>
      <c r="K660" s="2">
        <f>+Table1_1[[#This Row],[ Total Revenue ]]-Table1_1[[#This Row],[ Cost of Goods Sold ]]</f>
        <v>1699200000</v>
      </c>
      <c r="L660" s="2">
        <f>Table1_1[[#This Row],[Gross Profit (Total Revenue - Cost of Goods Sold)]]-SUM(F660:H660)</f>
        <v>809100000</v>
      </c>
      <c r="M660" s="63">
        <f>1-(Table1_1[[#This Row],[ Cost of Goods Sold ]]/Table1_1[[#This Row],[ Total Revenue ]])</f>
        <v>0.65934577626013735</v>
      </c>
      <c r="N660" s="63">
        <f>+Table1_1[[#This Row],[Operating Profit (Gross Profit - Total operating expenses)]]/Table1_1[[#This Row],[ Total Revenue ]]</f>
        <v>0.31395754918319041</v>
      </c>
    </row>
    <row r="661" spans="1:14" x14ac:dyDescent="0.35">
      <c r="A661" t="s">
        <v>349</v>
      </c>
      <c r="B661" t="s">
        <v>15</v>
      </c>
      <c r="C661" s="1">
        <v>41671</v>
      </c>
      <c r="D661" s="2">
        <v>10773000000</v>
      </c>
      <c r="E661" s="2">
        <v>6344000000</v>
      </c>
      <c r="F661" s="2">
        <v>2686000000</v>
      </c>
      <c r="G661" t="s">
        <v>12</v>
      </c>
      <c r="H661" t="s">
        <v>12</v>
      </c>
      <c r="I661" t="s">
        <v>19</v>
      </c>
      <c r="J661" t="s">
        <v>257</v>
      </c>
      <c r="K661" s="2">
        <f>+Table1_1[[#This Row],[ Total Revenue ]]-Table1_1[[#This Row],[ Cost of Goods Sold ]]</f>
        <v>4429000000</v>
      </c>
      <c r="L661" s="2">
        <f>Table1_1[[#This Row],[Gross Profit (Total Revenue - Cost of Goods Sold)]]-SUM(F661:H661)</f>
        <v>1743000000</v>
      </c>
      <c r="M661" s="63">
        <f>1-(Table1_1[[#This Row],[ Cost of Goods Sold ]]/Table1_1[[#This Row],[ Total Revenue ]])</f>
        <v>0.41112039357653396</v>
      </c>
      <c r="N661" s="63">
        <f>+Table1_1[[#This Row],[Operating Profit (Gross Profit - Total operating expenses)]]/Table1_1[[#This Row],[ Total Revenue ]]</f>
        <v>0.1617933723196881</v>
      </c>
    </row>
    <row r="662" spans="1:14" x14ac:dyDescent="0.35">
      <c r="A662" t="s">
        <v>350</v>
      </c>
      <c r="B662" t="s">
        <v>15</v>
      </c>
      <c r="C662" s="1">
        <v>41639</v>
      </c>
      <c r="D662" s="2">
        <v>3477200000</v>
      </c>
      <c r="E662" s="2">
        <v>2767300000</v>
      </c>
      <c r="F662" s="2">
        <v>346900000</v>
      </c>
      <c r="G662" t="s">
        <v>12</v>
      </c>
      <c r="H662" s="2">
        <v>25400000</v>
      </c>
      <c r="I662" t="s">
        <v>13</v>
      </c>
      <c r="J662" t="s">
        <v>164</v>
      </c>
      <c r="K662" s="2">
        <f>+Table1_1[[#This Row],[ Total Revenue ]]-Table1_1[[#This Row],[ Cost of Goods Sold ]]</f>
        <v>709900000</v>
      </c>
      <c r="L662" s="2">
        <f>Table1_1[[#This Row],[Gross Profit (Total Revenue - Cost of Goods Sold)]]-SUM(F662:H662)</f>
        <v>337600000</v>
      </c>
      <c r="M662" s="63">
        <f>1-(Table1_1[[#This Row],[ Cost of Goods Sold ]]/Table1_1[[#This Row],[ Total Revenue ]])</f>
        <v>0.20415851834809617</v>
      </c>
      <c r="N662" s="63">
        <f>+Table1_1[[#This Row],[Operating Profit (Gross Profit - Total operating expenses)]]/Table1_1[[#This Row],[ Total Revenue ]]</f>
        <v>9.7089612331761194E-2</v>
      </c>
    </row>
    <row r="663" spans="1:14" x14ac:dyDescent="0.35">
      <c r="A663" t="s">
        <v>351</v>
      </c>
      <c r="B663" t="s">
        <v>15</v>
      </c>
      <c r="C663" s="1">
        <v>41973</v>
      </c>
      <c r="D663" s="2">
        <v>7779812000</v>
      </c>
      <c r="E663" s="2">
        <v>6336272000</v>
      </c>
      <c r="F663" s="2">
        <v>521502000</v>
      </c>
      <c r="G663" t="s">
        <v>12</v>
      </c>
      <c r="H663" t="s">
        <v>12</v>
      </c>
      <c r="I663" t="s">
        <v>19</v>
      </c>
      <c r="J663" t="s">
        <v>201</v>
      </c>
      <c r="K663" s="2">
        <f>+Table1_1[[#This Row],[ Total Revenue ]]-Table1_1[[#This Row],[ Cost of Goods Sold ]]</f>
        <v>1443540000</v>
      </c>
      <c r="L663" s="2">
        <f>Table1_1[[#This Row],[Gross Profit (Total Revenue - Cost of Goods Sold)]]-SUM(F663:H663)</f>
        <v>922038000</v>
      </c>
      <c r="M663" s="63">
        <f>1-(Table1_1[[#This Row],[ Cost of Goods Sold ]]/Table1_1[[#This Row],[ Total Revenue ]])</f>
        <v>0.18554947086124962</v>
      </c>
      <c r="N663" s="63">
        <f>+Table1_1[[#This Row],[Operating Profit (Gross Profit - Total operating expenses)]]/Table1_1[[#This Row],[ Total Revenue ]]</f>
        <v>0.11851674564886658</v>
      </c>
    </row>
    <row r="664" spans="1:14" x14ac:dyDescent="0.35">
      <c r="A664" t="s">
        <v>352</v>
      </c>
      <c r="B664" t="s">
        <v>15</v>
      </c>
      <c r="C664" s="1">
        <v>41639</v>
      </c>
      <c r="D664" s="2">
        <v>5808300000</v>
      </c>
      <c r="E664" s="2">
        <v>3585100000</v>
      </c>
      <c r="F664" s="2">
        <v>1128800000</v>
      </c>
      <c r="G664" t="s">
        <v>12</v>
      </c>
      <c r="H664" s="2">
        <v>81700000</v>
      </c>
      <c r="I664" t="s">
        <v>25</v>
      </c>
      <c r="J664" t="s">
        <v>199</v>
      </c>
      <c r="K664" s="2">
        <f>+Table1_1[[#This Row],[ Total Revenue ]]-Table1_1[[#This Row],[ Cost of Goods Sold ]]</f>
        <v>2223200000</v>
      </c>
      <c r="L664" s="2">
        <f>Table1_1[[#This Row],[Gross Profit (Total Revenue - Cost of Goods Sold)]]-SUM(F664:H664)</f>
        <v>1012700000</v>
      </c>
      <c r="M664" s="63">
        <f>1-(Table1_1[[#This Row],[ Cost of Goods Sold ]]/Table1_1[[#This Row],[ Total Revenue ]])</f>
        <v>0.3827625983506362</v>
      </c>
      <c r="N664" s="63">
        <f>+Table1_1[[#This Row],[Operating Profit (Gross Profit - Total operating expenses)]]/Table1_1[[#This Row],[ Total Revenue ]]</f>
        <v>0.17435394177298005</v>
      </c>
    </row>
    <row r="665" spans="1:14" x14ac:dyDescent="0.35">
      <c r="A665" t="s">
        <v>353</v>
      </c>
      <c r="B665" t="s">
        <v>15</v>
      </c>
      <c r="C665" s="1">
        <v>41639</v>
      </c>
      <c r="D665" s="2">
        <v>5062528000</v>
      </c>
      <c r="E665" s="2">
        <v>2987126000</v>
      </c>
      <c r="F665" s="2">
        <v>1454080000</v>
      </c>
      <c r="G665" t="s">
        <v>12</v>
      </c>
      <c r="H665" s="2">
        <v>80969000</v>
      </c>
      <c r="I665" t="s">
        <v>19</v>
      </c>
      <c r="J665" t="s">
        <v>354</v>
      </c>
      <c r="K665" s="2">
        <f>+Table1_1[[#This Row],[ Total Revenue ]]-Table1_1[[#This Row],[ Cost of Goods Sold ]]</f>
        <v>2075402000</v>
      </c>
      <c r="L665" s="2">
        <f>Table1_1[[#This Row],[Gross Profit (Total Revenue - Cost of Goods Sold)]]-SUM(F665:H665)</f>
        <v>540353000</v>
      </c>
      <c r="M665" s="63">
        <f>1-(Table1_1[[#This Row],[ Cost of Goods Sold ]]/Table1_1[[#This Row],[ Total Revenue ]])</f>
        <v>0.40995368321913483</v>
      </c>
      <c r="N665" s="63">
        <f>+Table1_1[[#This Row],[Operating Profit (Gross Profit - Total operating expenses)]]/Table1_1[[#This Row],[ Total Revenue ]]</f>
        <v>0.10673580472048748</v>
      </c>
    </row>
    <row r="666" spans="1:14" x14ac:dyDescent="0.35">
      <c r="A666" t="s">
        <v>355</v>
      </c>
      <c r="B666" t="s">
        <v>15</v>
      </c>
      <c r="C666" s="1">
        <v>41639</v>
      </c>
      <c r="D666" s="2">
        <v>11420000000</v>
      </c>
      <c r="E666" s="2">
        <v>10303000000</v>
      </c>
      <c r="F666" t="s">
        <v>12</v>
      </c>
      <c r="G666" t="s">
        <v>12</v>
      </c>
      <c r="H666" t="s">
        <v>12</v>
      </c>
      <c r="I666" t="s">
        <v>13</v>
      </c>
      <c r="J666" t="s">
        <v>164</v>
      </c>
      <c r="K666" s="2">
        <f>+Table1_1[[#This Row],[ Total Revenue ]]-Table1_1[[#This Row],[ Cost of Goods Sold ]]</f>
        <v>1117000000</v>
      </c>
      <c r="L666" s="2">
        <f>Table1_1[[#This Row],[Gross Profit (Total Revenue - Cost of Goods Sold)]]-SUM(F666:H666)</f>
        <v>1117000000</v>
      </c>
      <c r="M666" s="63">
        <f>1-(Table1_1[[#This Row],[ Cost of Goods Sold ]]/Table1_1[[#This Row],[ Total Revenue ]])</f>
        <v>9.7810858143607682E-2</v>
      </c>
      <c r="N666" s="63">
        <f>+Table1_1[[#This Row],[Operating Profit (Gross Profit - Total operating expenses)]]/Table1_1[[#This Row],[ Total Revenue ]]</f>
        <v>9.781085814360771E-2</v>
      </c>
    </row>
    <row r="667" spans="1:14" x14ac:dyDescent="0.35">
      <c r="A667" t="s">
        <v>356</v>
      </c>
      <c r="B667" t="s">
        <v>15</v>
      </c>
      <c r="C667" s="1">
        <v>41819</v>
      </c>
      <c r="D667" s="2">
        <v>1388386000</v>
      </c>
      <c r="E667" s="2">
        <v>338580000</v>
      </c>
      <c r="F667" s="2">
        <v>159642000</v>
      </c>
      <c r="G667" s="2">
        <v>250434000</v>
      </c>
      <c r="H667" t="s">
        <v>12</v>
      </c>
      <c r="I667" t="s">
        <v>22</v>
      </c>
      <c r="J667" t="s">
        <v>34</v>
      </c>
      <c r="K667" s="2">
        <f>+Table1_1[[#This Row],[ Total Revenue ]]-Table1_1[[#This Row],[ Cost of Goods Sold ]]</f>
        <v>1049806000</v>
      </c>
      <c r="L667" s="2">
        <f>Table1_1[[#This Row],[Gross Profit (Total Revenue - Cost of Goods Sold)]]-SUM(F667:H667)</f>
        <v>639730000</v>
      </c>
      <c r="M667" s="63">
        <f>1-(Table1_1[[#This Row],[ Cost of Goods Sold ]]/Table1_1[[#This Row],[ Total Revenue ]])</f>
        <v>0.75613410103530287</v>
      </c>
      <c r="N667" s="63">
        <f>+Table1_1[[#This Row],[Operating Profit (Gross Profit - Total operating expenses)]]/Table1_1[[#This Row],[ Total Revenue ]]</f>
        <v>0.46077243648380206</v>
      </c>
    </row>
    <row r="668" spans="1:14" x14ac:dyDescent="0.35">
      <c r="A668" t="s">
        <v>357</v>
      </c>
      <c r="B668" t="s">
        <v>15</v>
      </c>
      <c r="C668" s="1">
        <v>41639</v>
      </c>
      <c r="D668" s="2">
        <v>23113100000</v>
      </c>
      <c r="E668" s="2">
        <v>4908100000</v>
      </c>
      <c r="F668" s="2">
        <v>6606700000</v>
      </c>
      <c r="G668" s="2">
        <v>5531300000</v>
      </c>
      <c r="H668" t="s">
        <v>12</v>
      </c>
      <c r="I668" t="s">
        <v>25</v>
      </c>
      <c r="J668" t="s">
        <v>26</v>
      </c>
      <c r="K668" s="2">
        <f>+Table1_1[[#This Row],[ Total Revenue ]]-Table1_1[[#This Row],[ Cost of Goods Sold ]]</f>
        <v>18205000000</v>
      </c>
      <c r="L668" s="2">
        <f>Table1_1[[#This Row],[Gross Profit (Total Revenue - Cost of Goods Sold)]]-SUM(F668:H668)</f>
        <v>6067000000</v>
      </c>
      <c r="M668" s="63">
        <f>1-(Table1_1[[#This Row],[ Cost of Goods Sold ]]/Table1_1[[#This Row],[ Total Revenue ]])</f>
        <v>0.78764856293617036</v>
      </c>
      <c r="N668" s="63">
        <f>+Table1_1[[#This Row],[Operating Profit (Gross Profit - Total operating expenses)]]/Table1_1[[#This Row],[ Total Revenue ]]</f>
        <v>0.26249183363547079</v>
      </c>
    </row>
    <row r="669" spans="1:14" x14ac:dyDescent="0.35">
      <c r="A669" t="s">
        <v>358</v>
      </c>
      <c r="B669" t="s">
        <v>15</v>
      </c>
      <c r="C669" s="1">
        <v>42004</v>
      </c>
      <c r="D669" s="2">
        <v>39946000000</v>
      </c>
      <c r="E669" s="2">
        <v>35263000000</v>
      </c>
      <c r="F669" s="2">
        <v>-329000000</v>
      </c>
      <c r="G669" t="s">
        <v>12</v>
      </c>
      <c r="H669" t="s">
        <v>12</v>
      </c>
      <c r="I669" t="s">
        <v>13</v>
      </c>
      <c r="J669" t="s">
        <v>91</v>
      </c>
      <c r="K669" s="2">
        <f>+Table1_1[[#This Row],[ Total Revenue ]]-Table1_1[[#This Row],[ Cost of Goods Sold ]]</f>
        <v>4683000000</v>
      </c>
      <c r="L669" s="2">
        <f>Table1_1[[#This Row],[Gross Profit (Total Revenue - Cost of Goods Sold)]]-SUM(F669:H669)</f>
        <v>5012000000</v>
      </c>
      <c r="M669" s="63">
        <f>1-(Table1_1[[#This Row],[ Cost of Goods Sold ]]/Table1_1[[#This Row],[ Total Revenue ]])</f>
        <v>0.11723326490762531</v>
      </c>
      <c r="N669" s="63">
        <f>+Table1_1[[#This Row],[Operating Profit (Gross Profit - Total operating expenses)]]/Table1_1[[#This Row],[ Total Revenue ]]</f>
        <v>0.12546938366795174</v>
      </c>
    </row>
    <row r="670" spans="1:14" x14ac:dyDescent="0.35">
      <c r="A670" t="s">
        <v>359</v>
      </c>
      <c r="B670" t="s">
        <v>15</v>
      </c>
      <c r="C670" s="1">
        <v>41639</v>
      </c>
      <c r="D670" s="2">
        <v>3276800000</v>
      </c>
      <c r="E670" s="2">
        <v>2272400000</v>
      </c>
      <c r="F670" s="2">
        <v>99600000</v>
      </c>
      <c r="G670" t="s">
        <v>12</v>
      </c>
      <c r="H670" s="2">
        <v>370900000</v>
      </c>
      <c r="I670" t="s">
        <v>42</v>
      </c>
      <c r="J670" t="s">
        <v>45</v>
      </c>
      <c r="K670" s="2">
        <f>+Table1_1[[#This Row],[ Total Revenue ]]-Table1_1[[#This Row],[ Cost of Goods Sold ]]</f>
        <v>1004400000</v>
      </c>
      <c r="L670" s="2">
        <f>Table1_1[[#This Row],[Gross Profit (Total Revenue - Cost of Goods Sold)]]-SUM(F670:H670)</f>
        <v>533900000</v>
      </c>
      <c r="M670" s="63">
        <f>1-(Table1_1[[#This Row],[ Cost of Goods Sold ]]/Table1_1[[#This Row],[ Total Revenue ]])</f>
        <v>0.3065185546875</v>
      </c>
      <c r="N670" s="63">
        <f>+Table1_1[[#This Row],[Operating Profit (Gross Profit - Total operating expenses)]]/Table1_1[[#This Row],[ Total Revenue ]]</f>
        <v>0.162933349609375</v>
      </c>
    </row>
    <row r="671" spans="1:14" x14ac:dyDescent="0.35">
      <c r="A671" t="s">
        <v>360</v>
      </c>
      <c r="B671" t="s">
        <v>15</v>
      </c>
      <c r="C671" s="1">
        <v>41670</v>
      </c>
      <c r="D671" s="2">
        <v>53417000000</v>
      </c>
      <c r="E671" s="2">
        <v>34941000000</v>
      </c>
      <c r="F671" s="2">
        <v>12865000000</v>
      </c>
      <c r="G671" t="s">
        <v>12</v>
      </c>
      <c r="H671" s="2">
        <v>1462000000</v>
      </c>
      <c r="I671" t="s">
        <v>19</v>
      </c>
      <c r="J671" t="s">
        <v>294</v>
      </c>
      <c r="K671" s="2">
        <f>+Table1_1[[#This Row],[ Total Revenue ]]-Table1_1[[#This Row],[ Cost of Goods Sold ]]</f>
        <v>18476000000</v>
      </c>
      <c r="L671" s="2">
        <f>Table1_1[[#This Row],[Gross Profit (Total Revenue - Cost of Goods Sold)]]-SUM(F671:H671)</f>
        <v>4149000000</v>
      </c>
      <c r="M671" s="63">
        <f>1-(Table1_1[[#This Row],[ Cost of Goods Sold ]]/Table1_1[[#This Row],[ Total Revenue ]])</f>
        <v>0.34588239698972234</v>
      </c>
      <c r="N671" s="63">
        <f>+Table1_1[[#This Row],[Operating Profit (Gross Profit - Total operating expenses)]]/Table1_1[[#This Row],[ Total Revenue ]]</f>
        <v>7.7671902203418394E-2</v>
      </c>
    </row>
    <row r="672" spans="1:14" x14ac:dyDescent="0.35">
      <c r="A672" t="s">
        <v>361</v>
      </c>
      <c r="B672" t="s">
        <v>15</v>
      </c>
      <c r="C672" s="1">
        <v>41819</v>
      </c>
      <c r="D672" s="2">
        <v>4607309000</v>
      </c>
      <c r="E672" s="2">
        <v>2599828000</v>
      </c>
      <c r="F672" s="2">
        <v>613341000</v>
      </c>
      <c r="G672" s="2">
        <v>716471000</v>
      </c>
      <c r="H672" t="s">
        <v>12</v>
      </c>
      <c r="I672" t="s">
        <v>22</v>
      </c>
      <c r="J672" t="s">
        <v>68</v>
      </c>
      <c r="K672" s="2">
        <f>+Table1_1[[#This Row],[ Total Revenue ]]-Table1_1[[#This Row],[ Cost of Goods Sold ]]</f>
        <v>2007481000</v>
      </c>
      <c r="L672" s="2">
        <f>Table1_1[[#This Row],[Gross Profit (Total Revenue - Cost of Goods Sold)]]-SUM(F672:H672)</f>
        <v>677669000</v>
      </c>
      <c r="M672" s="63">
        <f>1-(Table1_1[[#This Row],[ Cost of Goods Sold ]]/Table1_1[[#This Row],[ Total Revenue ]])</f>
        <v>0.43571659725883372</v>
      </c>
      <c r="N672" s="63">
        <f>+Table1_1[[#This Row],[Operating Profit (Gross Profit - Total operating expenses)]]/Table1_1[[#This Row],[ Total Revenue ]]</f>
        <v>0.1470856415317488</v>
      </c>
    </row>
    <row r="673" spans="1:14" x14ac:dyDescent="0.35">
      <c r="A673" t="s">
        <v>362</v>
      </c>
      <c r="B673" t="s">
        <v>15</v>
      </c>
      <c r="C673" s="1">
        <v>41639</v>
      </c>
      <c r="D673" s="2">
        <v>9531778000</v>
      </c>
      <c r="E673" s="2">
        <v>7567707000</v>
      </c>
      <c r="F673" s="2">
        <v>2177616000</v>
      </c>
      <c r="G673" t="s">
        <v>12</v>
      </c>
      <c r="H673" s="2">
        <v>167425000</v>
      </c>
      <c r="I673" t="s">
        <v>47</v>
      </c>
      <c r="J673" t="s">
        <v>363</v>
      </c>
      <c r="K673" s="2">
        <f>+Table1_1[[#This Row],[ Total Revenue ]]-Table1_1[[#This Row],[ Cost of Goods Sold ]]</f>
        <v>1964071000</v>
      </c>
      <c r="L673" s="2">
        <f>Table1_1[[#This Row],[Gross Profit (Total Revenue - Cost of Goods Sold)]]-SUM(F673:H673)</f>
        <v>-380970000</v>
      </c>
      <c r="M673" s="63">
        <f>1-(Table1_1[[#This Row],[ Cost of Goods Sold ]]/Table1_1[[#This Row],[ Total Revenue ]])</f>
        <v>0.20605505079954656</v>
      </c>
      <c r="N673" s="63">
        <f>+Table1_1[[#This Row],[Operating Profit (Gross Profit - Total operating expenses)]]/Table1_1[[#This Row],[ Total Revenue ]]</f>
        <v>-3.9968408832014343E-2</v>
      </c>
    </row>
    <row r="674" spans="1:14" x14ac:dyDescent="0.35">
      <c r="A674" t="s">
        <v>364</v>
      </c>
      <c r="B674" t="s">
        <v>15</v>
      </c>
      <c r="C674" s="1">
        <v>42004</v>
      </c>
      <c r="D674" s="2">
        <v>18605000000</v>
      </c>
      <c r="E674" s="2">
        <v>7677000000</v>
      </c>
      <c r="F674" s="2">
        <v>7639000000</v>
      </c>
      <c r="G674" t="s">
        <v>12</v>
      </c>
      <c r="H674" s="2">
        <v>938000000</v>
      </c>
      <c r="I674" t="s">
        <v>13</v>
      </c>
      <c r="J674" t="s">
        <v>14</v>
      </c>
      <c r="K674" s="2">
        <f>+Table1_1[[#This Row],[ Total Revenue ]]-Table1_1[[#This Row],[ Cost of Goods Sold ]]</f>
        <v>10928000000</v>
      </c>
      <c r="L674" s="2">
        <f>Table1_1[[#This Row],[Gross Profit (Total Revenue - Cost of Goods Sold)]]-SUM(F674:H674)</f>
        <v>2351000000</v>
      </c>
      <c r="M674" s="63">
        <f>1-(Table1_1[[#This Row],[ Cost of Goods Sold ]]/Table1_1[[#This Row],[ Total Revenue ]])</f>
        <v>0.58736898683149685</v>
      </c>
      <c r="N674" s="63">
        <f>+Table1_1[[#This Row],[Operating Profit (Gross Profit - Total operating expenses)]]/Table1_1[[#This Row],[ Total Revenue ]]</f>
        <v>0.12636388067723731</v>
      </c>
    </row>
    <row r="675" spans="1:14" x14ac:dyDescent="0.35">
      <c r="A675" t="s">
        <v>365</v>
      </c>
      <c r="B675" t="s">
        <v>15</v>
      </c>
      <c r="C675" s="1">
        <v>41639</v>
      </c>
      <c r="D675" s="2">
        <v>6313000000</v>
      </c>
      <c r="E675" s="2">
        <v>3685000000</v>
      </c>
      <c r="F675" s="2">
        <v>1162000000</v>
      </c>
      <c r="G675" t="s">
        <v>12</v>
      </c>
      <c r="H675" s="2">
        <v>800000000</v>
      </c>
      <c r="I675" t="s">
        <v>182</v>
      </c>
      <c r="J675" t="s">
        <v>366</v>
      </c>
      <c r="K675" s="2">
        <f>+Table1_1[[#This Row],[ Total Revenue ]]-Table1_1[[#This Row],[ Cost of Goods Sold ]]</f>
        <v>2628000000</v>
      </c>
      <c r="L675" s="2">
        <f>Table1_1[[#This Row],[Gross Profit (Total Revenue - Cost of Goods Sold)]]-SUM(F675:H675)</f>
        <v>666000000</v>
      </c>
      <c r="M675" s="63">
        <f>1-(Table1_1[[#This Row],[ Cost of Goods Sold ]]/Table1_1[[#This Row],[ Total Revenue ]])</f>
        <v>0.4162838587042611</v>
      </c>
      <c r="N675" s="63">
        <f>+Table1_1[[#This Row],[Operating Profit (Gross Profit - Total operating expenses)]]/Table1_1[[#This Row],[ Total Revenue ]]</f>
        <v>0.10549659432916204</v>
      </c>
    </row>
    <row r="676" spans="1:14" x14ac:dyDescent="0.35">
      <c r="A676" t="s">
        <v>367</v>
      </c>
      <c r="B676" t="s">
        <v>15</v>
      </c>
      <c r="C676" s="1">
        <v>41639</v>
      </c>
      <c r="D676" s="2">
        <v>44062000000</v>
      </c>
      <c r="E676" s="2">
        <v>37940000000</v>
      </c>
      <c r="F676" s="2">
        <v>870000000</v>
      </c>
      <c r="G676" s="2">
        <v>150000000</v>
      </c>
      <c r="H676" t="s">
        <v>12</v>
      </c>
      <c r="I676" t="s">
        <v>59</v>
      </c>
      <c r="J676" t="s">
        <v>193</v>
      </c>
      <c r="K676" s="2">
        <f>+Table1_1[[#This Row],[ Total Revenue ]]-Table1_1[[#This Row],[ Cost of Goods Sold ]]</f>
        <v>6122000000</v>
      </c>
      <c r="L676" s="2">
        <f>Table1_1[[#This Row],[Gross Profit (Total Revenue - Cost of Goods Sold)]]-SUM(F676:H676)</f>
        <v>5102000000</v>
      </c>
      <c r="M676" s="63">
        <f>1-(Table1_1[[#This Row],[ Cost of Goods Sold ]]/Table1_1[[#This Row],[ Total Revenue ]])</f>
        <v>0.13894058372293583</v>
      </c>
      <c r="N676" s="63">
        <f>+Table1_1[[#This Row],[Operating Profit (Gross Profit - Total operating expenses)]]/Table1_1[[#This Row],[ Total Revenue ]]</f>
        <v>0.11579138486677863</v>
      </c>
    </row>
    <row r="677" spans="1:14" x14ac:dyDescent="0.35">
      <c r="A677" t="s">
        <v>368</v>
      </c>
      <c r="B677" t="s">
        <v>15</v>
      </c>
      <c r="C677" s="1">
        <v>41671</v>
      </c>
      <c r="D677" s="2">
        <v>27931000000</v>
      </c>
      <c r="E677" s="2">
        <v>16725000000</v>
      </c>
      <c r="F677" s="2">
        <v>8440000000</v>
      </c>
      <c r="G677" t="s">
        <v>12</v>
      </c>
      <c r="H677" t="s">
        <v>12</v>
      </c>
      <c r="I677" t="s">
        <v>19</v>
      </c>
      <c r="J677" t="s">
        <v>334</v>
      </c>
      <c r="K677" s="2">
        <f>+Table1_1[[#This Row],[ Total Revenue ]]-Table1_1[[#This Row],[ Cost of Goods Sold ]]</f>
        <v>11206000000</v>
      </c>
      <c r="L677" s="2">
        <f>Table1_1[[#This Row],[Gross Profit (Total Revenue - Cost of Goods Sold)]]-SUM(F677:H677)</f>
        <v>2766000000</v>
      </c>
      <c r="M677" s="63">
        <f>1-(Table1_1[[#This Row],[ Cost of Goods Sold ]]/Table1_1[[#This Row],[ Total Revenue ]])</f>
        <v>0.40120296444810422</v>
      </c>
      <c r="N677" s="63">
        <f>+Table1_1[[#This Row],[Operating Profit (Gross Profit - Total operating expenses)]]/Table1_1[[#This Row],[ Total Revenue ]]</f>
        <v>9.9029751888582582E-2</v>
      </c>
    </row>
    <row r="678" spans="1:14" x14ac:dyDescent="0.35">
      <c r="A678" t="s">
        <v>369</v>
      </c>
      <c r="B678" t="s">
        <v>15</v>
      </c>
      <c r="C678" s="1">
        <v>42004</v>
      </c>
      <c r="D678" s="2">
        <v>9441000000</v>
      </c>
      <c r="E678" t="s">
        <v>12</v>
      </c>
      <c r="F678" s="2">
        <v>4014000000</v>
      </c>
      <c r="G678" t="s">
        <v>12</v>
      </c>
      <c r="H678" s="2">
        <v>321000000</v>
      </c>
      <c r="I678" t="s">
        <v>22</v>
      </c>
      <c r="J678" t="s">
        <v>57</v>
      </c>
      <c r="K678" s="2" t="e">
        <f>+Table1_1[[#This Row],[ Total Revenue ]]-Table1_1[[#This Row],[ Cost of Goods Sold ]]</f>
        <v>#VALUE!</v>
      </c>
      <c r="L678" s="2" t="e">
        <f>Table1_1[[#This Row],[Gross Profit (Total Revenue - Cost of Goods Sold)]]-SUM(F678:H678)</f>
        <v>#VALUE!</v>
      </c>
      <c r="M678" s="63" t="e">
        <f>1-(Table1_1[[#This Row],[ Cost of Goods Sold ]]/Table1_1[[#This Row],[ Total Revenue ]])</f>
        <v>#VALUE!</v>
      </c>
      <c r="N678" s="63" t="e">
        <f>+Table1_1[[#This Row],[Operating Profit (Gross Profit - Total operating expenses)]]/Table1_1[[#This Row],[ Total Revenue ]]</f>
        <v>#VALUE!</v>
      </c>
    </row>
    <row r="679" spans="1:14" x14ac:dyDescent="0.35">
      <c r="A679" t="s">
        <v>370</v>
      </c>
      <c r="B679" t="s">
        <v>15</v>
      </c>
      <c r="C679" s="1">
        <v>41639</v>
      </c>
      <c r="D679" s="2">
        <v>635490000</v>
      </c>
      <c r="E679" s="2">
        <v>172050000</v>
      </c>
      <c r="F679" s="2">
        <v>43720000</v>
      </c>
      <c r="G679" t="s">
        <v>12</v>
      </c>
      <c r="H679" s="2">
        <v>186979000</v>
      </c>
      <c r="I679" t="s">
        <v>52</v>
      </c>
      <c r="J679" t="s">
        <v>234</v>
      </c>
      <c r="K679" s="2">
        <f>+Table1_1[[#This Row],[ Total Revenue ]]-Table1_1[[#This Row],[ Cost of Goods Sold ]]</f>
        <v>463440000</v>
      </c>
      <c r="L679" s="2">
        <f>Table1_1[[#This Row],[Gross Profit (Total Revenue - Cost of Goods Sold)]]-SUM(F679:H679)</f>
        <v>232741000</v>
      </c>
      <c r="M679" s="63">
        <f>1-(Table1_1[[#This Row],[ Cost of Goods Sold ]]/Table1_1[[#This Row],[ Total Revenue ]])</f>
        <v>0.72926403247887461</v>
      </c>
      <c r="N679" s="63">
        <f>+Table1_1[[#This Row],[Operating Profit (Gross Profit - Total operating expenses)]]/Table1_1[[#This Row],[ Total Revenue ]]</f>
        <v>0.36623865049017296</v>
      </c>
    </row>
    <row r="680" spans="1:14" x14ac:dyDescent="0.35">
      <c r="A680" t="s">
        <v>371</v>
      </c>
      <c r="B680" t="s">
        <v>15</v>
      </c>
      <c r="C680" s="1">
        <v>41639</v>
      </c>
      <c r="D680" s="2">
        <v>1029475000</v>
      </c>
      <c r="E680" s="2">
        <v>423256000</v>
      </c>
      <c r="F680" s="2">
        <v>27772000</v>
      </c>
      <c r="G680" t="s">
        <v>12</v>
      </c>
      <c r="H680" s="2">
        <v>357165000</v>
      </c>
      <c r="I680" t="s">
        <v>52</v>
      </c>
      <c r="J680" t="s">
        <v>265</v>
      </c>
      <c r="K680" s="2">
        <f>+Table1_1[[#This Row],[ Total Revenue ]]-Table1_1[[#This Row],[ Cost of Goods Sold ]]</f>
        <v>606219000</v>
      </c>
      <c r="L680" s="2">
        <f>Table1_1[[#This Row],[Gross Profit (Total Revenue - Cost of Goods Sold)]]-SUM(F680:H680)</f>
        <v>221282000</v>
      </c>
      <c r="M680" s="63">
        <f>1-(Table1_1[[#This Row],[ Cost of Goods Sold ]]/Table1_1[[#This Row],[ Total Revenue ]])</f>
        <v>0.58886228417397213</v>
      </c>
      <c r="N680" s="63">
        <f>+Table1_1[[#This Row],[Operating Profit (Gross Profit - Total operating expenses)]]/Table1_1[[#This Row],[ Total Revenue ]]</f>
        <v>0.21494645328929796</v>
      </c>
    </row>
    <row r="681" spans="1:14" x14ac:dyDescent="0.35">
      <c r="A681" t="s">
        <v>372</v>
      </c>
      <c r="B681" t="s">
        <v>15</v>
      </c>
      <c r="C681" s="1">
        <v>41639</v>
      </c>
      <c r="D681" s="2">
        <v>12784000000</v>
      </c>
      <c r="E681" s="2">
        <v>11020000000</v>
      </c>
      <c r="F681" s="2">
        <v>649000000</v>
      </c>
      <c r="G681" t="s">
        <v>12</v>
      </c>
      <c r="H681" s="2">
        <v>127000000</v>
      </c>
      <c r="I681" t="s">
        <v>19</v>
      </c>
      <c r="J681" t="s">
        <v>133</v>
      </c>
      <c r="K681" s="2">
        <f>+Table1_1[[#This Row],[ Total Revenue ]]-Table1_1[[#This Row],[ Cost of Goods Sold ]]</f>
        <v>1764000000</v>
      </c>
      <c r="L681" s="2">
        <f>Table1_1[[#This Row],[Gross Profit (Total Revenue - Cost of Goods Sold)]]-SUM(F681:H681)</f>
        <v>988000000</v>
      </c>
      <c r="M681" s="63">
        <f>1-(Table1_1[[#This Row],[ Cost of Goods Sold ]]/Table1_1[[#This Row],[ Total Revenue ]])</f>
        <v>0.13798498122653313</v>
      </c>
      <c r="N681" s="63">
        <f>+Table1_1[[#This Row],[Operating Profit (Gross Profit - Total operating expenses)]]/Table1_1[[#This Row],[ Total Revenue ]]</f>
        <v>7.7284105131414274E-2</v>
      </c>
    </row>
    <row r="682" spans="1:14" x14ac:dyDescent="0.35">
      <c r="A682" t="s">
        <v>373</v>
      </c>
      <c r="B682" t="s">
        <v>15</v>
      </c>
      <c r="C682" s="1">
        <v>42004</v>
      </c>
      <c r="D682" s="2">
        <v>7006000000</v>
      </c>
      <c r="E682" s="2">
        <v>4946000000</v>
      </c>
      <c r="F682" s="2">
        <v>1338000000</v>
      </c>
      <c r="G682" t="s">
        <v>12</v>
      </c>
      <c r="H682" t="s">
        <v>12</v>
      </c>
      <c r="I682" t="s">
        <v>13</v>
      </c>
      <c r="J682" t="s">
        <v>64</v>
      </c>
      <c r="K682" s="2">
        <f>+Table1_1[[#This Row],[ Total Revenue ]]-Table1_1[[#This Row],[ Cost of Goods Sold ]]</f>
        <v>2060000000</v>
      </c>
      <c r="L682" s="2">
        <f>Table1_1[[#This Row],[Gross Profit (Total Revenue - Cost of Goods Sold)]]-SUM(F682:H682)</f>
        <v>722000000</v>
      </c>
      <c r="M682" s="63">
        <f>1-(Table1_1[[#This Row],[ Cost of Goods Sold ]]/Table1_1[[#This Row],[ Total Revenue ]])</f>
        <v>0.29403368541250352</v>
      </c>
      <c r="N682" s="63">
        <f>+Table1_1[[#This Row],[Operating Profit (Gross Profit - Total operating expenses)]]/Table1_1[[#This Row],[ Total Revenue ]]</f>
        <v>0.10305452469312018</v>
      </c>
    </row>
    <row r="683" spans="1:14" x14ac:dyDescent="0.35">
      <c r="A683" t="s">
        <v>374</v>
      </c>
      <c r="B683" t="s">
        <v>15</v>
      </c>
      <c r="C683" s="1">
        <v>41639</v>
      </c>
      <c r="D683" s="2">
        <v>6484892000</v>
      </c>
      <c r="E683" s="2">
        <v>3006009000</v>
      </c>
      <c r="F683" s="2">
        <v>2310780000</v>
      </c>
      <c r="G683" t="s">
        <v>12</v>
      </c>
      <c r="H683" t="s">
        <v>12</v>
      </c>
      <c r="I683" t="s">
        <v>19</v>
      </c>
      <c r="J683" t="s">
        <v>286</v>
      </c>
      <c r="K683" s="2">
        <f>+Table1_1[[#This Row],[ Total Revenue ]]-Table1_1[[#This Row],[ Cost of Goods Sold ]]</f>
        <v>3478883000</v>
      </c>
      <c r="L683" s="2">
        <f>Table1_1[[#This Row],[Gross Profit (Total Revenue - Cost of Goods Sold)]]-SUM(F683:H683)</f>
        <v>1168103000</v>
      </c>
      <c r="M683" s="63">
        <f>1-(Table1_1[[#This Row],[ Cost of Goods Sold ]]/Table1_1[[#This Row],[ Total Revenue ]])</f>
        <v>0.53645966656036825</v>
      </c>
      <c r="N683" s="63">
        <f>+Table1_1[[#This Row],[Operating Profit (Gross Profit - Total operating expenses)]]/Table1_1[[#This Row],[ Total Revenue ]]</f>
        <v>0.18012682400878843</v>
      </c>
    </row>
    <row r="684" spans="1:14" x14ac:dyDescent="0.35">
      <c r="A684" t="s">
        <v>375</v>
      </c>
      <c r="B684" t="s">
        <v>15</v>
      </c>
      <c r="C684" s="1">
        <v>41639</v>
      </c>
      <c r="D684" s="2">
        <v>28105700000</v>
      </c>
      <c r="E684" s="2">
        <v>17203000000</v>
      </c>
      <c r="F684" s="2">
        <v>2138400000</v>
      </c>
      <c r="G684" t="s">
        <v>12</v>
      </c>
      <c r="H684" t="s">
        <v>12</v>
      </c>
      <c r="I684" t="s">
        <v>19</v>
      </c>
      <c r="J684" t="s">
        <v>155</v>
      </c>
      <c r="K684" s="2">
        <f>+Table1_1[[#This Row],[ Total Revenue ]]-Table1_1[[#This Row],[ Cost of Goods Sold ]]</f>
        <v>10902700000</v>
      </c>
      <c r="L684" s="2">
        <f>Table1_1[[#This Row],[Gross Profit (Total Revenue - Cost of Goods Sold)]]-SUM(F684:H684)</f>
        <v>8764300000</v>
      </c>
      <c r="M684" s="63">
        <f>1-(Table1_1[[#This Row],[ Cost of Goods Sold ]]/Table1_1[[#This Row],[ Total Revenue ]])</f>
        <v>0.38791775333829082</v>
      </c>
      <c r="N684" s="63">
        <f>+Table1_1[[#This Row],[Operating Profit (Gross Profit - Total operating expenses)]]/Table1_1[[#This Row],[ Total Revenue ]]</f>
        <v>0.31183354266216462</v>
      </c>
    </row>
    <row r="685" spans="1:14" x14ac:dyDescent="0.35">
      <c r="A685" t="s">
        <v>376</v>
      </c>
      <c r="B685" t="s">
        <v>15</v>
      </c>
      <c r="C685" s="1">
        <v>41729</v>
      </c>
      <c r="D685" s="2">
        <v>1931217000</v>
      </c>
      <c r="E685" s="2">
        <v>802474000</v>
      </c>
      <c r="F685" s="2">
        <v>267278000</v>
      </c>
      <c r="G685" s="2">
        <v>305043000</v>
      </c>
      <c r="H685" s="2">
        <v>94534000</v>
      </c>
      <c r="I685" t="s">
        <v>22</v>
      </c>
      <c r="J685" t="s">
        <v>34</v>
      </c>
      <c r="K685" s="2">
        <f>+Table1_1[[#This Row],[ Total Revenue ]]-Table1_1[[#This Row],[ Cost of Goods Sold ]]</f>
        <v>1128743000</v>
      </c>
      <c r="L685" s="2">
        <f>Table1_1[[#This Row],[Gross Profit (Total Revenue - Cost of Goods Sold)]]-SUM(F685:H685)</f>
        <v>461888000</v>
      </c>
      <c r="M685" s="63">
        <f>1-(Table1_1[[#This Row],[ Cost of Goods Sold ]]/Table1_1[[#This Row],[ Total Revenue ]])</f>
        <v>0.58447238192290141</v>
      </c>
      <c r="N685" s="63">
        <f>+Table1_1[[#This Row],[Operating Profit (Gross Profit - Total operating expenses)]]/Table1_1[[#This Row],[ Total Revenue ]]</f>
        <v>0.23916939422136405</v>
      </c>
    </row>
    <row r="686" spans="1:14" x14ac:dyDescent="0.35">
      <c r="A686" t="s">
        <v>377</v>
      </c>
      <c r="B686" t="s">
        <v>15</v>
      </c>
      <c r="C686" s="1">
        <v>41729</v>
      </c>
      <c r="D686" s="2">
        <v>137392000000</v>
      </c>
      <c r="E686" s="2">
        <v>129040000000</v>
      </c>
      <c r="F686" s="2">
        <v>5388000000</v>
      </c>
      <c r="G686" s="2">
        <v>457000000</v>
      </c>
      <c r="H686" t="s">
        <v>12</v>
      </c>
      <c r="I686" t="s">
        <v>25</v>
      </c>
      <c r="J686" t="s">
        <v>28</v>
      </c>
      <c r="K686" s="2">
        <f>+Table1_1[[#This Row],[ Total Revenue ]]-Table1_1[[#This Row],[ Cost of Goods Sold ]]</f>
        <v>8352000000</v>
      </c>
      <c r="L686" s="2">
        <f>Table1_1[[#This Row],[Gross Profit (Total Revenue - Cost of Goods Sold)]]-SUM(F686:H686)</f>
        <v>2507000000</v>
      </c>
      <c r="M686" s="63">
        <f>1-(Table1_1[[#This Row],[ Cost of Goods Sold ]]/Table1_1[[#This Row],[ Total Revenue ]])</f>
        <v>6.0789565622452524E-2</v>
      </c>
      <c r="N686" s="63">
        <f>+Table1_1[[#This Row],[Operating Profit (Gross Profit - Total operating expenses)]]/Table1_1[[#This Row],[ Total Revenue ]]</f>
        <v>1.8247059508559451E-2</v>
      </c>
    </row>
    <row r="687" spans="1:14" x14ac:dyDescent="0.35">
      <c r="A687" t="s">
        <v>378</v>
      </c>
      <c r="B687" t="s">
        <v>15</v>
      </c>
      <c r="C687" s="1">
        <v>41639</v>
      </c>
      <c r="D687" s="2">
        <v>2972500000</v>
      </c>
      <c r="E687" s="2">
        <v>822400000</v>
      </c>
      <c r="F687" s="2">
        <v>822100000</v>
      </c>
      <c r="G687" t="s">
        <v>12</v>
      </c>
      <c r="H687" s="2">
        <v>93400000</v>
      </c>
      <c r="I687" t="s">
        <v>47</v>
      </c>
      <c r="J687" t="s">
        <v>379</v>
      </c>
      <c r="K687" s="2">
        <f>+Table1_1[[#This Row],[ Total Revenue ]]-Table1_1[[#This Row],[ Cost of Goods Sold ]]</f>
        <v>2150100000</v>
      </c>
      <c r="L687" s="2">
        <f>Table1_1[[#This Row],[Gross Profit (Total Revenue - Cost of Goods Sold)]]-SUM(F687:H687)</f>
        <v>1234600000</v>
      </c>
      <c r="M687" s="63">
        <f>1-(Table1_1[[#This Row],[ Cost of Goods Sold ]]/Table1_1[[#This Row],[ Total Revenue ]])</f>
        <v>0.72333052985702273</v>
      </c>
      <c r="N687" s="63">
        <f>+Table1_1[[#This Row],[Operating Profit (Gross Profit - Total operating expenses)]]/Table1_1[[#This Row],[ Total Revenue ]]</f>
        <v>0.41534062237174096</v>
      </c>
    </row>
    <row r="688" spans="1:14" x14ac:dyDescent="0.35">
      <c r="A688" t="s">
        <v>380</v>
      </c>
      <c r="B688" t="s">
        <v>15</v>
      </c>
      <c r="C688" s="1">
        <v>41639</v>
      </c>
      <c r="D688" s="2">
        <v>35299000000</v>
      </c>
      <c r="E688" s="2">
        <v>22189000000</v>
      </c>
      <c r="F688" s="2">
        <v>8679000000</v>
      </c>
      <c r="G688" t="s">
        <v>12</v>
      </c>
      <c r="H688" s="2">
        <v>217000000</v>
      </c>
      <c r="I688" t="s">
        <v>36</v>
      </c>
      <c r="J688" t="s">
        <v>124</v>
      </c>
      <c r="K688" s="2">
        <f>+Table1_1[[#This Row],[ Total Revenue ]]-Table1_1[[#This Row],[ Cost of Goods Sold ]]</f>
        <v>13110000000</v>
      </c>
      <c r="L688" s="2">
        <f>Table1_1[[#This Row],[Gross Profit (Total Revenue - Cost of Goods Sold)]]-SUM(F688:H688)</f>
        <v>4214000000</v>
      </c>
      <c r="M688" s="63">
        <f>1-(Table1_1[[#This Row],[ Cost of Goods Sold ]]/Table1_1[[#This Row],[ Total Revenue ]])</f>
        <v>0.37139862319045869</v>
      </c>
      <c r="N688" s="63">
        <f>+Table1_1[[#This Row],[Operating Profit (Gross Profit - Total operating expenses)]]/Table1_1[[#This Row],[ Total Revenue ]]</f>
        <v>0.11938015241224964</v>
      </c>
    </row>
    <row r="689" spans="1:14" x14ac:dyDescent="0.35">
      <c r="A689" t="s">
        <v>381</v>
      </c>
      <c r="B689" t="s">
        <v>15</v>
      </c>
      <c r="C689" s="1">
        <v>41639</v>
      </c>
      <c r="D689" s="2">
        <v>68199000000</v>
      </c>
      <c r="E689" s="2">
        <v>38107000000</v>
      </c>
      <c r="F689" s="2">
        <v>9438000000</v>
      </c>
      <c r="G689" t="s">
        <v>12</v>
      </c>
      <c r="H689" s="2">
        <v>16602000000</v>
      </c>
      <c r="I689" t="s">
        <v>47</v>
      </c>
      <c r="J689" t="s">
        <v>48</v>
      </c>
      <c r="K689" s="2">
        <f>+Table1_1[[#This Row],[ Total Revenue ]]-Table1_1[[#This Row],[ Cost of Goods Sold ]]</f>
        <v>30092000000</v>
      </c>
      <c r="L689" s="2">
        <f>Table1_1[[#This Row],[Gross Profit (Total Revenue - Cost of Goods Sold)]]-SUM(F689:H689)</f>
        <v>4052000000</v>
      </c>
      <c r="M689" s="63">
        <f>1-(Table1_1[[#This Row],[ Cost of Goods Sold ]]/Table1_1[[#This Row],[ Total Revenue ]])</f>
        <v>0.44123814132172023</v>
      </c>
      <c r="N689" s="63">
        <f>+Table1_1[[#This Row],[Operating Profit (Gross Profit - Total operating expenses)]]/Table1_1[[#This Row],[ Total Revenue ]]</f>
        <v>5.9414360914382909E-2</v>
      </c>
    </row>
    <row r="690" spans="1:14" x14ac:dyDescent="0.35">
      <c r="A690" t="s">
        <v>382</v>
      </c>
      <c r="B690" t="s">
        <v>15</v>
      </c>
      <c r="C690" s="1">
        <v>41639</v>
      </c>
      <c r="D690" s="2">
        <v>7348754000</v>
      </c>
      <c r="E690" s="2">
        <v>5427945000</v>
      </c>
      <c r="F690" s="2">
        <v>1373878000</v>
      </c>
      <c r="G690" t="s">
        <v>12</v>
      </c>
      <c r="H690" t="s">
        <v>12</v>
      </c>
      <c r="I690" t="s">
        <v>19</v>
      </c>
      <c r="J690" t="s">
        <v>383</v>
      </c>
      <c r="K690" s="2">
        <f>+Table1_1[[#This Row],[ Total Revenue ]]-Table1_1[[#This Row],[ Cost of Goods Sold ]]</f>
        <v>1920809000</v>
      </c>
      <c r="L690" s="2">
        <f>Table1_1[[#This Row],[Gross Profit (Total Revenue - Cost of Goods Sold)]]-SUM(F690:H690)</f>
        <v>546931000</v>
      </c>
      <c r="M690" s="63">
        <f>1-(Table1_1[[#This Row],[ Cost of Goods Sold ]]/Table1_1[[#This Row],[ Total Revenue ]])</f>
        <v>0.26137886776452168</v>
      </c>
      <c r="N690" s="63">
        <f>+Table1_1[[#This Row],[Operating Profit (Gross Profit - Total operating expenses)]]/Table1_1[[#This Row],[ Total Revenue ]]</f>
        <v>7.4424997761525294E-2</v>
      </c>
    </row>
    <row r="691" spans="1:14" x14ac:dyDescent="0.35">
      <c r="A691" t="s">
        <v>384</v>
      </c>
      <c r="B691" t="s">
        <v>15</v>
      </c>
      <c r="C691" s="1">
        <v>41639</v>
      </c>
      <c r="D691" s="2">
        <v>4200700000</v>
      </c>
      <c r="E691" s="2">
        <v>1528500000</v>
      </c>
      <c r="F691" s="2">
        <v>1548600000</v>
      </c>
      <c r="G691" s="2">
        <v>100200000</v>
      </c>
      <c r="H691" t="s">
        <v>12</v>
      </c>
      <c r="I691" t="s">
        <v>36</v>
      </c>
      <c r="J691" t="s">
        <v>124</v>
      </c>
      <c r="K691" s="2">
        <f>+Table1_1[[#This Row],[ Total Revenue ]]-Table1_1[[#This Row],[ Cost of Goods Sold ]]</f>
        <v>2672200000</v>
      </c>
      <c r="L691" s="2">
        <f>Table1_1[[#This Row],[Gross Profit (Total Revenue - Cost of Goods Sold)]]-SUM(F691:H691)</f>
        <v>1023400000</v>
      </c>
      <c r="M691" s="63">
        <f>1-(Table1_1[[#This Row],[ Cost of Goods Sold ]]/Table1_1[[#This Row],[ Total Revenue ]])</f>
        <v>0.63613207322589094</v>
      </c>
      <c r="N691" s="63">
        <f>+Table1_1[[#This Row],[Operating Profit (Gross Profit - Total operating expenses)]]/Table1_1[[#This Row],[ Total Revenue ]]</f>
        <v>0.24362606232294617</v>
      </c>
    </row>
    <row r="692" spans="1:14" x14ac:dyDescent="0.35">
      <c r="A692" t="s">
        <v>385</v>
      </c>
      <c r="B692" t="s">
        <v>15</v>
      </c>
      <c r="C692" s="1">
        <v>41973</v>
      </c>
      <c r="D692" s="2">
        <v>4243200000</v>
      </c>
      <c r="E692" s="2">
        <v>2513000000</v>
      </c>
      <c r="F692" s="2">
        <v>1122000000</v>
      </c>
      <c r="G692" t="s">
        <v>12</v>
      </c>
      <c r="H692" t="s">
        <v>12</v>
      </c>
      <c r="I692" t="s">
        <v>36</v>
      </c>
      <c r="J692" t="s">
        <v>124</v>
      </c>
      <c r="K692" s="2">
        <f>+Table1_1[[#This Row],[ Total Revenue ]]-Table1_1[[#This Row],[ Cost of Goods Sold ]]</f>
        <v>1730200000</v>
      </c>
      <c r="L692" s="2">
        <f>Table1_1[[#This Row],[Gross Profit (Total Revenue - Cost of Goods Sold)]]-SUM(F692:H692)</f>
        <v>608200000</v>
      </c>
      <c r="M692" s="63">
        <f>1-(Table1_1[[#This Row],[ Cost of Goods Sold ]]/Table1_1[[#This Row],[ Total Revenue ]])</f>
        <v>0.40775829562594268</v>
      </c>
      <c r="N692" s="63">
        <f>+Table1_1[[#This Row],[Operating Profit (Gross Profit - Total operating expenses)]]/Table1_1[[#This Row],[ Total Revenue ]]</f>
        <v>0.14333521870286575</v>
      </c>
    </row>
    <row r="693" spans="1:14" x14ac:dyDescent="0.35">
      <c r="A693" t="s">
        <v>386</v>
      </c>
      <c r="B693" t="s">
        <v>15</v>
      </c>
      <c r="C693" s="1">
        <v>41639</v>
      </c>
      <c r="D693" s="2">
        <v>2155551000</v>
      </c>
      <c r="E693" s="2">
        <v>1791594000</v>
      </c>
      <c r="F693" s="2">
        <v>145298000</v>
      </c>
      <c r="G693" t="s">
        <v>12</v>
      </c>
      <c r="H693" t="s">
        <v>12</v>
      </c>
      <c r="I693" t="s">
        <v>59</v>
      </c>
      <c r="J693" t="s">
        <v>387</v>
      </c>
      <c r="K693" s="2">
        <f>+Table1_1[[#This Row],[ Total Revenue ]]-Table1_1[[#This Row],[ Cost of Goods Sold ]]</f>
        <v>363957000</v>
      </c>
      <c r="L693" s="2">
        <f>Table1_1[[#This Row],[Gross Profit (Total Revenue - Cost of Goods Sold)]]-SUM(F693:H693)</f>
        <v>218659000</v>
      </c>
      <c r="M693" s="63">
        <f>1-(Table1_1[[#This Row],[ Cost of Goods Sold ]]/Table1_1[[#This Row],[ Total Revenue ]])</f>
        <v>0.16884638776813909</v>
      </c>
      <c r="N693" s="63">
        <f>+Table1_1[[#This Row],[Operating Profit (Gross Profit - Total operating expenses)]]/Table1_1[[#This Row],[ Total Revenue ]]</f>
        <v>0.10143995665145478</v>
      </c>
    </row>
    <row r="694" spans="1:14" x14ac:dyDescent="0.35">
      <c r="A694" t="s">
        <v>388</v>
      </c>
      <c r="B694" t="s">
        <v>15</v>
      </c>
      <c r="C694" s="1">
        <v>41639</v>
      </c>
      <c r="D694" s="2">
        <v>12261000000</v>
      </c>
      <c r="E694" t="s">
        <v>12</v>
      </c>
      <c r="F694" s="2">
        <v>7226000000</v>
      </c>
      <c r="G694" t="s">
        <v>12</v>
      </c>
      <c r="H694" s="2">
        <v>2958000000</v>
      </c>
      <c r="I694" t="s">
        <v>47</v>
      </c>
      <c r="J694" t="s">
        <v>389</v>
      </c>
      <c r="K694" s="2" t="e">
        <f>+Table1_1[[#This Row],[ Total Revenue ]]-Table1_1[[#This Row],[ Cost of Goods Sold ]]</f>
        <v>#VALUE!</v>
      </c>
      <c r="L694" s="2" t="e">
        <f>Table1_1[[#This Row],[Gross Profit (Total Revenue - Cost of Goods Sold)]]-SUM(F694:H694)</f>
        <v>#VALUE!</v>
      </c>
      <c r="M694" s="63" t="e">
        <f>1-(Table1_1[[#This Row],[ Cost of Goods Sold ]]/Table1_1[[#This Row],[ Total Revenue ]])</f>
        <v>#VALUE!</v>
      </c>
      <c r="N694" s="63" t="e">
        <f>+Table1_1[[#This Row],[Operating Profit (Gross Profit - Total operating expenses)]]/Table1_1[[#This Row],[ Total Revenue ]]</f>
        <v>#VALUE!</v>
      </c>
    </row>
    <row r="695" spans="1:14" x14ac:dyDescent="0.35">
      <c r="A695" t="s">
        <v>390</v>
      </c>
      <c r="B695" t="s">
        <v>15</v>
      </c>
      <c r="C695" s="1">
        <v>42004</v>
      </c>
      <c r="D695" s="2">
        <v>31821000000</v>
      </c>
      <c r="E695" s="2">
        <v>16447000000</v>
      </c>
      <c r="F695" s="2">
        <v>6469000000</v>
      </c>
      <c r="G695" s="2">
        <v>1770000000</v>
      </c>
      <c r="H695" t="s">
        <v>12</v>
      </c>
      <c r="I695" t="s">
        <v>13</v>
      </c>
      <c r="J695" t="s">
        <v>164</v>
      </c>
      <c r="K695" s="2">
        <f>+Table1_1[[#This Row],[ Total Revenue ]]-Table1_1[[#This Row],[ Cost of Goods Sold ]]</f>
        <v>15374000000</v>
      </c>
      <c r="L695" s="2">
        <f>Table1_1[[#This Row],[Gross Profit (Total Revenue - Cost of Goods Sold)]]-SUM(F695:H695)</f>
        <v>7135000000</v>
      </c>
      <c r="M695" s="63">
        <f>1-(Table1_1[[#This Row],[ Cost of Goods Sold ]]/Table1_1[[#This Row],[ Total Revenue ]])</f>
        <v>0.48314006473712323</v>
      </c>
      <c r="N695" s="63">
        <f>+Table1_1[[#This Row],[Operating Profit (Gross Profit - Total operating expenses)]]/Table1_1[[#This Row],[ Total Revenue ]]</f>
        <v>0.2242229973916596</v>
      </c>
    </row>
    <row r="696" spans="1:14" x14ac:dyDescent="0.35">
      <c r="A696" t="s">
        <v>391</v>
      </c>
      <c r="B696" t="s">
        <v>15</v>
      </c>
      <c r="C696" s="1">
        <v>41639</v>
      </c>
      <c r="D696" s="2">
        <v>2246428000</v>
      </c>
      <c r="E696" s="2">
        <v>1073497000</v>
      </c>
      <c r="F696" t="s">
        <v>12</v>
      </c>
      <c r="G696" t="s">
        <v>12</v>
      </c>
      <c r="H696" t="s">
        <v>12</v>
      </c>
      <c r="I696" t="s">
        <v>36</v>
      </c>
      <c r="J696" t="s">
        <v>214</v>
      </c>
      <c r="K696" s="2">
        <f>+Table1_1[[#This Row],[ Total Revenue ]]-Table1_1[[#This Row],[ Cost of Goods Sold ]]</f>
        <v>1172931000</v>
      </c>
      <c r="L696" s="2">
        <f>Table1_1[[#This Row],[Gross Profit (Total Revenue - Cost of Goods Sold)]]-SUM(F696:H696)</f>
        <v>1172931000</v>
      </c>
      <c r="M696" s="63">
        <f>1-(Table1_1[[#This Row],[ Cost of Goods Sold ]]/Table1_1[[#This Row],[ Total Revenue ]])</f>
        <v>0.52213157955652267</v>
      </c>
      <c r="N696" s="63">
        <f>+Table1_1[[#This Row],[Operating Profit (Gross Profit - Total operating expenses)]]/Table1_1[[#This Row],[ Total Revenue ]]</f>
        <v>0.52213157955652267</v>
      </c>
    </row>
    <row r="697" spans="1:14" x14ac:dyDescent="0.35">
      <c r="A697" t="s">
        <v>392</v>
      </c>
      <c r="B697" t="s">
        <v>15</v>
      </c>
      <c r="C697" s="1">
        <v>41639</v>
      </c>
      <c r="D697" s="2">
        <v>24466000000</v>
      </c>
      <c r="E697" s="2">
        <v>14009000000</v>
      </c>
      <c r="F697" s="2">
        <v>2362000000</v>
      </c>
      <c r="G697" t="s">
        <v>12</v>
      </c>
      <c r="H697" t="s">
        <v>12</v>
      </c>
      <c r="I697" t="s">
        <v>36</v>
      </c>
      <c r="J697" t="s">
        <v>393</v>
      </c>
      <c r="K697" s="2">
        <f>+Table1_1[[#This Row],[ Total Revenue ]]-Table1_1[[#This Row],[ Cost of Goods Sold ]]</f>
        <v>10457000000</v>
      </c>
      <c r="L697" s="2">
        <f>Table1_1[[#This Row],[Gross Profit (Total Revenue - Cost of Goods Sold)]]-SUM(F697:H697)</f>
        <v>8095000000</v>
      </c>
      <c r="M697" s="63">
        <f>1-(Table1_1[[#This Row],[ Cost of Goods Sold ]]/Table1_1[[#This Row],[ Total Revenue ]])</f>
        <v>0.42740946619798903</v>
      </c>
      <c r="N697" s="63">
        <f>+Table1_1[[#This Row],[Operating Profit (Gross Profit - Total operating expenses)]]/Table1_1[[#This Row],[ Total Revenue ]]</f>
        <v>0.33086732608517944</v>
      </c>
    </row>
    <row r="698" spans="1:14" x14ac:dyDescent="0.35">
      <c r="A698" t="s">
        <v>394</v>
      </c>
      <c r="B698" t="s">
        <v>15</v>
      </c>
      <c r="C698" s="1">
        <v>41882</v>
      </c>
      <c r="D698" s="2">
        <v>15855000000</v>
      </c>
      <c r="E698" s="2">
        <v>7281000000</v>
      </c>
      <c r="F698" s="2">
        <v>2774000000</v>
      </c>
      <c r="G698" s="2">
        <v>1725000000</v>
      </c>
      <c r="H698" t="s">
        <v>12</v>
      </c>
      <c r="I698" t="s">
        <v>59</v>
      </c>
      <c r="J698" t="s">
        <v>138</v>
      </c>
      <c r="K698" s="2">
        <f>+Table1_1[[#This Row],[ Total Revenue ]]-Table1_1[[#This Row],[ Cost of Goods Sold ]]</f>
        <v>8574000000</v>
      </c>
      <c r="L698" s="2">
        <f>Table1_1[[#This Row],[Gross Profit (Total Revenue - Cost of Goods Sold)]]-SUM(F698:H698)</f>
        <v>4075000000</v>
      </c>
      <c r="M698" s="63">
        <f>1-(Table1_1[[#This Row],[ Cost of Goods Sold ]]/Table1_1[[#This Row],[ Total Revenue ]])</f>
        <v>0.54077578051087982</v>
      </c>
      <c r="N698" s="63">
        <f>+Table1_1[[#This Row],[Operating Profit (Gross Profit - Total operating expenses)]]/Table1_1[[#This Row],[ Total Revenue ]]</f>
        <v>0.25701671397035636</v>
      </c>
    </row>
    <row r="699" spans="1:14" x14ac:dyDescent="0.35">
      <c r="A699" t="s">
        <v>395</v>
      </c>
      <c r="B699" t="s">
        <v>15</v>
      </c>
      <c r="C699" s="1">
        <v>42004</v>
      </c>
      <c r="D699" s="2">
        <v>9055800000</v>
      </c>
      <c r="E699" s="2">
        <v>7129200000</v>
      </c>
      <c r="F699" s="2">
        <v>505800000</v>
      </c>
      <c r="G699" t="s">
        <v>12</v>
      </c>
      <c r="H699" t="s">
        <v>12</v>
      </c>
      <c r="I699" t="s">
        <v>59</v>
      </c>
      <c r="J699" t="s">
        <v>138</v>
      </c>
      <c r="K699" s="2">
        <f>+Table1_1[[#This Row],[ Total Revenue ]]-Table1_1[[#This Row],[ Cost of Goods Sold ]]</f>
        <v>1926600000</v>
      </c>
      <c r="L699" s="2">
        <f>Table1_1[[#This Row],[Gross Profit (Total Revenue - Cost of Goods Sold)]]-SUM(F699:H699)</f>
        <v>1420800000</v>
      </c>
      <c r="M699" s="63">
        <f>1-(Table1_1[[#This Row],[ Cost of Goods Sold ]]/Table1_1[[#This Row],[ Total Revenue ]])</f>
        <v>0.21274763135228247</v>
      </c>
      <c r="N699" s="63">
        <f>+Table1_1[[#This Row],[Operating Profit (Gross Profit - Total operating expenses)]]/Table1_1[[#This Row],[ Total Revenue ]]</f>
        <v>0.15689392433578481</v>
      </c>
    </row>
    <row r="700" spans="1:14" x14ac:dyDescent="0.35">
      <c r="A700" t="s">
        <v>396</v>
      </c>
      <c r="B700" t="s">
        <v>15</v>
      </c>
      <c r="C700" s="1">
        <v>41639</v>
      </c>
      <c r="D700" s="2">
        <v>100160000000</v>
      </c>
      <c r="E700" s="2">
        <v>87758000000</v>
      </c>
      <c r="F700" s="2">
        <v>7851000000</v>
      </c>
      <c r="G700" t="s">
        <v>12</v>
      </c>
      <c r="H700" s="2">
        <v>1220000000</v>
      </c>
      <c r="I700" t="s">
        <v>83</v>
      </c>
      <c r="J700" t="s">
        <v>341</v>
      </c>
      <c r="K700" s="2">
        <f>+Table1_1[[#This Row],[ Total Revenue ]]-Table1_1[[#This Row],[ Cost of Goods Sold ]]</f>
        <v>12402000000</v>
      </c>
      <c r="L700" s="2">
        <f>Table1_1[[#This Row],[Gross Profit (Total Revenue - Cost of Goods Sold)]]-SUM(F700:H700)</f>
        <v>3331000000</v>
      </c>
      <c r="M700" s="63">
        <f>1-(Table1_1[[#This Row],[ Cost of Goods Sold ]]/Table1_1[[#This Row],[ Total Revenue ]])</f>
        <v>0.12382188498402558</v>
      </c>
      <c r="N700" s="63">
        <f>+Table1_1[[#This Row],[Operating Profit (Gross Profit - Total operating expenses)]]/Table1_1[[#This Row],[ Total Revenue ]]</f>
        <v>3.3256789137380192E-2</v>
      </c>
    </row>
    <row r="701" spans="1:14" x14ac:dyDescent="0.35">
      <c r="A701" t="s">
        <v>397</v>
      </c>
      <c r="B701" t="s">
        <v>15</v>
      </c>
      <c r="C701" s="1">
        <v>41639</v>
      </c>
      <c r="D701" s="2">
        <v>44033000000</v>
      </c>
      <c r="E701" s="2">
        <v>16954000000</v>
      </c>
      <c r="F701" s="2">
        <v>11911000000</v>
      </c>
      <c r="G701" s="2">
        <v>7503000000</v>
      </c>
      <c r="H701" t="s">
        <v>12</v>
      </c>
      <c r="I701" t="s">
        <v>25</v>
      </c>
      <c r="J701" t="s">
        <v>26</v>
      </c>
      <c r="K701" s="2">
        <f>+Table1_1[[#This Row],[ Total Revenue ]]-Table1_1[[#This Row],[ Cost of Goods Sold ]]</f>
        <v>27079000000</v>
      </c>
      <c r="L701" s="2">
        <f>Table1_1[[#This Row],[Gross Profit (Total Revenue - Cost of Goods Sold)]]-SUM(F701:H701)</f>
        <v>7665000000</v>
      </c>
      <c r="M701" s="63">
        <f>1-(Table1_1[[#This Row],[ Cost of Goods Sold ]]/Table1_1[[#This Row],[ Total Revenue ]])</f>
        <v>0.6149705902391388</v>
      </c>
      <c r="N701" s="63">
        <f>+Table1_1[[#This Row],[Operating Profit (Gross Profit - Total operating expenses)]]/Table1_1[[#This Row],[ Total Revenue ]]</f>
        <v>0.17407398996207391</v>
      </c>
    </row>
    <row r="702" spans="1:14" x14ac:dyDescent="0.35">
      <c r="A702" t="s">
        <v>398</v>
      </c>
      <c r="B702" t="s">
        <v>15</v>
      </c>
      <c r="C702" s="1">
        <v>41639</v>
      </c>
      <c r="D702" s="2">
        <v>11325000000</v>
      </c>
      <c r="E702" s="2">
        <v>2156000000</v>
      </c>
      <c r="F702" s="2">
        <v>3469000000</v>
      </c>
      <c r="G702" t="s">
        <v>12</v>
      </c>
      <c r="H702" s="2">
        <v>2500000000</v>
      </c>
      <c r="I702" t="s">
        <v>83</v>
      </c>
      <c r="J702" t="s">
        <v>84</v>
      </c>
      <c r="K702" s="2">
        <f>+Table1_1[[#This Row],[ Total Revenue ]]-Table1_1[[#This Row],[ Cost of Goods Sold ]]</f>
        <v>9169000000</v>
      </c>
      <c r="L702" s="2">
        <f>Table1_1[[#This Row],[Gross Profit (Total Revenue - Cost of Goods Sold)]]-SUM(F702:H702)</f>
        <v>3200000000</v>
      </c>
      <c r="M702" s="63">
        <f>1-(Table1_1[[#This Row],[ Cost of Goods Sold ]]/Table1_1[[#This Row],[ Total Revenue ]])</f>
        <v>0.80962472406181019</v>
      </c>
      <c r="N702" s="63">
        <f>+Table1_1[[#This Row],[Operating Profit (Gross Profit - Total operating expenses)]]/Table1_1[[#This Row],[ Total Revenue ]]</f>
        <v>0.282560706401766</v>
      </c>
    </row>
    <row r="703" spans="1:14" x14ac:dyDescent="0.35">
      <c r="A703" t="s">
        <v>399</v>
      </c>
      <c r="B703" t="s">
        <v>15</v>
      </c>
      <c r="C703" s="1">
        <v>41820</v>
      </c>
      <c r="D703" s="2">
        <v>86833000000</v>
      </c>
      <c r="E703" s="2">
        <v>27078000000</v>
      </c>
      <c r="F703" s="2">
        <v>20488000000</v>
      </c>
      <c r="G703" s="2">
        <v>11381000000</v>
      </c>
      <c r="H703" t="s">
        <v>12</v>
      </c>
      <c r="I703" t="s">
        <v>22</v>
      </c>
      <c r="J703" t="s">
        <v>400</v>
      </c>
      <c r="K703" s="2">
        <f>+Table1_1[[#This Row],[ Total Revenue ]]-Table1_1[[#This Row],[ Cost of Goods Sold ]]</f>
        <v>59755000000</v>
      </c>
      <c r="L703" s="2">
        <f>Table1_1[[#This Row],[Gross Profit (Total Revenue - Cost of Goods Sold)]]-SUM(F703:H703)</f>
        <v>27886000000</v>
      </c>
      <c r="M703" s="63">
        <f>1-(Table1_1[[#This Row],[ Cost of Goods Sold ]]/Table1_1[[#This Row],[ Total Revenue ]])</f>
        <v>0.68816003132449644</v>
      </c>
      <c r="N703" s="63">
        <f>+Table1_1[[#This Row],[Operating Profit (Gross Profit - Total operating expenses)]]/Table1_1[[#This Row],[ Total Revenue ]]</f>
        <v>0.32114518673776099</v>
      </c>
    </row>
    <row r="704" spans="1:14" x14ac:dyDescent="0.35">
      <c r="A704" t="s">
        <v>401</v>
      </c>
      <c r="B704" t="s">
        <v>15</v>
      </c>
      <c r="C704" s="1">
        <v>41639</v>
      </c>
      <c r="D704" s="2">
        <v>4822539000</v>
      </c>
      <c r="E704" s="2">
        <v>83692000</v>
      </c>
      <c r="F704" s="2">
        <v>2540954000</v>
      </c>
      <c r="G704" t="s">
        <v>12</v>
      </c>
      <c r="H704" s="2">
        <v>231912000</v>
      </c>
      <c r="I704" t="s">
        <v>47</v>
      </c>
      <c r="J704" t="s">
        <v>105</v>
      </c>
      <c r="K704" s="2">
        <f>+Table1_1[[#This Row],[ Total Revenue ]]-Table1_1[[#This Row],[ Cost of Goods Sold ]]</f>
        <v>4738847000</v>
      </c>
      <c r="L704" s="2">
        <f>Table1_1[[#This Row],[Gross Profit (Total Revenue - Cost of Goods Sold)]]-SUM(F704:H704)</f>
        <v>1965981000</v>
      </c>
      <c r="M704" s="63">
        <f>1-(Table1_1[[#This Row],[ Cost of Goods Sold ]]/Table1_1[[#This Row],[ Total Revenue ]])</f>
        <v>0.98264565615747224</v>
      </c>
      <c r="N704" s="63">
        <f>+Table1_1[[#This Row],[Operating Profit (Gross Profit - Total operating expenses)]]/Table1_1[[#This Row],[ Total Revenue ]]</f>
        <v>0.40766513241261504</v>
      </c>
    </row>
    <row r="705" spans="1:14" x14ac:dyDescent="0.35">
      <c r="A705" t="s">
        <v>402</v>
      </c>
      <c r="B705" t="s">
        <v>15</v>
      </c>
      <c r="C705" s="1">
        <v>42004</v>
      </c>
      <c r="D705" s="2">
        <v>2485983000</v>
      </c>
      <c r="E705" s="2">
        <v>1127233000</v>
      </c>
      <c r="F705" s="2">
        <v>728582000</v>
      </c>
      <c r="G705" s="2">
        <v>123297000</v>
      </c>
      <c r="H705" s="2">
        <v>29185000</v>
      </c>
      <c r="I705" t="s">
        <v>25</v>
      </c>
      <c r="J705" t="s">
        <v>318</v>
      </c>
      <c r="K705" s="2">
        <f>+Table1_1[[#This Row],[ Total Revenue ]]-Table1_1[[#This Row],[ Cost of Goods Sold ]]</f>
        <v>1358750000</v>
      </c>
      <c r="L705" s="2">
        <f>Table1_1[[#This Row],[Gross Profit (Total Revenue - Cost of Goods Sold)]]-SUM(F705:H705)</f>
        <v>477686000</v>
      </c>
      <c r="M705" s="63">
        <f>1-(Table1_1[[#This Row],[ Cost of Goods Sold ]]/Table1_1[[#This Row],[ Total Revenue ]])</f>
        <v>0.54656447771364491</v>
      </c>
      <c r="N705" s="63">
        <f>+Table1_1[[#This Row],[Operating Profit (Gross Profit - Total operating expenses)]]/Table1_1[[#This Row],[ Total Revenue ]]</f>
        <v>0.19215175646816571</v>
      </c>
    </row>
    <row r="706" spans="1:14" x14ac:dyDescent="0.35">
      <c r="A706" t="s">
        <v>403</v>
      </c>
      <c r="B706" t="s">
        <v>15</v>
      </c>
      <c r="C706" s="1">
        <v>41879</v>
      </c>
      <c r="D706" s="2">
        <v>16358000000</v>
      </c>
      <c r="E706" s="2">
        <v>10921000000</v>
      </c>
      <c r="F706" s="2">
        <v>939000000</v>
      </c>
      <c r="G706" s="2">
        <v>1371000000</v>
      </c>
      <c r="H706" t="s">
        <v>12</v>
      </c>
      <c r="I706" t="s">
        <v>22</v>
      </c>
      <c r="J706" t="s">
        <v>34</v>
      </c>
      <c r="K706" s="2">
        <f>+Table1_1[[#This Row],[ Total Revenue ]]-Table1_1[[#This Row],[ Cost of Goods Sold ]]</f>
        <v>5437000000</v>
      </c>
      <c r="L706" s="2">
        <f>Table1_1[[#This Row],[Gross Profit (Total Revenue - Cost of Goods Sold)]]-SUM(F706:H706)</f>
        <v>3127000000</v>
      </c>
      <c r="M706" s="63">
        <f>1-(Table1_1[[#This Row],[ Cost of Goods Sold ]]/Table1_1[[#This Row],[ Total Revenue ]])</f>
        <v>0.33237559603863553</v>
      </c>
      <c r="N706" s="63">
        <f>+Table1_1[[#This Row],[Operating Profit (Gross Profit - Total operating expenses)]]/Table1_1[[#This Row],[ Total Revenue ]]</f>
        <v>0.19116028854383177</v>
      </c>
    </row>
    <row r="707" spans="1:14" x14ac:dyDescent="0.35">
      <c r="A707" t="s">
        <v>404</v>
      </c>
      <c r="B707" t="s">
        <v>15</v>
      </c>
      <c r="C707" s="1">
        <v>41639</v>
      </c>
      <c r="D707" s="2">
        <v>5312686000</v>
      </c>
      <c r="E707" s="2">
        <v>1252812000</v>
      </c>
      <c r="F707" s="2">
        <v>466498000</v>
      </c>
      <c r="G707" t="s">
        <v>12</v>
      </c>
      <c r="H707" s="2">
        <v>1602390000</v>
      </c>
      <c r="I707" t="s">
        <v>83</v>
      </c>
      <c r="J707" t="s">
        <v>144</v>
      </c>
      <c r="K707" s="2">
        <f>+Table1_1[[#This Row],[ Total Revenue ]]-Table1_1[[#This Row],[ Cost of Goods Sold ]]</f>
        <v>4059874000</v>
      </c>
      <c r="L707" s="2">
        <f>Table1_1[[#This Row],[Gross Profit (Total Revenue - Cost of Goods Sold)]]-SUM(F707:H707)</f>
        <v>1990986000</v>
      </c>
      <c r="M707" s="63">
        <f>1-(Table1_1[[#This Row],[ Cost of Goods Sold ]]/Table1_1[[#This Row],[ Total Revenue ]])</f>
        <v>0.76418482101144314</v>
      </c>
      <c r="N707" s="63">
        <f>+Table1_1[[#This Row],[Operating Profit (Gross Profit - Total operating expenses)]]/Table1_1[[#This Row],[ Total Revenue ]]</f>
        <v>0.37476071426016894</v>
      </c>
    </row>
    <row r="708" spans="1:14" x14ac:dyDescent="0.35">
      <c r="A708" t="s">
        <v>405</v>
      </c>
      <c r="B708" t="s">
        <v>15</v>
      </c>
      <c r="C708" s="1">
        <v>42369</v>
      </c>
      <c r="D708" s="2">
        <v>9429300000</v>
      </c>
      <c r="E708" s="2">
        <v>5213200000</v>
      </c>
      <c r="F708" s="2">
        <v>2180700000</v>
      </c>
      <c r="G708" s="2">
        <v>671900000</v>
      </c>
      <c r="H708" t="s">
        <v>12</v>
      </c>
      <c r="I708" t="s">
        <v>25</v>
      </c>
      <c r="J708" t="s">
        <v>26</v>
      </c>
      <c r="K708" s="2">
        <f>+Table1_1[[#This Row],[ Total Revenue ]]-Table1_1[[#This Row],[ Cost of Goods Sold ]]</f>
        <v>4216100000</v>
      </c>
      <c r="L708" s="2">
        <f>Table1_1[[#This Row],[Gross Profit (Total Revenue - Cost of Goods Sold)]]-SUM(F708:H708)</f>
        <v>1363500000</v>
      </c>
      <c r="M708" s="63">
        <f>1-(Table1_1[[#This Row],[ Cost of Goods Sold ]]/Table1_1[[#This Row],[ Total Revenue ]])</f>
        <v>0.44712757044531404</v>
      </c>
      <c r="N708" s="63">
        <f>+Table1_1[[#This Row],[Operating Profit (Gross Profit - Total operating expenses)]]/Table1_1[[#This Row],[ Total Revenue ]]</f>
        <v>0.14460246253698578</v>
      </c>
    </row>
    <row r="709" spans="1:14" x14ac:dyDescent="0.35">
      <c r="A709" t="s">
        <v>406</v>
      </c>
      <c r="B709" t="s">
        <v>15</v>
      </c>
      <c r="C709" s="1">
        <v>42004</v>
      </c>
      <c r="D709" s="2">
        <v>5115000000</v>
      </c>
      <c r="E709" s="2">
        <v>945000000</v>
      </c>
      <c r="F709" s="2">
        <v>495000000</v>
      </c>
      <c r="G709" t="s">
        <v>12</v>
      </c>
      <c r="H709" s="2">
        <v>1759000000</v>
      </c>
      <c r="I709" t="s">
        <v>83</v>
      </c>
      <c r="J709" t="s">
        <v>84</v>
      </c>
      <c r="K709" s="2">
        <f>+Table1_1[[#This Row],[ Total Revenue ]]-Table1_1[[#This Row],[ Cost of Goods Sold ]]</f>
        <v>4170000000</v>
      </c>
      <c r="L709" s="2">
        <f>Table1_1[[#This Row],[Gross Profit (Total Revenue - Cost of Goods Sold)]]-SUM(F709:H709)</f>
        <v>1916000000</v>
      </c>
      <c r="M709" s="63">
        <f>1-(Table1_1[[#This Row],[ Cost of Goods Sold ]]/Table1_1[[#This Row],[ Total Revenue ]])</f>
        <v>0.81524926686217003</v>
      </c>
      <c r="N709" s="63">
        <f>+Table1_1[[#This Row],[Operating Profit (Gross Profit - Total operating expenses)]]/Table1_1[[#This Row],[ Total Revenue ]]</f>
        <v>0.37458455522971651</v>
      </c>
    </row>
    <row r="710" spans="1:14" x14ac:dyDescent="0.35">
      <c r="A710" t="s">
        <v>407</v>
      </c>
      <c r="B710" t="s">
        <v>15</v>
      </c>
      <c r="C710" s="1">
        <v>41639</v>
      </c>
      <c r="D710" s="2">
        <v>3100000000</v>
      </c>
      <c r="E710" s="2">
        <v>1316000000</v>
      </c>
      <c r="F710" s="2">
        <v>1054000000</v>
      </c>
      <c r="G710" t="s">
        <v>12</v>
      </c>
      <c r="H710" s="2">
        <v>122000000</v>
      </c>
      <c r="I710" t="s">
        <v>47</v>
      </c>
      <c r="J710" t="s">
        <v>379</v>
      </c>
      <c r="K710" s="2">
        <f>+Table1_1[[#This Row],[ Total Revenue ]]-Table1_1[[#This Row],[ Cost of Goods Sold ]]</f>
        <v>1784000000</v>
      </c>
      <c r="L710" s="2">
        <f>Table1_1[[#This Row],[Gross Profit (Total Revenue - Cost of Goods Sold)]]-SUM(F710:H710)</f>
        <v>608000000</v>
      </c>
      <c r="M710" s="63">
        <f>1-(Table1_1[[#This Row],[ Cost of Goods Sold ]]/Table1_1[[#This Row],[ Total Revenue ]])</f>
        <v>0.5754838709677419</v>
      </c>
      <c r="N710" s="63">
        <f>+Table1_1[[#This Row],[Operating Profit (Gross Profit - Total operating expenses)]]/Table1_1[[#This Row],[ Total Revenue ]]</f>
        <v>0.19612903225806452</v>
      </c>
    </row>
    <row r="711" spans="1:14" x14ac:dyDescent="0.35">
      <c r="A711" t="s">
        <v>408</v>
      </c>
      <c r="B711" t="s">
        <v>15</v>
      </c>
      <c r="C711" s="1">
        <v>41639</v>
      </c>
      <c r="D711" s="2">
        <v>15136000000</v>
      </c>
      <c r="E711" s="2">
        <v>8152000000</v>
      </c>
      <c r="F711" s="2">
        <v>1280000000</v>
      </c>
      <c r="G711" t="s">
        <v>12</v>
      </c>
      <c r="H711" s="2">
        <v>2163000000</v>
      </c>
      <c r="I711" t="s">
        <v>42</v>
      </c>
      <c r="J711" t="s">
        <v>43</v>
      </c>
      <c r="K711" s="2">
        <f>+Table1_1[[#This Row],[ Total Revenue ]]-Table1_1[[#This Row],[ Cost of Goods Sold ]]</f>
        <v>6984000000</v>
      </c>
      <c r="L711" s="2">
        <f>Table1_1[[#This Row],[Gross Profit (Total Revenue - Cost of Goods Sold)]]-SUM(F711:H711)</f>
        <v>3541000000</v>
      </c>
      <c r="M711" s="63">
        <f>1-(Table1_1[[#This Row],[ Cost of Goods Sold ]]/Table1_1[[#This Row],[ Total Revenue ]])</f>
        <v>0.46141649048625788</v>
      </c>
      <c r="N711" s="63">
        <f>+Table1_1[[#This Row],[Operating Profit (Gross Profit - Total operating expenses)]]/Table1_1[[#This Row],[ Total Revenue ]]</f>
        <v>0.23394556025369978</v>
      </c>
    </row>
    <row r="712" spans="1:14" x14ac:dyDescent="0.35">
      <c r="A712" t="s">
        <v>409</v>
      </c>
      <c r="B712" t="s">
        <v>15</v>
      </c>
      <c r="C712" s="1">
        <v>41639</v>
      </c>
      <c r="D712" s="2">
        <v>8414000000</v>
      </c>
      <c r="E712" s="2">
        <v>5299000000</v>
      </c>
      <c r="F712" s="2">
        <v>584000000</v>
      </c>
      <c r="G712" s="2">
        <v>469000000</v>
      </c>
      <c r="H712" s="2">
        <v>1362000000</v>
      </c>
      <c r="I712" t="s">
        <v>59</v>
      </c>
      <c r="J712" t="s">
        <v>410</v>
      </c>
      <c r="K712" s="2">
        <f>+Table1_1[[#This Row],[ Total Revenue ]]-Table1_1[[#This Row],[ Cost of Goods Sold ]]</f>
        <v>3115000000</v>
      </c>
      <c r="L712" s="2">
        <f>Table1_1[[#This Row],[Gross Profit (Total Revenue - Cost of Goods Sold)]]-SUM(F712:H712)</f>
        <v>700000000</v>
      </c>
      <c r="M712" s="63">
        <f>1-(Table1_1[[#This Row],[ Cost of Goods Sold ]]/Table1_1[[#This Row],[ Total Revenue ]])</f>
        <v>0.37021630615640599</v>
      </c>
      <c r="N712" s="63">
        <f>+Table1_1[[#This Row],[Operating Profit (Gross Profit - Total operating expenses)]]/Table1_1[[#This Row],[ Total Revenue ]]</f>
        <v>8.3194675540765387E-2</v>
      </c>
    </row>
    <row r="713" spans="1:14" x14ac:dyDescent="0.35">
      <c r="A713" t="s">
        <v>411</v>
      </c>
      <c r="B713" t="s">
        <v>15</v>
      </c>
      <c r="C713" s="1">
        <v>42004</v>
      </c>
      <c r="D713" s="2">
        <v>5504656000</v>
      </c>
      <c r="E713" s="2">
        <v>3752760000</v>
      </c>
      <c r="F713" s="2">
        <v>876927000</v>
      </c>
      <c r="G713" s="2">
        <v>472321000</v>
      </c>
      <c r="H713" t="s">
        <v>12</v>
      </c>
      <c r="I713" t="s">
        <v>22</v>
      </c>
      <c r="J713" t="s">
        <v>57</v>
      </c>
      <c r="K713" s="2">
        <f>+Table1_1[[#This Row],[ Total Revenue ]]-Table1_1[[#This Row],[ Cost of Goods Sold ]]</f>
        <v>1751896000</v>
      </c>
      <c r="L713" s="2">
        <f>Table1_1[[#This Row],[Gross Profit (Total Revenue - Cost of Goods Sold)]]-SUM(F713:H713)</f>
        <v>402648000</v>
      </c>
      <c r="M713" s="63">
        <f>1-(Table1_1[[#This Row],[ Cost of Goods Sold ]]/Table1_1[[#This Row],[ Total Revenue ]])</f>
        <v>0.31825712633087333</v>
      </c>
      <c r="N713" s="63">
        <f>+Table1_1[[#This Row],[Operating Profit (Gross Profit - Total operating expenses)]]/Table1_1[[#This Row],[ Total Revenue ]]</f>
        <v>7.3146805177289914E-2</v>
      </c>
    </row>
    <row r="714" spans="1:14" x14ac:dyDescent="0.35">
      <c r="A714" t="s">
        <v>412</v>
      </c>
      <c r="B714" t="s">
        <v>15</v>
      </c>
      <c r="C714" s="1">
        <v>41639</v>
      </c>
      <c r="D714" s="2">
        <v>1857000000</v>
      </c>
      <c r="E714" s="2">
        <v>411000000</v>
      </c>
      <c r="F714" s="2">
        <v>311000000</v>
      </c>
      <c r="G714" t="s">
        <v>12</v>
      </c>
      <c r="H714" s="2">
        <v>685000000</v>
      </c>
      <c r="I714" t="s">
        <v>83</v>
      </c>
      <c r="J714" t="s">
        <v>84</v>
      </c>
      <c r="K714" s="2">
        <f>+Table1_1[[#This Row],[ Total Revenue ]]-Table1_1[[#This Row],[ Cost of Goods Sold ]]</f>
        <v>1446000000</v>
      </c>
      <c r="L714" s="2">
        <f>Table1_1[[#This Row],[Gross Profit (Total Revenue - Cost of Goods Sold)]]-SUM(F714:H714)</f>
        <v>450000000</v>
      </c>
      <c r="M714" s="63">
        <f>1-(Table1_1[[#This Row],[ Cost of Goods Sold ]]/Table1_1[[#This Row],[ Total Revenue ]])</f>
        <v>0.77867528271405495</v>
      </c>
      <c r="N714" s="63">
        <f>+Table1_1[[#This Row],[Operating Profit (Gross Profit - Total operating expenses)]]/Table1_1[[#This Row],[ Total Revenue ]]</f>
        <v>0.24232633279483037</v>
      </c>
    </row>
    <row r="715" spans="1:14" x14ac:dyDescent="0.35">
      <c r="A715" t="s">
        <v>413</v>
      </c>
      <c r="B715" t="s">
        <v>15</v>
      </c>
      <c r="C715" s="1">
        <v>41790</v>
      </c>
      <c r="D715" s="2">
        <v>27799000000</v>
      </c>
      <c r="E715" s="2">
        <v>15353000000</v>
      </c>
      <c r="F715" s="2">
        <v>8766000000</v>
      </c>
      <c r="G715" t="s">
        <v>12</v>
      </c>
      <c r="H715" t="s">
        <v>12</v>
      </c>
      <c r="I715" t="s">
        <v>19</v>
      </c>
      <c r="J715" t="s">
        <v>289</v>
      </c>
      <c r="K715" s="2">
        <f>+Table1_1[[#This Row],[ Total Revenue ]]-Table1_1[[#This Row],[ Cost of Goods Sold ]]</f>
        <v>12446000000</v>
      </c>
      <c r="L715" s="2">
        <f>Table1_1[[#This Row],[Gross Profit (Total Revenue - Cost of Goods Sold)]]-SUM(F715:H715)</f>
        <v>3680000000</v>
      </c>
      <c r="M715" s="63">
        <f>1-(Table1_1[[#This Row],[ Cost of Goods Sold ]]/Table1_1[[#This Row],[ Total Revenue ]])</f>
        <v>0.44771394654483976</v>
      </c>
      <c r="N715" s="63">
        <f>+Table1_1[[#This Row],[Operating Profit (Gross Profit - Total operating expenses)]]/Table1_1[[#This Row],[ Total Revenue ]]</f>
        <v>0.13237886254901254</v>
      </c>
    </row>
    <row r="716" spans="1:14" x14ac:dyDescent="0.35">
      <c r="A716" t="s">
        <v>414</v>
      </c>
      <c r="B716" t="s">
        <v>15</v>
      </c>
      <c r="C716" s="1">
        <v>42004</v>
      </c>
      <c r="D716" s="2">
        <v>6288000000</v>
      </c>
      <c r="E716" s="2">
        <v>2620000000</v>
      </c>
      <c r="F716" s="2">
        <v>1917000000</v>
      </c>
      <c r="G716" t="s">
        <v>12</v>
      </c>
      <c r="H716" s="2">
        <v>573000000</v>
      </c>
      <c r="I716" t="s">
        <v>13</v>
      </c>
      <c r="J716" t="s">
        <v>211</v>
      </c>
      <c r="K716" s="2">
        <f>+Table1_1[[#This Row],[ Total Revenue ]]-Table1_1[[#This Row],[ Cost of Goods Sold ]]</f>
        <v>3668000000</v>
      </c>
      <c r="L716" s="2">
        <f>Table1_1[[#This Row],[Gross Profit (Total Revenue - Cost of Goods Sold)]]-SUM(F716:H716)</f>
        <v>1178000000</v>
      </c>
      <c r="M716" s="63">
        <f>1-(Table1_1[[#This Row],[ Cost of Goods Sold ]]/Table1_1[[#This Row],[ Total Revenue ]])</f>
        <v>0.58333333333333326</v>
      </c>
      <c r="N716" s="63">
        <f>+Table1_1[[#This Row],[Operating Profit (Gross Profit - Total operating expenses)]]/Table1_1[[#This Row],[ Total Revenue ]]</f>
        <v>0.18734096692111959</v>
      </c>
    </row>
    <row r="717" spans="1:14" x14ac:dyDescent="0.35">
      <c r="A717" t="s">
        <v>415</v>
      </c>
      <c r="B717" t="s">
        <v>15</v>
      </c>
      <c r="C717" s="1">
        <v>41639</v>
      </c>
      <c r="D717" s="2">
        <v>19221000000</v>
      </c>
      <c r="E717" s="2">
        <v>14117000000</v>
      </c>
      <c r="F717" s="2">
        <v>1905000000</v>
      </c>
      <c r="G717" t="s">
        <v>12</v>
      </c>
      <c r="H717" t="s">
        <v>12</v>
      </c>
      <c r="I717" t="s">
        <v>83</v>
      </c>
      <c r="J717" t="s">
        <v>114</v>
      </c>
      <c r="K717" s="2">
        <f>+Table1_1[[#This Row],[ Total Revenue ]]-Table1_1[[#This Row],[ Cost of Goods Sold ]]</f>
        <v>5104000000</v>
      </c>
      <c r="L717" s="2">
        <f>Table1_1[[#This Row],[Gross Profit (Total Revenue - Cost of Goods Sold)]]-SUM(F717:H717)</f>
        <v>3199000000</v>
      </c>
      <c r="M717" s="63">
        <f>1-(Table1_1[[#This Row],[ Cost of Goods Sold ]]/Table1_1[[#This Row],[ Total Revenue ]])</f>
        <v>0.26554289579106183</v>
      </c>
      <c r="N717" s="63">
        <f>+Table1_1[[#This Row],[Operating Profit (Gross Profit - Total operating expenses)]]/Table1_1[[#This Row],[ Total Revenue ]]</f>
        <v>0.16643254773424901</v>
      </c>
    </row>
    <row r="718" spans="1:14" x14ac:dyDescent="0.35">
      <c r="A718" t="s">
        <v>416</v>
      </c>
      <c r="B718" t="s">
        <v>15</v>
      </c>
      <c r="C718" s="1">
        <v>42004</v>
      </c>
      <c r="D718" s="2">
        <v>11624000000</v>
      </c>
      <c r="E718" s="2">
        <v>4201000000</v>
      </c>
      <c r="F718" s="2">
        <v>2897000000</v>
      </c>
      <c r="G718" t="s">
        <v>12</v>
      </c>
      <c r="H718" s="2">
        <v>951000000</v>
      </c>
      <c r="I718" t="s">
        <v>13</v>
      </c>
      <c r="J718" t="s">
        <v>178</v>
      </c>
      <c r="K718" s="2">
        <f>+Table1_1[[#This Row],[ Total Revenue ]]-Table1_1[[#This Row],[ Cost of Goods Sold ]]</f>
        <v>7423000000</v>
      </c>
      <c r="L718" s="2">
        <f>Table1_1[[#This Row],[Gross Profit (Total Revenue - Cost of Goods Sold)]]-SUM(F718:H718)</f>
        <v>3575000000</v>
      </c>
      <c r="M718" s="63">
        <f>1-(Table1_1[[#This Row],[ Cost of Goods Sold ]]/Table1_1[[#This Row],[ Total Revenue ]])</f>
        <v>0.63859256710254653</v>
      </c>
      <c r="N718" s="63">
        <f>+Table1_1[[#This Row],[Operating Profit (Gross Profit - Total operating expenses)]]/Table1_1[[#This Row],[ Total Revenue ]]</f>
        <v>0.30755333792154166</v>
      </c>
    </row>
    <row r="719" spans="1:14" x14ac:dyDescent="0.35">
      <c r="A719" t="s">
        <v>417</v>
      </c>
      <c r="B719" t="s">
        <v>15</v>
      </c>
      <c r="C719" s="1">
        <v>41754</v>
      </c>
      <c r="D719" s="2">
        <v>6325000000</v>
      </c>
      <c r="E719" s="2">
        <v>2406000000</v>
      </c>
      <c r="F719" s="2">
        <v>2179000000</v>
      </c>
      <c r="G719" s="2">
        <v>918000000</v>
      </c>
      <c r="H719" t="s">
        <v>12</v>
      </c>
      <c r="I719" t="s">
        <v>22</v>
      </c>
      <c r="J719" t="s">
        <v>57</v>
      </c>
      <c r="K719" s="2">
        <f>+Table1_1[[#This Row],[ Total Revenue ]]-Table1_1[[#This Row],[ Cost of Goods Sold ]]</f>
        <v>3919000000</v>
      </c>
      <c r="L719" s="2">
        <f>Table1_1[[#This Row],[Gross Profit (Total Revenue - Cost of Goods Sold)]]-SUM(F719:H719)</f>
        <v>822000000</v>
      </c>
      <c r="M719" s="63">
        <f>1-(Table1_1[[#This Row],[ Cost of Goods Sold ]]/Table1_1[[#This Row],[ Total Revenue ]])</f>
        <v>0.61960474308300395</v>
      </c>
      <c r="N719" s="63">
        <f>+Table1_1[[#This Row],[Operating Profit (Gross Profit - Total operating expenses)]]/Table1_1[[#This Row],[ Total Revenue ]]</f>
        <v>0.12996047430830041</v>
      </c>
    </row>
    <row r="720" spans="1:14" x14ac:dyDescent="0.35">
      <c r="A720" t="s">
        <v>418</v>
      </c>
      <c r="B720" t="s">
        <v>15</v>
      </c>
      <c r="C720" s="1">
        <v>41639</v>
      </c>
      <c r="D720" s="2">
        <v>19052046000</v>
      </c>
      <c r="E720" s="2">
        <v>17641421000</v>
      </c>
      <c r="F720" s="2">
        <v>467904000</v>
      </c>
      <c r="G720" t="s">
        <v>12</v>
      </c>
      <c r="H720" t="s">
        <v>12</v>
      </c>
      <c r="I720" t="s">
        <v>59</v>
      </c>
      <c r="J720" t="s">
        <v>419</v>
      </c>
      <c r="K720" s="2">
        <f>+Table1_1[[#This Row],[ Total Revenue ]]-Table1_1[[#This Row],[ Cost of Goods Sold ]]</f>
        <v>1410625000</v>
      </c>
      <c r="L720" s="2">
        <f>Table1_1[[#This Row],[Gross Profit (Total Revenue - Cost of Goods Sold)]]-SUM(F720:H720)</f>
        <v>942721000</v>
      </c>
      <c r="M720" s="63">
        <f>1-(Table1_1[[#This Row],[ Cost of Goods Sold ]]/Table1_1[[#This Row],[ Total Revenue ]])</f>
        <v>7.4040604352939354E-2</v>
      </c>
      <c r="N720" s="63">
        <f>+Table1_1[[#This Row],[Operating Profit (Gross Profit - Total operating expenses)]]/Table1_1[[#This Row],[ Total Revenue ]]</f>
        <v>4.9481352291507172E-2</v>
      </c>
    </row>
    <row r="721" spans="1:14" x14ac:dyDescent="0.35">
      <c r="A721" t="s">
        <v>420</v>
      </c>
      <c r="B721" t="s">
        <v>15</v>
      </c>
      <c r="C721" s="1">
        <v>41665</v>
      </c>
      <c r="D721" s="2">
        <v>4130000000</v>
      </c>
      <c r="E721" s="2">
        <v>1862000000</v>
      </c>
      <c r="F721" s="2">
        <v>436000000</v>
      </c>
      <c r="G721" s="2">
        <v>1336000000</v>
      </c>
      <c r="H721" t="s">
        <v>12</v>
      </c>
      <c r="I721" t="s">
        <v>22</v>
      </c>
      <c r="J721" t="s">
        <v>34</v>
      </c>
      <c r="K721" s="2">
        <f>+Table1_1[[#This Row],[ Total Revenue ]]-Table1_1[[#This Row],[ Cost of Goods Sold ]]</f>
        <v>2268000000</v>
      </c>
      <c r="L721" s="2">
        <f>Table1_1[[#This Row],[Gross Profit (Total Revenue - Cost of Goods Sold)]]-SUM(F721:H721)</f>
        <v>496000000</v>
      </c>
      <c r="M721" s="63">
        <f>1-(Table1_1[[#This Row],[ Cost of Goods Sold ]]/Table1_1[[#This Row],[ Total Revenue ]])</f>
        <v>0.54915254237288136</v>
      </c>
      <c r="N721" s="63">
        <f>+Table1_1[[#This Row],[Operating Profit (Gross Profit - Total operating expenses)]]/Table1_1[[#This Row],[ Total Revenue ]]</f>
        <v>0.12009685230024213</v>
      </c>
    </row>
    <row r="722" spans="1:14" x14ac:dyDescent="0.35">
      <c r="A722" t="s">
        <v>421</v>
      </c>
      <c r="B722" t="s">
        <v>15</v>
      </c>
      <c r="C722" s="1">
        <v>41639</v>
      </c>
      <c r="D722" s="2">
        <v>5607000000</v>
      </c>
      <c r="E722" s="2">
        <v>3482100000</v>
      </c>
      <c r="F722" s="2">
        <v>1399500000</v>
      </c>
      <c r="G722" t="s">
        <v>12</v>
      </c>
      <c r="H722" t="s">
        <v>12</v>
      </c>
      <c r="I722" t="s">
        <v>19</v>
      </c>
      <c r="J722" t="s">
        <v>422</v>
      </c>
      <c r="K722" s="2">
        <f>+Table1_1[[#This Row],[ Total Revenue ]]-Table1_1[[#This Row],[ Cost of Goods Sold ]]</f>
        <v>2124900000</v>
      </c>
      <c r="L722" s="2">
        <f>Table1_1[[#This Row],[Gross Profit (Total Revenue - Cost of Goods Sold)]]-SUM(F722:H722)</f>
        <v>725400000</v>
      </c>
      <c r="M722" s="63">
        <f>1-(Table1_1[[#This Row],[ Cost of Goods Sold ]]/Table1_1[[#This Row],[ Total Revenue ]])</f>
        <v>0.37897271268057786</v>
      </c>
      <c r="N722" s="63">
        <f>+Table1_1[[#This Row],[Operating Profit (Gross Profit - Total operating expenses)]]/Table1_1[[#This Row],[ Total Revenue ]]</f>
        <v>0.12937399678972714</v>
      </c>
    </row>
    <row r="723" spans="1:14" x14ac:dyDescent="0.35">
      <c r="A723" t="s">
        <v>423</v>
      </c>
      <c r="B723" t="s">
        <v>15</v>
      </c>
      <c r="C723" s="1">
        <v>41639</v>
      </c>
      <c r="D723" s="2">
        <v>780209000</v>
      </c>
      <c r="E723" s="2">
        <v>38851000</v>
      </c>
      <c r="F723" s="2">
        <v>56881000</v>
      </c>
      <c r="G723" t="s">
        <v>12</v>
      </c>
      <c r="H723" s="2">
        <v>306769000</v>
      </c>
      <c r="I723" t="s">
        <v>52</v>
      </c>
      <c r="J723" t="s">
        <v>265</v>
      </c>
      <c r="K723" s="2">
        <f>+Table1_1[[#This Row],[ Total Revenue ]]-Table1_1[[#This Row],[ Cost of Goods Sold ]]</f>
        <v>741358000</v>
      </c>
      <c r="L723" s="2">
        <f>Table1_1[[#This Row],[Gross Profit (Total Revenue - Cost of Goods Sold)]]-SUM(F723:H723)</f>
        <v>377708000</v>
      </c>
      <c r="M723" s="63">
        <f>1-(Table1_1[[#This Row],[ Cost of Goods Sold ]]/Table1_1[[#This Row],[ Total Revenue ]])</f>
        <v>0.95020436831669464</v>
      </c>
      <c r="N723" s="63">
        <f>+Table1_1[[#This Row],[Operating Profit (Gross Profit - Total operating expenses)]]/Table1_1[[#This Row],[ Total Revenue ]]</f>
        <v>0.48411130863653201</v>
      </c>
    </row>
    <row r="724" spans="1:14" x14ac:dyDescent="0.35">
      <c r="A724" t="s">
        <v>424</v>
      </c>
      <c r="B724" t="s">
        <v>15</v>
      </c>
      <c r="C724" s="1">
        <v>41639</v>
      </c>
      <c r="D724" s="2">
        <v>11871879000</v>
      </c>
      <c r="E724" s="2">
        <v>10222213000</v>
      </c>
      <c r="F724" s="2">
        <v>541586000</v>
      </c>
      <c r="G724" t="s">
        <v>12</v>
      </c>
      <c r="H724" s="2">
        <v>239343000</v>
      </c>
      <c r="I724" t="s">
        <v>83</v>
      </c>
      <c r="J724" t="s">
        <v>84</v>
      </c>
      <c r="K724" s="2">
        <f>+Table1_1[[#This Row],[ Total Revenue ]]-Table1_1[[#This Row],[ Cost of Goods Sold ]]</f>
        <v>1649666000</v>
      </c>
      <c r="L724" s="2">
        <f>Table1_1[[#This Row],[Gross Profit (Total Revenue - Cost of Goods Sold)]]-SUM(F724:H724)</f>
        <v>868737000</v>
      </c>
      <c r="M724" s="63">
        <f>1-(Table1_1[[#This Row],[ Cost of Goods Sold ]]/Table1_1[[#This Row],[ Total Revenue ]])</f>
        <v>0.13895576260506026</v>
      </c>
      <c r="N724" s="63">
        <f>+Table1_1[[#This Row],[Operating Profit (Gross Profit - Total operating expenses)]]/Table1_1[[#This Row],[ Total Revenue ]]</f>
        <v>7.3176032201810681E-2</v>
      </c>
    </row>
    <row r="725" spans="1:14" x14ac:dyDescent="0.35">
      <c r="A725" t="s">
        <v>425</v>
      </c>
      <c r="B725" t="s">
        <v>15</v>
      </c>
      <c r="C725" s="1">
        <v>42369</v>
      </c>
      <c r="D725" s="2">
        <v>15134400000</v>
      </c>
      <c r="E725" s="2">
        <v>12491400000</v>
      </c>
      <c r="F725" s="2">
        <v>431800000</v>
      </c>
      <c r="G725" t="s">
        <v>12</v>
      </c>
      <c r="H725" s="2">
        <v>291100000</v>
      </c>
      <c r="I725" t="s">
        <v>19</v>
      </c>
      <c r="J725" t="s">
        <v>323</v>
      </c>
      <c r="K725" s="2">
        <f>+Table1_1[[#This Row],[ Total Revenue ]]-Table1_1[[#This Row],[ Cost of Goods Sold ]]</f>
        <v>2643000000</v>
      </c>
      <c r="L725" s="2">
        <f>Table1_1[[#This Row],[Gross Profit (Total Revenue - Cost of Goods Sold)]]-SUM(F725:H725)</f>
        <v>1920100000</v>
      </c>
      <c r="M725" s="63">
        <f>1-(Table1_1[[#This Row],[ Cost of Goods Sold ]]/Table1_1[[#This Row],[ Total Revenue ]])</f>
        <v>0.17463526799873141</v>
      </c>
      <c r="N725" s="63">
        <f>+Table1_1[[#This Row],[Operating Profit (Gross Profit - Total operating expenses)]]/Table1_1[[#This Row],[ Total Revenue ]]</f>
        <v>0.12686991225288086</v>
      </c>
    </row>
    <row r="726" spans="1:14" x14ac:dyDescent="0.35">
      <c r="A726" t="s">
        <v>426</v>
      </c>
      <c r="B726" t="s">
        <v>15</v>
      </c>
      <c r="C726" s="1">
        <v>41639</v>
      </c>
      <c r="D726" s="2">
        <v>6649237000</v>
      </c>
      <c r="E726" s="2">
        <v>3280236000</v>
      </c>
      <c r="F726" s="2">
        <v>2265516000</v>
      </c>
      <c r="G726" t="s">
        <v>12</v>
      </c>
      <c r="H726" t="s">
        <v>12</v>
      </c>
      <c r="I726" t="s">
        <v>19</v>
      </c>
      <c r="J726" t="s">
        <v>79</v>
      </c>
      <c r="K726" s="2">
        <f>+Table1_1[[#This Row],[ Total Revenue ]]-Table1_1[[#This Row],[ Cost of Goods Sold ]]</f>
        <v>3369001000</v>
      </c>
      <c r="L726" s="2">
        <f>Table1_1[[#This Row],[Gross Profit (Total Revenue - Cost of Goods Sold)]]-SUM(F726:H726)</f>
        <v>1103485000</v>
      </c>
      <c r="M726" s="63">
        <f>1-(Table1_1[[#This Row],[ Cost of Goods Sold ]]/Table1_1[[#This Row],[ Total Revenue ]])</f>
        <v>0.50667482599883262</v>
      </c>
      <c r="N726" s="63">
        <f>+Table1_1[[#This Row],[Operating Profit (Gross Profit - Total operating expenses)]]/Table1_1[[#This Row],[ Total Revenue ]]</f>
        <v>0.16595663532522603</v>
      </c>
    </row>
    <row r="727" spans="1:14" x14ac:dyDescent="0.35">
      <c r="A727" t="s">
        <v>427</v>
      </c>
      <c r="B727" t="s">
        <v>15</v>
      </c>
      <c r="C727" s="1">
        <v>41639</v>
      </c>
      <c r="D727" s="2">
        <v>20170000000</v>
      </c>
      <c r="E727" s="2">
        <v>6497000000</v>
      </c>
      <c r="F727" s="2">
        <v>2108000000</v>
      </c>
      <c r="G727" t="s">
        <v>12</v>
      </c>
      <c r="H727" s="2">
        <v>4203000000</v>
      </c>
      <c r="I727" t="s">
        <v>83</v>
      </c>
      <c r="J727" t="s">
        <v>84</v>
      </c>
      <c r="K727" s="2">
        <f>+Table1_1[[#This Row],[ Total Revenue ]]-Table1_1[[#This Row],[ Cost of Goods Sold ]]</f>
        <v>13673000000</v>
      </c>
      <c r="L727" s="2">
        <f>Table1_1[[#This Row],[Gross Profit (Total Revenue - Cost of Goods Sold)]]-SUM(F727:H727)</f>
        <v>7362000000</v>
      </c>
      <c r="M727" s="63">
        <f>1-(Table1_1[[#This Row],[ Cost of Goods Sold ]]/Table1_1[[#This Row],[ Total Revenue ]])</f>
        <v>0.67788795240456123</v>
      </c>
      <c r="N727" s="63">
        <f>+Table1_1[[#This Row],[Operating Profit (Gross Profit - Total operating expenses)]]/Table1_1[[#This Row],[ Total Revenue ]]</f>
        <v>0.36499752107089739</v>
      </c>
    </row>
    <row r="728" spans="1:14" x14ac:dyDescent="0.35">
      <c r="A728" t="s">
        <v>428</v>
      </c>
      <c r="B728" t="s">
        <v>15</v>
      </c>
      <c r="C728" s="1">
        <v>41639</v>
      </c>
      <c r="D728" s="2">
        <v>1346100000</v>
      </c>
      <c r="E728" s="2">
        <v>81100000</v>
      </c>
      <c r="F728" s="2">
        <v>812800000</v>
      </c>
      <c r="G728" t="s">
        <v>12</v>
      </c>
      <c r="H728" s="2">
        <v>69900000</v>
      </c>
      <c r="I728" t="s">
        <v>47</v>
      </c>
      <c r="J728" t="s">
        <v>429</v>
      </c>
      <c r="K728" s="2">
        <f>+Table1_1[[#This Row],[ Total Revenue ]]-Table1_1[[#This Row],[ Cost of Goods Sold ]]</f>
        <v>1265000000</v>
      </c>
      <c r="L728" s="2">
        <f>Table1_1[[#This Row],[Gross Profit (Total Revenue - Cost of Goods Sold)]]-SUM(F728:H728)</f>
        <v>382300000</v>
      </c>
      <c r="M728" s="63">
        <f>1-(Table1_1[[#This Row],[ Cost of Goods Sold ]]/Table1_1[[#This Row],[ Total Revenue ]])</f>
        <v>0.93975187578931729</v>
      </c>
      <c r="N728" s="63">
        <f>+Table1_1[[#This Row],[Operating Profit (Gross Profit - Total operating expenses)]]/Table1_1[[#This Row],[ Total Revenue ]]</f>
        <v>0.28400564594012334</v>
      </c>
    </row>
    <row r="729" spans="1:14" x14ac:dyDescent="0.35">
      <c r="A729" t="s">
        <v>430</v>
      </c>
      <c r="B729" t="s">
        <v>15</v>
      </c>
      <c r="C729" s="1">
        <v>41639</v>
      </c>
      <c r="D729" s="2">
        <v>3791335000</v>
      </c>
      <c r="E729" s="2">
        <v>1650622000</v>
      </c>
      <c r="F729" s="2">
        <v>1420096000</v>
      </c>
      <c r="G729" s="2">
        <v>110412000</v>
      </c>
      <c r="H729" t="s">
        <v>12</v>
      </c>
      <c r="I729" t="s">
        <v>13</v>
      </c>
      <c r="J729" t="s">
        <v>431</v>
      </c>
      <c r="K729" s="2">
        <f>+Table1_1[[#This Row],[ Total Revenue ]]-Table1_1[[#This Row],[ Cost of Goods Sold ]]</f>
        <v>2140713000</v>
      </c>
      <c r="L729" s="2">
        <f>Table1_1[[#This Row],[Gross Profit (Total Revenue - Cost of Goods Sold)]]-SUM(F729:H729)</f>
        <v>610205000</v>
      </c>
      <c r="M729" s="63">
        <f>1-(Table1_1[[#This Row],[ Cost of Goods Sold ]]/Table1_1[[#This Row],[ Total Revenue ]])</f>
        <v>0.56463303823059685</v>
      </c>
      <c r="N729" s="63">
        <f>+Table1_1[[#This Row],[Operating Profit (Gross Profit - Total operating expenses)]]/Table1_1[[#This Row],[ Total Revenue ]]</f>
        <v>0.16094726527727041</v>
      </c>
    </row>
    <row r="730" spans="1:14" x14ac:dyDescent="0.35">
      <c r="A730" t="s">
        <v>432</v>
      </c>
      <c r="B730" t="s">
        <v>15</v>
      </c>
      <c r="C730" s="1">
        <v>41639</v>
      </c>
      <c r="D730" s="2">
        <v>16661000000</v>
      </c>
      <c r="E730" s="2">
        <v>13900700000</v>
      </c>
      <c r="F730" s="2">
        <v>559500000</v>
      </c>
      <c r="G730" s="2">
        <v>251400000</v>
      </c>
      <c r="H730" s="2">
        <v>571700000</v>
      </c>
      <c r="I730" t="s">
        <v>13</v>
      </c>
      <c r="J730" t="s">
        <v>127</v>
      </c>
      <c r="K730" s="2">
        <f>+Table1_1[[#This Row],[ Total Revenue ]]-Table1_1[[#This Row],[ Cost of Goods Sold ]]</f>
        <v>2760300000</v>
      </c>
      <c r="L730" s="2">
        <f>Table1_1[[#This Row],[Gross Profit (Total Revenue - Cost of Goods Sold)]]-SUM(F730:H730)</f>
        <v>1377700000</v>
      </c>
      <c r="M730" s="63">
        <f>1-(Table1_1[[#This Row],[ Cost of Goods Sold ]]/Table1_1[[#This Row],[ Total Revenue ]])</f>
        <v>0.16567432927195247</v>
      </c>
      <c r="N730" s="63">
        <f>+Table1_1[[#This Row],[Operating Profit (Gross Profit - Total operating expenses)]]/Table1_1[[#This Row],[ Total Revenue ]]</f>
        <v>8.2690114638977255E-2</v>
      </c>
    </row>
    <row r="731" spans="1:14" x14ac:dyDescent="0.35">
      <c r="A731" t="s">
        <v>433</v>
      </c>
      <c r="B731" t="s">
        <v>15</v>
      </c>
      <c r="C731" s="1">
        <v>42004</v>
      </c>
      <c r="D731" s="2">
        <v>17090000000</v>
      </c>
      <c r="E731" s="2">
        <v>12207000000</v>
      </c>
      <c r="F731" t="s">
        <v>12</v>
      </c>
      <c r="G731" t="s">
        <v>12</v>
      </c>
      <c r="H731" s="2">
        <v>2433000000</v>
      </c>
      <c r="I731" t="s">
        <v>42</v>
      </c>
      <c r="J731" t="s">
        <v>43</v>
      </c>
      <c r="K731" s="2">
        <f>+Table1_1[[#This Row],[ Total Revenue ]]-Table1_1[[#This Row],[ Cost of Goods Sold ]]</f>
        <v>4883000000</v>
      </c>
      <c r="L731" s="2">
        <f>Table1_1[[#This Row],[Gross Profit (Total Revenue - Cost of Goods Sold)]]-SUM(F731:H731)</f>
        <v>2450000000</v>
      </c>
      <c r="M731" s="63">
        <f>1-(Table1_1[[#This Row],[ Cost of Goods Sold ]]/Table1_1[[#This Row],[ Total Revenue ]])</f>
        <v>0.28572264482153309</v>
      </c>
      <c r="N731" s="63">
        <f>+Table1_1[[#This Row],[Operating Profit (Gross Profit - Total operating expenses)]]/Table1_1[[#This Row],[ Total Revenue ]]</f>
        <v>0.14335868929198362</v>
      </c>
    </row>
    <row r="732" spans="1:14" x14ac:dyDescent="0.35">
      <c r="A732" t="s">
        <v>434</v>
      </c>
      <c r="B732" t="s">
        <v>15</v>
      </c>
      <c r="C732" s="1">
        <v>41639</v>
      </c>
      <c r="D732" s="2">
        <v>6793306000</v>
      </c>
      <c r="E732" s="2">
        <v>1077420000</v>
      </c>
      <c r="F732" s="2">
        <v>3185497000</v>
      </c>
      <c r="G732" t="s">
        <v>12</v>
      </c>
      <c r="H732" s="2">
        <v>117975000</v>
      </c>
      <c r="I732" t="s">
        <v>19</v>
      </c>
      <c r="J732" t="s">
        <v>77</v>
      </c>
      <c r="K732" s="2">
        <f>+Table1_1[[#This Row],[ Total Revenue ]]-Table1_1[[#This Row],[ Cost of Goods Sold ]]</f>
        <v>5715886000</v>
      </c>
      <c r="L732" s="2">
        <f>Table1_1[[#This Row],[Gross Profit (Total Revenue - Cost of Goods Sold)]]-SUM(F732:H732)</f>
        <v>2412414000</v>
      </c>
      <c r="M732" s="63">
        <f>1-(Table1_1[[#This Row],[ Cost of Goods Sold ]]/Table1_1[[#This Row],[ Total Revenue ]])</f>
        <v>0.84139975440529247</v>
      </c>
      <c r="N732" s="63">
        <f>+Table1_1[[#This Row],[Operating Profit (Gross Profit - Total operating expenses)]]/Table1_1[[#This Row],[ Total Revenue ]]</f>
        <v>0.35511634541414738</v>
      </c>
    </row>
    <row r="733" spans="1:14" x14ac:dyDescent="0.35">
      <c r="A733" t="s">
        <v>435</v>
      </c>
      <c r="B733" t="s">
        <v>15</v>
      </c>
      <c r="C733" s="1">
        <v>41755</v>
      </c>
      <c r="D733" s="2">
        <v>3585141000</v>
      </c>
      <c r="E733" s="2">
        <v>2566444000</v>
      </c>
      <c r="F733" t="s">
        <v>12</v>
      </c>
      <c r="G733" t="s">
        <v>12</v>
      </c>
      <c r="H733" t="s">
        <v>12</v>
      </c>
      <c r="I733" t="s">
        <v>25</v>
      </c>
      <c r="J733" t="s">
        <v>166</v>
      </c>
      <c r="K733" s="2">
        <f>+Table1_1[[#This Row],[ Total Revenue ]]-Table1_1[[#This Row],[ Cost of Goods Sold ]]</f>
        <v>1018697000</v>
      </c>
      <c r="L733" s="2">
        <f>Table1_1[[#This Row],[Gross Profit (Total Revenue - Cost of Goods Sold)]]-SUM(F733:H733)</f>
        <v>1018697000</v>
      </c>
      <c r="M733" s="63">
        <f>1-(Table1_1[[#This Row],[ Cost of Goods Sold ]]/Table1_1[[#This Row],[ Total Revenue ]])</f>
        <v>0.2841441940498296</v>
      </c>
      <c r="N733" s="63">
        <f>+Table1_1[[#This Row],[Operating Profit (Gross Profit - Total operating expenses)]]/Table1_1[[#This Row],[ Total Revenue ]]</f>
        <v>0.28414419404982955</v>
      </c>
    </row>
    <row r="734" spans="1:14" x14ac:dyDescent="0.35">
      <c r="A734" t="s">
        <v>436</v>
      </c>
      <c r="B734" t="s">
        <v>15</v>
      </c>
      <c r="C734" s="1">
        <v>41639</v>
      </c>
      <c r="D734" s="2">
        <v>9968000000</v>
      </c>
      <c r="E734" s="2">
        <v>6423000000</v>
      </c>
      <c r="F734" s="2">
        <v>68000000</v>
      </c>
      <c r="G734" t="s">
        <v>12</v>
      </c>
      <c r="H734" s="2">
        <v>1178000000</v>
      </c>
      <c r="I734" t="s">
        <v>42</v>
      </c>
      <c r="J734" t="s">
        <v>45</v>
      </c>
      <c r="K734" s="2">
        <f>+Table1_1[[#This Row],[ Total Revenue ]]-Table1_1[[#This Row],[ Cost of Goods Sold ]]</f>
        <v>3545000000</v>
      </c>
      <c r="L734" s="2">
        <f>Table1_1[[#This Row],[Gross Profit (Total Revenue - Cost of Goods Sold)]]-SUM(F734:H734)</f>
        <v>2299000000</v>
      </c>
      <c r="M734" s="63">
        <f>1-(Table1_1[[#This Row],[ Cost of Goods Sold ]]/Table1_1[[#This Row],[ Total Revenue ]])</f>
        <v>0.35563804173354741</v>
      </c>
      <c r="N734" s="63">
        <f>+Table1_1[[#This Row],[Operating Profit (Gross Profit - Total operating expenses)]]/Table1_1[[#This Row],[ Total Revenue ]]</f>
        <v>0.23063804173354735</v>
      </c>
    </row>
    <row r="735" spans="1:14" x14ac:dyDescent="0.35">
      <c r="A735" t="s">
        <v>437</v>
      </c>
      <c r="B735" t="s">
        <v>15</v>
      </c>
      <c r="C735" s="1">
        <v>42000</v>
      </c>
      <c r="D735" s="2">
        <v>66683000000</v>
      </c>
      <c r="E735" s="2">
        <v>31238000000</v>
      </c>
      <c r="F735" s="2">
        <v>25772000000</v>
      </c>
      <c r="G735" t="s">
        <v>12</v>
      </c>
      <c r="H735" s="2">
        <v>92000000</v>
      </c>
      <c r="I735" t="s">
        <v>36</v>
      </c>
      <c r="J735" t="s">
        <v>214</v>
      </c>
      <c r="K735" s="2">
        <f>+Table1_1[[#This Row],[ Total Revenue ]]-Table1_1[[#This Row],[ Cost of Goods Sold ]]</f>
        <v>35445000000</v>
      </c>
      <c r="L735" s="2">
        <f>Table1_1[[#This Row],[Gross Profit (Total Revenue - Cost of Goods Sold)]]-SUM(F735:H735)</f>
        <v>9581000000</v>
      </c>
      <c r="M735" s="63">
        <f>1-(Table1_1[[#This Row],[ Cost of Goods Sold ]]/Table1_1[[#This Row],[ Total Revenue ]])</f>
        <v>0.5315447715309749</v>
      </c>
      <c r="N735" s="63">
        <f>+Table1_1[[#This Row],[Operating Profit (Gross Profit - Total operating expenses)]]/Table1_1[[#This Row],[ Total Revenue ]]</f>
        <v>0.14367979844937989</v>
      </c>
    </row>
    <row r="736" spans="1:14" x14ac:dyDescent="0.35">
      <c r="A736" t="s">
        <v>438</v>
      </c>
      <c r="B736" t="s">
        <v>15</v>
      </c>
      <c r="C736" s="1">
        <v>41639</v>
      </c>
      <c r="D736" s="2">
        <v>51584000000</v>
      </c>
      <c r="E736" s="2">
        <v>9586000000</v>
      </c>
      <c r="F736" s="2">
        <v>14355000000</v>
      </c>
      <c r="G736" s="2">
        <v>6678000000</v>
      </c>
      <c r="H736" s="2">
        <v>4599000000</v>
      </c>
      <c r="I736" t="s">
        <v>25</v>
      </c>
      <c r="J736" t="s">
        <v>26</v>
      </c>
      <c r="K736" s="2">
        <f>+Table1_1[[#This Row],[ Total Revenue ]]-Table1_1[[#This Row],[ Cost of Goods Sold ]]</f>
        <v>41998000000</v>
      </c>
      <c r="L736" s="2">
        <f>Table1_1[[#This Row],[Gross Profit (Total Revenue - Cost of Goods Sold)]]-SUM(F736:H736)</f>
        <v>16366000000</v>
      </c>
      <c r="M736" s="63">
        <f>1-(Table1_1[[#This Row],[ Cost of Goods Sold ]]/Table1_1[[#This Row],[ Total Revenue ]])</f>
        <v>0.81416718362282881</v>
      </c>
      <c r="N736" s="63">
        <f>+Table1_1[[#This Row],[Operating Profit (Gross Profit - Total operating expenses)]]/Table1_1[[#This Row],[ Total Revenue ]]</f>
        <v>0.31726892059553352</v>
      </c>
    </row>
    <row r="737" spans="1:14" x14ac:dyDescent="0.35">
      <c r="A737" t="s">
        <v>439</v>
      </c>
      <c r="B737" t="s">
        <v>15</v>
      </c>
      <c r="C737" s="1">
        <v>42004</v>
      </c>
      <c r="D737" s="2">
        <v>10477600000</v>
      </c>
      <c r="E737" s="2">
        <v>5231000000</v>
      </c>
      <c r="F737" s="2">
        <v>177400000</v>
      </c>
      <c r="G737" t="s">
        <v>12</v>
      </c>
      <c r="H737" s="2">
        <v>3574300000</v>
      </c>
      <c r="I737" t="s">
        <v>47</v>
      </c>
      <c r="J737" t="s">
        <v>379</v>
      </c>
      <c r="K737" s="2">
        <f>+Table1_1[[#This Row],[ Total Revenue ]]-Table1_1[[#This Row],[ Cost of Goods Sold ]]</f>
        <v>5246600000</v>
      </c>
      <c r="L737" s="2">
        <f>Table1_1[[#This Row],[Gross Profit (Total Revenue - Cost of Goods Sold)]]-SUM(F737:H737)</f>
        <v>1494900000</v>
      </c>
      <c r="M737" s="63">
        <f>1-(Table1_1[[#This Row],[ Cost of Goods Sold ]]/Table1_1[[#This Row],[ Total Revenue ]])</f>
        <v>0.50074444529281514</v>
      </c>
      <c r="N737" s="63">
        <f>+Table1_1[[#This Row],[Operating Profit (Gross Profit - Total operating expenses)]]/Table1_1[[#This Row],[ Total Revenue ]]</f>
        <v>0.14267580361914942</v>
      </c>
    </row>
    <row r="738" spans="1:14" x14ac:dyDescent="0.35">
      <c r="A738" t="s">
        <v>440</v>
      </c>
      <c r="B738" t="s">
        <v>15</v>
      </c>
      <c r="C738" s="1">
        <v>42004</v>
      </c>
      <c r="D738" s="2">
        <v>2819557000</v>
      </c>
      <c r="E738" s="2">
        <v>205018000</v>
      </c>
      <c r="F738" s="2">
        <v>519267000</v>
      </c>
      <c r="G738" s="2">
        <v>1271353000</v>
      </c>
      <c r="H738" t="s">
        <v>12</v>
      </c>
      <c r="I738" t="s">
        <v>36</v>
      </c>
      <c r="J738" t="s">
        <v>170</v>
      </c>
      <c r="K738" s="2">
        <f>+Table1_1[[#This Row],[ Total Revenue ]]-Table1_1[[#This Row],[ Cost of Goods Sold ]]</f>
        <v>2614539000</v>
      </c>
      <c r="L738" s="2">
        <f>Table1_1[[#This Row],[Gross Profit (Total Revenue - Cost of Goods Sold)]]-SUM(F738:H738)</f>
        <v>823919000</v>
      </c>
      <c r="M738" s="63">
        <f>1-(Table1_1[[#This Row],[ Cost of Goods Sold ]]/Table1_1[[#This Row],[ Total Revenue ]])</f>
        <v>0.92728715894021652</v>
      </c>
      <c r="N738" s="63">
        <f>+Table1_1[[#This Row],[Operating Profit (Gross Profit - Total operating expenses)]]/Table1_1[[#This Row],[ Total Revenue ]]</f>
        <v>0.29221576297269392</v>
      </c>
    </row>
    <row r="739" spans="1:14" x14ac:dyDescent="0.35">
      <c r="A739" t="s">
        <v>441</v>
      </c>
      <c r="B739" t="s">
        <v>15</v>
      </c>
      <c r="C739" s="1">
        <v>41639</v>
      </c>
      <c r="D739" s="2">
        <v>18170900000</v>
      </c>
      <c r="E739" s="2">
        <v>16275100000</v>
      </c>
      <c r="F739" s="2">
        <v>18800000</v>
      </c>
      <c r="G739" t="s">
        <v>12</v>
      </c>
      <c r="H739" s="2">
        <v>38800000</v>
      </c>
      <c r="I739" t="s">
        <v>47</v>
      </c>
      <c r="J739" t="s">
        <v>50</v>
      </c>
      <c r="K739" s="2">
        <f>+Table1_1[[#This Row],[ Total Revenue ]]-Table1_1[[#This Row],[ Cost of Goods Sold ]]</f>
        <v>1895800000</v>
      </c>
      <c r="L739" s="2">
        <f>Table1_1[[#This Row],[Gross Profit (Total Revenue - Cost of Goods Sold)]]-SUM(F739:H739)</f>
        <v>1838200000</v>
      </c>
      <c r="M739" s="63">
        <f>1-(Table1_1[[#This Row],[ Cost of Goods Sold ]]/Table1_1[[#This Row],[ Total Revenue ]])</f>
        <v>0.10433165115651954</v>
      </c>
      <c r="N739" s="63">
        <f>+Table1_1[[#This Row],[Operating Profit (Gross Profit - Total operating expenses)]]/Table1_1[[#This Row],[ Total Revenue ]]</f>
        <v>0.10116174762945149</v>
      </c>
    </row>
    <row r="740" spans="1:14" x14ac:dyDescent="0.35">
      <c r="A740" t="s">
        <v>442</v>
      </c>
      <c r="B740" t="s">
        <v>15</v>
      </c>
      <c r="C740" s="1">
        <v>41820</v>
      </c>
      <c r="D740" s="2">
        <v>13215971000</v>
      </c>
      <c r="E740" s="2">
        <v>10188227000</v>
      </c>
      <c r="F740" s="2">
        <v>1633992000</v>
      </c>
      <c r="G740" t="s">
        <v>12</v>
      </c>
      <c r="H740" t="s">
        <v>12</v>
      </c>
      <c r="I740" t="s">
        <v>13</v>
      </c>
      <c r="J740" t="s">
        <v>164</v>
      </c>
      <c r="K740" s="2">
        <f>+Table1_1[[#This Row],[ Total Revenue ]]-Table1_1[[#This Row],[ Cost of Goods Sold ]]</f>
        <v>3027744000</v>
      </c>
      <c r="L740" s="2">
        <f>Table1_1[[#This Row],[Gross Profit (Total Revenue - Cost of Goods Sold)]]-SUM(F740:H740)</f>
        <v>1393752000</v>
      </c>
      <c r="M740" s="63">
        <f>1-(Table1_1[[#This Row],[ Cost of Goods Sold ]]/Table1_1[[#This Row],[ Total Revenue ]])</f>
        <v>0.22909735501084261</v>
      </c>
      <c r="N740" s="63">
        <f>+Table1_1[[#This Row],[Operating Profit (Gross Profit - Total operating expenses)]]/Table1_1[[#This Row],[ Total Revenue ]]</f>
        <v>0.10545967451048432</v>
      </c>
    </row>
    <row r="741" spans="1:14" x14ac:dyDescent="0.35">
      <c r="A741" t="s">
        <v>443</v>
      </c>
      <c r="B741" t="s">
        <v>15</v>
      </c>
      <c r="C741" s="1">
        <v>42004</v>
      </c>
      <c r="D741" s="2">
        <v>5822363000</v>
      </c>
      <c r="E741" s="2">
        <v>4244479000</v>
      </c>
      <c r="F741" s="2">
        <v>861390000</v>
      </c>
      <c r="G741" t="s">
        <v>12</v>
      </c>
      <c r="H741" t="s">
        <v>12</v>
      </c>
      <c r="I741" t="s">
        <v>19</v>
      </c>
      <c r="J741" t="s">
        <v>201</v>
      </c>
      <c r="K741" s="2">
        <f>+Table1_1[[#This Row],[ Total Revenue ]]-Table1_1[[#This Row],[ Cost of Goods Sold ]]</f>
        <v>1577884000</v>
      </c>
      <c r="L741" s="2">
        <f>Table1_1[[#This Row],[Gross Profit (Total Revenue - Cost of Goods Sold)]]-SUM(F741:H741)</f>
        <v>716494000</v>
      </c>
      <c r="M741" s="63">
        <f>1-(Table1_1[[#This Row],[ Cost of Goods Sold ]]/Table1_1[[#This Row],[ Total Revenue ]])</f>
        <v>0.27100405797439975</v>
      </c>
      <c r="N741" s="63">
        <f>+Table1_1[[#This Row],[Operating Profit (Gross Profit - Total operating expenses)]]/Table1_1[[#This Row],[ Total Revenue ]]</f>
        <v>0.12305897107411544</v>
      </c>
    </row>
    <row r="742" spans="1:14" x14ac:dyDescent="0.35">
      <c r="A742" t="s">
        <v>444</v>
      </c>
      <c r="B742" t="s">
        <v>15</v>
      </c>
      <c r="C742" s="1">
        <v>41637</v>
      </c>
      <c r="D742" s="2">
        <v>2157586000</v>
      </c>
      <c r="E742" s="2">
        <v>1181444000</v>
      </c>
      <c r="F742" s="2">
        <v>581898000</v>
      </c>
      <c r="G742" s="2">
        <v>132400000</v>
      </c>
      <c r="H742" t="s">
        <v>12</v>
      </c>
      <c r="I742" t="s">
        <v>25</v>
      </c>
      <c r="J742" t="s">
        <v>30</v>
      </c>
      <c r="K742" s="2">
        <f>+Table1_1[[#This Row],[ Total Revenue ]]-Table1_1[[#This Row],[ Cost of Goods Sold ]]</f>
        <v>976142000</v>
      </c>
      <c r="L742" s="2">
        <f>Table1_1[[#This Row],[Gross Profit (Total Revenue - Cost of Goods Sold)]]-SUM(F742:H742)</f>
        <v>261844000</v>
      </c>
      <c r="M742" s="63">
        <f>1-(Table1_1[[#This Row],[ Cost of Goods Sold ]]/Table1_1[[#This Row],[ Total Revenue ]])</f>
        <v>0.45242321742910829</v>
      </c>
      <c r="N742" s="63">
        <f>+Table1_1[[#This Row],[Operating Profit (Gross Profit - Total operating expenses)]]/Table1_1[[#This Row],[ Total Revenue ]]</f>
        <v>0.12135970478117675</v>
      </c>
    </row>
    <row r="743" spans="1:14" x14ac:dyDescent="0.35">
      <c r="A743" t="s">
        <v>445</v>
      </c>
      <c r="B743" t="s">
        <v>15</v>
      </c>
      <c r="C743" s="1">
        <v>42004</v>
      </c>
      <c r="D743" s="2">
        <v>80106000000</v>
      </c>
      <c r="E743" s="2">
        <v>60775000000</v>
      </c>
      <c r="F743" s="2">
        <v>7001000000</v>
      </c>
      <c r="G743" t="s">
        <v>12</v>
      </c>
      <c r="H743" s="2">
        <v>93000000</v>
      </c>
      <c r="I743" t="s">
        <v>36</v>
      </c>
      <c r="J743" t="s">
        <v>393</v>
      </c>
      <c r="K743" s="2">
        <f>+Table1_1[[#This Row],[ Total Revenue ]]-Table1_1[[#This Row],[ Cost of Goods Sold ]]</f>
        <v>19331000000</v>
      </c>
      <c r="L743" s="2">
        <f>Table1_1[[#This Row],[Gross Profit (Total Revenue - Cost of Goods Sold)]]-SUM(F743:H743)</f>
        <v>12237000000</v>
      </c>
      <c r="M743" s="63">
        <f>1-(Table1_1[[#This Row],[ Cost of Goods Sold ]]/Table1_1[[#This Row],[ Total Revenue ]])</f>
        <v>0.24131775397598187</v>
      </c>
      <c r="N743" s="63">
        <f>+Table1_1[[#This Row],[Operating Profit (Gross Profit - Total operating expenses)]]/Table1_1[[#This Row],[ Total Revenue ]]</f>
        <v>0.15276009287693806</v>
      </c>
    </row>
    <row r="744" spans="1:14" x14ac:dyDescent="0.35">
      <c r="A744" t="s">
        <v>446</v>
      </c>
      <c r="B744" t="s">
        <v>15</v>
      </c>
      <c r="C744" s="1">
        <v>41639</v>
      </c>
      <c r="D744" s="2">
        <v>16872000000</v>
      </c>
      <c r="E744" s="2">
        <v>344000000</v>
      </c>
      <c r="F744" s="2">
        <v>9681000000</v>
      </c>
      <c r="G744" t="s">
        <v>12</v>
      </c>
      <c r="H744" s="2">
        <v>643000000</v>
      </c>
      <c r="I744" t="s">
        <v>47</v>
      </c>
      <c r="J744" t="s">
        <v>105</v>
      </c>
      <c r="K744" s="2">
        <f>+Table1_1[[#This Row],[ Total Revenue ]]-Table1_1[[#This Row],[ Cost of Goods Sold ]]</f>
        <v>16528000000</v>
      </c>
      <c r="L744" s="2">
        <f>Table1_1[[#This Row],[Gross Profit (Total Revenue - Cost of Goods Sold)]]-SUM(F744:H744)</f>
        <v>6204000000</v>
      </c>
      <c r="M744" s="63">
        <f>1-(Table1_1[[#This Row],[ Cost of Goods Sold ]]/Table1_1[[#This Row],[ Total Revenue ]])</f>
        <v>0.97961119013750597</v>
      </c>
      <c r="N744" s="63">
        <f>+Table1_1[[#This Row],[Operating Profit (Gross Profit - Total operating expenses)]]/Table1_1[[#This Row],[ Total Revenue ]]</f>
        <v>0.36770981507823614</v>
      </c>
    </row>
    <row r="745" spans="1:14" x14ac:dyDescent="0.35">
      <c r="A745" t="s">
        <v>447</v>
      </c>
      <c r="B745" t="s">
        <v>15</v>
      </c>
      <c r="C745" s="1">
        <v>41639</v>
      </c>
      <c r="D745" s="2">
        <v>6999700000</v>
      </c>
      <c r="E745" s="2">
        <v>4629600000</v>
      </c>
      <c r="F745" s="2">
        <v>1493700000</v>
      </c>
      <c r="G745" s="2">
        <v>122800000</v>
      </c>
      <c r="H745" t="s">
        <v>12</v>
      </c>
      <c r="I745" t="s">
        <v>13</v>
      </c>
      <c r="J745" t="s">
        <v>157</v>
      </c>
      <c r="K745" s="2">
        <f>+Table1_1[[#This Row],[ Total Revenue ]]-Table1_1[[#This Row],[ Cost of Goods Sold ]]</f>
        <v>2370100000</v>
      </c>
      <c r="L745" s="2">
        <f>Table1_1[[#This Row],[Gross Profit (Total Revenue - Cost of Goods Sold)]]-SUM(F745:H745)</f>
        <v>753600000</v>
      </c>
      <c r="M745" s="63">
        <f>1-(Table1_1[[#This Row],[ Cost of Goods Sold ]]/Table1_1[[#This Row],[ Total Revenue ]])</f>
        <v>0.33860022572395965</v>
      </c>
      <c r="N745" s="63">
        <f>+Table1_1[[#This Row],[Operating Profit (Gross Profit - Total operating expenses)]]/Table1_1[[#This Row],[ Total Revenue ]]</f>
        <v>0.10766175693243996</v>
      </c>
    </row>
    <row r="746" spans="1:14" x14ac:dyDescent="0.35">
      <c r="A746" t="s">
        <v>448</v>
      </c>
      <c r="B746" t="s">
        <v>15</v>
      </c>
      <c r="C746" s="1">
        <v>41639</v>
      </c>
      <c r="D746" s="2">
        <v>3454628000</v>
      </c>
      <c r="E746" s="2">
        <v>2020436000</v>
      </c>
      <c r="F746" s="2">
        <v>172161000</v>
      </c>
      <c r="G746" t="s">
        <v>12</v>
      </c>
      <c r="H746" s="2">
        <v>415708000</v>
      </c>
      <c r="I746" t="s">
        <v>42</v>
      </c>
      <c r="J746" t="s">
        <v>43</v>
      </c>
      <c r="K746" s="2">
        <f>+Table1_1[[#This Row],[ Total Revenue ]]-Table1_1[[#This Row],[ Cost of Goods Sold ]]</f>
        <v>1434192000</v>
      </c>
      <c r="L746" s="2">
        <f>Table1_1[[#This Row],[Gross Profit (Total Revenue - Cost of Goods Sold)]]-SUM(F746:H746)</f>
        <v>846323000</v>
      </c>
      <c r="M746" s="63">
        <f>1-(Table1_1[[#This Row],[ Cost of Goods Sold ]]/Table1_1[[#This Row],[ Total Revenue ]])</f>
        <v>0.4151509221832278</v>
      </c>
      <c r="N746" s="63">
        <f>+Table1_1[[#This Row],[Operating Profit (Gross Profit - Total operating expenses)]]/Table1_1[[#This Row],[ Total Revenue ]]</f>
        <v>0.24498238305253128</v>
      </c>
    </row>
    <row r="747" spans="1:14" x14ac:dyDescent="0.35">
      <c r="A747" t="s">
        <v>449</v>
      </c>
      <c r="B747" t="s">
        <v>15</v>
      </c>
      <c r="C747" s="1">
        <v>42004</v>
      </c>
      <c r="D747" s="2">
        <v>14791000000</v>
      </c>
      <c r="E747" s="2">
        <v>8348000000</v>
      </c>
      <c r="F747" s="2">
        <v>4013000000</v>
      </c>
      <c r="G747" s="2">
        <v>483000000</v>
      </c>
      <c r="H747" s="2">
        <v>450000000</v>
      </c>
      <c r="I747" t="s">
        <v>59</v>
      </c>
      <c r="J747" t="s">
        <v>193</v>
      </c>
      <c r="K747" s="2">
        <f>+Table1_1[[#This Row],[ Total Revenue ]]-Table1_1[[#This Row],[ Cost of Goods Sold ]]</f>
        <v>6443000000</v>
      </c>
      <c r="L747" s="2">
        <f>Table1_1[[#This Row],[Gross Profit (Total Revenue - Cost of Goods Sold)]]-SUM(F747:H747)</f>
        <v>1497000000</v>
      </c>
      <c r="M747" s="63">
        <f>1-(Table1_1[[#This Row],[ Cost of Goods Sold ]]/Table1_1[[#This Row],[ Total Revenue ]])</f>
        <v>0.4356027313907106</v>
      </c>
      <c r="N747" s="63">
        <f>+Table1_1[[#This Row],[Operating Profit (Gross Profit - Total operating expenses)]]/Table1_1[[#This Row],[ Total Revenue ]]</f>
        <v>0.10121019538908796</v>
      </c>
    </row>
    <row r="748" spans="1:14" x14ac:dyDescent="0.35">
      <c r="A748" t="s">
        <v>450</v>
      </c>
      <c r="B748" t="s">
        <v>15</v>
      </c>
      <c r="C748" s="1">
        <v>41639</v>
      </c>
      <c r="D748" s="2">
        <v>7263000000</v>
      </c>
      <c r="E748" s="2">
        <v>1751000000</v>
      </c>
      <c r="F748" s="2">
        <v>2108000000</v>
      </c>
      <c r="G748" t="s">
        <v>12</v>
      </c>
      <c r="H748" s="2">
        <v>843000000</v>
      </c>
      <c r="I748" t="s">
        <v>42</v>
      </c>
      <c r="J748" t="s">
        <v>45</v>
      </c>
      <c r="K748" s="2">
        <f>+Table1_1[[#This Row],[ Total Revenue ]]-Table1_1[[#This Row],[ Cost of Goods Sold ]]</f>
        <v>5512000000</v>
      </c>
      <c r="L748" s="2">
        <f>Table1_1[[#This Row],[Gross Profit (Total Revenue - Cost of Goods Sold)]]-SUM(F748:H748)</f>
        <v>2561000000</v>
      </c>
      <c r="M748" s="63">
        <f>1-(Table1_1[[#This Row],[ Cost of Goods Sold ]]/Table1_1[[#This Row],[ Total Revenue ]])</f>
        <v>0.7589150488778742</v>
      </c>
      <c r="N748" s="63">
        <f>+Table1_1[[#This Row],[Operating Profit (Gross Profit - Total operating expenses)]]/Table1_1[[#This Row],[ Total Revenue ]]</f>
        <v>0.35260911469089906</v>
      </c>
    </row>
    <row r="749" spans="1:14" x14ac:dyDescent="0.35">
      <c r="A749" t="s">
        <v>451</v>
      </c>
      <c r="B749" t="s">
        <v>15</v>
      </c>
      <c r="C749" s="1">
        <v>41639</v>
      </c>
      <c r="D749" s="2">
        <v>41461000000</v>
      </c>
      <c r="E749" s="2">
        <v>26973000000</v>
      </c>
      <c r="F749" s="2">
        <v>16172000000</v>
      </c>
      <c r="G749" t="s">
        <v>12</v>
      </c>
      <c r="H749" t="s">
        <v>12</v>
      </c>
      <c r="I749" t="s">
        <v>47</v>
      </c>
      <c r="J749" t="s">
        <v>379</v>
      </c>
      <c r="K749" s="2">
        <f>+Table1_1[[#This Row],[ Total Revenue ]]-Table1_1[[#This Row],[ Cost of Goods Sold ]]</f>
        <v>14488000000</v>
      </c>
      <c r="L749" s="2">
        <f>Table1_1[[#This Row],[Gross Profit (Total Revenue - Cost of Goods Sold)]]-SUM(F749:H749)</f>
        <v>-1684000000</v>
      </c>
      <c r="M749" s="63">
        <f>1-(Table1_1[[#This Row],[ Cost of Goods Sold ]]/Table1_1[[#This Row],[ Total Revenue ]])</f>
        <v>0.34943682014423194</v>
      </c>
      <c r="N749" s="63">
        <f>+Table1_1[[#This Row],[Operating Profit (Gross Profit - Total operating expenses)]]/Table1_1[[#This Row],[ Total Revenue ]]</f>
        <v>-4.0616482959890017E-2</v>
      </c>
    </row>
    <row r="750" spans="1:14" x14ac:dyDescent="0.35">
      <c r="A750" t="s">
        <v>452</v>
      </c>
      <c r="B750" t="s">
        <v>15</v>
      </c>
      <c r="C750" s="1">
        <v>41639</v>
      </c>
      <c r="D750" s="2">
        <v>171596000000</v>
      </c>
      <c r="E750" s="2">
        <v>152451000000</v>
      </c>
      <c r="F750" s="2">
        <v>15597000000</v>
      </c>
      <c r="G750" t="s">
        <v>12</v>
      </c>
      <c r="H750" s="2">
        <v>971000000</v>
      </c>
      <c r="I750" t="s">
        <v>83</v>
      </c>
      <c r="J750" t="s">
        <v>341</v>
      </c>
      <c r="K750" s="2">
        <f>+Table1_1[[#This Row],[ Total Revenue ]]-Table1_1[[#This Row],[ Cost of Goods Sold ]]</f>
        <v>19145000000</v>
      </c>
      <c r="L750" s="2">
        <f>Table1_1[[#This Row],[Gross Profit (Total Revenue - Cost of Goods Sold)]]-SUM(F750:H750)</f>
        <v>2577000000</v>
      </c>
      <c r="M750" s="63">
        <f>1-(Table1_1[[#This Row],[ Cost of Goods Sold ]]/Table1_1[[#This Row],[ Total Revenue ]])</f>
        <v>0.11157019977155647</v>
      </c>
      <c r="N750" s="63">
        <f>+Table1_1[[#This Row],[Operating Profit (Gross Profit - Total operating expenses)]]/Table1_1[[#This Row],[ Total Revenue ]]</f>
        <v>1.5017832583510105E-2</v>
      </c>
    </row>
    <row r="751" spans="1:14" x14ac:dyDescent="0.35">
      <c r="A751" t="s">
        <v>453</v>
      </c>
      <c r="B751" t="s">
        <v>15</v>
      </c>
      <c r="C751" s="1">
        <v>41672</v>
      </c>
      <c r="D751" s="2">
        <v>8186400000</v>
      </c>
      <c r="E751" s="2">
        <v>3967100000</v>
      </c>
      <c r="F751" s="2">
        <v>3673500000</v>
      </c>
      <c r="G751" t="s">
        <v>12</v>
      </c>
      <c r="H751" t="s">
        <v>12</v>
      </c>
      <c r="I751" t="s">
        <v>19</v>
      </c>
      <c r="J751" t="s">
        <v>289</v>
      </c>
      <c r="K751" s="2">
        <f>+Table1_1[[#This Row],[ Total Revenue ]]-Table1_1[[#This Row],[ Cost of Goods Sold ]]</f>
        <v>4219300000</v>
      </c>
      <c r="L751" s="2">
        <f>Table1_1[[#This Row],[Gross Profit (Total Revenue - Cost of Goods Sold)]]-SUM(F751:H751)</f>
        <v>545800000</v>
      </c>
      <c r="M751" s="63">
        <f>1-(Table1_1[[#This Row],[ Cost of Goods Sold ]]/Table1_1[[#This Row],[ Total Revenue ]])</f>
        <v>0.51540359620834553</v>
      </c>
      <c r="N751" s="63">
        <f>+Table1_1[[#This Row],[Operating Profit (Gross Profit - Total operating expenses)]]/Table1_1[[#This Row],[ Total Revenue ]]</f>
        <v>6.6671552819310073E-2</v>
      </c>
    </row>
    <row r="752" spans="1:14" x14ac:dyDescent="0.35">
      <c r="A752" t="s">
        <v>454</v>
      </c>
      <c r="B752" t="s">
        <v>15</v>
      </c>
      <c r="C752" s="1">
        <v>41639</v>
      </c>
      <c r="D752" s="2">
        <v>6411577000</v>
      </c>
      <c r="E752" s="2">
        <v>5424644000</v>
      </c>
      <c r="F752" s="2">
        <v>485069000</v>
      </c>
      <c r="G752" t="s">
        <v>12</v>
      </c>
      <c r="H752" s="2">
        <v>25865000</v>
      </c>
      <c r="I752" t="s">
        <v>13</v>
      </c>
      <c r="J752" t="s">
        <v>164</v>
      </c>
      <c r="K752" s="2">
        <f>+Table1_1[[#This Row],[ Total Revenue ]]-Table1_1[[#This Row],[ Cost of Goods Sold ]]</f>
        <v>986933000</v>
      </c>
      <c r="L752" s="2">
        <f>Table1_1[[#This Row],[Gross Profit (Total Revenue - Cost of Goods Sold)]]-SUM(F752:H752)</f>
        <v>475999000</v>
      </c>
      <c r="M752" s="63">
        <f>1-(Table1_1[[#This Row],[ Cost of Goods Sold ]]/Table1_1[[#This Row],[ Total Revenue ]])</f>
        <v>0.15392983660650106</v>
      </c>
      <c r="N752" s="63">
        <f>+Table1_1[[#This Row],[Operating Profit (Gross Profit - Total operating expenses)]]/Table1_1[[#This Row],[ Total Revenue ]]</f>
        <v>7.4240549555904894E-2</v>
      </c>
    </row>
    <row r="753" spans="1:14" x14ac:dyDescent="0.35">
      <c r="A753" t="s">
        <v>455</v>
      </c>
      <c r="B753" t="s">
        <v>15</v>
      </c>
      <c r="C753" s="1">
        <v>41639</v>
      </c>
      <c r="D753" s="2">
        <v>11925000000</v>
      </c>
      <c r="E753" s="2">
        <v>6744000000</v>
      </c>
      <c r="F753" s="2">
        <v>1349000000</v>
      </c>
      <c r="G753" s="2">
        <v>98000000</v>
      </c>
      <c r="H753" s="2">
        <v>1109000000</v>
      </c>
      <c r="I753" t="s">
        <v>59</v>
      </c>
      <c r="J753" t="s">
        <v>87</v>
      </c>
      <c r="K753" s="2">
        <f>+Table1_1[[#This Row],[ Total Revenue ]]-Table1_1[[#This Row],[ Cost of Goods Sold ]]</f>
        <v>5181000000</v>
      </c>
      <c r="L753" s="2">
        <f>Table1_1[[#This Row],[Gross Profit (Total Revenue - Cost of Goods Sold)]]-SUM(F753:H753)</f>
        <v>2625000000</v>
      </c>
      <c r="M753" s="63">
        <f>1-(Table1_1[[#This Row],[ Cost of Goods Sold ]]/Table1_1[[#This Row],[ Total Revenue ]])</f>
        <v>0.43446540880503148</v>
      </c>
      <c r="N753" s="63">
        <f>+Table1_1[[#This Row],[Operating Profit (Gross Profit - Total operating expenses)]]/Table1_1[[#This Row],[ Total Revenue ]]</f>
        <v>0.22012578616352202</v>
      </c>
    </row>
    <row r="754" spans="1:14" x14ac:dyDescent="0.35">
      <c r="A754" t="s">
        <v>456</v>
      </c>
      <c r="B754" t="s">
        <v>15</v>
      </c>
      <c r="C754" s="1">
        <v>41910</v>
      </c>
      <c r="D754" s="2">
        <v>26487000000</v>
      </c>
      <c r="E754" s="2">
        <v>10686000000</v>
      </c>
      <c r="F754" s="2">
        <v>2774000000</v>
      </c>
      <c r="G754" s="2">
        <v>5477000000</v>
      </c>
      <c r="H754" t="s">
        <v>12</v>
      </c>
      <c r="I754" t="s">
        <v>22</v>
      </c>
      <c r="J754" t="s">
        <v>34</v>
      </c>
      <c r="K754" s="2">
        <f>+Table1_1[[#This Row],[ Total Revenue ]]-Table1_1[[#This Row],[ Cost of Goods Sold ]]</f>
        <v>15801000000</v>
      </c>
      <c r="L754" s="2">
        <f>Table1_1[[#This Row],[Gross Profit (Total Revenue - Cost of Goods Sold)]]-SUM(F754:H754)</f>
        <v>7550000000</v>
      </c>
      <c r="M754" s="63">
        <f>1-(Table1_1[[#This Row],[ Cost of Goods Sold ]]/Table1_1[[#This Row],[ Total Revenue ]])</f>
        <v>0.59655680144976775</v>
      </c>
      <c r="N754" s="63">
        <f>+Table1_1[[#This Row],[Operating Profit (Gross Profit - Total operating expenses)]]/Table1_1[[#This Row],[ Total Revenue ]]</f>
        <v>0.28504549401593232</v>
      </c>
    </row>
    <row r="755" spans="1:14" x14ac:dyDescent="0.35">
      <c r="A755" t="s">
        <v>457</v>
      </c>
      <c r="B755" t="s">
        <v>15</v>
      </c>
      <c r="C755" s="1">
        <v>42091</v>
      </c>
      <c r="D755" s="2">
        <v>1710966000</v>
      </c>
      <c r="E755" s="2">
        <v>1021658000</v>
      </c>
      <c r="F755" s="2">
        <v>309348000</v>
      </c>
      <c r="G755" s="2">
        <v>257494000</v>
      </c>
      <c r="H755" t="s">
        <v>12</v>
      </c>
      <c r="I755" t="s">
        <v>22</v>
      </c>
      <c r="J755" t="s">
        <v>34</v>
      </c>
      <c r="K755" s="2">
        <f>+Table1_1[[#This Row],[ Total Revenue ]]-Table1_1[[#This Row],[ Cost of Goods Sold ]]</f>
        <v>689308000</v>
      </c>
      <c r="L755" s="2">
        <f>Table1_1[[#This Row],[Gross Profit (Total Revenue - Cost of Goods Sold)]]-SUM(F755:H755)</f>
        <v>122466000</v>
      </c>
      <c r="M755" s="63">
        <f>1-(Table1_1[[#This Row],[ Cost of Goods Sold ]]/Table1_1[[#This Row],[ Total Revenue ]])</f>
        <v>0.40287650368271488</v>
      </c>
      <c r="N755" s="63">
        <f>+Table1_1[[#This Row],[Operating Profit (Gross Profit - Total operating expenses)]]/Table1_1[[#This Row],[ Total Revenue ]]</f>
        <v>7.1577109071717382E-2</v>
      </c>
    </row>
    <row r="756" spans="1:14" x14ac:dyDescent="0.35">
      <c r="A756" t="s">
        <v>458</v>
      </c>
      <c r="B756" t="s">
        <v>15</v>
      </c>
      <c r="C756" s="1">
        <v>42004</v>
      </c>
      <c r="D756" s="2">
        <v>6638774000</v>
      </c>
      <c r="E756" s="2">
        <v>5253040000</v>
      </c>
      <c r="F756" s="2">
        <v>1030014000</v>
      </c>
      <c r="G756" t="s">
        <v>12</v>
      </c>
      <c r="H756" t="s">
        <v>12</v>
      </c>
      <c r="I756" t="s">
        <v>13</v>
      </c>
      <c r="J756" t="s">
        <v>164</v>
      </c>
      <c r="K756" s="2">
        <f>+Table1_1[[#This Row],[ Total Revenue ]]-Table1_1[[#This Row],[ Cost of Goods Sold ]]</f>
        <v>1385734000</v>
      </c>
      <c r="L756" s="2">
        <f>Table1_1[[#This Row],[Gross Profit (Total Revenue - Cost of Goods Sold)]]-SUM(F756:H756)</f>
        <v>355720000</v>
      </c>
      <c r="M756" s="63">
        <f>1-(Table1_1[[#This Row],[ Cost of Goods Sold ]]/Table1_1[[#This Row],[ Total Revenue ]])</f>
        <v>0.20873341975491255</v>
      </c>
      <c r="N756" s="63">
        <f>+Table1_1[[#This Row],[Operating Profit (Gross Profit - Total operating expenses)]]/Table1_1[[#This Row],[ Total Revenue ]]</f>
        <v>5.3582182493333859E-2</v>
      </c>
    </row>
    <row r="757" spans="1:14" x14ac:dyDescent="0.35">
      <c r="A757" t="s">
        <v>459</v>
      </c>
      <c r="B757" t="s">
        <v>15</v>
      </c>
      <c r="C757" s="1">
        <v>41639</v>
      </c>
      <c r="D757" s="2">
        <v>7959894000</v>
      </c>
      <c r="E757" s="2">
        <v>5305270000</v>
      </c>
      <c r="F757" s="2">
        <v>1044819000</v>
      </c>
      <c r="G757" t="s">
        <v>12</v>
      </c>
      <c r="H757" s="2">
        <v>754711000</v>
      </c>
      <c r="I757" t="s">
        <v>19</v>
      </c>
      <c r="J757" t="s">
        <v>133</v>
      </c>
      <c r="K757" s="2">
        <f>+Table1_1[[#This Row],[ Total Revenue ]]-Table1_1[[#This Row],[ Cost of Goods Sold ]]</f>
        <v>2654624000</v>
      </c>
      <c r="L757" s="2">
        <f>Table1_1[[#This Row],[Gross Profit (Total Revenue - Cost of Goods Sold)]]-SUM(F757:H757)</f>
        <v>855094000</v>
      </c>
      <c r="M757" s="63">
        <f>1-(Table1_1[[#This Row],[ Cost of Goods Sold ]]/Table1_1[[#This Row],[ Total Revenue ]])</f>
        <v>0.33349991846625093</v>
      </c>
      <c r="N757" s="63">
        <f>+Table1_1[[#This Row],[Operating Profit (Gross Profit - Total operating expenses)]]/Table1_1[[#This Row],[ Total Revenue ]]</f>
        <v>0.1074252998846467</v>
      </c>
    </row>
    <row r="758" spans="1:14" x14ac:dyDescent="0.35">
      <c r="A758" t="s">
        <v>460</v>
      </c>
      <c r="B758" t="s">
        <v>15</v>
      </c>
      <c r="C758" s="1">
        <v>42004</v>
      </c>
      <c r="D758" s="2">
        <v>2819557000</v>
      </c>
      <c r="E758" s="2">
        <v>205018000</v>
      </c>
      <c r="F758" s="2">
        <v>519267000</v>
      </c>
      <c r="G758" s="2">
        <v>1271353000</v>
      </c>
      <c r="H758" t="s">
        <v>12</v>
      </c>
      <c r="I758" t="s">
        <v>25</v>
      </c>
      <c r="J758" t="s">
        <v>66</v>
      </c>
      <c r="K758" s="2">
        <f>+Table1_1[[#This Row],[ Total Revenue ]]-Table1_1[[#This Row],[ Cost of Goods Sold ]]</f>
        <v>2614539000</v>
      </c>
      <c r="L758" s="2">
        <f>Table1_1[[#This Row],[Gross Profit (Total Revenue - Cost of Goods Sold)]]-SUM(F758:H758)</f>
        <v>823919000</v>
      </c>
      <c r="M758" s="63">
        <f>1-(Table1_1[[#This Row],[ Cost of Goods Sold ]]/Table1_1[[#This Row],[ Total Revenue ]])</f>
        <v>0.92728715894021652</v>
      </c>
      <c r="N758" s="63">
        <f>+Table1_1[[#This Row],[Operating Profit (Gross Profit - Total operating expenses)]]/Table1_1[[#This Row],[ Total Revenue ]]</f>
        <v>0.29221576297269392</v>
      </c>
    </row>
    <row r="759" spans="1:14" x14ac:dyDescent="0.35">
      <c r="A759" t="s">
        <v>461</v>
      </c>
      <c r="B759" t="s">
        <v>15</v>
      </c>
      <c r="C759" s="1">
        <v>42004</v>
      </c>
      <c r="D759" s="2">
        <v>4695014000</v>
      </c>
      <c r="E759" s="2">
        <v>2772098000</v>
      </c>
      <c r="F759" s="2">
        <v>1425734000</v>
      </c>
      <c r="G759" t="s">
        <v>12</v>
      </c>
      <c r="H759" s="2">
        <v>557000</v>
      </c>
      <c r="I759" t="s">
        <v>13</v>
      </c>
      <c r="J759" t="s">
        <v>462</v>
      </c>
      <c r="K759" s="2">
        <f>+Table1_1[[#This Row],[ Total Revenue ]]-Table1_1[[#This Row],[ Cost of Goods Sold ]]</f>
        <v>1922916000</v>
      </c>
      <c r="L759" s="2">
        <f>Table1_1[[#This Row],[Gross Profit (Total Revenue - Cost of Goods Sold)]]-SUM(F759:H759)</f>
        <v>496625000</v>
      </c>
      <c r="M759" s="63">
        <f>1-(Table1_1[[#This Row],[ Cost of Goods Sold ]]/Table1_1[[#This Row],[ Total Revenue ]])</f>
        <v>0.40956555188120847</v>
      </c>
      <c r="N759" s="63">
        <f>+Table1_1[[#This Row],[Operating Profit (Gross Profit - Total operating expenses)]]/Table1_1[[#This Row],[ Total Revenue ]]</f>
        <v>0.10577710737390772</v>
      </c>
    </row>
    <row r="760" spans="1:14" x14ac:dyDescent="0.35">
      <c r="A760" t="s">
        <v>463</v>
      </c>
      <c r="B760" t="s">
        <v>15</v>
      </c>
      <c r="C760" s="1">
        <v>41698</v>
      </c>
      <c r="D760" s="2">
        <v>1534615000</v>
      </c>
      <c r="E760" s="2">
        <v>232600000</v>
      </c>
      <c r="F760" s="2">
        <v>750292000</v>
      </c>
      <c r="G760" s="2">
        <v>317263000</v>
      </c>
      <c r="H760" t="s">
        <v>12</v>
      </c>
      <c r="I760" t="s">
        <v>22</v>
      </c>
      <c r="J760" t="s">
        <v>400</v>
      </c>
      <c r="K760" s="2">
        <f>+Table1_1[[#This Row],[ Total Revenue ]]-Table1_1[[#This Row],[ Cost of Goods Sold ]]</f>
        <v>1302015000</v>
      </c>
      <c r="L760" s="2">
        <f>Table1_1[[#This Row],[Gross Profit (Total Revenue - Cost of Goods Sold)]]-SUM(F760:H760)</f>
        <v>234460000</v>
      </c>
      <c r="M760" s="63">
        <f>1-(Table1_1[[#This Row],[ Cost of Goods Sold ]]/Table1_1[[#This Row],[ Total Revenue ]])</f>
        <v>0.84843103970702749</v>
      </c>
      <c r="N760" s="63">
        <f>+Table1_1[[#This Row],[Operating Profit (Gross Profit - Total operating expenses)]]/Table1_1[[#This Row],[ Total Revenue ]]</f>
        <v>0.15278099067192749</v>
      </c>
    </row>
    <row r="761" spans="1:14" x14ac:dyDescent="0.35">
      <c r="A761" t="s">
        <v>464</v>
      </c>
      <c r="B761" t="s">
        <v>15</v>
      </c>
      <c r="C761" s="1">
        <v>41727</v>
      </c>
      <c r="D761" s="2">
        <v>7450000000</v>
      </c>
      <c r="E761" s="2">
        <v>3140000000</v>
      </c>
      <c r="F761" s="2">
        <v>3142000000</v>
      </c>
      <c r="G761" t="s">
        <v>12</v>
      </c>
      <c r="H761" s="2">
        <v>35000000</v>
      </c>
      <c r="I761" t="s">
        <v>19</v>
      </c>
      <c r="J761" t="s">
        <v>289</v>
      </c>
      <c r="K761" s="2">
        <f>+Table1_1[[#This Row],[ Total Revenue ]]-Table1_1[[#This Row],[ Cost of Goods Sold ]]</f>
        <v>4310000000</v>
      </c>
      <c r="L761" s="2">
        <f>Table1_1[[#This Row],[Gross Profit (Total Revenue - Cost of Goods Sold)]]-SUM(F761:H761)</f>
        <v>1133000000</v>
      </c>
      <c r="M761" s="63">
        <f>1-(Table1_1[[#This Row],[ Cost of Goods Sold ]]/Table1_1[[#This Row],[ Total Revenue ]])</f>
        <v>0.57852348993288594</v>
      </c>
      <c r="N761" s="63">
        <f>+Table1_1[[#This Row],[Operating Profit (Gross Profit - Total operating expenses)]]/Table1_1[[#This Row],[ Total Revenue ]]</f>
        <v>0.15208053691275167</v>
      </c>
    </row>
    <row r="762" spans="1:14" x14ac:dyDescent="0.35">
      <c r="A762" t="s">
        <v>465</v>
      </c>
      <c r="B762" t="s">
        <v>15</v>
      </c>
      <c r="C762" s="1">
        <v>41912</v>
      </c>
      <c r="D762" s="2">
        <v>6623500000</v>
      </c>
      <c r="E762" s="2">
        <v>3869600000</v>
      </c>
      <c r="F762" s="2">
        <v>1570100000</v>
      </c>
      <c r="G762" t="s">
        <v>12</v>
      </c>
      <c r="H762" t="s">
        <v>12</v>
      </c>
      <c r="I762" t="s">
        <v>13</v>
      </c>
      <c r="J762" t="s">
        <v>164</v>
      </c>
      <c r="K762" s="2">
        <f>+Table1_1[[#This Row],[ Total Revenue ]]-Table1_1[[#This Row],[ Cost of Goods Sold ]]</f>
        <v>2753900000</v>
      </c>
      <c r="L762" s="2">
        <f>Table1_1[[#This Row],[Gross Profit (Total Revenue - Cost of Goods Sold)]]-SUM(F762:H762)</f>
        <v>1183800000</v>
      </c>
      <c r="M762" s="63">
        <f>1-(Table1_1[[#This Row],[ Cost of Goods Sold ]]/Table1_1[[#This Row],[ Total Revenue ]])</f>
        <v>0.41577715709217178</v>
      </c>
      <c r="N762" s="63">
        <f>+Table1_1[[#This Row],[Operating Profit (Gross Profit - Total operating expenses)]]/Table1_1[[#This Row],[ Total Revenue ]]</f>
        <v>0.1787272590020382</v>
      </c>
    </row>
    <row r="763" spans="1:14" x14ac:dyDescent="0.35">
      <c r="A763" t="s">
        <v>466</v>
      </c>
      <c r="B763" t="s">
        <v>15</v>
      </c>
      <c r="C763" s="1">
        <v>41639</v>
      </c>
      <c r="D763" s="2">
        <v>3238128000</v>
      </c>
      <c r="E763" s="2">
        <v>1355200000</v>
      </c>
      <c r="F763" s="2">
        <v>1040567000</v>
      </c>
      <c r="G763" t="s">
        <v>12</v>
      </c>
      <c r="H763" t="s">
        <v>12</v>
      </c>
      <c r="I763" t="s">
        <v>13</v>
      </c>
      <c r="J763" t="s">
        <v>164</v>
      </c>
      <c r="K763" s="2">
        <f>+Table1_1[[#This Row],[ Total Revenue ]]-Table1_1[[#This Row],[ Cost of Goods Sold ]]</f>
        <v>1882928000</v>
      </c>
      <c r="L763" s="2">
        <f>Table1_1[[#This Row],[Gross Profit (Total Revenue - Cost of Goods Sold)]]-SUM(F763:H763)</f>
        <v>842361000</v>
      </c>
      <c r="M763" s="63">
        <f>1-(Table1_1[[#This Row],[ Cost of Goods Sold ]]/Table1_1[[#This Row],[ Total Revenue ]])</f>
        <v>0.58148658731217551</v>
      </c>
      <c r="N763" s="63">
        <f>+Table1_1[[#This Row],[Operating Profit (Gross Profit - Total operating expenses)]]/Table1_1[[#This Row],[ Total Revenue ]]</f>
        <v>0.26013826507167104</v>
      </c>
    </row>
    <row r="764" spans="1:14" x14ac:dyDescent="0.35">
      <c r="A764" t="s">
        <v>467</v>
      </c>
      <c r="B764" t="s">
        <v>15</v>
      </c>
      <c r="C764" s="1">
        <v>41671</v>
      </c>
      <c r="D764" s="2">
        <v>10230353000</v>
      </c>
      <c r="E764" s="2">
        <v>7360924000</v>
      </c>
      <c r="F764" s="2">
        <v>1526366000</v>
      </c>
      <c r="G764" t="s">
        <v>12</v>
      </c>
      <c r="H764" t="s">
        <v>12</v>
      </c>
      <c r="I764" t="s">
        <v>19</v>
      </c>
      <c r="J764" t="s">
        <v>257</v>
      </c>
      <c r="K764" s="2">
        <f>+Table1_1[[#This Row],[ Total Revenue ]]-Table1_1[[#This Row],[ Cost of Goods Sold ]]</f>
        <v>2869429000</v>
      </c>
      <c r="L764" s="2">
        <f>Table1_1[[#This Row],[Gross Profit (Total Revenue - Cost of Goods Sold)]]-SUM(F764:H764)</f>
        <v>1343063000</v>
      </c>
      <c r="M764" s="63">
        <f>1-(Table1_1[[#This Row],[ Cost of Goods Sold ]]/Table1_1[[#This Row],[ Total Revenue ]])</f>
        <v>0.28048191494467489</v>
      </c>
      <c r="N764" s="63">
        <f>+Table1_1[[#This Row],[Operating Profit (Gross Profit - Total operating expenses)]]/Table1_1[[#This Row],[ Total Revenue ]]</f>
        <v>0.13128217569814063</v>
      </c>
    </row>
    <row r="765" spans="1:14" x14ac:dyDescent="0.35">
      <c r="A765" t="s">
        <v>468</v>
      </c>
      <c r="B765" t="s">
        <v>15</v>
      </c>
      <c r="C765" s="1">
        <v>41639</v>
      </c>
      <c r="D765" s="2">
        <v>1832253000</v>
      </c>
      <c r="E765" s="2">
        <v>516119000</v>
      </c>
      <c r="F765" s="2">
        <v>391707000</v>
      </c>
      <c r="G765" t="s">
        <v>12</v>
      </c>
      <c r="H765" s="2">
        <v>492397000</v>
      </c>
      <c r="I765" t="s">
        <v>83</v>
      </c>
      <c r="J765" t="s">
        <v>84</v>
      </c>
      <c r="K765" s="2">
        <f>+Table1_1[[#This Row],[ Total Revenue ]]-Table1_1[[#This Row],[ Cost of Goods Sold ]]</f>
        <v>1316134000</v>
      </c>
      <c r="L765" s="2">
        <f>Table1_1[[#This Row],[Gross Profit (Total Revenue - Cost of Goods Sold)]]-SUM(F765:H765)</f>
        <v>432030000</v>
      </c>
      <c r="M765" s="63">
        <f>1-(Table1_1[[#This Row],[ Cost of Goods Sold ]]/Table1_1[[#This Row],[ Total Revenue ]])</f>
        <v>0.71831455590467042</v>
      </c>
      <c r="N765" s="63">
        <f>+Table1_1[[#This Row],[Operating Profit (Gross Profit - Total operating expenses)]]/Table1_1[[#This Row],[ Total Revenue ]]</f>
        <v>0.23579167287487043</v>
      </c>
    </row>
    <row r="766" spans="1:14" x14ac:dyDescent="0.35">
      <c r="A766" t="s">
        <v>469</v>
      </c>
      <c r="B766" t="s">
        <v>15</v>
      </c>
      <c r="C766" s="1">
        <v>42004</v>
      </c>
      <c r="D766" s="2">
        <v>8803300000</v>
      </c>
      <c r="E766" s="2">
        <v>5643100000</v>
      </c>
      <c r="F766" s="2">
        <v>998400000</v>
      </c>
      <c r="G766" t="s">
        <v>12</v>
      </c>
      <c r="H766" s="2">
        <v>906900000</v>
      </c>
      <c r="I766" t="s">
        <v>13</v>
      </c>
      <c r="J766" t="s">
        <v>164</v>
      </c>
      <c r="K766" s="2">
        <f>+Table1_1[[#This Row],[ Total Revenue ]]-Table1_1[[#This Row],[ Cost of Goods Sold ]]</f>
        <v>3160200000</v>
      </c>
      <c r="L766" s="2">
        <f>Table1_1[[#This Row],[Gross Profit (Total Revenue - Cost of Goods Sold)]]-SUM(F766:H766)</f>
        <v>1254900000</v>
      </c>
      <c r="M766" s="63">
        <f>1-(Table1_1[[#This Row],[ Cost of Goods Sold ]]/Table1_1[[#This Row],[ Total Revenue ]])</f>
        <v>0.35897901923142461</v>
      </c>
      <c r="N766" s="63">
        <f>+Table1_1[[#This Row],[Operating Profit (Gross Profit - Total operating expenses)]]/Table1_1[[#This Row],[ Total Revenue ]]</f>
        <v>0.14254881692092738</v>
      </c>
    </row>
    <row r="767" spans="1:14" x14ac:dyDescent="0.35">
      <c r="A767" t="s">
        <v>470</v>
      </c>
      <c r="B767" t="s">
        <v>15</v>
      </c>
      <c r="C767" s="1">
        <v>41910</v>
      </c>
      <c r="D767" s="2">
        <v>16447800000</v>
      </c>
      <c r="E767" s="2">
        <v>6858800000</v>
      </c>
      <c r="F767" s="2">
        <v>6086800000</v>
      </c>
      <c r="G767" t="s">
        <v>12</v>
      </c>
      <c r="H767" s="2">
        <v>709600000</v>
      </c>
      <c r="I767" t="s">
        <v>19</v>
      </c>
      <c r="J767" t="s">
        <v>155</v>
      </c>
      <c r="K767" s="2">
        <f>+Table1_1[[#This Row],[ Total Revenue ]]-Table1_1[[#This Row],[ Cost of Goods Sold ]]</f>
        <v>9589000000</v>
      </c>
      <c r="L767" s="2">
        <f>Table1_1[[#This Row],[Gross Profit (Total Revenue - Cost of Goods Sold)]]-SUM(F767:H767)</f>
        <v>2792600000</v>
      </c>
      <c r="M767" s="63">
        <f>1-(Table1_1[[#This Row],[ Cost of Goods Sold ]]/Table1_1[[#This Row],[ Total Revenue ]])</f>
        <v>0.58299590218752662</v>
      </c>
      <c r="N767" s="63">
        <f>+Table1_1[[#This Row],[Operating Profit (Gross Profit - Total operating expenses)]]/Table1_1[[#This Row],[ Total Revenue ]]</f>
        <v>0.1697856248252046</v>
      </c>
    </row>
    <row r="768" spans="1:14" x14ac:dyDescent="0.35">
      <c r="A768" t="s">
        <v>471</v>
      </c>
      <c r="B768" t="s">
        <v>15</v>
      </c>
      <c r="C768" s="1">
        <v>41639</v>
      </c>
      <c r="D768" s="2">
        <v>4495000000</v>
      </c>
      <c r="E768" s="2">
        <v>2987000000</v>
      </c>
      <c r="F768" s="2">
        <v>220000000</v>
      </c>
      <c r="G768" t="s">
        <v>12</v>
      </c>
      <c r="H768" s="2">
        <v>378000000</v>
      </c>
      <c r="I768" t="s">
        <v>42</v>
      </c>
      <c r="J768" t="s">
        <v>43</v>
      </c>
      <c r="K768" s="2">
        <f>+Table1_1[[#This Row],[ Total Revenue ]]-Table1_1[[#This Row],[ Cost of Goods Sold ]]</f>
        <v>1508000000</v>
      </c>
      <c r="L768" s="2">
        <f>Table1_1[[#This Row],[Gross Profit (Total Revenue - Cost of Goods Sold)]]-SUM(F768:H768)</f>
        <v>910000000</v>
      </c>
      <c r="M768" s="63">
        <f>1-(Table1_1[[#This Row],[ Cost of Goods Sold ]]/Table1_1[[#This Row],[ Total Revenue ]])</f>
        <v>0.3354838709677419</v>
      </c>
      <c r="N768" s="63">
        <f>+Table1_1[[#This Row],[Operating Profit (Gross Profit - Total operating expenses)]]/Table1_1[[#This Row],[ Total Revenue ]]</f>
        <v>0.20244716351501668</v>
      </c>
    </row>
    <row r="769" spans="1:14" x14ac:dyDescent="0.35">
      <c r="A769" t="s">
        <v>472</v>
      </c>
      <c r="B769" t="s">
        <v>15</v>
      </c>
      <c r="C769" s="1">
        <v>41639</v>
      </c>
      <c r="D769" s="2">
        <v>5518000000</v>
      </c>
      <c r="E769" s="2">
        <v>2707000000</v>
      </c>
      <c r="F769" s="2">
        <v>373000000</v>
      </c>
      <c r="G769" t="s">
        <v>12</v>
      </c>
      <c r="H769" s="2">
        <v>772000000</v>
      </c>
      <c r="I769" t="s">
        <v>83</v>
      </c>
      <c r="J769" t="s">
        <v>341</v>
      </c>
      <c r="K769" s="2">
        <f>+Table1_1[[#This Row],[ Total Revenue ]]-Table1_1[[#This Row],[ Cost of Goods Sold ]]</f>
        <v>2811000000</v>
      </c>
      <c r="L769" s="2">
        <f>Table1_1[[#This Row],[Gross Profit (Total Revenue - Cost of Goods Sold)]]-SUM(F769:H769)</f>
        <v>1666000000</v>
      </c>
      <c r="M769" s="63">
        <f>1-(Table1_1[[#This Row],[ Cost of Goods Sold ]]/Table1_1[[#This Row],[ Total Revenue ]])</f>
        <v>0.50942370424066685</v>
      </c>
      <c r="N769" s="63">
        <f>+Table1_1[[#This Row],[Operating Profit (Gross Profit - Total operating expenses)]]/Table1_1[[#This Row],[ Total Revenue ]]</f>
        <v>0.30192098586444366</v>
      </c>
    </row>
    <row r="770" spans="1:14" x14ac:dyDescent="0.35">
      <c r="A770" t="s">
        <v>473</v>
      </c>
      <c r="B770" t="s">
        <v>15</v>
      </c>
      <c r="C770" s="1">
        <v>42004</v>
      </c>
      <c r="D770" s="2">
        <v>7750500000</v>
      </c>
      <c r="E770" s="2">
        <v>5062900000</v>
      </c>
      <c r="F770" s="2">
        <v>1849400000</v>
      </c>
      <c r="G770" t="s">
        <v>12</v>
      </c>
      <c r="H770" s="2">
        <v>118900000</v>
      </c>
      <c r="I770" t="s">
        <v>59</v>
      </c>
      <c r="J770" t="s">
        <v>96</v>
      </c>
      <c r="K770" s="2">
        <f>+Table1_1[[#This Row],[ Total Revenue ]]-Table1_1[[#This Row],[ Cost of Goods Sold ]]</f>
        <v>2687600000</v>
      </c>
      <c r="L770" s="2">
        <f>Table1_1[[#This Row],[Gross Profit (Total Revenue - Cost of Goods Sold)]]-SUM(F770:H770)</f>
        <v>719300000</v>
      </c>
      <c r="M770" s="63">
        <f>1-(Table1_1[[#This Row],[ Cost of Goods Sold ]]/Table1_1[[#This Row],[ Total Revenue ]])</f>
        <v>0.34676472485646093</v>
      </c>
      <c r="N770" s="63">
        <f>+Table1_1[[#This Row],[Operating Profit (Gross Profit - Total operating expenses)]]/Table1_1[[#This Row],[ Total Revenue ]]</f>
        <v>9.2806915682859176E-2</v>
      </c>
    </row>
    <row r="771" spans="1:14" x14ac:dyDescent="0.35">
      <c r="A771" t="s">
        <v>474</v>
      </c>
      <c r="B771" t="s">
        <v>15</v>
      </c>
      <c r="C771" s="1">
        <v>41639</v>
      </c>
      <c r="D771" s="2">
        <v>10185532000</v>
      </c>
      <c r="E771" s="2">
        <v>5568966000</v>
      </c>
      <c r="F771" s="2">
        <v>3470200000</v>
      </c>
      <c r="G771" t="s">
        <v>12</v>
      </c>
      <c r="H771" t="s">
        <v>12</v>
      </c>
      <c r="I771" t="s">
        <v>59</v>
      </c>
      <c r="J771" t="s">
        <v>60</v>
      </c>
      <c r="K771" s="2">
        <f>+Table1_1[[#This Row],[ Total Revenue ]]-Table1_1[[#This Row],[ Cost of Goods Sold ]]</f>
        <v>4616566000</v>
      </c>
      <c r="L771" s="2">
        <f>Table1_1[[#This Row],[Gross Profit (Total Revenue - Cost of Goods Sold)]]-SUM(F771:H771)</f>
        <v>1146366000</v>
      </c>
      <c r="M771" s="63">
        <f>1-(Table1_1[[#This Row],[ Cost of Goods Sold ]]/Table1_1[[#This Row],[ Total Revenue ]])</f>
        <v>0.45324741015000491</v>
      </c>
      <c r="N771" s="63">
        <f>+Table1_1[[#This Row],[Operating Profit (Gross Profit - Total operating expenses)]]/Table1_1[[#This Row],[ Total Revenue ]]</f>
        <v>0.11254846580424076</v>
      </c>
    </row>
    <row r="772" spans="1:14" x14ac:dyDescent="0.35">
      <c r="A772" t="s">
        <v>475</v>
      </c>
      <c r="B772" t="s">
        <v>15</v>
      </c>
      <c r="C772" s="1">
        <v>41671</v>
      </c>
      <c r="D772" s="2">
        <v>4209200000</v>
      </c>
      <c r="E772" s="2">
        <v>2628700000</v>
      </c>
      <c r="F772" s="2">
        <v>1010000000</v>
      </c>
      <c r="G772" t="s">
        <v>12</v>
      </c>
      <c r="H772" t="s">
        <v>12</v>
      </c>
      <c r="I772" t="s">
        <v>19</v>
      </c>
      <c r="J772" t="s">
        <v>79</v>
      </c>
      <c r="K772" s="2">
        <f>+Table1_1[[#This Row],[ Total Revenue ]]-Table1_1[[#This Row],[ Cost of Goods Sold ]]</f>
        <v>1580500000</v>
      </c>
      <c r="L772" s="2">
        <f>Table1_1[[#This Row],[Gross Profit (Total Revenue - Cost of Goods Sold)]]-SUM(F772:H772)</f>
        <v>570500000</v>
      </c>
      <c r="M772" s="63">
        <f>1-(Table1_1[[#This Row],[ Cost of Goods Sold ]]/Table1_1[[#This Row],[ Total Revenue ]])</f>
        <v>0.37548702841395043</v>
      </c>
      <c r="N772" s="63">
        <f>+Table1_1[[#This Row],[Operating Profit (Gross Profit - Total operating expenses)]]/Table1_1[[#This Row],[ Total Revenue ]]</f>
        <v>0.13553644397985365</v>
      </c>
    </row>
    <row r="773" spans="1:14" x14ac:dyDescent="0.35">
      <c r="A773" t="s">
        <v>476</v>
      </c>
      <c r="B773" t="s">
        <v>15</v>
      </c>
      <c r="C773" s="1">
        <v>41759</v>
      </c>
      <c r="D773" s="2">
        <v>5610600000</v>
      </c>
      <c r="E773" s="2">
        <v>3579600000</v>
      </c>
      <c r="F773" s="2">
        <v>1013100000</v>
      </c>
      <c r="G773" t="s">
        <v>12</v>
      </c>
      <c r="H773" s="2">
        <v>98900000</v>
      </c>
      <c r="I773" t="s">
        <v>36</v>
      </c>
      <c r="J773" t="s">
        <v>124</v>
      </c>
      <c r="K773" s="2">
        <f>+Table1_1[[#This Row],[ Total Revenue ]]-Table1_1[[#This Row],[ Cost of Goods Sold ]]</f>
        <v>2031000000</v>
      </c>
      <c r="L773" s="2">
        <f>Table1_1[[#This Row],[Gross Profit (Total Revenue - Cost of Goods Sold)]]-SUM(F773:H773)</f>
        <v>919000000</v>
      </c>
      <c r="M773" s="63">
        <f>1-(Table1_1[[#This Row],[ Cost of Goods Sold ]]/Table1_1[[#This Row],[ Total Revenue ]])</f>
        <v>0.36199336969308094</v>
      </c>
      <c r="N773" s="63">
        <f>+Table1_1[[#This Row],[Operating Profit (Gross Profit - Total operating expenses)]]/Table1_1[[#This Row],[ Total Revenue ]]</f>
        <v>0.16379709834955264</v>
      </c>
    </row>
    <row r="774" spans="1:14" x14ac:dyDescent="0.35">
      <c r="A774" t="s">
        <v>477</v>
      </c>
      <c r="B774" t="s">
        <v>15</v>
      </c>
      <c r="C774" s="1">
        <v>41639</v>
      </c>
      <c r="D774" s="2">
        <v>1371065000</v>
      </c>
      <c r="E774" s="2">
        <v>479665000</v>
      </c>
      <c r="F774" s="2">
        <v>122128000</v>
      </c>
      <c r="G774" t="s">
        <v>12</v>
      </c>
      <c r="H774" s="2">
        <v>340316000</v>
      </c>
      <c r="I774" t="s">
        <v>52</v>
      </c>
      <c r="J774" t="s">
        <v>478</v>
      </c>
      <c r="K774" s="2">
        <f>+Table1_1[[#This Row],[ Total Revenue ]]-Table1_1[[#This Row],[ Cost of Goods Sold ]]</f>
        <v>891400000</v>
      </c>
      <c r="L774" s="2">
        <f>Table1_1[[#This Row],[Gross Profit (Total Revenue - Cost of Goods Sold)]]-SUM(F774:H774)</f>
        <v>428956000</v>
      </c>
      <c r="M774" s="63">
        <f>1-(Table1_1[[#This Row],[ Cost of Goods Sold ]]/Table1_1[[#This Row],[ Total Revenue ]])</f>
        <v>0.6501515245447882</v>
      </c>
      <c r="N774" s="63">
        <f>+Table1_1[[#This Row],[Operating Profit (Gross Profit - Total operating expenses)]]/Table1_1[[#This Row],[ Total Revenue ]]</f>
        <v>0.31286335804648213</v>
      </c>
    </row>
    <row r="775" spans="1:14" x14ac:dyDescent="0.35">
      <c r="A775" t="s">
        <v>479</v>
      </c>
      <c r="B775" t="s">
        <v>15</v>
      </c>
      <c r="C775" s="1">
        <v>42007</v>
      </c>
      <c r="D775" s="2">
        <v>3492600000</v>
      </c>
      <c r="E775" s="2">
        <v>1759200000</v>
      </c>
      <c r="F775" s="2">
        <v>1048700000</v>
      </c>
      <c r="G775" t="s">
        <v>12</v>
      </c>
      <c r="H775" t="s">
        <v>12</v>
      </c>
      <c r="I775" t="s">
        <v>19</v>
      </c>
      <c r="J775" t="s">
        <v>480</v>
      </c>
      <c r="K775" s="2">
        <f>+Table1_1[[#This Row],[ Total Revenue ]]-Table1_1[[#This Row],[ Cost of Goods Sold ]]</f>
        <v>1733400000</v>
      </c>
      <c r="L775" s="2">
        <f>Table1_1[[#This Row],[Gross Profit (Total Revenue - Cost of Goods Sold)]]-SUM(F775:H775)</f>
        <v>684700000</v>
      </c>
      <c r="M775" s="63">
        <f>1-(Table1_1[[#This Row],[ Cost of Goods Sold ]]/Table1_1[[#This Row],[ Total Revenue ]])</f>
        <v>0.49630647655042093</v>
      </c>
      <c r="N775" s="63">
        <f>+Table1_1[[#This Row],[Operating Profit (Gross Profit - Total operating expenses)]]/Table1_1[[#This Row],[ Total Revenue ]]</f>
        <v>0.19604306247494704</v>
      </c>
    </row>
    <row r="776" spans="1:14" x14ac:dyDescent="0.35">
      <c r="A776" t="s">
        <v>481</v>
      </c>
      <c r="B776" t="s">
        <v>15</v>
      </c>
      <c r="C776" s="1">
        <v>41639</v>
      </c>
      <c r="D776" s="2">
        <v>2530809000</v>
      </c>
      <c r="E776" s="2">
        <v>699294000</v>
      </c>
      <c r="F776" s="2">
        <v>729055000</v>
      </c>
      <c r="G776" t="s">
        <v>12</v>
      </c>
      <c r="H776" s="2">
        <v>117580000</v>
      </c>
      <c r="I776" t="s">
        <v>19</v>
      </c>
      <c r="J776" t="s">
        <v>204</v>
      </c>
      <c r="K776" s="2">
        <f>+Table1_1[[#This Row],[ Total Revenue ]]-Table1_1[[#This Row],[ Cost of Goods Sold ]]</f>
        <v>1831515000</v>
      </c>
      <c r="L776" s="2">
        <f>Table1_1[[#This Row],[Gross Profit (Total Revenue - Cost of Goods Sold)]]-SUM(F776:H776)</f>
        <v>984880000</v>
      </c>
      <c r="M776" s="63">
        <f>1-(Table1_1[[#This Row],[ Cost of Goods Sold ]]/Table1_1[[#This Row],[ Total Revenue ]])</f>
        <v>0.72368756393706524</v>
      </c>
      <c r="N776" s="63">
        <f>+Table1_1[[#This Row],[Operating Profit (Gross Profit - Total operating expenses)]]/Table1_1[[#This Row],[ Total Revenue ]]</f>
        <v>0.38915619471876384</v>
      </c>
    </row>
    <row r="777" spans="1:14" x14ac:dyDescent="0.35">
      <c r="A777" t="s">
        <v>482</v>
      </c>
      <c r="B777" t="s">
        <v>15</v>
      </c>
      <c r="C777" s="1">
        <v>41639</v>
      </c>
      <c r="D777" s="2">
        <v>17087000000</v>
      </c>
      <c r="E777" s="2">
        <v>9817000000</v>
      </c>
      <c r="F777" s="2">
        <v>934000000</v>
      </c>
      <c r="G777" t="s">
        <v>12</v>
      </c>
      <c r="H777" s="2">
        <v>1901000000</v>
      </c>
      <c r="I777" t="s">
        <v>42</v>
      </c>
      <c r="J777" t="s">
        <v>45</v>
      </c>
      <c r="K777" s="2">
        <f>+Table1_1[[#This Row],[ Total Revenue ]]-Table1_1[[#This Row],[ Cost of Goods Sold ]]</f>
        <v>7270000000</v>
      </c>
      <c r="L777" s="2">
        <f>Table1_1[[#This Row],[Gross Profit (Total Revenue - Cost of Goods Sold)]]-SUM(F777:H777)</f>
        <v>4435000000</v>
      </c>
      <c r="M777" s="63">
        <f>1-(Table1_1[[#This Row],[ Cost of Goods Sold ]]/Table1_1[[#This Row],[ Total Revenue ]])</f>
        <v>0.42546965529349801</v>
      </c>
      <c r="N777" s="63">
        <f>+Table1_1[[#This Row],[Operating Profit (Gross Profit - Total operating expenses)]]/Table1_1[[#This Row],[ Total Revenue ]]</f>
        <v>0.25955404693626732</v>
      </c>
    </row>
    <row r="778" spans="1:14" x14ac:dyDescent="0.35">
      <c r="A778" t="s">
        <v>483</v>
      </c>
      <c r="B778" t="s">
        <v>15</v>
      </c>
      <c r="C778" s="1">
        <v>41639</v>
      </c>
      <c r="D778" s="2">
        <v>4543849000</v>
      </c>
      <c r="E778" s="2">
        <v>837946000</v>
      </c>
      <c r="F778" s="2">
        <v>402369000</v>
      </c>
      <c r="G778" t="s">
        <v>12</v>
      </c>
      <c r="H778" s="2">
        <v>1107700000</v>
      </c>
      <c r="I778" t="s">
        <v>52</v>
      </c>
      <c r="J778" t="s">
        <v>53</v>
      </c>
      <c r="K778" s="2">
        <f>+Table1_1[[#This Row],[ Total Revenue ]]-Table1_1[[#This Row],[ Cost of Goods Sold ]]</f>
        <v>3705903000</v>
      </c>
      <c r="L778" s="2">
        <f>Table1_1[[#This Row],[Gross Profit (Total Revenue - Cost of Goods Sold)]]-SUM(F778:H778)</f>
        <v>2195834000</v>
      </c>
      <c r="M778" s="63">
        <f>1-(Table1_1[[#This Row],[ Cost of Goods Sold ]]/Table1_1[[#This Row],[ Total Revenue ]])</f>
        <v>0.81558674154884991</v>
      </c>
      <c r="N778" s="63">
        <f>+Table1_1[[#This Row],[Operating Profit (Gross Profit - Total operating expenses)]]/Table1_1[[#This Row],[ Total Revenue ]]</f>
        <v>0.48325417503970752</v>
      </c>
    </row>
    <row r="779" spans="1:14" x14ac:dyDescent="0.35">
      <c r="A779" t="s">
        <v>484</v>
      </c>
      <c r="B779" t="s">
        <v>15</v>
      </c>
      <c r="C779" s="1">
        <v>41671</v>
      </c>
      <c r="D779" s="2">
        <v>23114000000</v>
      </c>
      <c r="E779" s="2">
        <v>17082000000</v>
      </c>
      <c r="F779" s="2">
        <v>4735000000</v>
      </c>
      <c r="G779" t="s">
        <v>12</v>
      </c>
      <c r="H779" s="2">
        <v>55000000</v>
      </c>
      <c r="I779" t="s">
        <v>19</v>
      </c>
      <c r="J779" t="s">
        <v>79</v>
      </c>
      <c r="K779" s="2">
        <f>+Table1_1[[#This Row],[ Total Revenue ]]-Table1_1[[#This Row],[ Cost of Goods Sold ]]</f>
        <v>6032000000</v>
      </c>
      <c r="L779" s="2">
        <f>Table1_1[[#This Row],[Gross Profit (Total Revenue - Cost of Goods Sold)]]-SUM(F779:H779)</f>
        <v>1242000000</v>
      </c>
      <c r="M779" s="63">
        <f>1-(Table1_1[[#This Row],[ Cost of Goods Sold ]]/Table1_1[[#This Row],[ Total Revenue ]])</f>
        <v>0.26096737907761525</v>
      </c>
      <c r="N779" s="63">
        <f>+Table1_1[[#This Row],[Operating Profit (Gross Profit - Total operating expenses)]]/Table1_1[[#This Row],[ Total Revenue ]]</f>
        <v>5.3733667906896251E-2</v>
      </c>
    </row>
    <row r="780" spans="1:14" x14ac:dyDescent="0.35">
      <c r="A780" t="s">
        <v>485</v>
      </c>
      <c r="B780" t="s">
        <v>15</v>
      </c>
      <c r="C780" s="1">
        <v>41639</v>
      </c>
      <c r="D780" s="2">
        <v>2142807000</v>
      </c>
      <c r="E780" s="2">
        <v>1178173000</v>
      </c>
      <c r="F780" s="2">
        <v>390610000</v>
      </c>
      <c r="G780" t="s">
        <v>12</v>
      </c>
      <c r="H780" s="2">
        <v>38405000</v>
      </c>
      <c r="I780" t="s">
        <v>13</v>
      </c>
      <c r="J780" t="s">
        <v>164</v>
      </c>
      <c r="K780" s="2">
        <f>+Table1_1[[#This Row],[ Total Revenue ]]-Table1_1[[#This Row],[ Cost of Goods Sold ]]</f>
        <v>964634000</v>
      </c>
      <c r="L780" s="2">
        <f>Table1_1[[#This Row],[Gross Profit (Total Revenue - Cost of Goods Sold)]]-SUM(F780:H780)</f>
        <v>535619000</v>
      </c>
      <c r="M780" s="63">
        <f>1-(Table1_1[[#This Row],[ Cost of Goods Sold ]]/Table1_1[[#This Row],[ Total Revenue ]])</f>
        <v>0.45017306738311014</v>
      </c>
      <c r="N780" s="63">
        <f>+Table1_1[[#This Row],[Operating Profit (Gross Profit - Total operating expenses)]]/Table1_1[[#This Row],[ Total Revenue ]]</f>
        <v>0.24996138242968219</v>
      </c>
    </row>
    <row r="781" spans="1:14" x14ac:dyDescent="0.35">
      <c r="A781" t="s">
        <v>486</v>
      </c>
      <c r="B781" t="s">
        <v>15</v>
      </c>
      <c r="C781" s="1">
        <v>41639</v>
      </c>
      <c r="D781" s="2">
        <v>10557000000</v>
      </c>
      <c r="E781" s="2">
        <v>7186000000</v>
      </c>
      <c r="F781" s="2">
        <v>574000000</v>
      </c>
      <c r="G781" t="s">
        <v>12</v>
      </c>
      <c r="H781" s="2">
        <v>1113000000</v>
      </c>
      <c r="I781" t="s">
        <v>42</v>
      </c>
      <c r="J781" t="s">
        <v>43</v>
      </c>
      <c r="K781" s="2">
        <f>+Table1_1[[#This Row],[ Total Revenue ]]-Table1_1[[#This Row],[ Cost of Goods Sold ]]</f>
        <v>3371000000</v>
      </c>
      <c r="L781" s="2">
        <f>Table1_1[[#This Row],[Gross Profit (Total Revenue - Cost of Goods Sold)]]-SUM(F781:H781)</f>
        <v>1684000000</v>
      </c>
      <c r="M781" s="63">
        <f>1-(Table1_1[[#This Row],[ Cost of Goods Sold ]]/Table1_1[[#This Row],[ Total Revenue ]])</f>
        <v>0.31931419910959558</v>
      </c>
      <c r="N781" s="63">
        <f>+Table1_1[[#This Row],[Operating Profit (Gross Profit - Total operating expenses)]]/Table1_1[[#This Row],[ Total Revenue ]]</f>
        <v>0.15951501373496257</v>
      </c>
    </row>
    <row r="782" spans="1:14" x14ac:dyDescent="0.35">
      <c r="A782" t="s">
        <v>487</v>
      </c>
      <c r="B782" t="s">
        <v>15</v>
      </c>
      <c r="C782" s="1">
        <v>41639</v>
      </c>
      <c r="D782" s="2">
        <v>8602000000</v>
      </c>
      <c r="E782" s="2">
        <v>291000000</v>
      </c>
      <c r="F782" s="2">
        <v>5808000000</v>
      </c>
      <c r="G782" t="s">
        <v>12</v>
      </c>
      <c r="H782" s="2">
        <v>576000000</v>
      </c>
      <c r="I782" t="s">
        <v>47</v>
      </c>
      <c r="J782" t="s">
        <v>105</v>
      </c>
      <c r="K782" s="2">
        <f>+Table1_1[[#This Row],[ Total Revenue ]]-Table1_1[[#This Row],[ Cost of Goods Sold ]]</f>
        <v>8311000000</v>
      </c>
      <c r="L782" s="2">
        <f>Table1_1[[#This Row],[Gross Profit (Total Revenue - Cost of Goods Sold)]]-SUM(F782:H782)</f>
        <v>1927000000</v>
      </c>
      <c r="M782" s="63">
        <f>1-(Table1_1[[#This Row],[ Cost of Goods Sold ]]/Table1_1[[#This Row],[ Total Revenue ]])</f>
        <v>0.9661706579865148</v>
      </c>
      <c r="N782" s="63">
        <f>+Table1_1[[#This Row],[Operating Profit (Gross Profit - Total operating expenses)]]/Table1_1[[#This Row],[ Total Revenue ]]</f>
        <v>0.22401767030923042</v>
      </c>
    </row>
    <row r="783" spans="1:14" x14ac:dyDescent="0.35">
      <c r="A783" t="s">
        <v>488</v>
      </c>
      <c r="B783" t="s">
        <v>15</v>
      </c>
      <c r="C783" s="1">
        <v>41817</v>
      </c>
      <c r="D783" s="2">
        <v>13724000000</v>
      </c>
      <c r="E783" s="2">
        <v>9878000000</v>
      </c>
      <c r="F783" s="2">
        <v>722000000</v>
      </c>
      <c r="G783" s="2">
        <v>1226000000</v>
      </c>
      <c r="H783" s="2">
        <v>98000000</v>
      </c>
      <c r="I783" t="s">
        <v>22</v>
      </c>
      <c r="J783" t="s">
        <v>489</v>
      </c>
      <c r="K783" s="2">
        <f>+Table1_1[[#This Row],[ Total Revenue ]]-Table1_1[[#This Row],[ Cost of Goods Sold ]]</f>
        <v>3846000000</v>
      </c>
      <c r="L783" s="2">
        <f>Table1_1[[#This Row],[Gross Profit (Total Revenue - Cost of Goods Sold)]]-SUM(F783:H783)</f>
        <v>1800000000</v>
      </c>
      <c r="M783" s="63">
        <f>1-(Table1_1[[#This Row],[ Cost of Goods Sold ]]/Table1_1[[#This Row],[ Total Revenue ]])</f>
        <v>0.28023899737685809</v>
      </c>
      <c r="N783" s="63">
        <f>+Table1_1[[#This Row],[Operating Profit (Gross Profit - Total operating expenses)]]/Table1_1[[#This Row],[ Total Revenue ]]</f>
        <v>0.13115709705625181</v>
      </c>
    </row>
    <row r="784" spans="1:14" x14ac:dyDescent="0.35">
      <c r="A784" t="s">
        <v>490</v>
      </c>
      <c r="B784" t="s">
        <v>15</v>
      </c>
      <c r="C784" s="1">
        <v>41698</v>
      </c>
      <c r="D784" s="2">
        <v>4867700000</v>
      </c>
      <c r="E784" s="2">
        <v>2876000000</v>
      </c>
      <c r="F784" s="2">
        <v>895100000</v>
      </c>
      <c r="G784" t="s">
        <v>12</v>
      </c>
      <c r="H784" t="s">
        <v>12</v>
      </c>
      <c r="I784" t="s">
        <v>36</v>
      </c>
      <c r="J784" t="s">
        <v>491</v>
      </c>
      <c r="K784" s="2">
        <f>+Table1_1[[#This Row],[ Total Revenue ]]-Table1_1[[#This Row],[ Cost of Goods Sold ]]</f>
        <v>1991700000</v>
      </c>
      <c r="L784" s="2">
        <f>Table1_1[[#This Row],[Gross Profit (Total Revenue - Cost of Goods Sold)]]-SUM(F784:H784)</f>
        <v>1096600000</v>
      </c>
      <c r="M784" s="63">
        <f>1-(Table1_1[[#This Row],[ Cost of Goods Sold ]]/Table1_1[[#This Row],[ Total Revenue ]])</f>
        <v>0.40916654682909792</v>
      </c>
      <c r="N784" s="63">
        <f>+Table1_1[[#This Row],[Operating Profit (Gross Profit - Total operating expenses)]]/Table1_1[[#This Row],[ Total Revenue ]]</f>
        <v>0.22528093350042114</v>
      </c>
    </row>
    <row r="785" spans="1:14" x14ac:dyDescent="0.35">
      <c r="A785" t="s">
        <v>492</v>
      </c>
      <c r="B785" t="s">
        <v>15</v>
      </c>
      <c r="C785" s="1">
        <v>42007</v>
      </c>
      <c r="D785" s="2">
        <v>11338600000</v>
      </c>
      <c r="E785" s="2">
        <v>7235900000</v>
      </c>
      <c r="F785" s="2">
        <v>2814600000</v>
      </c>
      <c r="G785" t="s">
        <v>12</v>
      </c>
      <c r="H785" t="s">
        <v>12</v>
      </c>
      <c r="I785" t="s">
        <v>19</v>
      </c>
      <c r="J785" t="s">
        <v>480</v>
      </c>
      <c r="K785" s="2">
        <f>+Table1_1[[#This Row],[ Total Revenue ]]-Table1_1[[#This Row],[ Cost of Goods Sold ]]</f>
        <v>4102700000</v>
      </c>
      <c r="L785" s="2">
        <f>Table1_1[[#This Row],[Gross Profit (Total Revenue - Cost of Goods Sold)]]-SUM(F785:H785)</f>
        <v>1288100000</v>
      </c>
      <c r="M785" s="63">
        <f>1-(Table1_1[[#This Row],[ Cost of Goods Sold ]]/Table1_1[[#This Row],[ Total Revenue ]])</f>
        <v>0.36183479441906408</v>
      </c>
      <c r="N785" s="63">
        <f>+Table1_1[[#This Row],[Operating Profit (Gross Profit - Total operating expenses)]]/Table1_1[[#This Row],[ Total Revenue ]]</f>
        <v>0.113603090328612</v>
      </c>
    </row>
    <row r="786" spans="1:14" x14ac:dyDescent="0.35">
      <c r="A786" t="s">
        <v>493</v>
      </c>
      <c r="B786" t="s">
        <v>15</v>
      </c>
      <c r="C786" s="1">
        <v>41915</v>
      </c>
      <c r="D786" s="2">
        <v>2291500000</v>
      </c>
      <c r="E786" s="2">
        <v>1268800000</v>
      </c>
      <c r="F786" s="2">
        <v>179100000</v>
      </c>
      <c r="G786" s="2">
        <v>252200000</v>
      </c>
      <c r="H786" s="2">
        <v>25900000</v>
      </c>
      <c r="I786" t="s">
        <v>22</v>
      </c>
      <c r="J786" t="s">
        <v>34</v>
      </c>
      <c r="K786" s="2">
        <f>+Table1_1[[#This Row],[ Total Revenue ]]-Table1_1[[#This Row],[ Cost of Goods Sold ]]</f>
        <v>1022700000</v>
      </c>
      <c r="L786" s="2">
        <f>Table1_1[[#This Row],[Gross Profit (Total Revenue - Cost of Goods Sold)]]-SUM(F786:H786)</f>
        <v>565500000</v>
      </c>
      <c r="M786" s="63">
        <f>1-(Table1_1[[#This Row],[ Cost of Goods Sold ]]/Table1_1[[#This Row],[ Total Revenue ]])</f>
        <v>0.44630154920357845</v>
      </c>
      <c r="N786" s="63">
        <f>+Table1_1[[#This Row],[Operating Profit (Gross Profit - Total operating expenses)]]/Table1_1[[#This Row],[ Total Revenue ]]</f>
        <v>0.24678158411520837</v>
      </c>
    </row>
    <row r="787" spans="1:14" x14ac:dyDescent="0.35">
      <c r="A787" t="s">
        <v>494</v>
      </c>
      <c r="B787" t="s">
        <v>15</v>
      </c>
      <c r="C787" s="1">
        <v>41639</v>
      </c>
      <c r="D787" s="2">
        <v>3371000000</v>
      </c>
      <c r="E787" s="2">
        <v>328000000</v>
      </c>
      <c r="F787" s="2">
        <v>1052000000</v>
      </c>
      <c r="G787" t="s">
        <v>12</v>
      </c>
      <c r="H787" s="2">
        <v>787000000</v>
      </c>
      <c r="I787" t="s">
        <v>83</v>
      </c>
      <c r="J787" t="s">
        <v>84</v>
      </c>
      <c r="K787" s="2">
        <f>+Table1_1[[#This Row],[ Total Revenue ]]-Table1_1[[#This Row],[ Cost of Goods Sold ]]</f>
        <v>3043000000</v>
      </c>
      <c r="L787" s="2">
        <f>Table1_1[[#This Row],[Gross Profit (Total Revenue - Cost of Goods Sold)]]-SUM(F787:H787)</f>
        <v>1204000000</v>
      </c>
      <c r="M787" s="63">
        <f>1-(Table1_1[[#This Row],[ Cost of Goods Sold ]]/Table1_1[[#This Row],[ Total Revenue ]])</f>
        <v>0.90269949569860575</v>
      </c>
      <c r="N787" s="63">
        <f>+Table1_1[[#This Row],[Operating Profit (Gross Profit - Total operating expenses)]]/Table1_1[[#This Row],[ Total Revenue ]]</f>
        <v>0.3571640462770691</v>
      </c>
    </row>
    <row r="788" spans="1:14" x14ac:dyDescent="0.35">
      <c r="A788" t="s">
        <v>495</v>
      </c>
      <c r="B788" t="s">
        <v>15</v>
      </c>
      <c r="C788" s="1">
        <v>41639</v>
      </c>
      <c r="D788" s="2">
        <v>11813000000</v>
      </c>
      <c r="E788" s="2">
        <v>374000000</v>
      </c>
      <c r="F788" s="2">
        <v>2484000000</v>
      </c>
      <c r="G788" t="s">
        <v>12</v>
      </c>
      <c r="H788" s="2">
        <v>5445000000</v>
      </c>
      <c r="I788" t="s">
        <v>47</v>
      </c>
      <c r="J788" t="s">
        <v>100</v>
      </c>
      <c r="K788" s="2">
        <f>+Table1_1[[#This Row],[ Total Revenue ]]-Table1_1[[#This Row],[ Cost of Goods Sold ]]</f>
        <v>11439000000</v>
      </c>
      <c r="L788" s="2">
        <f>Table1_1[[#This Row],[Gross Profit (Total Revenue - Cost of Goods Sold)]]-SUM(F788:H788)</f>
        <v>3510000000</v>
      </c>
      <c r="M788" s="63">
        <f>1-(Table1_1[[#This Row],[ Cost of Goods Sold ]]/Table1_1[[#This Row],[ Total Revenue ]])</f>
        <v>0.96833996444594939</v>
      </c>
      <c r="N788" s="63">
        <f>+Table1_1[[#This Row],[Operating Profit (Gross Profit - Total operating expenses)]]/Table1_1[[#This Row],[ Total Revenue ]]</f>
        <v>0.29713028019977988</v>
      </c>
    </row>
    <row r="789" spans="1:14" x14ac:dyDescent="0.35">
      <c r="A789" t="s">
        <v>496</v>
      </c>
      <c r="B789" t="s">
        <v>15</v>
      </c>
      <c r="C789" s="1">
        <v>42004</v>
      </c>
      <c r="D789" s="2">
        <v>9675000000</v>
      </c>
      <c r="E789" s="2">
        <v>3319000000</v>
      </c>
      <c r="F789" s="2">
        <v>4308000000</v>
      </c>
      <c r="G789" s="2">
        <v>614000000</v>
      </c>
      <c r="H789" s="2">
        <v>188000000</v>
      </c>
      <c r="I789" t="s">
        <v>25</v>
      </c>
      <c r="J789" t="s">
        <v>30</v>
      </c>
      <c r="K789" s="2">
        <f>+Table1_1[[#This Row],[ Total Revenue ]]-Table1_1[[#This Row],[ Cost of Goods Sold ]]</f>
        <v>6356000000</v>
      </c>
      <c r="L789" s="2">
        <f>Table1_1[[#This Row],[Gross Profit (Total Revenue - Cost of Goods Sold)]]-SUM(F789:H789)</f>
        <v>1246000000</v>
      </c>
      <c r="M789" s="63">
        <f>1-(Table1_1[[#This Row],[ Cost of Goods Sold ]]/Table1_1[[#This Row],[ Total Revenue ]])</f>
        <v>0.65695090439276482</v>
      </c>
      <c r="N789" s="63">
        <f>+Table1_1[[#This Row],[Operating Profit (Gross Profit - Total operating expenses)]]/Table1_1[[#This Row],[ Total Revenue ]]</f>
        <v>0.12878552971576226</v>
      </c>
    </row>
    <row r="790" spans="1:14" x14ac:dyDescent="0.35">
      <c r="A790" t="s">
        <v>497</v>
      </c>
      <c r="B790" t="s">
        <v>15</v>
      </c>
      <c r="C790" s="1">
        <v>41726</v>
      </c>
      <c r="D790" s="2">
        <v>4183000000</v>
      </c>
      <c r="E790" s="2">
        <v>791000000</v>
      </c>
      <c r="F790" s="2">
        <v>2186000000</v>
      </c>
      <c r="G790" s="2">
        <v>722000000</v>
      </c>
      <c r="H790" s="2">
        <v>93000000</v>
      </c>
      <c r="I790" t="s">
        <v>22</v>
      </c>
      <c r="J790" t="s">
        <v>32</v>
      </c>
      <c r="K790" s="2">
        <f>+Table1_1[[#This Row],[ Total Revenue ]]-Table1_1[[#This Row],[ Cost of Goods Sold ]]</f>
        <v>3392000000</v>
      </c>
      <c r="L790" s="2">
        <f>Table1_1[[#This Row],[Gross Profit (Total Revenue - Cost of Goods Sold)]]-SUM(F790:H790)</f>
        <v>391000000</v>
      </c>
      <c r="M790" s="63">
        <f>1-(Table1_1[[#This Row],[ Cost of Goods Sold ]]/Table1_1[[#This Row],[ Total Revenue ]])</f>
        <v>0.81090126703322973</v>
      </c>
      <c r="N790" s="63">
        <f>+Table1_1[[#This Row],[Operating Profit (Gross Profit - Total operating expenses)]]/Table1_1[[#This Row],[ Total Revenue ]]</f>
        <v>9.3473583552474301E-2</v>
      </c>
    </row>
    <row r="791" spans="1:14" x14ac:dyDescent="0.35">
      <c r="A791" t="s">
        <v>498</v>
      </c>
      <c r="B791" t="s">
        <v>15</v>
      </c>
      <c r="C791" s="1">
        <v>41818</v>
      </c>
      <c r="D791" s="2">
        <v>46516712000</v>
      </c>
      <c r="E791" s="2">
        <v>38335677000</v>
      </c>
      <c r="F791" t="s">
        <v>12</v>
      </c>
      <c r="G791" t="s">
        <v>12</v>
      </c>
      <c r="H791" t="s">
        <v>12</v>
      </c>
      <c r="I791" t="s">
        <v>36</v>
      </c>
      <c r="J791" t="s">
        <v>499</v>
      </c>
      <c r="K791" s="2">
        <f>+Table1_1[[#This Row],[ Total Revenue ]]-Table1_1[[#This Row],[ Cost of Goods Sold ]]</f>
        <v>8181035000</v>
      </c>
      <c r="L791" s="2">
        <f>Table1_1[[#This Row],[Gross Profit (Total Revenue - Cost of Goods Sold)]]-SUM(F791:H791)</f>
        <v>8181035000</v>
      </c>
      <c r="M791" s="63">
        <f>1-(Table1_1[[#This Row],[ Cost of Goods Sold ]]/Table1_1[[#This Row],[ Total Revenue ]])</f>
        <v>0.17587302817103667</v>
      </c>
      <c r="N791" s="63">
        <f>+Table1_1[[#This Row],[Operating Profit (Gross Profit - Total operating expenses)]]/Table1_1[[#This Row],[ Total Revenue ]]</f>
        <v>0.17587302817103667</v>
      </c>
    </row>
    <row r="792" spans="1:14" x14ac:dyDescent="0.35">
      <c r="A792" t="s">
        <v>500</v>
      </c>
      <c r="B792" t="s">
        <v>15</v>
      </c>
      <c r="C792" s="1">
        <v>41639</v>
      </c>
      <c r="D792" s="2">
        <v>128752000000</v>
      </c>
      <c r="E792" s="2">
        <v>51191000000</v>
      </c>
      <c r="F792" s="2">
        <v>28414000000</v>
      </c>
      <c r="G792" t="s">
        <v>12</v>
      </c>
      <c r="H792" s="2">
        <v>18395000000</v>
      </c>
      <c r="I792" t="s">
        <v>182</v>
      </c>
      <c r="J792" t="s">
        <v>183</v>
      </c>
      <c r="K792" s="2">
        <f>+Table1_1[[#This Row],[ Total Revenue ]]-Table1_1[[#This Row],[ Cost of Goods Sold ]]</f>
        <v>77561000000</v>
      </c>
      <c r="L792" s="2">
        <f>Table1_1[[#This Row],[Gross Profit (Total Revenue - Cost of Goods Sold)]]-SUM(F792:H792)</f>
        <v>30752000000</v>
      </c>
      <c r="M792" s="63">
        <f>1-(Table1_1[[#This Row],[ Cost of Goods Sold ]]/Table1_1[[#This Row],[ Total Revenue ]])</f>
        <v>0.60240617621473835</v>
      </c>
      <c r="N792" s="63">
        <f>+Table1_1[[#This Row],[Operating Profit (Gross Profit - Total operating expenses)]]/Table1_1[[#This Row],[ Total Revenue ]]</f>
        <v>0.23884677519572511</v>
      </c>
    </row>
    <row r="793" spans="1:14" x14ac:dyDescent="0.35">
      <c r="A793" t="s">
        <v>501</v>
      </c>
      <c r="B793" t="s">
        <v>15</v>
      </c>
      <c r="C793" s="1">
        <v>42004</v>
      </c>
      <c r="D793" s="2">
        <v>4146300000</v>
      </c>
      <c r="E793" s="2">
        <v>2493300000</v>
      </c>
      <c r="F793" s="2">
        <v>1163900000</v>
      </c>
      <c r="G793" t="s">
        <v>12</v>
      </c>
      <c r="H793" t="s">
        <v>12</v>
      </c>
      <c r="I793" t="s">
        <v>36</v>
      </c>
      <c r="J793" t="s">
        <v>502</v>
      </c>
      <c r="K793" s="2">
        <f>+Table1_1[[#This Row],[ Total Revenue ]]-Table1_1[[#This Row],[ Cost of Goods Sold ]]</f>
        <v>1653000000</v>
      </c>
      <c r="L793" s="2">
        <f>Table1_1[[#This Row],[Gross Profit (Total Revenue - Cost of Goods Sold)]]-SUM(F793:H793)</f>
        <v>489100000</v>
      </c>
      <c r="M793" s="63">
        <f>1-(Table1_1[[#This Row],[ Cost of Goods Sold ]]/Table1_1[[#This Row],[ Total Revenue ]])</f>
        <v>0.39866869256927862</v>
      </c>
      <c r="N793" s="63">
        <f>+Table1_1[[#This Row],[Operating Profit (Gross Profit - Total operating expenses)]]/Table1_1[[#This Row],[ Total Revenue ]]</f>
        <v>0.11796059137061959</v>
      </c>
    </row>
    <row r="794" spans="1:14" x14ac:dyDescent="0.35">
      <c r="A794" t="s">
        <v>503</v>
      </c>
      <c r="B794" t="s">
        <v>15</v>
      </c>
      <c r="C794" s="1">
        <v>41639</v>
      </c>
      <c r="D794" s="2">
        <v>2692000000</v>
      </c>
      <c r="E794" s="2">
        <v>1219000000</v>
      </c>
      <c r="F794" s="2">
        <v>757000000</v>
      </c>
      <c r="G794" s="2">
        <v>184000000</v>
      </c>
      <c r="H794" t="s">
        <v>12</v>
      </c>
      <c r="I794" t="s">
        <v>22</v>
      </c>
      <c r="J794" t="s">
        <v>32</v>
      </c>
      <c r="K794" s="2">
        <f>+Table1_1[[#This Row],[ Total Revenue ]]-Table1_1[[#This Row],[ Cost of Goods Sold ]]</f>
        <v>1473000000</v>
      </c>
      <c r="L794" s="2">
        <f>Table1_1[[#This Row],[Gross Profit (Total Revenue - Cost of Goods Sold)]]-SUM(F794:H794)</f>
        <v>532000000</v>
      </c>
      <c r="M794" s="63">
        <f>1-(Table1_1[[#This Row],[ Cost of Goods Sold ]]/Table1_1[[#This Row],[ Total Revenue ]])</f>
        <v>0.54717682020802383</v>
      </c>
      <c r="N794" s="63">
        <f>+Table1_1[[#This Row],[Operating Profit (Gross Profit - Total operating expenses)]]/Table1_1[[#This Row],[ Total Revenue ]]</f>
        <v>0.1976225854383358</v>
      </c>
    </row>
    <row r="795" spans="1:14" x14ac:dyDescent="0.35">
      <c r="A795" t="s">
        <v>504</v>
      </c>
      <c r="B795" t="s">
        <v>15</v>
      </c>
      <c r="C795" s="1">
        <v>41912</v>
      </c>
      <c r="D795" s="2">
        <v>2372906000</v>
      </c>
      <c r="E795" s="2">
        <v>1105032000</v>
      </c>
      <c r="F795" s="2">
        <v>276446000</v>
      </c>
      <c r="G795" t="s">
        <v>12</v>
      </c>
      <c r="H795" s="2">
        <v>63608000</v>
      </c>
      <c r="I795" t="s">
        <v>13</v>
      </c>
      <c r="J795" t="s">
        <v>91</v>
      </c>
      <c r="K795" s="2">
        <f>+Table1_1[[#This Row],[ Total Revenue ]]-Table1_1[[#This Row],[ Cost of Goods Sold ]]</f>
        <v>1267874000</v>
      </c>
      <c r="L795" s="2">
        <f>Table1_1[[#This Row],[Gross Profit (Total Revenue - Cost of Goods Sold)]]-SUM(F795:H795)</f>
        <v>927820000</v>
      </c>
      <c r="M795" s="63">
        <f>1-(Table1_1[[#This Row],[ Cost of Goods Sold ]]/Table1_1[[#This Row],[ Total Revenue ]])</f>
        <v>0.53431277935156296</v>
      </c>
      <c r="N795" s="63">
        <f>+Table1_1[[#This Row],[Operating Profit (Gross Profit - Total operating expenses)]]/Table1_1[[#This Row],[ Total Revenue ]]</f>
        <v>0.39100579626837306</v>
      </c>
    </row>
    <row r="796" spans="1:14" x14ac:dyDescent="0.35">
      <c r="A796" t="s">
        <v>505</v>
      </c>
      <c r="B796" t="s">
        <v>15</v>
      </c>
      <c r="C796" s="1">
        <v>41908</v>
      </c>
      <c r="D796" s="2">
        <v>11973000000</v>
      </c>
      <c r="E796" s="2">
        <v>8001000000</v>
      </c>
      <c r="F796" s="2">
        <v>1534000000</v>
      </c>
      <c r="G796" s="2">
        <v>583000000</v>
      </c>
      <c r="H796" t="s">
        <v>12</v>
      </c>
      <c r="I796" t="s">
        <v>22</v>
      </c>
      <c r="J796" t="s">
        <v>506</v>
      </c>
      <c r="K796" s="2">
        <f>+Table1_1[[#This Row],[ Total Revenue ]]-Table1_1[[#This Row],[ Cost of Goods Sold ]]</f>
        <v>3972000000</v>
      </c>
      <c r="L796" s="2">
        <f>Table1_1[[#This Row],[Gross Profit (Total Revenue - Cost of Goods Sold)]]-SUM(F796:H796)</f>
        <v>1855000000</v>
      </c>
      <c r="M796" s="63">
        <f>1-(Table1_1[[#This Row],[ Cost of Goods Sold ]]/Table1_1[[#This Row],[ Total Revenue ]])</f>
        <v>0.33174642946629918</v>
      </c>
      <c r="N796" s="63">
        <f>+Table1_1[[#This Row],[Operating Profit (Gross Profit - Total operating expenses)]]/Table1_1[[#This Row],[ Total Revenue ]]</f>
        <v>0.15493193017622986</v>
      </c>
    </row>
    <row r="797" spans="1:14" x14ac:dyDescent="0.35">
      <c r="A797" t="s">
        <v>507</v>
      </c>
      <c r="B797" t="s">
        <v>15</v>
      </c>
      <c r="C797" s="1">
        <v>41637</v>
      </c>
      <c r="D797" s="2">
        <v>1603123000</v>
      </c>
      <c r="E797" s="2">
        <v>662769000</v>
      </c>
      <c r="F797" s="2">
        <v>531932000</v>
      </c>
      <c r="G797" t="s">
        <v>12</v>
      </c>
      <c r="H797" s="2">
        <v>74833000</v>
      </c>
      <c r="I797" t="s">
        <v>19</v>
      </c>
      <c r="J797" t="s">
        <v>508</v>
      </c>
      <c r="K797" s="2">
        <f>+Table1_1[[#This Row],[ Total Revenue ]]-Table1_1[[#This Row],[ Cost of Goods Sold ]]</f>
        <v>940354000</v>
      </c>
      <c r="L797" s="2">
        <f>Table1_1[[#This Row],[Gross Profit (Total Revenue - Cost of Goods Sold)]]-SUM(F797:H797)</f>
        <v>333589000</v>
      </c>
      <c r="M797" s="63">
        <f>1-(Table1_1[[#This Row],[ Cost of Goods Sold ]]/Table1_1[[#This Row],[ Total Revenue ]])</f>
        <v>0.58657632633303869</v>
      </c>
      <c r="N797" s="63">
        <f>+Table1_1[[#This Row],[Operating Profit (Gross Profit - Total operating expenses)]]/Table1_1[[#This Row],[ Total Revenue ]]</f>
        <v>0.2080869652546935</v>
      </c>
    </row>
    <row r="798" spans="1:14" x14ac:dyDescent="0.35">
      <c r="A798" t="s">
        <v>509</v>
      </c>
      <c r="B798" t="s">
        <v>15</v>
      </c>
      <c r="C798" s="1">
        <v>41671</v>
      </c>
      <c r="D798" s="2">
        <v>71279000000</v>
      </c>
      <c r="E798" s="2">
        <v>50039000000</v>
      </c>
      <c r="F798" s="2">
        <v>14465000000</v>
      </c>
      <c r="G798" t="s">
        <v>12</v>
      </c>
      <c r="H798" s="2">
        <v>1996000000</v>
      </c>
      <c r="I798" t="s">
        <v>19</v>
      </c>
      <c r="J798" t="s">
        <v>197</v>
      </c>
      <c r="K798" s="2">
        <f>+Table1_1[[#This Row],[ Total Revenue ]]-Table1_1[[#This Row],[ Cost of Goods Sold ]]</f>
        <v>21240000000</v>
      </c>
      <c r="L798" s="2">
        <f>Table1_1[[#This Row],[Gross Profit (Total Revenue - Cost of Goods Sold)]]-SUM(F798:H798)</f>
        <v>4779000000</v>
      </c>
      <c r="M798" s="63">
        <f>1-(Table1_1[[#This Row],[ Cost of Goods Sold ]]/Table1_1[[#This Row],[ Total Revenue ]])</f>
        <v>0.2979839784508761</v>
      </c>
      <c r="N798" s="63">
        <f>+Table1_1[[#This Row],[Operating Profit (Gross Profit - Total operating expenses)]]/Table1_1[[#This Row],[ Total Revenue ]]</f>
        <v>6.7046395151447127E-2</v>
      </c>
    </row>
    <row r="799" spans="1:14" x14ac:dyDescent="0.35">
      <c r="A799" t="s">
        <v>510</v>
      </c>
      <c r="B799" t="s">
        <v>15</v>
      </c>
      <c r="C799" s="1">
        <v>41670</v>
      </c>
      <c r="D799" s="2">
        <v>4031100000</v>
      </c>
      <c r="E799" s="2">
        <v>1690700000</v>
      </c>
      <c r="F799" s="2">
        <v>2036100000</v>
      </c>
      <c r="G799" t="s">
        <v>12</v>
      </c>
      <c r="H799" t="s">
        <v>12</v>
      </c>
      <c r="I799" t="s">
        <v>19</v>
      </c>
      <c r="J799" t="s">
        <v>289</v>
      </c>
      <c r="K799" s="2">
        <f>+Table1_1[[#This Row],[ Total Revenue ]]-Table1_1[[#This Row],[ Cost of Goods Sold ]]</f>
        <v>2340400000</v>
      </c>
      <c r="L799" s="2">
        <f>Table1_1[[#This Row],[Gross Profit (Total Revenue - Cost of Goods Sold)]]-SUM(F799:H799)</f>
        <v>304300000</v>
      </c>
      <c r="M799" s="63">
        <f>1-(Table1_1[[#This Row],[ Cost of Goods Sold ]]/Table1_1[[#This Row],[ Total Revenue ]])</f>
        <v>0.58058594428319821</v>
      </c>
      <c r="N799" s="63">
        <f>+Table1_1[[#This Row],[Operating Profit (Gross Profit - Total operating expenses)]]/Table1_1[[#This Row],[ Total Revenue ]]</f>
        <v>7.5488080176626726E-2</v>
      </c>
    </row>
    <row r="800" spans="1:14" x14ac:dyDescent="0.35">
      <c r="A800" t="s">
        <v>511</v>
      </c>
      <c r="B800" t="s">
        <v>15</v>
      </c>
      <c r="C800" s="1">
        <v>41671</v>
      </c>
      <c r="D800" s="2">
        <v>27422696000</v>
      </c>
      <c r="E800" s="2">
        <v>19605037000</v>
      </c>
      <c r="F800" s="2">
        <v>4467089000</v>
      </c>
      <c r="G800" t="s">
        <v>12</v>
      </c>
      <c r="H800" t="s">
        <v>12</v>
      </c>
      <c r="I800" t="s">
        <v>19</v>
      </c>
      <c r="J800" t="s">
        <v>257</v>
      </c>
      <c r="K800" s="2">
        <f>+Table1_1[[#This Row],[ Total Revenue ]]-Table1_1[[#This Row],[ Cost of Goods Sold ]]</f>
        <v>7817659000</v>
      </c>
      <c r="L800" s="2">
        <f>Table1_1[[#This Row],[Gross Profit (Total Revenue - Cost of Goods Sold)]]-SUM(F800:H800)</f>
        <v>3350570000</v>
      </c>
      <c r="M800" s="63">
        <f>1-(Table1_1[[#This Row],[ Cost of Goods Sold ]]/Table1_1[[#This Row],[ Total Revenue ]])</f>
        <v>0.2850798841951937</v>
      </c>
      <c r="N800" s="63">
        <f>+Table1_1[[#This Row],[Operating Profit (Gross Profit - Total operating expenses)]]/Table1_1[[#This Row],[ Total Revenue ]]</f>
        <v>0.12218237039859246</v>
      </c>
    </row>
    <row r="801" spans="1:14" x14ac:dyDescent="0.35">
      <c r="A801" t="s">
        <v>512</v>
      </c>
      <c r="B801" t="s">
        <v>15</v>
      </c>
      <c r="C801" s="1">
        <v>41639</v>
      </c>
      <c r="D801" s="2">
        <v>3494253000</v>
      </c>
      <c r="E801" s="2">
        <v>1838766000</v>
      </c>
      <c r="F801" t="s">
        <v>12</v>
      </c>
      <c r="G801" t="s">
        <v>12</v>
      </c>
      <c r="H801" s="2">
        <v>819711000</v>
      </c>
      <c r="I801" t="s">
        <v>47</v>
      </c>
      <c r="J801" t="s">
        <v>48</v>
      </c>
      <c r="K801" s="2">
        <f>+Table1_1[[#This Row],[ Total Revenue ]]-Table1_1[[#This Row],[ Cost of Goods Sold ]]</f>
        <v>1655487000</v>
      </c>
      <c r="L801" s="2">
        <f>Table1_1[[#This Row],[Gross Profit (Total Revenue - Cost of Goods Sold)]]-SUM(F801:H801)</f>
        <v>835776000</v>
      </c>
      <c r="M801" s="63">
        <f>1-(Table1_1[[#This Row],[ Cost of Goods Sold ]]/Table1_1[[#This Row],[ Total Revenue ]])</f>
        <v>0.47377422298843275</v>
      </c>
      <c r="N801" s="63">
        <f>+Table1_1[[#This Row],[Operating Profit (Gross Profit - Total operating expenses)]]/Table1_1[[#This Row],[ Total Revenue ]]</f>
        <v>0.23918588608208965</v>
      </c>
    </row>
    <row r="802" spans="1:14" x14ac:dyDescent="0.35">
      <c r="A802" t="s">
        <v>513</v>
      </c>
      <c r="B802" t="s">
        <v>15</v>
      </c>
      <c r="C802" s="1">
        <v>41639</v>
      </c>
      <c r="D802" s="2">
        <v>13090300000</v>
      </c>
      <c r="E802" s="2">
        <v>7561200000</v>
      </c>
      <c r="F802" s="2">
        <v>3446300000</v>
      </c>
      <c r="G802" s="2">
        <v>395500000</v>
      </c>
      <c r="H802" t="s">
        <v>12</v>
      </c>
      <c r="I802" t="s">
        <v>25</v>
      </c>
      <c r="J802" t="s">
        <v>30</v>
      </c>
      <c r="K802" s="2">
        <f>+Table1_1[[#This Row],[ Total Revenue ]]-Table1_1[[#This Row],[ Cost of Goods Sold ]]</f>
        <v>5529100000</v>
      </c>
      <c r="L802" s="2">
        <f>Table1_1[[#This Row],[Gross Profit (Total Revenue - Cost of Goods Sold)]]-SUM(F802:H802)</f>
        <v>1687300000</v>
      </c>
      <c r="M802" s="63">
        <f>1-(Table1_1[[#This Row],[ Cost of Goods Sold ]]/Table1_1[[#This Row],[ Total Revenue ]])</f>
        <v>0.422381458026172</v>
      </c>
      <c r="N802" s="63">
        <f>+Table1_1[[#This Row],[Operating Profit (Gross Profit - Total operating expenses)]]/Table1_1[[#This Row],[ Total Revenue ]]</f>
        <v>0.1288969695117759</v>
      </c>
    </row>
    <row r="803" spans="1:14" x14ac:dyDescent="0.35">
      <c r="A803" t="s">
        <v>514</v>
      </c>
      <c r="B803" t="s">
        <v>15</v>
      </c>
      <c r="C803" s="1">
        <v>41639</v>
      </c>
      <c r="D803" s="2">
        <v>945000000</v>
      </c>
      <c r="E803" s="2">
        <v>18000000</v>
      </c>
      <c r="F803" s="2">
        <v>597000000</v>
      </c>
      <c r="G803" t="s">
        <v>12</v>
      </c>
      <c r="H803" s="2">
        <v>36000000</v>
      </c>
      <c r="I803" t="s">
        <v>19</v>
      </c>
      <c r="J803" t="s">
        <v>77</v>
      </c>
      <c r="K803" s="2">
        <f>+Table1_1[[#This Row],[ Total Revenue ]]-Table1_1[[#This Row],[ Cost of Goods Sold ]]</f>
        <v>927000000</v>
      </c>
      <c r="L803" s="2">
        <f>Table1_1[[#This Row],[Gross Profit (Total Revenue - Cost of Goods Sold)]]-SUM(F803:H803)</f>
        <v>294000000</v>
      </c>
      <c r="M803" s="63">
        <f>1-(Table1_1[[#This Row],[ Cost of Goods Sold ]]/Table1_1[[#This Row],[ Total Revenue ]])</f>
        <v>0.98095238095238091</v>
      </c>
      <c r="N803" s="63">
        <f>+Table1_1[[#This Row],[Operating Profit (Gross Profit - Total operating expenses)]]/Table1_1[[#This Row],[ Total Revenue ]]</f>
        <v>0.31111111111111112</v>
      </c>
    </row>
    <row r="804" spans="1:14" x14ac:dyDescent="0.35">
      <c r="A804" t="s">
        <v>515</v>
      </c>
      <c r="B804" t="s">
        <v>15</v>
      </c>
      <c r="C804" s="1">
        <v>42004</v>
      </c>
      <c r="D804" s="2">
        <v>27174000000</v>
      </c>
      <c r="E804" s="2">
        <v>13870000000</v>
      </c>
      <c r="F804" s="2">
        <v>3964000000</v>
      </c>
      <c r="G804" t="s">
        <v>12</v>
      </c>
      <c r="H804" s="2">
        <v>3882000000</v>
      </c>
      <c r="I804" t="s">
        <v>47</v>
      </c>
      <c r="J804" t="s">
        <v>50</v>
      </c>
      <c r="K804" s="2">
        <f>+Table1_1[[#This Row],[ Total Revenue ]]-Table1_1[[#This Row],[ Cost of Goods Sold ]]</f>
        <v>13304000000</v>
      </c>
      <c r="L804" s="2">
        <f>Table1_1[[#This Row],[Gross Profit (Total Revenue - Cost of Goods Sold)]]-SUM(F804:H804)</f>
        <v>5458000000</v>
      </c>
      <c r="M804" s="63">
        <f>1-(Table1_1[[#This Row],[ Cost of Goods Sold ]]/Table1_1[[#This Row],[ Total Revenue ]])</f>
        <v>0.48958563332597338</v>
      </c>
      <c r="N804" s="63">
        <f>+Table1_1[[#This Row],[Operating Profit (Gross Profit - Total operating expenses)]]/Table1_1[[#This Row],[ Total Revenue ]]</f>
        <v>0.20085375726797675</v>
      </c>
    </row>
    <row r="805" spans="1:14" x14ac:dyDescent="0.35">
      <c r="A805" t="s">
        <v>516</v>
      </c>
      <c r="B805" t="s">
        <v>15</v>
      </c>
      <c r="C805" s="1">
        <v>41636</v>
      </c>
      <c r="D805" s="2">
        <v>5164784000</v>
      </c>
      <c r="E805" s="2">
        <v>3411175000</v>
      </c>
      <c r="F805" s="2">
        <v>1138934000</v>
      </c>
      <c r="G805" t="s">
        <v>12</v>
      </c>
      <c r="H805" s="2">
        <v>100025000</v>
      </c>
      <c r="I805" t="s">
        <v>19</v>
      </c>
      <c r="J805" t="s">
        <v>517</v>
      </c>
      <c r="K805" s="2">
        <f>+Table1_1[[#This Row],[ Total Revenue ]]-Table1_1[[#This Row],[ Cost of Goods Sold ]]</f>
        <v>1753609000</v>
      </c>
      <c r="L805" s="2">
        <f>Table1_1[[#This Row],[Gross Profit (Total Revenue - Cost of Goods Sold)]]-SUM(F805:H805)</f>
        <v>514650000</v>
      </c>
      <c r="M805" s="63">
        <f>1-(Table1_1[[#This Row],[ Cost of Goods Sold ]]/Table1_1[[#This Row],[ Total Revenue ]])</f>
        <v>0.33953191459700927</v>
      </c>
      <c r="N805" s="63">
        <f>+Table1_1[[#This Row],[Operating Profit (Gross Profit - Total operating expenses)]]/Table1_1[[#This Row],[ Total Revenue ]]</f>
        <v>9.9645987131310815E-2</v>
      </c>
    </row>
    <row r="806" spans="1:14" x14ac:dyDescent="0.35">
      <c r="A806" t="s">
        <v>518</v>
      </c>
      <c r="B806" t="s">
        <v>15</v>
      </c>
      <c r="C806" s="1">
        <v>41915</v>
      </c>
      <c r="D806" s="2">
        <v>37580000000</v>
      </c>
      <c r="E806" s="2">
        <v>34895000000</v>
      </c>
      <c r="F806" s="2">
        <v>1255000000</v>
      </c>
      <c r="G806" t="s">
        <v>12</v>
      </c>
      <c r="H806" t="s">
        <v>12</v>
      </c>
      <c r="I806" t="s">
        <v>36</v>
      </c>
      <c r="J806" t="s">
        <v>124</v>
      </c>
      <c r="K806" s="2">
        <f>+Table1_1[[#This Row],[ Total Revenue ]]-Table1_1[[#This Row],[ Cost of Goods Sold ]]</f>
        <v>2685000000</v>
      </c>
      <c r="L806" s="2">
        <f>Table1_1[[#This Row],[Gross Profit (Total Revenue - Cost of Goods Sold)]]-SUM(F806:H806)</f>
        <v>1430000000</v>
      </c>
      <c r="M806" s="63">
        <f>1-(Table1_1[[#This Row],[ Cost of Goods Sold ]]/Table1_1[[#This Row],[ Total Revenue ]])</f>
        <v>7.1447578499201692E-2</v>
      </c>
      <c r="N806" s="63">
        <f>+Table1_1[[#This Row],[Operating Profit (Gross Profit - Total operating expenses)]]/Table1_1[[#This Row],[ Total Revenue ]]</f>
        <v>3.8052155401809472E-2</v>
      </c>
    </row>
    <row r="807" spans="1:14" x14ac:dyDescent="0.35">
      <c r="A807" t="s">
        <v>519</v>
      </c>
      <c r="B807" t="s">
        <v>15</v>
      </c>
      <c r="C807" s="1">
        <v>41639</v>
      </c>
      <c r="D807" s="2">
        <v>37601000000</v>
      </c>
      <c r="E807" s="2">
        <v>34085000000</v>
      </c>
      <c r="F807" s="2">
        <v>2248000000</v>
      </c>
      <c r="G807" t="s">
        <v>12</v>
      </c>
      <c r="H807" s="2">
        <v>489000000</v>
      </c>
      <c r="I807" t="s">
        <v>83</v>
      </c>
      <c r="J807" t="s">
        <v>341</v>
      </c>
      <c r="K807" s="2">
        <f>+Table1_1[[#This Row],[ Total Revenue ]]-Table1_1[[#This Row],[ Cost of Goods Sold ]]</f>
        <v>3516000000</v>
      </c>
      <c r="L807" s="2">
        <f>Table1_1[[#This Row],[Gross Profit (Total Revenue - Cost of Goods Sold)]]-SUM(F807:H807)</f>
        <v>779000000</v>
      </c>
      <c r="M807" s="63">
        <f>1-(Table1_1[[#This Row],[ Cost of Goods Sold ]]/Table1_1[[#This Row],[ Total Revenue ]])</f>
        <v>9.3508151378952742E-2</v>
      </c>
      <c r="N807" s="63">
        <f>+Table1_1[[#This Row],[Operating Profit (Gross Profit - Total operating expenses)]]/Table1_1[[#This Row],[ Total Revenue ]]</f>
        <v>2.0717534108135423E-2</v>
      </c>
    </row>
    <row r="808" spans="1:14" x14ac:dyDescent="0.35">
      <c r="A808" t="s">
        <v>520</v>
      </c>
      <c r="B808" t="s">
        <v>15</v>
      </c>
      <c r="C808" s="1">
        <v>41639</v>
      </c>
      <c r="D808" s="2">
        <v>2064305000</v>
      </c>
      <c r="E808" s="2">
        <v>1369438000</v>
      </c>
      <c r="F808" s="2">
        <v>312367000</v>
      </c>
      <c r="G808" t="s">
        <v>12</v>
      </c>
      <c r="H808" t="s">
        <v>12</v>
      </c>
      <c r="I808" t="s">
        <v>22</v>
      </c>
      <c r="J808" t="s">
        <v>57</v>
      </c>
      <c r="K808" s="2">
        <f>+Table1_1[[#This Row],[ Total Revenue ]]-Table1_1[[#This Row],[ Cost of Goods Sold ]]</f>
        <v>694867000</v>
      </c>
      <c r="L808" s="2">
        <f>Table1_1[[#This Row],[Gross Profit (Total Revenue - Cost of Goods Sold)]]-SUM(F808:H808)</f>
        <v>382500000</v>
      </c>
      <c r="M808" s="63">
        <f>1-(Table1_1[[#This Row],[ Cost of Goods Sold ]]/Table1_1[[#This Row],[ Total Revenue ]])</f>
        <v>0.33661062682113352</v>
      </c>
      <c r="N808" s="63">
        <f>+Table1_1[[#This Row],[Operating Profit (Gross Profit - Total operating expenses)]]/Table1_1[[#This Row],[ Total Revenue ]]</f>
        <v>0.18529238654171742</v>
      </c>
    </row>
    <row r="809" spans="1:14" x14ac:dyDescent="0.35">
      <c r="A809" t="s">
        <v>521</v>
      </c>
      <c r="B809" t="s">
        <v>15</v>
      </c>
      <c r="C809" s="1">
        <v>41639</v>
      </c>
      <c r="D809" s="2">
        <v>12205000000</v>
      </c>
      <c r="E809" s="2">
        <v>5841000000</v>
      </c>
      <c r="F809" s="2">
        <v>1858000000</v>
      </c>
      <c r="G809" s="2">
        <v>1522000000</v>
      </c>
      <c r="H809" t="s">
        <v>12</v>
      </c>
      <c r="I809" t="s">
        <v>22</v>
      </c>
      <c r="J809" t="s">
        <v>34</v>
      </c>
      <c r="K809" s="2">
        <f>+Table1_1[[#This Row],[ Total Revenue ]]-Table1_1[[#This Row],[ Cost of Goods Sold ]]</f>
        <v>6364000000</v>
      </c>
      <c r="L809" s="2">
        <f>Table1_1[[#This Row],[Gross Profit (Total Revenue - Cost of Goods Sold)]]-SUM(F809:H809)</f>
        <v>2984000000</v>
      </c>
      <c r="M809" s="63">
        <f>1-(Table1_1[[#This Row],[ Cost of Goods Sold ]]/Table1_1[[#This Row],[ Total Revenue ]])</f>
        <v>0.52142564522736579</v>
      </c>
      <c r="N809" s="63">
        <f>+Table1_1[[#This Row],[Operating Profit (Gross Profit - Total operating expenses)]]/Table1_1[[#This Row],[ Total Revenue ]]</f>
        <v>0.24448996312986482</v>
      </c>
    </row>
    <row r="810" spans="1:14" x14ac:dyDescent="0.35">
      <c r="A810" t="s">
        <v>522</v>
      </c>
      <c r="B810" t="s">
        <v>15</v>
      </c>
      <c r="C810" s="1">
        <v>41636</v>
      </c>
      <c r="D810" s="2">
        <v>12104000000</v>
      </c>
      <c r="E810" s="2">
        <v>10131000000</v>
      </c>
      <c r="F810" s="2">
        <v>1126000000</v>
      </c>
      <c r="G810" t="s">
        <v>12</v>
      </c>
      <c r="H810" t="s">
        <v>12</v>
      </c>
      <c r="I810" t="s">
        <v>13</v>
      </c>
      <c r="J810" t="s">
        <v>164</v>
      </c>
      <c r="K810" s="2">
        <f>+Table1_1[[#This Row],[ Total Revenue ]]-Table1_1[[#This Row],[ Cost of Goods Sold ]]</f>
        <v>1973000000</v>
      </c>
      <c r="L810" s="2">
        <f>Table1_1[[#This Row],[Gross Profit (Total Revenue - Cost of Goods Sold)]]-SUM(F810:H810)</f>
        <v>847000000</v>
      </c>
      <c r="M810" s="63">
        <f>1-(Table1_1[[#This Row],[ Cost of Goods Sold ]]/Table1_1[[#This Row],[ Total Revenue ]])</f>
        <v>0.16300396563119635</v>
      </c>
      <c r="N810" s="63">
        <f>+Table1_1[[#This Row],[Operating Profit (Gross Profit - Total operating expenses)]]/Table1_1[[#This Row],[ Total Revenue ]]</f>
        <v>6.9976867151354927E-2</v>
      </c>
    </row>
    <row r="811" spans="1:14" x14ac:dyDescent="0.35">
      <c r="A811" t="s">
        <v>523</v>
      </c>
      <c r="B811" t="s">
        <v>15</v>
      </c>
      <c r="C811" s="1">
        <v>41639</v>
      </c>
      <c r="D811" s="2">
        <v>2332051000</v>
      </c>
      <c r="E811" s="2">
        <v>1195381000</v>
      </c>
      <c r="F811" s="2">
        <v>871572000</v>
      </c>
      <c r="G811" t="s">
        <v>12</v>
      </c>
      <c r="H811" t="s">
        <v>12</v>
      </c>
      <c r="I811" t="s">
        <v>19</v>
      </c>
      <c r="J811" t="s">
        <v>289</v>
      </c>
      <c r="K811" s="2">
        <f>+Table1_1[[#This Row],[ Total Revenue ]]-Table1_1[[#This Row],[ Cost of Goods Sold ]]</f>
        <v>1136670000</v>
      </c>
      <c r="L811" s="2">
        <f>Table1_1[[#This Row],[Gross Profit (Total Revenue - Cost of Goods Sold)]]-SUM(F811:H811)</f>
        <v>265098000</v>
      </c>
      <c r="M811" s="63">
        <f>1-(Table1_1[[#This Row],[ Cost of Goods Sold ]]/Table1_1[[#This Row],[ Total Revenue ]])</f>
        <v>0.4874121535077921</v>
      </c>
      <c r="N811" s="63">
        <f>+Table1_1[[#This Row],[Operating Profit (Gross Profit - Total operating expenses)]]/Table1_1[[#This Row],[ Total Revenue ]]</f>
        <v>0.11367590159906452</v>
      </c>
    </row>
    <row r="812" spans="1:14" x14ac:dyDescent="0.35">
      <c r="A812" t="s">
        <v>524</v>
      </c>
      <c r="B812" t="s">
        <v>15</v>
      </c>
      <c r="C812" s="1">
        <v>41639</v>
      </c>
      <c r="D812" s="2">
        <v>2332051000</v>
      </c>
      <c r="E812" s="2">
        <v>1195381000</v>
      </c>
      <c r="F812" s="2">
        <v>871572000</v>
      </c>
      <c r="G812" t="s">
        <v>12</v>
      </c>
      <c r="H812" t="s">
        <v>12</v>
      </c>
      <c r="I812" t="s">
        <v>19</v>
      </c>
      <c r="J812" t="s">
        <v>289</v>
      </c>
      <c r="K812" s="2">
        <f>+Table1_1[[#This Row],[ Total Revenue ]]-Table1_1[[#This Row],[ Cost of Goods Sold ]]</f>
        <v>1136670000</v>
      </c>
      <c r="L812" s="2">
        <f>Table1_1[[#This Row],[Gross Profit (Total Revenue - Cost of Goods Sold)]]-SUM(F812:H812)</f>
        <v>265098000</v>
      </c>
      <c r="M812" s="63">
        <f>1-(Table1_1[[#This Row],[ Cost of Goods Sold ]]/Table1_1[[#This Row],[ Total Revenue ]])</f>
        <v>0.4874121535077921</v>
      </c>
      <c r="N812" s="63">
        <f>+Table1_1[[#This Row],[Operating Profit (Gross Profit - Total operating expenses)]]/Table1_1[[#This Row],[ Total Revenue ]]</f>
        <v>0.11367590159906452</v>
      </c>
    </row>
    <row r="813" spans="1:14" x14ac:dyDescent="0.35">
      <c r="A813" t="s">
        <v>525</v>
      </c>
      <c r="B813" t="s">
        <v>15</v>
      </c>
      <c r="C813" s="1">
        <v>41639</v>
      </c>
      <c r="D813" s="2">
        <v>38279000000</v>
      </c>
      <c r="E813" s="2">
        <v>17192000000</v>
      </c>
      <c r="F813" s="2">
        <v>17629000000</v>
      </c>
      <c r="G813" t="s">
        <v>12</v>
      </c>
      <c r="H813" s="2">
        <v>1689000000</v>
      </c>
      <c r="I813" t="s">
        <v>13</v>
      </c>
      <c r="J813" t="s">
        <v>14</v>
      </c>
      <c r="K813" s="2">
        <f>+Table1_1[[#This Row],[ Total Revenue ]]-Table1_1[[#This Row],[ Cost of Goods Sold ]]</f>
        <v>21087000000</v>
      </c>
      <c r="L813" s="2">
        <f>Table1_1[[#This Row],[Gross Profit (Total Revenue - Cost of Goods Sold)]]-SUM(F813:H813)</f>
        <v>1769000000</v>
      </c>
      <c r="M813" s="63">
        <f>1-(Table1_1[[#This Row],[ Cost of Goods Sold ]]/Table1_1[[#This Row],[ Total Revenue ]])</f>
        <v>0.5508764596776301</v>
      </c>
      <c r="N813" s="63">
        <f>+Table1_1[[#This Row],[Operating Profit (Gross Profit - Total operating expenses)]]/Table1_1[[#This Row],[ Total Revenue ]]</f>
        <v>4.6213328456856238E-2</v>
      </c>
    </row>
    <row r="814" spans="1:14" x14ac:dyDescent="0.35">
      <c r="A814" t="s">
        <v>526</v>
      </c>
      <c r="B814" t="s">
        <v>15</v>
      </c>
      <c r="C814" s="1">
        <v>41639</v>
      </c>
      <c r="D814" s="2">
        <v>758926000</v>
      </c>
      <c r="E814" s="2">
        <v>258612000</v>
      </c>
      <c r="F814" s="2">
        <v>37121000</v>
      </c>
      <c r="G814" t="s">
        <v>12</v>
      </c>
      <c r="H814" s="2">
        <v>346273000</v>
      </c>
      <c r="I814" t="s">
        <v>52</v>
      </c>
      <c r="J814" t="s">
        <v>234</v>
      </c>
      <c r="K814" s="2">
        <f>+Table1_1[[#This Row],[ Total Revenue ]]-Table1_1[[#This Row],[ Cost of Goods Sold ]]</f>
        <v>500314000</v>
      </c>
      <c r="L814" s="2">
        <f>Table1_1[[#This Row],[Gross Profit (Total Revenue - Cost of Goods Sold)]]-SUM(F814:H814)</f>
        <v>116920000</v>
      </c>
      <c r="M814" s="63">
        <f>1-(Table1_1[[#This Row],[ Cost of Goods Sold ]]/Table1_1[[#This Row],[ Total Revenue ]])</f>
        <v>0.6592395042467909</v>
      </c>
      <c r="N814" s="63">
        <f>+Table1_1[[#This Row],[Operating Profit (Gross Profit - Total operating expenses)]]/Table1_1[[#This Row],[ Total Revenue ]]</f>
        <v>0.1540598161085534</v>
      </c>
    </row>
    <row r="815" spans="1:14" x14ac:dyDescent="0.35">
      <c r="A815" t="s">
        <v>527</v>
      </c>
      <c r="B815" t="s">
        <v>15</v>
      </c>
      <c r="C815" s="1">
        <v>41672</v>
      </c>
      <c r="D815" s="2">
        <v>2670573000</v>
      </c>
      <c r="E815" s="2">
        <v>1729325000</v>
      </c>
      <c r="F815" s="2">
        <v>596390000</v>
      </c>
      <c r="G815" t="s">
        <v>12</v>
      </c>
      <c r="H815" t="s">
        <v>12</v>
      </c>
      <c r="I815" t="s">
        <v>19</v>
      </c>
      <c r="J815" t="s">
        <v>79</v>
      </c>
      <c r="K815" s="2">
        <f>+Table1_1[[#This Row],[ Total Revenue ]]-Table1_1[[#This Row],[ Cost of Goods Sold ]]</f>
        <v>941248000</v>
      </c>
      <c r="L815" s="2">
        <f>Table1_1[[#This Row],[Gross Profit (Total Revenue - Cost of Goods Sold)]]-SUM(F815:H815)</f>
        <v>344858000</v>
      </c>
      <c r="M815" s="63">
        <f>1-(Table1_1[[#This Row],[ Cost of Goods Sold ]]/Table1_1[[#This Row],[ Total Revenue ]])</f>
        <v>0.35245170231257483</v>
      </c>
      <c r="N815" s="63">
        <f>+Table1_1[[#This Row],[Operating Profit (Gross Profit - Total operating expenses)]]/Table1_1[[#This Row],[ Total Revenue ]]</f>
        <v>0.12913258690176227</v>
      </c>
    </row>
    <row r="816" spans="1:14" x14ac:dyDescent="0.35">
      <c r="A816" t="s">
        <v>528</v>
      </c>
      <c r="B816" t="s">
        <v>15</v>
      </c>
      <c r="C816" s="1">
        <v>42004</v>
      </c>
      <c r="D816" s="2">
        <v>130474000000</v>
      </c>
      <c r="E816" s="2">
        <v>93633000000</v>
      </c>
      <c r="F816" t="s">
        <v>12</v>
      </c>
      <c r="G816" t="s">
        <v>12</v>
      </c>
      <c r="H816" s="2">
        <v>26567000000</v>
      </c>
      <c r="I816" t="s">
        <v>25</v>
      </c>
      <c r="J816" t="s">
        <v>81</v>
      </c>
      <c r="K816" s="2">
        <f>+Table1_1[[#This Row],[ Total Revenue ]]-Table1_1[[#This Row],[ Cost of Goods Sold ]]</f>
        <v>36841000000</v>
      </c>
      <c r="L816" s="2">
        <f>Table1_1[[#This Row],[Gross Profit (Total Revenue - Cost of Goods Sold)]]-SUM(F816:H816)</f>
        <v>10274000000</v>
      </c>
      <c r="M816" s="63">
        <f>1-(Table1_1[[#This Row],[ Cost of Goods Sold ]]/Table1_1[[#This Row],[ Total Revenue ]])</f>
        <v>0.28236276959394213</v>
      </c>
      <c r="N816" s="63">
        <f>+Table1_1[[#This Row],[Operating Profit (Gross Profit - Total operating expenses)]]/Table1_1[[#This Row],[ Total Revenue ]]</f>
        <v>7.8743657740239434E-2</v>
      </c>
    </row>
    <row r="817" spans="1:14" x14ac:dyDescent="0.35">
      <c r="A817" t="s">
        <v>529</v>
      </c>
      <c r="B817" t="s">
        <v>15</v>
      </c>
      <c r="C817" s="1">
        <v>41639</v>
      </c>
      <c r="D817" s="2">
        <v>10368600000</v>
      </c>
      <c r="E817" s="2">
        <v>7038400000</v>
      </c>
      <c r="F817" s="2">
        <v>790400000</v>
      </c>
      <c r="G817" t="s">
        <v>12</v>
      </c>
      <c r="H817" s="2">
        <v>1170400000</v>
      </c>
      <c r="I817" t="s">
        <v>47</v>
      </c>
      <c r="J817" t="s">
        <v>379</v>
      </c>
      <c r="K817" s="2">
        <f>+Table1_1[[#This Row],[ Total Revenue ]]-Table1_1[[#This Row],[ Cost of Goods Sold ]]</f>
        <v>3330200000</v>
      </c>
      <c r="L817" s="2">
        <f>Table1_1[[#This Row],[Gross Profit (Total Revenue - Cost of Goods Sold)]]-SUM(F817:H817)</f>
        <v>1369400000</v>
      </c>
      <c r="M817" s="63">
        <f>1-(Table1_1[[#This Row],[ Cost of Goods Sold ]]/Table1_1[[#This Row],[ Total Revenue ]])</f>
        <v>0.32118125880060955</v>
      </c>
      <c r="N817" s="63">
        <f>+Table1_1[[#This Row],[Operating Profit (Gross Profit - Total operating expenses)]]/Table1_1[[#This Row],[ Total Revenue ]]</f>
        <v>0.13207183226279343</v>
      </c>
    </row>
    <row r="818" spans="1:14" x14ac:dyDescent="0.35">
      <c r="A818" t="s">
        <v>530</v>
      </c>
      <c r="B818" t="s">
        <v>15</v>
      </c>
      <c r="C818" s="1">
        <v>42004</v>
      </c>
      <c r="D818" s="2">
        <v>23988000000</v>
      </c>
      <c r="E818" s="2">
        <v>6097000000</v>
      </c>
      <c r="F818" s="2">
        <v>7234000000</v>
      </c>
      <c r="G818" t="s">
        <v>12</v>
      </c>
      <c r="H818" s="2">
        <v>1904000000</v>
      </c>
      <c r="I818" t="s">
        <v>13</v>
      </c>
      <c r="J818" t="s">
        <v>178</v>
      </c>
      <c r="K818" s="2">
        <f>+Table1_1[[#This Row],[ Total Revenue ]]-Table1_1[[#This Row],[ Cost of Goods Sold ]]</f>
        <v>17891000000</v>
      </c>
      <c r="L818" s="2">
        <f>Table1_1[[#This Row],[Gross Profit (Total Revenue - Cost of Goods Sold)]]-SUM(F818:H818)</f>
        <v>8753000000</v>
      </c>
      <c r="M818" s="63">
        <f>1-(Table1_1[[#This Row],[ Cost of Goods Sold ]]/Table1_1[[#This Row],[ Total Revenue ]])</f>
        <v>0.74583124895781228</v>
      </c>
      <c r="N818" s="63">
        <f>+Table1_1[[#This Row],[Operating Profit (Gross Profit - Total operating expenses)]]/Table1_1[[#This Row],[ Total Revenue ]]</f>
        <v>0.36489077872269465</v>
      </c>
    </row>
    <row r="819" spans="1:14" x14ac:dyDescent="0.35">
      <c r="A819" t="s">
        <v>531</v>
      </c>
      <c r="B819" t="s">
        <v>15</v>
      </c>
      <c r="C819" s="1">
        <v>41639</v>
      </c>
      <c r="D819" s="2">
        <v>55438000000</v>
      </c>
      <c r="E819" s="2">
        <v>13703000000</v>
      </c>
      <c r="F819" s="2">
        <v>32834000000</v>
      </c>
      <c r="G819" t="s">
        <v>12</v>
      </c>
      <c r="H819" s="2">
        <v>1867000000</v>
      </c>
      <c r="I819" t="s">
        <v>13</v>
      </c>
      <c r="J819" t="s">
        <v>146</v>
      </c>
      <c r="K819" s="2">
        <f>+Table1_1[[#This Row],[ Total Revenue ]]-Table1_1[[#This Row],[ Cost of Goods Sold ]]</f>
        <v>41735000000</v>
      </c>
      <c r="L819" s="2">
        <f>Table1_1[[#This Row],[Gross Profit (Total Revenue - Cost of Goods Sold)]]-SUM(F819:H819)</f>
        <v>7034000000</v>
      </c>
      <c r="M819" s="63">
        <f>1-(Table1_1[[#This Row],[ Cost of Goods Sold ]]/Table1_1[[#This Row],[ Total Revenue ]])</f>
        <v>0.7528229734117392</v>
      </c>
      <c r="N819" s="63">
        <f>+Table1_1[[#This Row],[Operating Profit (Gross Profit - Total operating expenses)]]/Table1_1[[#This Row],[ Total Revenue ]]</f>
        <v>0.1268804790937624</v>
      </c>
    </row>
    <row r="820" spans="1:14" x14ac:dyDescent="0.35">
      <c r="A820" t="s">
        <v>532</v>
      </c>
      <c r="B820" t="s">
        <v>15</v>
      </c>
      <c r="C820" s="1">
        <v>41670</v>
      </c>
      <c r="D820" s="2">
        <v>3086608000</v>
      </c>
      <c r="E820" s="2">
        <v>1925266000</v>
      </c>
      <c r="F820" s="2">
        <v>734511000</v>
      </c>
      <c r="G820" t="s">
        <v>12</v>
      </c>
      <c r="H820" t="s">
        <v>12</v>
      </c>
      <c r="I820" t="s">
        <v>19</v>
      </c>
      <c r="J820" t="s">
        <v>257</v>
      </c>
      <c r="K820" s="2">
        <f>+Table1_1[[#This Row],[ Total Revenue ]]-Table1_1[[#This Row],[ Cost of Goods Sold ]]</f>
        <v>1161342000</v>
      </c>
      <c r="L820" s="2">
        <f>Table1_1[[#This Row],[Gross Profit (Total Revenue - Cost of Goods Sold)]]-SUM(F820:H820)</f>
        <v>426831000</v>
      </c>
      <c r="M820" s="63">
        <f>1-(Table1_1[[#This Row],[ Cost of Goods Sold ]]/Table1_1[[#This Row],[ Total Revenue ]])</f>
        <v>0.37625185964657648</v>
      </c>
      <c r="N820" s="63">
        <f>+Table1_1[[#This Row],[Operating Profit (Gross Profit - Total operating expenses)]]/Table1_1[[#This Row],[ Total Revenue ]]</f>
        <v>0.13828480973288476</v>
      </c>
    </row>
    <row r="821" spans="1:14" x14ac:dyDescent="0.35">
      <c r="A821" t="s">
        <v>533</v>
      </c>
      <c r="B821" t="s">
        <v>15</v>
      </c>
      <c r="C821" s="1">
        <v>41851</v>
      </c>
      <c r="D821" s="2">
        <v>2473500000</v>
      </c>
      <c r="E821" s="2">
        <v>1595700000</v>
      </c>
      <c r="F821" s="2">
        <v>460300000</v>
      </c>
      <c r="G821" s="2">
        <v>61800000</v>
      </c>
      <c r="H821" t="s">
        <v>12</v>
      </c>
      <c r="I821" t="s">
        <v>47</v>
      </c>
      <c r="J821" t="s">
        <v>105</v>
      </c>
      <c r="K821" s="2">
        <f>+Table1_1[[#This Row],[ Total Revenue ]]-Table1_1[[#This Row],[ Cost of Goods Sold ]]</f>
        <v>877800000</v>
      </c>
      <c r="L821" s="2">
        <f>Table1_1[[#This Row],[Gross Profit (Total Revenue - Cost of Goods Sold)]]-SUM(F821:H821)</f>
        <v>355700000</v>
      </c>
      <c r="M821" s="63">
        <f>1-(Table1_1[[#This Row],[ Cost of Goods Sold ]]/Table1_1[[#This Row],[ Total Revenue ]])</f>
        <v>0.35488174651303817</v>
      </c>
      <c r="N821" s="63">
        <f>+Table1_1[[#This Row],[Operating Profit (Gross Profit - Total operating expenses)]]/Table1_1[[#This Row],[ Total Revenue ]]</f>
        <v>0.14380432585405295</v>
      </c>
    </row>
    <row r="822" spans="1:14" x14ac:dyDescent="0.35">
      <c r="A822" t="s">
        <v>534</v>
      </c>
      <c r="B822" t="s">
        <v>15</v>
      </c>
      <c r="C822" s="1">
        <v>42004</v>
      </c>
      <c r="D822" s="2">
        <v>57900000000</v>
      </c>
      <c r="E822" s="2">
        <v>40898000000</v>
      </c>
      <c r="F822" s="2">
        <v>4934000000</v>
      </c>
      <c r="G822" s="2">
        <v>2475000000</v>
      </c>
      <c r="H822" t="s">
        <v>12</v>
      </c>
      <c r="I822" t="s">
        <v>13</v>
      </c>
      <c r="J822" t="s">
        <v>164</v>
      </c>
      <c r="K822" s="2">
        <f>+Table1_1[[#This Row],[ Total Revenue ]]-Table1_1[[#This Row],[ Cost of Goods Sold ]]</f>
        <v>17002000000</v>
      </c>
      <c r="L822" s="2">
        <f>Table1_1[[#This Row],[Gross Profit (Total Revenue - Cost of Goods Sold)]]-SUM(F822:H822)</f>
        <v>9593000000</v>
      </c>
      <c r="M822" s="63">
        <f>1-(Table1_1[[#This Row],[ Cost of Goods Sold ]]/Table1_1[[#This Row],[ Total Revenue ]])</f>
        <v>0.29364421416234887</v>
      </c>
      <c r="N822" s="63">
        <f>+Table1_1[[#This Row],[Operating Profit (Gross Profit - Total operating expenses)]]/Table1_1[[#This Row],[ Total Revenue ]]</f>
        <v>0.16568221070811745</v>
      </c>
    </row>
    <row r="823" spans="1:14" x14ac:dyDescent="0.35">
      <c r="A823" t="s">
        <v>535</v>
      </c>
      <c r="B823" t="s">
        <v>15</v>
      </c>
      <c r="C823" s="1">
        <v>41912</v>
      </c>
      <c r="D823" s="2">
        <v>12702000000</v>
      </c>
      <c r="E823" s="2">
        <v>1875000000</v>
      </c>
      <c r="F823" s="2">
        <v>2242000000</v>
      </c>
      <c r="G823" t="s">
        <v>12</v>
      </c>
      <c r="H823" s="2">
        <v>435000000</v>
      </c>
      <c r="I823" t="s">
        <v>22</v>
      </c>
      <c r="J823" t="s">
        <v>57</v>
      </c>
      <c r="K823" s="2">
        <f>+Table1_1[[#This Row],[ Total Revenue ]]-Table1_1[[#This Row],[ Cost of Goods Sold ]]</f>
        <v>10827000000</v>
      </c>
      <c r="L823" s="2">
        <f>Table1_1[[#This Row],[Gross Profit (Total Revenue - Cost of Goods Sold)]]-SUM(F823:H823)</f>
        <v>8150000000</v>
      </c>
      <c r="M823" s="63">
        <f>1-(Table1_1[[#This Row],[ Cost of Goods Sold ]]/Table1_1[[#This Row],[ Total Revenue ]])</f>
        <v>0.85238545111006148</v>
      </c>
      <c r="N823" s="63">
        <f>+Table1_1[[#This Row],[Operating Profit (Gross Profit - Total operating expenses)]]/Table1_1[[#This Row],[ Total Revenue ]]</f>
        <v>0.64163123917493303</v>
      </c>
    </row>
    <row r="824" spans="1:14" x14ac:dyDescent="0.35">
      <c r="A824" t="s">
        <v>536</v>
      </c>
      <c r="B824" t="s">
        <v>15</v>
      </c>
      <c r="C824" s="1">
        <v>41908</v>
      </c>
      <c r="D824" s="2">
        <v>3049800000</v>
      </c>
      <c r="E824" s="2">
        <v>1748100000</v>
      </c>
      <c r="F824" s="2">
        <v>470600000</v>
      </c>
      <c r="G824" s="2">
        <v>234800000</v>
      </c>
      <c r="H824" t="s">
        <v>12</v>
      </c>
      <c r="I824" t="s">
        <v>25</v>
      </c>
      <c r="J824" t="s">
        <v>30</v>
      </c>
      <c r="K824" s="2">
        <f>+Table1_1[[#This Row],[ Total Revenue ]]-Table1_1[[#This Row],[ Cost of Goods Sold ]]</f>
        <v>1301700000</v>
      </c>
      <c r="L824" s="2">
        <f>Table1_1[[#This Row],[Gross Profit (Total Revenue - Cost of Goods Sold)]]-SUM(F824:H824)</f>
        <v>596300000</v>
      </c>
      <c r="M824" s="63">
        <f>1-(Table1_1[[#This Row],[ Cost of Goods Sold ]]/Table1_1[[#This Row],[ Total Revenue ]])</f>
        <v>0.42681487310643318</v>
      </c>
      <c r="N824" s="63">
        <f>+Table1_1[[#This Row],[Operating Profit (Gross Profit - Total operating expenses)]]/Table1_1[[#This Row],[ Total Revenue ]]</f>
        <v>0.19552101777165715</v>
      </c>
    </row>
    <row r="825" spans="1:14" x14ac:dyDescent="0.35">
      <c r="A825" t="s">
        <v>537</v>
      </c>
      <c r="B825" t="s">
        <v>15</v>
      </c>
      <c r="C825" s="1">
        <v>41639</v>
      </c>
      <c r="D825" s="2">
        <v>11419648000</v>
      </c>
      <c r="E825" s="2">
        <v>5931469000</v>
      </c>
      <c r="F825" s="2">
        <v>3841032000</v>
      </c>
      <c r="G825" t="s">
        <v>12</v>
      </c>
      <c r="H825" t="s">
        <v>12</v>
      </c>
      <c r="I825" t="s">
        <v>19</v>
      </c>
      <c r="J825" t="s">
        <v>289</v>
      </c>
      <c r="K825" s="2">
        <f>+Table1_1[[#This Row],[ Total Revenue ]]-Table1_1[[#This Row],[ Cost of Goods Sold ]]</f>
        <v>5488179000</v>
      </c>
      <c r="L825" s="2">
        <f>Table1_1[[#This Row],[Gross Profit (Total Revenue - Cost of Goods Sold)]]-SUM(F825:H825)</f>
        <v>1647147000</v>
      </c>
      <c r="M825" s="63">
        <f>1-(Table1_1[[#This Row],[ Cost of Goods Sold ]]/Table1_1[[#This Row],[ Total Revenue ]])</f>
        <v>0.48059090788087344</v>
      </c>
      <c r="N825" s="63">
        <f>+Table1_1[[#This Row],[Operating Profit (Gross Profit - Total operating expenses)]]/Table1_1[[#This Row],[ Total Revenue ]]</f>
        <v>0.14423798351753048</v>
      </c>
    </row>
    <row r="826" spans="1:14" x14ac:dyDescent="0.35">
      <c r="A826" t="s">
        <v>538</v>
      </c>
      <c r="B826" t="s">
        <v>15</v>
      </c>
      <c r="C826" s="1">
        <v>41912</v>
      </c>
      <c r="D826" s="2">
        <v>13783000000</v>
      </c>
      <c r="E826" s="2">
        <v>6542000000</v>
      </c>
      <c r="F826" s="2">
        <v>2899000000</v>
      </c>
      <c r="G826" t="s">
        <v>12</v>
      </c>
      <c r="H826" s="2">
        <v>217000000</v>
      </c>
      <c r="I826" t="s">
        <v>19</v>
      </c>
      <c r="J826" t="s">
        <v>204</v>
      </c>
      <c r="K826" s="2">
        <f>+Table1_1[[#This Row],[ Total Revenue ]]-Table1_1[[#This Row],[ Cost of Goods Sold ]]</f>
        <v>7241000000</v>
      </c>
      <c r="L826" s="2">
        <f>Table1_1[[#This Row],[Gross Profit (Total Revenue - Cost of Goods Sold)]]-SUM(F826:H826)</f>
        <v>4125000000</v>
      </c>
      <c r="M826" s="63">
        <f>1-(Table1_1[[#This Row],[ Cost of Goods Sold ]]/Table1_1[[#This Row],[ Total Revenue ]])</f>
        <v>0.52535732424000581</v>
      </c>
      <c r="N826" s="63">
        <f>+Table1_1[[#This Row],[Operating Profit (Gross Profit - Total operating expenses)]]/Table1_1[[#This Row],[ Total Revenue ]]</f>
        <v>0.29928172386272944</v>
      </c>
    </row>
    <row r="827" spans="1:14" x14ac:dyDescent="0.35">
      <c r="A827" t="s">
        <v>539</v>
      </c>
      <c r="B827" t="s">
        <v>15</v>
      </c>
      <c r="C827" s="1">
        <v>41639</v>
      </c>
      <c r="D827" s="2">
        <v>138074000000</v>
      </c>
      <c r="E827" s="2">
        <v>127316000000</v>
      </c>
      <c r="F827" s="2">
        <v>5081000000</v>
      </c>
      <c r="G827" t="s">
        <v>12</v>
      </c>
      <c r="H827" s="2">
        <v>1720000000</v>
      </c>
      <c r="I827" t="s">
        <v>83</v>
      </c>
      <c r="J827" t="s">
        <v>341</v>
      </c>
      <c r="K827" s="2">
        <f>+Table1_1[[#This Row],[ Total Revenue ]]-Table1_1[[#This Row],[ Cost of Goods Sold ]]</f>
        <v>10758000000</v>
      </c>
      <c r="L827" s="2">
        <f>Table1_1[[#This Row],[Gross Profit (Total Revenue - Cost of Goods Sold)]]-SUM(F827:H827)</f>
        <v>3957000000</v>
      </c>
      <c r="M827" s="63">
        <f>1-(Table1_1[[#This Row],[ Cost of Goods Sold ]]/Table1_1[[#This Row],[ Total Revenue ]])</f>
        <v>7.7914741370569418E-2</v>
      </c>
      <c r="N827" s="63">
        <f>+Table1_1[[#This Row],[Operating Profit (Gross Profit - Total operating expenses)]]/Table1_1[[#This Row],[ Total Revenue ]]</f>
        <v>2.8658545417674579E-2</v>
      </c>
    </row>
    <row r="828" spans="1:14" x14ac:dyDescent="0.35">
      <c r="A828" t="s">
        <v>540</v>
      </c>
      <c r="B828" t="s">
        <v>15</v>
      </c>
      <c r="C828" s="1">
        <v>41639</v>
      </c>
      <c r="D828" s="2">
        <v>2770709000</v>
      </c>
      <c r="E828" s="2">
        <v>2343829000</v>
      </c>
      <c r="F828" s="2">
        <v>274217000</v>
      </c>
      <c r="G828" t="s">
        <v>12</v>
      </c>
      <c r="H828" t="s">
        <v>12</v>
      </c>
      <c r="I828" t="s">
        <v>59</v>
      </c>
      <c r="J828" t="s">
        <v>387</v>
      </c>
      <c r="K828" s="2">
        <f>+Table1_1[[#This Row],[ Total Revenue ]]-Table1_1[[#This Row],[ Cost of Goods Sold ]]</f>
        <v>426880000</v>
      </c>
      <c r="L828" s="2">
        <f>Table1_1[[#This Row],[Gross Profit (Total Revenue - Cost of Goods Sold)]]-SUM(F828:H828)</f>
        <v>152663000</v>
      </c>
      <c r="M828" s="63">
        <f>1-(Table1_1[[#This Row],[ Cost of Goods Sold ]]/Table1_1[[#This Row],[ Total Revenue ]])</f>
        <v>0.15406886829327804</v>
      </c>
      <c r="N828" s="63">
        <f>+Table1_1[[#This Row],[Operating Profit (Gross Profit - Total operating expenses)]]/Table1_1[[#This Row],[ Total Revenue ]]</f>
        <v>5.5098893460121576E-2</v>
      </c>
    </row>
    <row r="829" spans="1:14" x14ac:dyDescent="0.35">
      <c r="A829" t="s">
        <v>541</v>
      </c>
      <c r="B829" t="s">
        <v>15</v>
      </c>
      <c r="C829" s="1">
        <v>42004</v>
      </c>
      <c r="D829" s="2">
        <v>2312512000</v>
      </c>
      <c r="E829" s="2">
        <v>953611000</v>
      </c>
      <c r="F829" s="2">
        <v>169270000</v>
      </c>
      <c r="G829" t="s">
        <v>12</v>
      </c>
      <c r="H829" s="2">
        <v>481303000</v>
      </c>
      <c r="I829" t="s">
        <v>52</v>
      </c>
      <c r="J829" t="s">
        <v>53</v>
      </c>
      <c r="K829" s="2">
        <f>+Table1_1[[#This Row],[ Total Revenue ]]-Table1_1[[#This Row],[ Cost of Goods Sold ]]</f>
        <v>1358901000</v>
      </c>
      <c r="L829" s="2">
        <f>Table1_1[[#This Row],[Gross Profit (Total Revenue - Cost of Goods Sold)]]-SUM(F829:H829)</f>
        <v>708328000</v>
      </c>
      <c r="M829" s="63">
        <f>1-(Table1_1[[#This Row],[ Cost of Goods Sold ]]/Table1_1[[#This Row],[ Total Revenue ]])</f>
        <v>0.58762981554257876</v>
      </c>
      <c r="N829" s="63">
        <f>+Table1_1[[#This Row],[Operating Profit (Gross Profit - Total operating expenses)]]/Table1_1[[#This Row],[ Total Revenue ]]</f>
        <v>0.30630241053884261</v>
      </c>
    </row>
    <row r="830" spans="1:14" x14ac:dyDescent="0.35">
      <c r="A830" t="s">
        <v>542</v>
      </c>
      <c r="B830" t="s">
        <v>15</v>
      </c>
      <c r="C830" s="1">
        <v>41639</v>
      </c>
      <c r="D830" s="2">
        <v>1595703000</v>
      </c>
      <c r="E830" s="2">
        <v>622523000</v>
      </c>
      <c r="F830" s="2">
        <v>228982000</v>
      </c>
      <c r="G830" t="s">
        <v>12</v>
      </c>
      <c r="H830" s="2">
        <v>129931000</v>
      </c>
      <c r="I830" t="s">
        <v>13</v>
      </c>
      <c r="J830" t="s">
        <v>211</v>
      </c>
      <c r="K830" s="2">
        <f>+Table1_1[[#This Row],[ Total Revenue ]]-Table1_1[[#This Row],[ Cost of Goods Sold ]]</f>
        <v>973180000</v>
      </c>
      <c r="L830" s="2">
        <f>Table1_1[[#This Row],[Gross Profit (Total Revenue - Cost of Goods Sold)]]-SUM(F830:H830)</f>
        <v>614267000</v>
      </c>
      <c r="M830" s="63">
        <f>1-(Table1_1[[#This Row],[ Cost of Goods Sold ]]/Table1_1[[#This Row],[ Total Revenue ]])</f>
        <v>0.60987539661202617</v>
      </c>
      <c r="N830" s="63">
        <f>+Table1_1[[#This Row],[Operating Profit (Gross Profit - Total operating expenses)]]/Table1_1[[#This Row],[ Total Revenue ]]</f>
        <v>0.38495070824583272</v>
      </c>
    </row>
    <row r="831" spans="1:14" x14ac:dyDescent="0.35">
      <c r="A831" t="s">
        <v>543</v>
      </c>
      <c r="B831" t="s">
        <v>15</v>
      </c>
      <c r="C831" s="1">
        <v>41639</v>
      </c>
      <c r="D831" s="2">
        <v>965087000</v>
      </c>
      <c r="E831" s="2">
        <v>187013000</v>
      </c>
      <c r="F831" s="2">
        <v>179545000</v>
      </c>
      <c r="G831" s="2">
        <v>70297000</v>
      </c>
      <c r="H831" t="s">
        <v>12</v>
      </c>
      <c r="I831" t="s">
        <v>22</v>
      </c>
      <c r="J831" t="s">
        <v>57</v>
      </c>
      <c r="K831" s="2">
        <f>+Table1_1[[#This Row],[ Total Revenue ]]-Table1_1[[#This Row],[ Cost of Goods Sold ]]</f>
        <v>778074000</v>
      </c>
      <c r="L831" s="2">
        <f>Table1_1[[#This Row],[Gross Profit (Total Revenue - Cost of Goods Sold)]]-SUM(F831:H831)</f>
        <v>528232000</v>
      </c>
      <c r="M831" s="63">
        <f>1-(Table1_1[[#This Row],[ Cost of Goods Sold ]]/Table1_1[[#This Row],[ Total Revenue ]])</f>
        <v>0.80622161525333991</v>
      </c>
      <c r="N831" s="63">
        <f>+Table1_1[[#This Row],[Operating Profit (Gross Profit - Total operating expenses)]]/Table1_1[[#This Row],[ Total Revenue ]]</f>
        <v>0.54734132777666678</v>
      </c>
    </row>
    <row r="832" spans="1:14" x14ac:dyDescent="0.35">
      <c r="A832" t="s">
        <v>544</v>
      </c>
      <c r="B832" t="s">
        <v>15</v>
      </c>
      <c r="C832" s="1">
        <v>41639</v>
      </c>
      <c r="D832" s="2">
        <v>1211975000</v>
      </c>
      <c r="E832" s="2">
        <v>130277000</v>
      </c>
      <c r="F832" s="2">
        <v>356188000</v>
      </c>
      <c r="G832" s="2">
        <v>882097000</v>
      </c>
      <c r="H832" t="s">
        <v>12</v>
      </c>
      <c r="I832" t="s">
        <v>25</v>
      </c>
      <c r="J832" t="s">
        <v>66</v>
      </c>
      <c r="K832" s="2">
        <f>+Table1_1[[#This Row],[ Total Revenue ]]-Table1_1[[#This Row],[ Cost of Goods Sold ]]</f>
        <v>1081698000</v>
      </c>
      <c r="L832" s="2">
        <f>Table1_1[[#This Row],[Gross Profit (Total Revenue - Cost of Goods Sold)]]-SUM(F832:H832)</f>
        <v>-156587000</v>
      </c>
      <c r="M832" s="63">
        <f>1-(Table1_1[[#This Row],[ Cost of Goods Sold ]]/Table1_1[[#This Row],[ Total Revenue ]])</f>
        <v>0.89250850883887867</v>
      </c>
      <c r="N832" s="63">
        <f>+Table1_1[[#This Row],[Operating Profit (Gross Profit - Total operating expenses)]]/Table1_1[[#This Row],[ Total Revenue ]]</f>
        <v>-0.12919985973308029</v>
      </c>
    </row>
    <row r="833" spans="1:14" x14ac:dyDescent="0.35">
      <c r="A833" t="s">
        <v>545</v>
      </c>
      <c r="B833" t="s">
        <v>15</v>
      </c>
      <c r="C833" s="1">
        <v>42004</v>
      </c>
      <c r="D833" s="2">
        <v>2772550000</v>
      </c>
      <c r="E833" s="2">
        <v>1212480000</v>
      </c>
      <c r="F833" s="2">
        <v>147481000</v>
      </c>
      <c r="G833" t="s">
        <v>12</v>
      </c>
      <c r="H833" s="2">
        <v>725216000</v>
      </c>
      <c r="I833" t="s">
        <v>52</v>
      </c>
      <c r="J833" t="s">
        <v>53</v>
      </c>
      <c r="K833" s="2">
        <f>+Table1_1[[#This Row],[ Total Revenue ]]-Table1_1[[#This Row],[ Cost of Goods Sold ]]</f>
        <v>1560070000</v>
      </c>
      <c r="L833" s="2">
        <f>Table1_1[[#This Row],[Gross Profit (Total Revenue - Cost of Goods Sold)]]-SUM(F833:H833)</f>
        <v>687373000</v>
      </c>
      <c r="M833" s="63">
        <f>1-(Table1_1[[#This Row],[ Cost of Goods Sold ]]/Table1_1[[#This Row],[ Total Revenue ]])</f>
        <v>0.56268417161097184</v>
      </c>
      <c r="N833" s="63">
        <f>+Table1_1[[#This Row],[Operating Profit (Gross Profit - Total operating expenses)]]/Table1_1[[#This Row],[ Total Revenue ]]</f>
        <v>0.24792086707182917</v>
      </c>
    </row>
    <row r="834" spans="1:14" x14ac:dyDescent="0.35">
      <c r="A834" t="s">
        <v>546</v>
      </c>
      <c r="B834" t="s">
        <v>15</v>
      </c>
      <c r="C834" s="1">
        <v>41639</v>
      </c>
      <c r="D834" s="2">
        <v>120550000000</v>
      </c>
      <c r="E834" s="2">
        <v>44887000000</v>
      </c>
      <c r="F834" s="2">
        <v>27089000000</v>
      </c>
      <c r="G834" t="s">
        <v>12</v>
      </c>
      <c r="H834" s="2">
        <v>16606000000</v>
      </c>
      <c r="I834" t="s">
        <v>182</v>
      </c>
      <c r="J834" t="s">
        <v>183</v>
      </c>
      <c r="K834" s="2">
        <f>+Table1_1[[#This Row],[ Total Revenue ]]-Table1_1[[#This Row],[ Cost of Goods Sold ]]</f>
        <v>75663000000</v>
      </c>
      <c r="L834" s="2">
        <f>Table1_1[[#This Row],[Gross Profit (Total Revenue - Cost of Goods Sold)]]-SUM(F834:H834)</f>
        <v>31968000000</v>
      </c>
      <c r="M834" s="63">
        <f>1-(Table1_1[[#This Row],[ Cost of Goods Sold ]]/Table1_1[[#This Row],[ Total Revenue ]])</f>
        <v>0.62764827872252171</v>
      </c>
      <c r="N834" s="63">
        <f>+Table1_1[[#This Row],[Operating Profit (Gross Profit - Total operating expenses)]]/Table1_1[[#This Row],[ Total Revenue ]]</f>
        <v>0.26518457071754459</v>
      </c>
    </row>
    <row r="835" spans="1:14" x14ac:dyDescent="0.35">
      <c r="A835" t="s">
        <v>547</v>
      </c>
      <c r="B835" t="s">
        <v>15</v>
      </c>
      <c r="C835" s="1">
        <v>41639</v>
      </c>
      <c r="D835" s="2">
        <v>1904218000</v>
      </c>
      <c r="E835" s="2">
        <v>783456000</v>
      </c>
      <c r="F835" s="2">
        <v>492965000</v>
      </c>
      <c r="G835" s="2">
        <v>100536000</v>
      </c>
      <c r="H835" s="2">
        <v>9918000</v>
      </c>
      <c r="I835" t="s">
        <v>25</v>
      </c>
      <c r="J835" t="s">
        <v>28</v>
      </c>
      <c r="K835" s="2">
        <f>+Table1_1[[#This Row],[ Total Revenue ]]-Table1_1[[#This Row],[ Cost of Goods Sold ]]</f>
        <v>1120762000</v>
      </c>
      <c r="L835" s="2">
        <f>Table1_1[[#This Row],[Gross Profit (Total Revenue - Cost of Goods Sold)]]-SUM(F835:H835)</f>
        <v>517343000</v>
      </c>
      <c r="M835" s="63">
        <f>1-(Table1_1[[#This Row],[ Cost of Goods Sold ]]/Table1_1[[#This Row],[ Total Revenue ]])</f>
        <v>0.58856811562541678</v>
      </c>
      <c r="N835" s="63">
        <f>+Table1_1[[#This Row],[Operating Profit (Gross Profit - Total operating expenses)]]/Table1_1[[#This Row],[ Total Revenue ]]</f>
        <v>0.27168265398184449</v>
      </c>
    </row>
    <row r="836" spans="1:14" x14ac:dyDescent="0.35">
      <c r="A836" t="s">
        <v>548</v>
      </c>
      <c r="B836" t="s">
        <v>15</v>
      </c>
      <c r="C836" s="1">
        <v>41817</v>
      </c>
      <c r="D836" s="2">
        <v>15130000000</v>
      </c>
      <c r="E836" s="2">
        <v>10770000000</v>
      </c>
      <c r="F836" s="2">
        <v>908000000</v>
      </c>
      <c r="G836" s="2">
        <v>1661000000</v>
      </c>
      <c r="H836" t="s">
        <v>12</v>
      </c>
      <c r="I836" t="s">
        <v>22</v>
      </c>
      <c r="J836" t="s">
        <v>489</v>
      </c>
      <c r="K836" s="2">
        <f>+Table1_1[[#This Row],[ Total Revenue ]]-Table1_1[[#This Row],[ Cost of Goods Sold ]]</f>
        <v>4360000000</v>
      </c>
      <c r="L836" s="2">
        <f>Table1_1[[#This Row],[Gross Profit (Total Revenue - Cost of Goods Sold)]]-SUM(F836:H836)</f>
        <v>1791000000</v>
      </c>
      <c r="M836" s="63">
        <f>1-(Table1_1[[#This Row],[ Cost of Goods Sold ]]/Table1_1[[#This Row],[ Total Revenue ]])</f>
        <v>0.28816920026437542</v>
      </c>
      <c r="N836" s="63">
        <f>+Table1_1[[#This Row],[Operating Profit (Gross Profit - Total operating expenses)]]/Table1_1[[#This Row],[ Total Revenue ]]</f>
        <v>0.11837409120951752</v>
      </c>
    </row>
    <row r="837" spans="1:14" x14ac:dyDescent="0.35">
      <c r="A837" t="s">
        <v>549</v>
      </c>
      <c r="B837" t="s">
        <v>15</v>
      </c>
      <c r="C837" s="1">
        <v>41639</v>
      </c>
      <c r="D837" s="2">
        <v>4519000000</v>
      </c>
      <c r="E837" s="2">
        <v>2982100000</v>
      </c>
      <c r="F837" s="2">
        <v>116700000</v>
      </c>
      <c r="G837" t="s">
        <v>12</v>
      </c>
      <c r="H837" s="2">
        <v>340100000</v>
      </c>
      <c r="I837" t="s">
        <v>42</v>
      </c>
      <c r="J837" t="s">
        <v>45</v>
      </c>
      <c r="K837" s="2">
        <f>+Table1_1[[#This Row],[ Total Revenue ]]-Table1_1[[#This Row],[ Cost of Goods Sold ]]</f>
        <v>1536900000</v>
      </c>
      <c r="L837" s="2">
        <f>Table1_1[[#This Row],[Gross Profit (Total Revenue - Cost of Goods Sold)]]-SUM(F837:H837)</f>
        <v>1080100000</v>
      </c>
      <c r="M837" s="63">
        <f>1-(Table1_1[[#This Row],[ Cost of Goods Sold ]]/Table1_1[[#This Row],[ Total Revenue ]])</f>
        <v>0.34009736667404289</v>
      </c>
      <c r="N837" s="63">
        <f>+Table1_1[[#This Row],[Operating Profit (Gross Profit - Total operating expenses)]]/Table1_1[[#This Row],[ Total Revenue ]]</f>
        <v>0.23901305598583758</v>
      </c>
    </row>
    <row r="838" spans="1:14" x14ac:dyDescent="0.35">
      <c r="A838" t="s">
        <v>550</v>
      </c>
      <c r="B838" t="s">
        <v>15</v>
      </c>
      <c r="C838" s="1">
        <v>41639</v>
      </c>
      <c r="D838" s="2">
        <v>88069000000</v>
      </c>
      <c r="E838" s="2">
        <v>1337000000</v>
      </c>
      <c r="F838" s="2">
        <v>47338000000</v>
      </c>
      <c r="G838" t="s">
        <v>12</v>
      </c>
      <c r="H838" s="2">
        <v>3813000000</v>
      </c>
      <c r="I838" t="s">
        <v>47</v>
      </c>
      <c r="J838" t="s">
        <v>105</v>
      </c>
      <c r="K838" s="2">
        <f>+Table1_1[[#This Row],[ Total Revenue ]]-Table1_1[[#This Row],[ Cost of Goods Sold ]]</f>
        <v>86732000000</v>
      </c>
      <c r="L838" s="2">
        <f>Table1_1[[#This Row],[Gross Profit (Total Revenue - Cost of Goods Sold)]]-SUM(F838:H838)</f>
        <v>35581000000</v>
      </c>
      <c r="M838" s="63">
        <f>1-(Table1_1[[#This Row],[ Cost of Goods Sold ]]/Table1_1[[#This Row],[ Total Revenue ]])</f>
        <v>0.98481872168413398</v>
      </c>
      <c r="N838" s="63">
        <f>+Table1_1[[#This Row],[Operating Profit (Gross Profit - Total operating expenses)]]/Table1_1[[#This Row],[ Total Revenue ]]</f>
        <v>0.40401276272013992</v>
      </c>
    </row>
    <row r="839" spans="1:14" x14ac:dyDescent="0.35">
      <c r="A839" t="s">
        <v>551</v>
      </c>
      <c r="B839" t="s">
        <v>15</v>
      </c>
      <c r="C839" s="1">
        <v>41910</v>
      </c>
      <c r="D839" s="2">
        <v>14194000000</v>
      </c>
      <c r="E839" s="2">
        <v>9150000000</v>
      </c>
      <c r="F839" s="2">
        <v>4032000000</v>
      </c>
      <c r="G839" t="s">
        <v>12</v>
      </c>
      <c r="H839" t="s">
        <v>12</v>
      </c>
      <c r="I839" t="s">
        <v>36</v>
      </c>
      <c r="J839" t="s">
        <v>346</v>
      </c>
      <c r="K839" s="2">
        <f>+Table1_1[[#This Row],[ Total Revenue ]]-Table1_1[[#This Row],[ Cost of Goods Sold ]]</f>
        <v>5044000000</v>
      </c>
      <c r="L839" s="2">
        <f>Table1_1[[#This Row],[Gross Profit (Total Revenue - Cost of Goods Sold)]]-SUM(F839:H839)</f>
        <v>1012000000</v>
      </c>
      <c r="M839" s="63">
        <f>1-(Table1_1[[#This Row],[ Cost of Goods Sold ]]/Table1_1[[#This Row],[ Total Revenue ]])</f>
        <v>0.35536142031844442</v>
      </c>
      <c r="N839" s="63">
        <f>+Table1_1[[#This Row],[Operating Profit (Gross Profit - Total operating expenses)]]/Table1_1[[#This Row],[ Total Revenue ]]</f>
        <v>7.1297731435817954E-2</v>
      </c>
    </row>
    <row r="840" spans="1:14" x14ac:dyDescent="0.35">
      <c r="A840" t="s">
        <v>552</v>
      </c>
      <c r="B840" t="s">
        <v>15</v>
      </c>
      <c r="C840" s="1">
        <v>42004</v>
      </c>
      <c r="D840" s="2">
        <v>19872000000</v>
      </c>
      <c r="E840" s="2">
        <v>16477000000</v>
      </c>
      <c r="F840" s="2">
        <v>2038000000</v>
      </c>
      <c r="G840" t="s">
        <v>12</v>
      </c>
      <c r="H840" s="2">
        <v>33000000</v>
      </c>
      <c r="I840" t="s">
        <v>19</v>
      </c>
      <c r="J840" t="s">
        <v>480</v>
      </c>
      <c r="K840" s="2">
        <f>+Table1_1[[#This Row],[ Total Revenue ]]-Table1_1[[#This Row],[ Cost of Goods Sold ]]</f>
        <v>3395000000</v>
      </c>
      <c r="L840" s="2">
        <f>Table1_1[[#This Row],[Gross Profit (Total Revenue - Cost of Goods Sold)]]-SUM(F840:H840)</f>
        <v>1324000000</v>
      </c>
      <c r="M840" s="63">
        <f>1-(Table1_1[[#This Row],[ Cost of Goods Sold ]]/Table1_1[[#This Row],[ Total Revenue ]])</f>
        <v>0.17084339774557167</v>
      </c>
      <c r="N840" s="63">
        <f>+Table1_1[[#This Row],[Operating Profit (Gross Profit - Total operating expenses)]]/Table1_1[[#This Row],[ Total Revenue ]]</f>
        <v>6.662640901771337E-2</v>
      </c>
    </row>
    <row r="841" spans="1:14" x14ac:dyDescent="0.35">
      <c r="A841" t="s">
        <v>553</v>
      </c>
      <c r="B841" t="s">
        <v>15</v>
      </c>
      <c r="C841" s="1">
        <v>42004</v>
      </c>
      <c r="D841" s="2">
        <v>13996000000</v>
      </c>
      <c r="E841" s="2">
        <v>9002000000</v>
      </c>
      <c r="F841" s="2">
        <v>1481000000</v>
      </c>
      <c r="G841" t="s">
        <v>12</v>
      </c>
      <c r="H841" s="2">
        <v>1292000000</v>
      </c>
      <c r="I841" t="s">
        <v>13</v>
      </c>
      <c r="J841" t="s">
        <v>554</v>
      </c>
      <c r="K841" s="2">
        <f>+Table1_1[[#This Row],[ Total Revenue ]]-Table1_1[[#This Row],[ Cost of Goods Sold ]]</f>
        <v>4994000000</v>
      </c>
      <c r="L841" s="2">
        <f>Table1_1[[#This Row],[Gross Profit (Total Revenue - Cost of Goods Sold)]]-SUM(F841:H841)</f>
        <v>2221000000</v>
      </c>
      <c r="M841" s="63">
        <f>1-(Table1_1[[#This Row],[ Cost of Goods Sold ]]/Table1_1[[#This Row],[ Total Revenue ]])</f>
        <v>0.35681623320948841</v>
      </c>
      <c r="N841" s="63">
        <f>+Table1_1[[#This Row],[Operating Profit (Gross Profit - Total operating expenses)]]/Table1_1[[#This Row],[ Total Revenue ]]</f>
        <v>0.15868819662760789</v>
      </c>
    </row>
    <row r="842" spans="1:14" x14ac:dyDescent="0.35">
      <c r="A842" t="s">
        <v>555</v>
      </c>
      <c r="B842" t="s">
        <v>15</v>
      </c>
      <c r="C842" s="1">
        <v>41639</v>
      </c>
      <c r="D842" s="2">
        <v>6860000000</v>
      </c>
      <c r="E842" s="2">
        <v>4124000000</v>
      </c>
      <c r="F842" s="2">
        <v>546000000</v>
      </c>
      <c r="G842" t="s">
        <v>12</v>
      </c>
      <c r="H842" s="2">
        <v>815000000</v>
      </c>
      <c r="I842" t="s">
        <v>83</v>
      </c>
      <c r="J842" t="s">
        <v>84</v>
      </c>
      <c r="K842" s="2">
        <f>+Table1_1[[#This Row],[ Total Revenue ]]-Table1_1[[#This Row],[ Cost of Goods Sold ]]</f>
        <v>2736000000</v>
      </c>
      <c r="L842" s="2">
        <f>Table1_1[[#This Row],[Gross Profit (Total Revenue - Cost of Goods Sold)]]-SUM(F842:H842)</f>
        <v>1375000000</v>
      </c>
      <c r="M842" s="63">
        <f>1-(Table1_1[[#This Row],[ Cost of Goods Sold ]]/Table1_1[[#This Row],[ Total Revenue ]])</f>
        <v>0.39883381924198247</v>
      </c>
      <c r="N842" s="63">
        <f>+Table1_1[[#This Row],[Operating Profit (Gross Profit - Total operating expenses)]]/Table1_1[[#This Row],[ Total Revenue ]]</f>
        <v>0.20043731778425655</v>
      </c>
    </row>
    <row r="843" spans="1:14" x14ac:dyDescent="0.35">
      <c r="A843" t="s">
        <v>556</v>
      </c>
      <c r="B843" t="s">
        <v>15</v>
      </c>
      <c r="C843" s="1">
        <v>41670</v>
      </c>
      <c r="D843" s="2">
        <v>476294000000</v>
      </c>
      <c r="E843" s="2">
        <v>358069000000</v>
      </c>
      <c r="F843" s="2">
        <v>91353000000</v>
      </c>
      <c r="G843" t="s">
        <v>12</v>
      </c>
      <c r="H843" t="s">
        <v>12</v>
      </c>
      <c r="I843" t="s">
        <v>36</v>
      </c>
      <c r="J843" t="s">
        <v>168</v>
      </c>
      <c r="K843" s="2">
        <f>+Table1_1[[#This Row],[ Total Revenue ]]-Table1_1[[#This Row],[ Cost of Goods Sold ]]</f>
        <v>118225000000</v>
      </c>
      <c r="L843" s="2">
        <f>Table1_1[[#This Row],[Gross Profit (Total Revenue - Cost of Goods Sold)]]-SUM(F843:H843)</f>
        <v>26872000000</v>
      </c>
      <c r="M843" s="63">
        <f>1-(Table1_1[[#This Row],[ Cost of Goods Sold ]]/Table1_1[[#This Row],[ Total Revenue ]])</f>
        <v>0.2482185372899931</v>
      </c>
      <c r="N843" s="63">
        <f>+Table1_1[[#This Row],[Operating Profit (Gross Profit - Total operating expenses)]]/Table1_1[[#This Row],[ Total Revenue ]]</f>
        <v>5.6418934523634563E-2</v>
      </c>
    </row>
    <row r="844" spans="1:14" x14ac:dyDescent="0.35">
      <c r="A844" t="s">
        <v>557</v>
      </c>
      <c r="B844" t="s">
        <v>15</v>
      </c>
      <c r="C844" s="1">
        <v>42277</v>
      </c>
      <c r="D844" s="2">
        <v>11124800000</v>
      </c>
      <c r="E844" s="2">
        <v>8986500000</v>
      </c>
      <c r="F844" s="2">
        <v>1026100000</v>
      </c>
      <c r="G844" t="s">
        <v>12</v>
      </c>
      <c r="H844" s="2">
        <v>118900000</v>
      </c>
      <c r="I844" t="s">
        <v>59</v>
      </c>
      <c r="J844" t="s">
        <v>96</v>
      </c>
      <c r="K844" s="2">
        <f>+Table1_1[[#This Row],[ Total Revenue ]]-Table1_1[[#This Row],[ Cost of Goods Sold ]]</f>
        <v>2138300000</v>
      </c>
      <c r="L844" s="2">
        <f>Table1_1[[#This Row],[Gross Profit (Total Revenue - Cost of Goods Sold)]]-SUM(F844:H844)</f>
        <v>993300000</v>
      </c>
      <c r="M844" s="63">
        <f>1-(Table1_1[[#This Row],[ Cost of Goods Sold ]]/Table1_1[[#This Row],[ Total Revenue ]])</f>
        <v>0.19221019703725006</v>
      </c>
      <c r="N844" s="63">
        <f>+Table1_1[[#This Row],[Operating Profit (Gross Profit - Total operating expenses)]]/Table1_1[[#This Row],[ Total Revenue ]]</f>
        <v>8.9286998417949084E-2</v>
      </c>
    </row>
    <row r="845" spans="1:14" x14ac:dyDescent="0.35">
      <c r="A845" t="s">
        <v>558</v>
      </c>
      <c r="B845" t="s">
        <v>15</v>
      </c>
      <c r="C845" s="1">
        <v>41639</v>
      </c>
      <c r="D845" s="2">
        <v>5542000000</v>
      </c>
      <c r="E845" s="2">
        <v>3235000000</v>
      </c>
      <c r="F845" s="2">
        <v>1199600000</v>
      </c>
      <c r="G845" t="s">
        <v>12</v>
      </c>
      <c r="H845" t="s">
        <v>12</v>
      </c>
      <c r="I845" t="s">
        <v>22</v>
      </c>
      <c r="J845" t="s">
        <v>57</v>
      </c>
      <c r="K845" s="2">
        <f>+Table1_1[[#This Row],[ Total Revenue ]]-Table1_1[[#This Row],[ Cost of Goods Sold ]]</f>
        <v>2307000000</v>
      </c>
      <c r="L845" s="2">
        <f>Table1_1[[#This Row],[Gross Profit (Total Revenue - Cost of Goods Sold)]]-SUM(F845:H845)</f>
        <v>1107400000</v>
      </c>
      <c r="M845" s="63">
        <f>1-(Table1_1[[#This Row],[ Cost of Goods Sold ]]/Table1_1[[#This Row],[ Total Revenue ]])</f>
        <v>0.41627571273908337</v>
      </c>
      <c r="N845" s="63">
        <f>+Table1_1[[#This Row],[Operating Profit (Gross Profit - Total operating expenses)]]/Table1_1[[#This Row],[ Total Revenue ]]</f>
        <v>0.19981955972573079</v>
      </c>
    </row>
    <row r="846" spans="1:14" x14ac:dyDescent="0.35">
      <c r="A846" t="s">
        <v>559</v>
      </c>
      <c r="B846" t="s">
        <v>15</v>
      </c>
      <c r="C846" s="1">
        <v>41639</v>
      </c>
      <c r="D846" s="2">
        <v>7254000000</v>
      </c>
      <c r="E846" s="2">
        <v>5716000000</v>
      </c>
      <c r="F846" s="2">
        <v>494000000</v>
      </c>
      <c r="G846" s="2">
        <v>33000000</v>
      </c>
      <c r="H846" t="s">
        <v>12</v>
      </c>
      <c r="I846" t="s">
        <v>52</v>
      </c>
      <c r="J846" t="s">
        <v>53</v>
      </c>
      <c r="K846" s="2">
        <f>+Table1_1[[#This Row],[ Total Revenue ]]-Table1_1[[#This Row],[ Cost of Goods Sold ]]</f>
        <v>1538000000</v>
      </c>
      <c r="L846" s="2">
        <f>Table1_1[[#This Row],[Gross Profit (Total Revenue - Cost of Goods Sold)]]-SUM(F846:H846)</f>
        <v>1011000000</v>
      </c>
      <c r="M846" s="63">
        <f>1-(Table1_1[[#This Row],[ Cost of Goods Sold ]]/Table1_1[[#This Row],[ Total Revenue ]])</f>
        <v>0.21202095395643783</v>
      </c>
      <c r="N846" s="63">
        <f>+Table1_1[[#This Row],[Operating Profit (Gross Profit - Total operating expenses)]]/Table1_1[[#This Row],[ Total Revenue ]]</f>
        <v>0.13937138130686519</v>
      </c>
    </row>
    <row r="847" spans="1:14" x14ac:dyDescent="0.35">
      <c r="A847" t="s">
        <v>560</v>
      </c>
      <c r="B847" t="s">
        <v>15</v>
      </c>
      <c r="C847" s="1">
        <v>41639</v>
      </c>
      <c r="D847" s="2">
        <v>5009000000</v>
      </c>
      <c r="E847" s="2">
        <v>2394000000</v>
      </c>
      <c r="F847" s="2">
        <v>1471000000</v>
      </c>
      <c r="G847" t="s">
        <v>12</v>
      </c>
      <c r="H847" s="2">
        <v>216000000</v>
      </c>
      <c r="I847" t="s">
        <v>19</v>
      </c>
      <c r="J847" t="s">
        <v>133</v>
      </c>
      <c r="K847" s="2">
        <f>+Table1_1[[#This Row],[ Total Revenue ]]-Table1_1[[#This Row],[ Cost of Goods Sold ]]</f>
        <v>2615000000</v>
      </c>
      <c r="L847" s="2">
        <f>Table1_1[[#This Row],[Gross Profit (Total Revenue - Cost of Goods Sold)]]-SUM(F847:H847)</f>
        <v>928000000</v>
      </c>
      <c r="M847" s="63">
        <f>1-(Table1_1[[#This Row],[ Cost of Goods Sold ]]/Table1_1[[#This Row],[ Total Revenue ]])</f>
        <v>0.52206029147534438</v>
      </c>
      <c r="N847" s="63">
        <f>+Table1_1[[#This Row],[Operating Profit (Gross Profit - Total operating expenses)]]/Table1_1[[#This Row],[ Total Revenue ]]</f>
        <v>0.18526652026352566</v>
      </c>
    </row>
    <row r="848" spans="1:14" x14ac:dyDescent="0.35">
      <c r="A848" t="s">
        <v>561</v>
      </c>
      <c r="B848" t="s">
        <v>15</v>
      </c>
      <c r="C848" s="1">
        <v>41639</v>
      </c>
      <c r="D848" s="2">
        <v>5620936000</v>
      </c>
      <c r="E848" s="2">
        <v>3478822000</v>
      </c>
      <c r="F848" s="2">
        <v>465926000</v>
      </c>
      <c r="G848" t="s">
        <v>12</v>
      </c>
      <c r="H848" s="2">
        <v>371051000</v>
      </c>
      <c r="I848" t="s">
        <v>19</v>
      </c>
      <c r="J848" t="s">
        <v>562</v>
      </c>
      <c r="K848" s="2">
        <f>+Table1_1[[#This Row],[ Total Revenue ]]-Table1_1[[#This Row],[ Cost of Goods Sold ]]</f>
        <v>2142114000</v>
      </c>
      <c r="L848" s="2">
        <f>Table1_1[[#This Row],[Gross Profit (Total Revenue - Cost of Goods Sold)]]-SUM(F848:H848)</f>
        <v>1305137000</v>
      </c>
      <c r="M848" s="63">
        <f>1-(Table1_1[[#This Row],[ Cost of Goods Sold ]]/Table1_1[[#This Row],[ Total Revenue ]])</f>
        <v>0.38109560400616549</v>
      </c>
      <c r="N848" s="63">
        <f>+Table1_1[[#This Row],[Operating Profit (Gross Profit - Total operating expenses)]]/Table1_1[[#This Row],[ Total Revenue ]]</f>
        <v>0.23219211177640164</v>
      </c>
    </row>
    <row r="849" spans="1:14" x14ac:dyDescent="0.35">
      <c r="A849" t="s">
        <v>563</v>
      </c>
      <c r="B849" t="s">
        <v>15</v>
      </c>
      <c r="C849" s="1">
        <v>41639</v>
      </c>
      <c r="D849" s="2">
        <v>1998051000</v>
      </c>
      <c r="E849" s="2">
        <v>406198000</v>
      </c>
      <c r="F849" s="2">
        <v>72143000</v>
      </c>
      <c r="G849" t="s">
        <v>12</v>
      </c>
      <c r="H849" s="2">
        <v>615874000</v>
      </c>
      <c r="I849" t="s">
        <v>83</v>
      </c>
      <c r="J849" t="s">
        <v>84</v>
      </c>
      <c r="K849" s="2">
        <f>+Table1_1[[#This Row],[ Total Revenue ]]-Table1_1[[#This Row],[ Cost of Goods Sold ]]</f>
        <v>1591853000</v>
      </c>
      <c r="L849" s="2">
        <f>Table1_1[[#This Row],[Gross Profit (Total Revenue - Cost of Goods Sold)]]-SUM(F849:H849)</f>
        <v>903836000</v>
      </c>
      <c r="M849" s="63">
        <f>1-(Table1_1[[#This Row],[ Cost of Goods Sold ]]/Table1_1[[#This Row],[ Total Revenue ]])</f>
        <v>0.79670288696334579</v>
      </c>
      <c r="N849" s="63">
        <f>+Table1_1[[#This Row],[Operating Profit (Gross Profit - Total operating expenses)]]/Table1_1[[#This Row],[ Total Revenue ]]</f>
        <v>0.45235882367366997</v>
      </c>
    </row>
    <row r="850" spans="1:14" x14ac:dyDescent="0.35">
      <c r="A850" t="s">
        <v>564</v>
      </c>
      <c r="B850" t="s">
        <v>15</v>
      </c>
      <c r="C850" s="1">
        <v>41639</v>
      </c>
      <c r="D850" s="2">
        <v>10914922000</v>
      </c>
      <c r="E850" s="2">
        <v>7408278000</v>
      </c>
      <c r="F850" s="2">
        <v>681226000</v>
      </c>
      <c r="G850" t="s">
        <v>12</v>
      </c>
      <c r="H850" s="2">
        <v>977863000</v>
      </c>
      <c r="I850" t="s">
        <v>42</v>
      </c>
      <c r="J850" t="s">
        <v>43</v>
      </c>
      <c r="K850" s="2">
        <f>+Table1_1[[#This Row],[ Total Revenue ]]-Table1_1[[#This Row],[ Cost of Goods Sold ]]</f>
        <v>3506644000</v>
      </c>
      <c r="L850" s="2">
        <f>Table1_1[[#This Row],[Gross Profit (Total Revenue - Cost of Goods Sold)]]-SUM(F850:H850)</f>
        <v>1847555000</v>
      </c>
      <c r="M850" s="63">
        <f>1-(Table1_1[[#This Row],[ Cost of Goods Sold ]]/Table1_1[[#This Row],[ Total Revenue ]])</f>
        <v>0.32127064215392465</v>
      </c>
      <c r="N850" s="63">
        <f>+Table1_1[[#This Row],[Operating Profit (Gross Profit - Total operating expenses)]]/Table1_1[[#This Row],[ Total Revenue ]]</f>
        <v>0.16926873137526774</v>
      </c>
    </row>
    <row r="851" spans="1:14" x14ac:dyDescent="0.35">
      <c r="A851" t="s">
        <v>565</v>
      </c>
      <c r="B851" t="s">
        <v>15</v>
      </c>
      <c r="C851" s="1">
        <v>41639</v>
      </c>
      <c r="D851" s="2">
        <v>7541234000</v>
      </c>
      <c r="E851" s="2">
        <v>5106489000</v>
      </c>
      <c r="F851" t="s">
        <v>12</v>
      </c>
      <c r="G851" t="s">
        <v>12</v>
      </c>
      <c r="H851" s="2">
        <v>1213178000</v>
      </c>
      <c r="I851" t="s">
        <v>47</v>
      </c>
      <c r="J851" t="s">
        <v>50</v>
      </c>
      <c r="K851" s="2">
        <f>+Table1_1[[#This Row],[ Total Revenue ]]-Table1_1[[#This Row],[ Cost of Goods Sold ]]</f>
        <v>2434745000</v>
      </c>
      <c r="L851" s="2">
        <f>Table1_1[[#This Row],[Gross Profit (Total Revenue - Cost of Goods Sold)]]-SUM(F851:H851)</f>
        <v>1221567000</v>
      </c>
      <c r="M851" s="63">
        <f>1-(Table1_1[[#This Row],[ Cost of Goods Sold ]]/Table1_1[[#This Row],[ Total Revenue ]])</f>
        <v>0.32285763841832782</v>
      </c>
      <c r="N851" s="63">
        <f>+Table1_1[[#This Row],[Operating Profit (Gross Profit - Total operating expenses)]]/Table1_1[[#This Row],[ Total Revenue ]]</f>
        <v>0.16198502791452965</v>
      </c>
    </row>
    <row r="852" spans="1:14" x14ac:dyDescent="0.35">
      <c r="A852" t="s">
        <v>566</v>
      </c>
      <c r="B852" t="s">
        <v>15</v>
      </c>
      <c r="C852" s="1">
        <v>41727</v>
      </c>
      <c r="D852" s="2">
        <v>2382531000</v>
      </c>
      <c r="E852" s="2">
        <v>743253000</v>
      </c>
      <c r="F852" s="2">
        <v>378607000</v>
      </c>
      <c r="G852" s="2">
        <v>492447000</v>
      </c>
      <c r="H852" s="2">
        <v>9887000</v>
      </c>
      <c r="I852" t="s">
        <v>22</v>
      </c>
      <c r="J852" t="s">
        <v>34</v>
      </c>
      <c r="K852" s="2">
        <f>+Table1_1[[#This Row],[ Total Revenue ]]-Table1_1[[#This Row],[ Cost of Goods Sold ]]</f>
        <v>1639278000</v>
      </c>
      <c r="L852" s="2">
        <f>Table1_1[[#This Row],[Gross Profit (Total Revenue - Cost of Goods Sold)]]-SUM(F852:H852)</f>
        <v>758337000</v>
      </c>
      <c r="M852" s="63">
        <f>1-(Table1_1[[#This Row],[ Cost of Goods Sold ]]/Table1_1[[#This Row],[ Total Revenue ]])</f>
        <v>0.68804057533773955</v>
      </c>
      <c r="N852" s="63">
        <f>+Table1_1[[#This Row],[Operating Profit (Gross Profit - Total operating expenses)]]/Table1_1[[#This Row],[ Total Revenue ]]</f>
        <v>0.3182905070280303</v>
      </c>
    </row>
    <row r="853" spans="1:14" x14ac:dyDescent="0.35">
      <c r="A853" t="s">
        <v>567</v>
      </c>
      <c r="B853" t="s">
        <v>15</v>
      </c>
      <c r="C853" s="1">
        <v>41639</v>
      </c>
      <c r="D853" s="2">
        <v>420836000000</v>
      </c>
      <c r="E853" s="2">
        <v>284681000000</v>
      </c>
      <c r="F853" s="2">
        <v>76696000000</v>
      </c>
      <c r="G853" t="s">
        <v>12</v>
      </c>
      <c r="H853" s="2">
        <v>17182000000</v>
      </c>
      <c r="I853" t="s">
        <v>83</v>
      </c>
      <c r="J853" t="s">
        <v>144</v>
      </c>
      <c r="K853" s="2">
        <f>+Table1_1[[#This Row],[ Total Revenue ]]-Table1_1[[#This Row],[ Cost of Goods Sold ]]</f>
        <v>136155000000</v>
      </c>
      <c r="L853" s="2">
        <f>Table1_1[[#This Row],[Gross Profit (Total Revenue - Cost of Goods Sold)]]-SUM(F853:H853)</f>
        <v>42277000000</v>
      </c>
      <c r="M853" s="63">
        <f>1-(Table1_1[[#This Row],[ Cost of Goods Sold ]]/Table1_1[[#This Row],[ Total Revenue ]])</f>
        <v>0.32353458354323295</v>
      </c>
      <c r="N853" s="63">
        <f>+Table1_1[[#This Row],[Operating Profit (Gross Profit - Total operating expenses)]]/Table1_1[[#This Row],[ Total Revenue ]]</f>
        <v>0.10045956144436312</v>
      </c>
    </row>
    <row r="854" spans="1:14" x14ac:dyDescent="0.35">
      <c r="A854" t="s">
        <v>568</v>
      </c>
      <c r="B854" t="s">
        <v>15</v>
      </c>
      <c r="C854" s="1">
        <v>41639</v>
      </c>
      <c r="D854" s="2">
        <v>2950800000</v>
      </c>
      <c r="E854" s="2">
        <v>1373400000</v>
      </c>
      <c r="F854" s="2">
        <v>1144800000</v>
      </c>
      <c r="G854" t="s">
        <v>12</v>
      </c>
      <c r="H854" t="s">
        <v>12</v>
      </c>
      <c r="I854" t="s">
        <v>25</v>
      </c>
      <c r="J854" t="s">
        <v>166</v>
      </c>
      <c r="K854" s="2">
        <f>+Table1_1[[#This Row],[ Total Revenue ]]-Table1_1[[#This Row],[ Cost of Goods Sold ]]</f>
        <v>1577400000</v>
      </c>
      <c r="L854" s="2">
        <f>Table1_1[[#This Row],[Gross Profit (Total Revenue - Cost of Goods Sold)]]-SUM(F854:H854)</f>
        <v>432600000</v>
      </c>
      <c r="M854" s="63">
        <f>1-(Table1_1[[#This Row],[ Cost of Goods Sold ]]/Table1_1[[#This Row],[ Total Revenue ]])</f>
        <v>0.53456689711264738</v>
      </c>
      <c r="N854" s="63">
        <f>+Table1_1[[#This Row],[Operating Profit (Gross Profit - Total operating expenses)]]/Table1_1[[#This Row],[ Total Revenue ]]</f>
        <v>0.14660431069540464</v>
      </c>
    </row>
    <row r="855" spans="1:14" x14ac:dyDescent="0.35">
      <c r="A855" t="s">
        <v>569</v>
      </c>
      <c r="B855" t="s">
        <v>15</v>
      </c>
      <c r="C855" s="1">
        <v>41639</v>
      </c>
      <c r="D855" s="2">
        <v>20006000000</v>
      </c>
      <c r="E855" s="2">
        <v>13521000000</v>
      </c>
      <c r="F855" s="2">
        <v>4219000000</v>
      </c>
      <c r="G855" s="2">
        <v>603000000</v>
      </c>
      <c r="H855" s="2">
        <v>305000000</v>
      </c>
      <c r="I855" t="s">
        <v>22</v>
      </c>
      <c r="J855" t="s">
        <v>176</v>
      </c>
      <c r="K855" s="2">
        <f>+Table1_1[[#This Row],[ Total Revenue ]]-Table1_1[[#This Row],[ Cost of Goods Sold ]]</f>
        <v>6485000000</v>
      </c>
      <c r="L855" s="2">
        <f>Table1_1[[#This Row],[Gross Profit (Total Revenue - Cost of Goods Sold)]]-SUM(F855:H855)</f>
        <v>1358000000</v>
      </c>
      <c r="M855" s="63">
        <f>1-(Table1_1[[#This Row],[ Cost of Goods Sold ]]/Table1_1[[#This Row],[ Total Revenue ]])</f>
        <v>0.32415275417374789</v>
      </c>
      <c r="N855" s="63">
        <f>+Table1_1[[#This Row],[Operating Profit (Gross Profit - Total operating expenses)]]/Table1_1[[#This Row],[ Total Revenue ]]</f>
        <v>6.7879636109167252E-2</v>
      </c>
    </row>
    <row r="856" spans="1:14" x14ac:dyDescent="0.35">
      <c r="A856" t="s">
        <v>570</v>
      </c>
      <c r="B856" t="s">
        <v>15</v>
      </c>
      <c r="C856" s="1">
        <v>41639</v>
      </c>
      <c r="D856" s="2">
        <v>3837000000</v>
      </c>
      <c r="E856" s="2">
        <v>2338000000</v>
      </c>
      <c r="F856" s="2">
        <v>990000000</v>
      </c>
      <c r="G856" s="2">
        <v>104000000</v>
      </c>
      <c r="H856" t="s">
        <v>12</v>
      </c>
      <c r="I856" t="s">
        <v>13</v>
      </c>
      <c r="J856" t="s">
        <v>164</v>
      </c>
      <c r="K856" s="2">
        <f>+Table1_1[[#This Row],[ Total Revenue ]]-Table1_1[[#This Row],[ Cost of Goods Sold ]]</f>
        <v>1499000000</v>
      </c>
      <c r="L856" s="2">
        <f>Table1_1[[#This Row],[Gross Profit (Total Revenue - Cost of Goods Sold)]]-SUM(F856:H856)</f>
        <v>405000000</v>
      </c>
      <c r="M856" s="63">
        <f>1-(Table1_1[[#This Row],[ Cost of Goods Sold ]]/Table1_1[[#This Row],[ Total Revenue ]])</f>
        <v>0.39066979410998171</v>
      </c>
      <c r="N856" s="63">
        <f>+Table1_1[[#This Row],[Operating Profit (Gross Profit - Total operating expenses)]]/Table1_1[[#This Row],[ Total Revenue ]]</f>
        <v>0.1055512118842846</v>
      </c>
    </row>
    <row r="857" spans="1:14" x14ac:dyDescent="0.35">
      <c r="A857" t="s">
        <v>571</v>
      </c>
      <c r="B857" t="s">
        <v>15</v>
      </c>
      <c r="C857" s="1">
        <v>41639</v>
      </c>
      <c r="D857" s="2">
        <v>4680380000</v>
      </c>
      <c r="E857" s="2">
        <v>1349380000</v>
      </c>
      <c r="F857" s="2">
        <v>1751275000</v>
      </c>
      <c r="G857" s="2">
        <v>957587000</v>
      </c>
      <c r="H857" s="2">
        <v>44841000</v>
      </c>
      <c r="I857" t="s">
        <v>22</v>
      </c>
      <c r="J857" t="s">
        <v>57</v>
      </c>
      <c r="K857" s="2">
        <f>+Table1_1[[#This Row],[ Total Revenue ]]-Table1_1[[#This Row],[ Cost of Goods Sold ]]</f>
        <v>3331000000</v>
      </c>
      <c r="L857" s="2">
        <f>Table1_1[[#This Row],[Gross Profit (Total Revenue - Cost of Goods Sold)]]-SUM(F857:H857)</f>
        <v>577297000</v>
      </c>
      <c r="M857" s="63">
        <f>1-(Table1_1[[#This Row],[ Cost of Goods Sold ]]/Table1_1[[#This Row],[ Total Revenue ]])</f>
        <v>0.71169434960409195</v>
      </c>
      <c r="N857" s="63">
        <f>+Table1_1[[#This Row],[Operating Profit (Gross Profit - Total operating expenses)]]/Table1_1[[#This Row],[ Total Revenue ]]</f>
        <v>0.12334404471431806</v>
      </c>
    </row>
    <row r="858" spans="1:14" x14ac:dyDescent="0.35">
      <c r="A858" t="s">
        <v>572</v>
      </c>
      <c r="B858" t="s">
        <v>15</v>
      </c>
      <c r="C858" s="1">
        <v>41636</v>
      </c>
      <c r="D858" s="2">
        <v>13084000000</v>
      </c>
      <c r="E858" s="2">
        <v>9501000000</v>
      </c>
      <c r="F858" s="2">
        <v>1454000000</v>
      </c>
      <c r="G858" t="s">
        <v>12</v>
      </c>
      <c r="H858" t="s">
        <v>12</v>
      </c>
      <c r="I858" t="s">
        <v>19</v>
      </c>
      <c r="J858" t="s">
        <v>155</v>
      </c>
      <c r="K858" s="2">
        <f>+Table1_1[[#This Row],[ Total Revenue ]]-Table1_1[[#This Row],[ Cost of Goods Sold ]]</f>
        <v>3583000000</v>
      </c>
      <c r="L858" s="2">
        <f>Table1_1[[#This Row],[Gross Profit (Total Revenue - Cost of Goods Sold)]]-SUM(F858:H858)</f>
        <v>2129000000</v>
      </c>
      <c r="M858" s="63">
        <f>1-(Table1_1[[#This Row],[ Cost of Goods Sold ]]/Table1_1[[#This Row],[ Total Revenue ]])</f>
        <v>0.27384591867930297</v>
      </c>
      <c r="N858" s="63">
        <f>+Table1_1[[#This Row],[Operating Profit (Gross Profit - Total operating expenses)]]/Table1_1[[#This Row],[ Total Revenue ]]</f>
        <v>0.16271782329562826</v>
      </c>
    </row>
    <row r="859" spans="1:14" x14ac:dyDescent="0.35">
      <c r="A859" t="s">
        <v>573</v>
      </c>
      <c r="B859" t="s">
        <v>15</v>
      </c>
      <c r="C859" s="1">
        <v>41639</v>
      </c>
      <c r="D859" s="2">
        <v>4623400000</v>
      </c>
      <c r="E859" s="2">
        <v>1266700000</v>
      </c>
      <c r="F859" s="2">
        <v>1796300000</v>
      </c>
      <c r="G859" s="2">
        <v>203000000</v>
      </c>
      <c r="H859" s="2">
        <v>78500000</v>
      </c>
      <c r="I859" t="s">
        <v>25</v>
      </c>
      <c r="J859" t="s">
        <v>30</v>
      </c>
      <c r="K859" s="2">
        <f>+Table1_1[[#This Row],[ Total Revenue ]]-Table1_1[[#This Row],[ Cost of Goods Sold ]]</f>
        <v>3356700000</v>
      </c>
      <c r="L859" s="2">
        <f>Table1_1[[#This Row],[Gross Profit (Total Revenue - Cost of Goods Sold)]]-SUM(F859:H859)</f>
        <v>1278900000</v>
      </c>
      <c r="M859" s="63">
        <f>1-(Table1_1[[#This Row],[ Cost of Goods Sold ]]/Table1_1[[#This Row],[ Total Revenue ]])</f>
        <v>0.72602413808020072</v>
      </c>
      <c r="N859" s="63">
        <f>+Table1_1[[#This Row],[Operating Profit (Gross Profit - Total operating expenses)]]/Table1_1[[#This Row],[ Total Revenue ]]</f>
        <v>0.27661461262274517</v>
      </c>
    </row>
    <row r="860" spans="1:14" x14ac:dyDescent="0.35">
      <c r="A860" t="s">
        <v>574</v>
      </c>
      <c r="B860" t="s">
        <v>15</v>
      </c>
      <c r="C860" s="1">
        <v>41639</v>
      </c>
      <c r="D860" s="2">
        <v>2278812000</v>
      </c>
      <c r="E860" s="2">
        <v>58913000</v>
      </c>
      <c r="F860" s="2">
        <v>1700064000</v>
      </c>
      <c r="G860" t="s">
        <v>12</v>
      </c>
      <c r="H860" s="2">
        <v>-72761000</v>
      </c>
      <c r="I860" t="s">
        <v>47</v>
      </c>
      <c r="J860" t="s">
        <v>140</v>
      </c>
      <c r="K860" s="2">
        <f>+Table1_1[[#This Row],[ Total Revenue ]]-Table1_1[[#This Row],[ Cost of Goods Sold ]]</f>
        <v>2219899000</v>
      </c>
      <c r="L860" s="2">
        <f>Table1_1[[#This Row],[Gross Profit (Total Revenue - Cost of Goods Sold)]]-SUM(F860:H860)</f>
        <v>592596000</v>
      </c>
      <c r="M860" s="63">
        <f>1-(Table1_1[[#This Row],[ Cost of Goods Sold ]]/Table1_1[[#This Row],[ Total Revenue ]])</f>
        <v>0.97414749439620296</v>
      </c>
      <c r="N860" s="63">
        <f>+Table1_1[[#This Row],[Operating Profit (Gross Profit - Total operating expenses)]]/Table1_1[[#This Row],[ Total Revenue ]]</f>
        <v>0.26004602398091636</v>
      </c>
    </row>
    <row r="861" spans="1:14" x14ac:dyDescent="0.35">
      <c r="A861" t="s">
        <v>575</v>
      </c>
      <c r="B861" t="s">
        <v>15</v>
      </c>
      <c r="C861" s="1">
        <v>42004</v>
      </c>
      <c r="D861" s="2">
        <v>4785000000</v>
      </c>
      <c r="E861" s="2">
        <v>1717000000</v>
      </c>
      <c r="F861" s="2">
        <v>1643000000</v>
      </c>
      <c r="G861" s="2">
        <v>396000000</v>
      </c>
      <c r="H861" s="2">
        <v>60000000</v>
      </c>
      <c r="I861" t="s">
        <v>25</v>
      </c>
      <c r="J861" t="s">
        <v>26</v>
      </c>
      <c r="K861" s="2">
        <f>+Table1_1[[#This Row],[ Total Revenue ]]-Table1_1[[#This Row],[ Cost of Goods Sold ]]</f>
        <v>3068000000</v>
      </c>
      <c r="L861" s="2">
        <f>Table1_1[[#This Row],[Gross Profit (Total Revenue - Cost of Goods Sold)]]-SUM(F861:H861)</f>
        <v>969000000</v>
      </c>
      <c r="M861" s="63">
        <f>1-(Table1_1[[#This Row],[ Cost of Goods Sold ]]/Table1_1[[#This Row],[ Total Revenue ]])</f>
        <v>0.64117032392894457</v>
      </c>
      <c r="N861" s="63">
        <f>+Table1_1[[#This Row],[Operating Profit (Gross Profit - Total operating expenses)]]/Table1_1[[#This Row],[ Total Revenue ]]</f>
        <v>0.2025078369905956</v>
      </c>
    </row>
    <row r="862" spans="1:14" x14ac:dyDescent="0.35">
      <c r="A862" t="s">
        <v>10</v>
      </c>
      <c r="B862" t="s">
        <v>16</v>
      </c>
      <c r="C862" s="1">
        <v>42004</v>
      </c>
      <c r="D862" s="2">
        <v>42650000000</v>
      </c>
      <c r="E862" s="2">
        <v>15620000000</v>
      </c>
      <c r="F862" s="2">
        <v>20686000000</v>
      </c>
      <c r="G862" t="s">
        <v>12</v>
      </c>
      <c r="H862" s="2">
        <v>1295000000</v>
      </c>
      <c r="I862" t="s">
        <v>13</v>
      </c>
      <c r="J862" t="s">
        <v>14</v>
      </c>
      <c r="K862" s="2">
        <f>+Table1_1[[#This Row],[ Total Revenue ]]-Table1_1[[#This Row],[ Cost of Goods Sold ]]</f>
        <v>27030000000</v>
      </c>
      <c r="L862" s="2">
        <f>Table1_1[[#This Row],[Gross Profit (Total Revenue - Cost of Goods Sold)]]-SUM(F862:H862)</f>
        <v>5049000000</v>
      </c>
      <c r="M862" s="63">
        <f>1-(Table1_1[[#This Row],[ Cost of Goods Sold ]]/Table1_1[[#This Row],[ Total Revenue ]])</f>
        <v>0.63376318874560378</v>
      </c>
      <c r="N862" s="63">
        <f>+Table1_1[[#This Row],[Operating Profit (Gross Profit - Total operating expenses)]]/Table1_1[[#This Row],[ Total Revenue ]]</f>
        <v>0.11838218053927316</v>
      </c>
    </row>
    <row r="863" spans="1:14" x14ac:dyDescent="0.35">
      <c r="A863" t="s">
        <v>18</v>
      </c>
      <c r="B863" t="s">
        <v>16</v>
      </c>
      <c r="C863" s="1">
        <v>42007</v>
      </c>
      <c r="D863" s="2">
        <v>9843861000</v>
      </c>
      <c r="E863" s="2">
        <v>5390248000</v>
      </c>
      <c r="F863" s="2">
        <v>3601903000</v>
      </c>
      <c r="G863" t="s">
        <v>12</v>
      </c>
      <c r="H863" t="s">
        <v>12</v>
      </c>
      <c r="I863" t="s">
        <v>19</v>
      </c>
      <c r="J863" t="s">
        <v>20</v>
      </c>
      <c r="K863" s="2">
        <f>+Table1_1[[#This Row],[ Total Revenue ]]-Table1_1[[#This Row],[ Cost of Goods Sold ]]</f>
        <v>4453613000</v>
      </c>
      <c r="L863" s="2">
        <f>Table1_1[[#This Row],[Gross Profit (Total Revenue - Cost of Goods Sold)]]-SUM(F863:H863)</f>
        <v>851710000</v>
      </c>
      <c r="M863" s="63">
        <f>1-(Table1_1[[#This Row],[ Cost of Goods Sold ]]/Table1_1[[#This Row],[ Total Revenue ]])</f>
        <v>0.45242542534885444</v>
      </c>
      <c r="N863" s="63">
        <f>+Table1_1[[#This Row],[Operating Profit (Gross Profit - Total operating expenses)]]/Table1_1[[#This Row],[ Total Revenue ]]</f>
        <v>8.6521944996988481E-2</v>
      </c>
    </row>
    <row r="864" spans="1:14" x14ac:dyDescent="0.35">
      <c r="A864" t="s">
        <v>21</v>
      </c>
      <c r="B864" t="s">
        <v>16</v>
      </c>
      <c r="C864" s="1">
        <v>42273</v>
      </c>
      <c r="D864" s="2">
        <v>233715000000</v>
      </c>
      <c r="E864" s="2">
        <v>140089000000</v>
      </c>
      <c r="F864" s="2">
        <v>14329000000</v>
      </c>
      <c r="G864" s="2">
        <v>8067000000</v>
      </c>
      <c r="H864" t="s">
        <v>12</v>
      </c>
      <c r="I864" t="s">
        <v>22</v>
      </c>
      <c r="J864" t="s">
        <v>23</v>
      </c>
      <c r="K864" s="2">
        <f>+Table1_1[[#This Row],[ Total Revenue ]]-Table1_1[[#This Row],[ Cost of Goods Sold ]]</f>
        <v>93626000000</v>
      </c>
      <c r="L864" s="2">
        <f>Table1_1[[#This Row],[Gross Profit (Total Revenue - Cost of Goods Sold)]]-SUM(F864:H864)</f>
        <v>71230000000</v>
      </c>
      <c r="M864" s="63">
        <f>1-(Table1_1[[#This Row],[ Cost of Goods Sold ]]/Table1_1[[#This Row],[ Total Revenue ]])</f>
        <v>0.40059902017414373</v>
      </c>
      <c r="N864" s="63">
        <f>+Table1_1[[#This Row],[Operating Profit (Gross Profit - Total operating expenses)]]/Table1_1[[#This Row],[ Total Revenue ]]</f>
        <v>0.30477290717326661</v>
      </c>
    </row>
    <row r="865" spans="1:14" x14ac:dyDescent="0.35">
      <c r="A865" t="s">
        <v>24</v>
      </c>
      <c r="B865" t="s">
        <v>16</v>
      </c>
      <c r="C865" s="1">
        <v>42004</v>
      </c>
      <c r="D865" s="2">
        <v>19960000000</v>
      </c>
      <c r="E865" s="2">
        <v>4426000000</v>
      </c>
      <c r="F865" s="2">
        <v>8474000000</v>
      </c>
      <c r="G865" s="2">
        <v>3297000000</v>
      </c>
      <c r="H865" t="s">
        <v>12</v>
      </c>
      <c r="I865" t="s">
        <v>25</v>
      </c>
      <c r="J865" t="s">
        <v>26</v>
      </c>
      <c r="K865" s="2">
        <f>+Table1_1[[#This Row],[ Total Revenue ]]-Table1_1[[#This Row],[ Cost of Goods Sold ]]</f>
        <v>15534000000</v>
      </c>
      <c r="L865" s="2">
        <f>Table1_1[[#This Row],[Gross Profit (Total Revenue - Cost of Goods Sold)]]-SUM(F865:H865)</f>
        <v>3763000000</v>
      </c>
      <c r="M865" s="63">
        <f>1-(Table1_1[[#This Row],[ Cost of Goods Sold ]]/Table1_1[[#This Row],[ Total Revenue ]])</f>
        <v>0.77825651302605214</v>
      </c>
      <c r="N865" s="63">
        <f>+Table1_1[[#This Row],[Operating Profit (Gross Profit - Total operating expenses)]]/Table1_1[[#This Row],[ Total Revenue ]]</f>
        <v>0.18852705410821644</v>
      </c>
    </row>
    <row r="866" spans="1:14" x14ac:dyDescent="0.35">
      <c r="A866" t="s">
        <v>27</v>
      </c>
      <c r="B866" t="s">
        <v>16</v>
      </c>
      <c r="C866" s="1">
        <v>42277</v>
      </c>
      <c r="D866" s="2">
        <v>135961803000</v>
      </c>
      <c r="E866" s="2">
        <v>132432490000</v>
      </c>
      <c r="F866" s="2">
        <v>2858458000</v>
      </c>
      <c r="G866" t="s">
        <v>12</v>
      </c>
      <c r="H866" s="2">
        <v>248635000</v>
      </c>
      <c r="I866" t="s">
        <v>25</v>
      </c>
      <c r="J866" t="s">
        <v>28</v>
      </c>
      <c r="K866" s="2">
        <f>+Table1_1[[#This Row],[ Total Revenue ]]-Table1_1[[#This Row],[ Cost of Goods Sold ]]</f>
        <v>3529313000</v>
      </c>
      <c r="L866" s="2">
        <f>Table1_1[[#This Row],[Gross Profit (Total Revenue - Cost of Goods Sold)]]-SUM(F866:H866)</f>
        <v>422220000</v>
      </c>
      <c r="M866" s="63">
        <f>1-(Table1_1[[#This Row],[ Cost of Goods Sold ]]/Table1_1[[#This Row],[ Total Revenue ]])</f>
        <v>2.5958121487988817E-2</v>
      </c>
      <c r="N866" s="63">
        <f>+Table1_1[[#This Row],[Operating Profit (Gross Profit - Total operating expenses)]]/Table1_1[[#This Row],[ Total Revenue ]]</f>
        <v>3.1054310157978709E-3</v>
      </c>
    </row>
    <row r="867" spans="1:14" x14ac:dyDescent="0.35">
      <c r="A867" t="s">
        <v>29</v>
      </c>
      <c r="B867" t="s">
        <v>16</v>
      </c>
      <c r="C867" s="1">
        <v>42004</v>
      </c>
      <c r="D867" s="2">
        <v>20247000000</v>
      </c>
      <c r="E867" s="2">
        <v>9218000000</v>
      </c>
      <c r="F867" s="2">
        <v>6530000000</v>
      </c>
      <c r="G867" s="2">
        <v>1345000000</v>
      </c>
      <c r="H867" s="2">
        <v>555000000</v>
      </c>
      <c r="I867" t="s">
        <v>25</v>
      </c>
      <c r="J867" t="s">
        <v>30</v>
      </c>
      <c r="K867" s="2">
        <f>+Table1_1[[#This Row],[ Total Revenue ]]-Table1_1[[#This Row],[ Cost of Goods Sold ]]</f>
        <v>11029000000</v>
      </c>
      <c r="L867" s="2">
        <f>Table1_1[[#This Row],[Gross Profit (Total Revenue - Cost of Goods Sold)]]-SUM(F867:H867)</f>
        <v>2599000000</v>
      </c>
      <c r="M867" s="63">
        <f>1-(Table1_1[[#This Row],[ Cost of Goods Sold ]]/Table1_1[[#This Row],[ Total Revenue ]])</f>
        <v>0.54472267496419224</v>
      </c>
      <c r="N867" s="63">
        <f>+Table1_1[[#This Row],[Operating Profit (Gross Profit - Total operating expenses)]]/Table1_1[[#This Row],[ Total Revenue ]]</f>
        <v>0.12836469600434633</v>
      </c>
    </row>
    <row r="868" spans="1:14" x14ac:dyDescent="0.35">
      <c r="A868" t="s">
        <v>31</v>
      </c>
      <c r="B868" t="s">
        <v>16</v>
      </c>
      <c r="C868" s="1">
        <v>42335</v>
      </c>
      <c r="D868" s="2">
        <v>4795511000</v>
      </c>
      <c r="E868" s="2">
        <v>744317000</v>
      </c>
      <c r="F868" s="2">
        <v>2215161000</v>
      </c>
      <c r="G868" s="2">
        <v>862730000</v>
      </c>
      <c r="H868" s="2">
        <v>68649000</v>
      </c>
      <c r="I868" t="s">
        <v>22</v>
      </c>
      <c r="J868" t="s">
        <v>32</v>
      </c>
      <c r="K868" s="2">
        <f>+Table1_1[[#This Row],[ Total Revenue ]]-Table1_1[[#This Row],[ Cost of Goods Sold ]]</f>
        <v>4051194000</v>
      </c>
      <c r="L868" s="2">
        <f>Table1_1[[#This Row],[Gross Profit (Total Revenue - Cost of Goods Sold)]]-SUM(F868:H868)</f>
        <v>904654000</v>
      </c>
      <c r="M868" s="63">
        <f>1-(Table1_1[[#This Row],[ Cost of Goods Sold ]]/Table1_1[[#This Row],[ Total Revenue ]])</f>
        <v>0.84478880352896701</v>
      </c>
      <c r="N868" s="63">
        <f>+Table1_1[[#This Row],[Operating Profit (Gross Profit - Total operating expenses)]]/Table1_1[[#This Row],[ Total Revenue ]]</f>
        <v>0.18864600665080322</v>
      </c>
    </row>
    <row r="869" spans="1:14" x14ac:dyDescent="0.35">
      <c r="A869" t="s">
        <v>33</v>
      </c>
      <c r="B869" t="s">
        <v>16</v>
      </c>
      <c r="C869" s="1">
        <v>42308</v>
      </c>
      <c r="D869" s="2">
        <v>3435092000</v>
      </c>
      <c r="E869" s="2">
        <v>1175830000</v>
      </c>
      <c r="F869" s="2">
        <v>702644000</v>
      </c>
      <c r="G869" s="2">
        <v>637459000</v>
      </c>
      <c r="H869" s="2">
        <v>88318000</v>
      </c>
      <c r="I869" t="s">
        <v>22</v>
      </c>
      <c r="J869" t="s">
        <v>34</v>
      </c>
      <c r="K869" s="2">
        <f>+Table1_1[[#This Row],[ Total Revenue ]]-Table1_1[[#This Row],[ Cost of Goods Sold ]]</f>
        <v>2259262000</v>
      </c>
      <c r="L869" s="2">
        <f>Table1_1[[#This Row],[Gross Profit (Total Revenue - Cost of Goods Sold)]]-SUM(F869:H869)</f>
        <v>830841000</v>
      </c>
      <c r="M869" s="63">
        <f>1-(Table1_1[[#This Row],[ Cost of Goods Sold ]]/Table1_1[[#This Row],[ Total Revenue ]])</f>
        <v>0.65770057978068708</v>
      </c>
      <c r="N869" s="63">
        <f>+Table1_1[[#This Row],[Operating Profit (Gross Profit - Total operating expenses)]]/Table1_1[[#This Row],[ Total Revenue ]]</f>
        <v>0.24186863117494378</v>
      </c>
    </row>
    <row r="870" spans="1:14" x14ac:dyDescent="0.35">
      <c r="A870" t="s">
        <v>35</v>
      </c>
      <c r="B870" t="s">
        <v>16</v>
      </c>
      <c r="C870" s="1">
        <v>42004</v>
      </c>
      <c r="D870" s="2">
        <v>81201000000</v>
      </c>
      <c r="E870" s="2">
        <v>76433000000</v>
      </c>
      <c r="F870" s="2">
        <v>1907000000</v>
      </c>
      <c r="G870" t="s">
        <v>12</v>
      </c>
      <c r="H870" t="s">
        <v>12</v>
      </c>
      <c r="I870" t="s">
        <v>36</v>
      </c>
      <c r="J870" t="s">
        <v>37</v>
      </c>
      <c r="K870" s="2">
        <f>+Table1_1[[#This Row],[ Total Revenue ]]-Table1_1[[#This Row],[ Cost of Goods Sold ]]</f>
        <v>4768000000</v>
      </c>
      <c r="L870" s="2">
        <f>Table1_1[[#This Row],[Gross Profit (Total Revenue - Cost of Goods Sold)]]-SUM(F870:H870)</f>
        <v>2861000000</v>
      </c>
      <c r="M870" s="63">
        <f>1-(Table1_1[[#This Row],[ Cost of Goods Sold ]]/Table1_1[[#This Row],[ Total Revenue ]])</f>
        <v>5.8718488688562998E-2</v>
      </c>
      <c r="N870" s="63">
        <f>+Table1_1[[#This Row],[Operating Profit (Gross Profit - Total operating expenses)]]/Table1_1[[#This Row],[ Total Revenue ]]</f>
        <v>3.5233556236992154E-2</v>
      </c>
    </row>
    <row r="871" spans="1:14" x14ac:dyDescent="0.35">
      <c r="A871" t="s">
        <v>38</v>
      </c>
      <c r="B871" t="s">
        <v>16</v>
      </c>
      <c r="C871" s="1">
        <v>42004</v>
      </c>
      <c r="D871" s="2">
        <v>5302940000</v>
      </c>
      <c r="E871" s="2">
        <v>3643979000</v>
      </c>
      <c r="F871" s="2">
        <v>247412000</v>
      </c>
      <c r="G871" t="s">
        <v>12</v>
      </c>
      <c r="H871" s="2">
        <v>313082000</v>
      </c>
      <c r="I871" t="s">
        <v>22</v>
      </c>
      <c r="J871" t="s">
        <v>39</v>
      </c>
      <c r="K871" s="2">
        <f>+Table1_1[[#This Row],[ Total Revenue ]]-Table1_1[[#This Row],[ Cost of Goods Sold ]]</f>
        <v>1658961000</v>
      </c>
      <c r="L871" s="2">
        <f>Table1_1[[#This Row],[Gross Profit (Total Revenue - Cost of Goods Sold)]]-SUM(F871:H871)</f>
        <v>1098467000</v>
      </c>
      <c r="M871" s="63">
        <f>1-(Table1_1[[#This Row],[ Cost of Goods Sold ]]/Table1_1[[#This Row],[ Total Revenue ]])</f>
        <v>0.31283797289805282</v>
      </c>
      <c r="N871" s="63">
        <f>+Table1_1[[#This Row],[Operating Profit (Gross Profit - Total operating expenses)]]/Table1_1[[#This Row],[ Total Revenue ]]</f>
        <v>0.20714301877826263</v>
      </c>
    </row>
    <row r="872" spans="1:14" x14ac:dyDescent="0.35">
      <c r="A872" t="s">
        <v>40</v>
      </c>
      <c r="B872" t="s">
        <v>16</v>
      </c>
      <c r="C872" s="1">
        <v>42035</v>
      </c>
      <c r="D872" s="2">
        <v>2512200000</v>
      </c>
      <c r="E872" s="2">
        <v>342100000</v>
      </c>
      <c r="F872" s="2">
        <v>1281300000</v>
      </c>
      <c r="G872" s="2">
        <v>725200000</v>
      </c>
      <c r="H872" s="2">
        <v>39800000</v>
      </c>
      <c r="I872" t="s">
        <v>22</v>
      </c>
      <c r="J872" t="s">
        <v>32</v>
      </c>
      <c r="K872" s="2">
        <f>+Table1_1[[#This Row],[ Total Revenue ]]-Table1_1[[#This Row],[ Cost of Goods Sold ]]</f>
        <v>2170100000</v>
      </c>
      <c r="L872" s="2">
        <f>Table1_1[[#This Row],[Gross Profit (Total Revenue - Cost of Goods Sold)]]-SUM(F872:H872)</f>
        <v>123800000</v>
      </c>
      <c r="M872" s="63">
        <f>1-(Table1_1[[#This Row],[ Cost of Goods Sold ]]/Table1_1[[#This Row],[ Total Revenue ]])</f>
        <v>0.86382453626303635</v>
      </c>
      <c r="N872" s="63">
        <f>+Table1_1[[#This Row],[Operating Profit (Gross Profit - Total operating expenses)]]/Table1_1[[#This Row],[ Total Revenue ]]</f>
        <v>4.9279515962104926E-2</v>
      </c>
    </row>
    <row r="873" spans="1:14" x14ac:dyDescent="0.35">
      <c r="A873" t="s">
        <v>41</v>
      </c>
      <c r="B873" t="s">
        <v>16</v>
      </c>
      <c r="C873" s="1">
        <v>42004</v>
      </c>
      <c r="D873" s="2">
        <v>6053000000</v>
      </c>
      <c r="E873" s="2">
        <v>3586000000</v>
      </c>
      <c r="F873" s="2">
        <v>468000000</v>
      </c>
      <c r="G873" t="s">
        <v>12</v>
      </c>
      <c r="H873" s="2">
        <v>745000000</v>
      </c>
      <c r="I873" t="s">
        <v>42</v>
      </c>
      <c r="J873" t="s">
        <v>43</v>
      </c>
      <c r="K873" s="2">
        <f>+Table1_1[[#This Row],[ Total Revenue ]]-Table1_1[[#This Row],[ Cost of Goods Sold ]]</f>
        <v>2467000000</v>
      </c>
      <c r="L873" s="2">
        <f>Table1_1[[#This Row],[Gross Profit (Total Revenue - Cost of Goods Sold)]]-SUM(F873:H873)</f>
        <v>1254000000</v>
      </c>
      <c r="M873" s="63">
        <f>1-(Table1_1[[#This Row],[ Cost of Goods Sold ]]/Table1_1[[#This Row],[ Total Revenue ]])</f>
        <v>0.40756649595242034</v>
      </c>
      <c r="N873" s="63">
        <f>+Table1_1[[#This Row],[Operating Profit (Gross Profit - Total operating expenses)]]/Table1_1[[#This Row],[ Total Revenue ]]</f>
        <v>0.20716999834792665</v>
      </c>
    </row>
    <row r="874" spans="1:14" x14ac:dyDescent="0.35">
      <c r="A874" t="s">
        <v>44</v>
      </c>
      <c r="B874" t="s">
        <v>16</v>
      </c>
      <c r="C874" s="1">
        <v>42004</v>
      </c>
      <c r="D874" s="2">
        <v>16378600000</v>
      </c>
      <c r="E874" s="2">
        <v>7685700000</v>
      </c>
      <c r="F874" s="2">
        <v>3667900000</v>
      </c>
      <c r="G874" t="s">
        <v>12</v>
      </c>
      <c r="H874" s="2">
        <v>1897600000</v>
      </c>
      <c r="I874" t="s">
        <v>42</v>
      </c>
      <c r="J874" t="s">
        <v>45</v>
      </c>
      <c r="K874" s="2">
        <f>+Table1_1[[#This Row],[ Total Revenue ]]-Table1_1[[#This Row],[ Cost of Goods Sold ]]</f>
        <v>8692900000</v>
      </c>
      <c r="L874" s="2">
        <f>Table1_1[[#This Row],[Gross Profit (Total Revenue - Cost of Goods Sold)]]-SUM(F874:H874)</f>
        <v>3127400000</v>
      </c>
      <c r="M874" s="63">
        <f>1-(Table1_1[[#This Row],[ Cost of Goods Sold ]]/Table1_1[[#This Row],[ Total Revenue ]])</f>
        <v>0.53074743873102714</v>
      </c>
      <c r="N874" s="63">
        <f>+Table1_1[[#This Row],[Operating Profit (Gross Profit - Total operating expenses)]]/Table1_1[[#This Row],[ Total Revenue ]]</f>
        <v>0.19094428095197391</v>
      </c>
    </row>
    <row r="875" spans="1:14" x14ac:dyDescent="0.35">
      <c r="A875" t="s">
        <v>46</v>
      </c>
      <c r="B875" t="s">
        <v>16</v>
      </c>
      <c r="C875" s="1">
        <v>42004</v>
      </c>
      <c r="D875" s="2">
        <v>22728000000</v>
      </c>
      <c r="E875" s="2">
        <v>14373000000</v>
      </c>
      <c r="F875" t="s">
        <v>12</v>
      </c>
      <c r="G875" t="s">
        <v>12</v>
      </c>
      <c r="H875" s="2">
        <v>3547000000</v>
      </c>
      <c r="I875" t="s">
        <v>47</v>
      </c>
      <c r="J875" t="s">
        <v>48</v>
      </c>
      <c r="K875" s="2">
        <f>+Table1_1[[#This Row],[ Total Revenue ]]-Table1_1[[#This Row],[ Cost of Goods Sold ]]</f>
        <v>8355000000</v>
      </c>
      <c r="L875" s="2">
        <f>Table1_1[[#This Row],[Gross Profit (Total Revenue - Cost of Goods Sold)]]-SUM(F875:H875)</f>
        <v>4808000000</v>
      </c>
      <c r="M875" s="63">
        <f>1-(Table1_1[[#This Row],[ Cost of Goods Sold ]]/Table1_1[[#This Row],[ Total Revenue ]])</f>
        <v>0.36760823653643082</v>
      </c>
      <c r="N875" s="63">
        <f>+Table1_1[[#This Row],[Operating Profit (Gross Profit - Total operating expenses)]]/Table1_1[[#This Row],[ Total Revenue ]]</f>
        <v>0.21154523055262231</v>
      </c>
    </row>
    <row r="876" spans="1:14" x14ac:dyDescent="0.35">
      <c r="A876" t="s">
        <v>49</v>
      </c>
      <c r="B876" t="s">
        <v>16</v>
      </c>
      <c r="C876" s="1">
        <v>42004</v>
      </c>
      <c r="D876" s="2">
        <v>64406000000</v>
      </c>
      <c r="E876" s="2">
        <v>33611000000</v>
      </c>
      <c r="F876" s="2">
        <v>18491000000</v>
      </c>
      <c r="G876" t="s">
        <v>12</v>
      </c>
      <c r="H876" t="s">
        <v>12</v>
      </c>
      <c r="I876" t="s">
        <v>47</v>
      </c>
      <c r="J876" t="s">
        <v>50</v>
      </c>
      <c r="K876" s="2">
        <f>+Table1_1[[#This Row],[ Total Revenue ]]-Table1_1[[#This Row],[ Cost of Goods Sold ]]</f>
        <v>30795000000</v>
      </c>
      <c r="L876" s="2">
        <f>Table1_1[[#This Row],[Gross Profit (Total Revenue - Cost of Goods Sold)]]-SUM(F876:H876)</f>
        <v>12304000000</v>
      </c>
      <c r="M876" s="63">
        <f>1-(Table1_1[[#This Row],[ Cost of Goods Sold ]]/Table1_1[[#This Row],[ Total Revenue ]])</f>
        <v>0.47813868273142257</v>
      </c>
      <c r="N876" s="63">
        <f>+Table1_1[[#This Row],[Operating Profit (Gross Profit - Total operating expenses)]]/Table1_1[[#This Row],[ Total Revenue ]]</f>
        <v>0.19103810204018259</v>
      </c>
    </row>
    <row r="877" spans="1:14" x14ac:dyDescent="0.35">
      <c r="A877" t="s">
        <v>51</v>
      </c>
      <c r="B877" t="s">
        <v>16</v>
      </c>
      <c r="C877" s="1">
        <v>42004</v>
      </c>
      <c r="D877" s="2">
        <v>984363000</v>
      </c>
      <c r="E877" s="2">
        <v>380964000</v>
      </c>
      <c r="F877" s="2">
        <v>56621000</v>
      </c>
      <c r="G877" t="s">
        <v>12</v>
      </c>
      <c r="H877" s="2">
        <v>282608000</v>
      </c>
      <c r="I877" t="s">
        <v>52</v>
      </c>
      <c r="J877" t="s">
        <v>53</v>
      </c>
      <c r="K877" s="2">
        <f>+Table1_1[[#This Row],[ Total Revenue ]]-Table1_1[[#This Row],[ Cost of Goods Sold ]]</f>
        <v>603399000</v>
      </c>
      <c r="L877" s="2">
        <f>Table1_1[[#This Row],[Gross Profit (Total Revenue - Cost of Goods Sold)]]-SUM(F877:H877)</f>
        <v>264170000</v>
      </c>
      <c r="M877" s="63">
        <f>1-(Table1_1[[#This Row],[ Cost of Goods Sold ]]/Table1_1[[#This Row],[ Total Revenue ]])</f>
        <v>0.61298423447447736</v>
      </c>
      <c r="N877" s="63">
        <f>+Table1_1[[#This Row],[Operating Profit (Gross Profit - Total operating expenses)]]/Table1_1[[#This Row],[ Total Revenue ]]</f>
        <v>0.2683664461179463</v>
      </c>
    </row>
    <row r="878" spans="1:14" x14ac:dyDescent="0.35">
      <c r="A878" t="s">
        <v>54</v>
      </c>
      <c r="B878" t="s">
        <v>16</v>
      </c>
      <c r="C878" s="1">
        <v>42369</v>
      </c>
      <c r="D878" s="2">
        <v>10325494000</v>
      </c>
      <c r="E878" s="2">
        <v>8666624000</v>
      </c>
      <c r="F878" t="s">
        <v>12</v>
      </c>
      <c r="G878" t="s">
        <v>12</v>
      </c>
      <c r="H878" s="2">
        <v>1402573000</v>
      </c>
      <c r="I878" t="s">
        <v>47</v>
      </c>
      <c r="J878" t="s">
        <v>55</v>
      </c>
      <c r="K878" s="2">
        <f>+Table1_1[[#This Row],[ Total Revenue ]]-Table1_1[[#This Row],[ Cost of Goods Sold ]]</f>
        <v>1658870000</v>
      </c>
      <c r="L878" s="2">
        <f>Table1_1[[#This Row],[Gross Profit (Total Revenue - Cost of Goods Sold)]]-SUM(F878:H878)</f>
        <v>256297000</v>
      </c>
      <c r="M878" s="63">
        <f>1-(Table1_1[[#This Row],[ Cost of Goods Sold ]]/Table1_1[[#This Row],[ Total Revenue ]])</f>
        <v>0.16065768862971597</v>
      </c>
      <c r="N878" s="63">
        <f>+Table1_1[[#This Row],[Operating Profit (Gross Profit - Total operating expenses)]]/Table1_1[[#This Row],[ Total Revenue ]]</f>
        <v>2.4821766396842609E-2</v>
      </c>
    </row>
    <row r="879" spans="1:14" x14ac:dyDescent="0.35">
      <c r="A879" t="s">
        <v>56</v>
      </c>
      <c r="B879" t="s">
        <v>16</v>
      </c>
      <c r="C879" s="1">
        <v>42004</v>
      </c>
      <c r="D879" s="2">
        <v>1963874000</v>
      </c>
      <c r="E879" s="2">
        <v>610943000</v>
      </c>
      <c r="F879" s="2">
        <v>704880000</v>
      </c>
      <c r="G879" s="2">
        <v>125286000</v>
      </c>
      <c r="H879" s="2">
        <v>32057000</v>
      </c>
      <c r="I879" t="s">
        <v>22</v>
      </c>
      <c r="J879" t="s">
        <v>57</v>
      </c>
      <c r="K879" s="2">
        <f>+Table1_1[[#This Row],[ Total Revenue ]]-Table1_1[[#This Row],[ Cost of Goods Sold ]]</f>
        <v>1352931000</v>
      </c>
      <c r="L879" s="2">
        <f>Table1_1[[#This Row],[Gross Profit (Total Revenue - Cost of Goods Sold)]]-SUM(F879:H879)</f>
        <v>490708000</v>
      </c>
      <c r="M879" s="63">
        <f>1-(Table1_1[[#This Row],[ Cost of Goods Sold ]]/Table1_1[[#This Row],[ Total Revenue ]])</f>
        <v>0.68890926810986852</v>
      </c>
      <c r="N879" s="63">
        <f>+Table1_1[[#This Row],[Operating Profit (Gross Profit - Total operating expenses)]]/Table1_1[[#This Row],[ Total Revenue ]]</f>
        <v>0.24986735401558349</v>
      </c>
    </row>
    <row r="880" spans="1:14" x14ac:dyDescent="0.35">
      <c r="A880" t="s">
        <v>58</v>
      </c>
      <c r="B880" t="s">
        <v>16</v>
      </c>
      <c r="C880" s="1">
        <v>42004</v>
      </c>
      <c r="D880" s="2">
        <v>2445548000</v>
      </c>
      <c r="E880" s="2">
        <v>1674700000</v>
      </c>
      <c r="F880" s="2">
        <v>355135000</v>
      </c>
      <c r="G880" s="2">
        <v>88310000</v>
      </c>
      <c r="H880" t="s">
        <v>12</v>
      </c>
      <c r="I880" t="s">
        <v>59</v>
      </c>
      <c r="J880" t="s">
        <v>60</v>
      </c>
      <c r="K880" s="2">
        <f>+Table1_1[[#This Row],[ Total Revenue ]]-Table1_1[[#This Row],[ Cost of Goods Sold ]]</f>
        <v>770848000</v>
      </c>
      <c r="L880" s="2">
        <f>Table1_1[[#This Row],[Gross Profit (Total Revenue - Cost of Goods Sold)]]-SUM(F880:H880)</f>
        <v>327403000</v>
      </c>
      <c r="M880" s="63">
        <f>1-(Table1_1[[#This Row],[ Cost of Goods Sold ]]/Table1_1[[#This Row],[ Total Revenue ]])</f>
        <v>0.31520460853763654</v>
      </c>
      <c r="N880" s="63">
        <f>+Table1_1[[#This Row],[Operating Profit (Gross Profit - Total operating expenses)]]/Table1_1[[#This Row],[ Total Revenue ]]</f>
        <v>0.13387715146053156</v>
      </c>
    </row>
    <row r="881" spans="1:14" x14ac:dyDescent="0.35">
      <c r="A881" t="s">
        <v>61</v>
      </c>
      <c r="B881" t="s">
        <v>16</v>
      </c>
      <c r="C881" s="1">
        <v>42004</v>
      </c>
      <c r="D881" s="2">
        <v>5368000000</v>
      </c>
      <c r="E881" s="2">
        <v>2325000000</v>
      </c>
      <c r="F881" s="2">
        <v>1817000000</v>
      </c>
      <c r="G881" t="s">
        <v>12</v>
      </c>
      <c r="H881" s="2">
        <v>294000000</v>
      </c>
      <c r="I881" t="s">
        <v>13</v>
      </c>
      <c r="J881" t="s">
        <v>14</v>
      </c>
      <c r="K881" s="2">
        <f>+Table1_1[[#This Row],[ Total Revenue ]]-Table1_1[[#This Row],[ Cost of Goods Sold ]]</f>
        <v>3043000000</v>
      </c>
      <c r="L881" s="2">
        <f>Table1_1[[#This Row],[Gross Profit (Total Revenue - Cost of Goods Sold)]]-SUM(F881:H881)</f>
        <v>932000000</v>
      </c>
      <c r="M881" s="63">
        <f>1-(Table1_1[[#This Row],[ Cost of Goods Sold ]]/Table1_1[[#This Row],[ Total Revenue ]])</f>
        <v>0.56687779433681074</v>
      </c>
      <c r="N881" s="63">
        <f>+Table1_1[[#This Row],[Operating Profit (Gross Profit - Total operating expenses)]]/Table1_1[[#This Row],[ Total Revenue ]]</f>
        <v>0.1736214605067064</v>
      </c>
    </row>
    <row r="882" spans="1:14" x14ac:dyDescent="0.35">
      <c r="A882" t="s">
        <v>62</v>
      </c>
      <c r="B882" t="s">
        <v>16</v>
      </c>
      <c r="C882" s="1">
        <v>42004</v>
      </c>
      <c r="D882" s="2">
        <v>35239000000</v>
      </c>
      <c r="E882" s="2">
        <v>21193000000</v>
      </c>
      <c r="F882" s="2">
        <v>919000000</v>
      </c>
      <c r="G882" t="s">
        <v>12</v>
      </c>
      <c r="H882" s="2">
        <v>8476000000</v>
      </c>
      <c r="I882" t="s">
        <v>47</v>
      </c>
      <c r="J882" t="s">
        <v>50</v>
      </c>
      <c r="K882" s="2">
        <f>+Table1_1[[#This Row],[ Total Revenue ]]-Table1_1[[#This Row],[ Cost of Goods Sold ]]</f>
        <v>14046000000</v>
      </c>
      <c r="L882" s="2">
        <f>Table1_1[[#This Row],[Gross Profit (Total Revenue - Cost of Goods Sold)]]-SUM(F882:H882)</f>
        <v>4651000000</v>
      </c>
      <c r="M882" s="63">
        <f>1-(Table1_1[[#This Row],[ Cost of Goods Sold ]]/Table1_1[[#This Row],[ Total Revenue ]])</f>
        <v>0.3985924685717529</v>
      </c>
      <c r="N882" s="63">
        <f>+Table1_1[[#This Row],[Operating Profit (Gross Profit - Total operating expenses)]]/Table1_1[[#This Row],[ Total Revenue ]]</f>
        <v>0.13198444904792986</v>
      </c>
    </row>
    <row r="883" spans="1:14" x14ac:dyDescent="0.35">
      <c r="A883" t="s">
        <v>63</v>
      </c>
      <c r="B883" t="s">
        <v>16</v>
      </c>
      <c r="C883" s="1">
        <v>42369</v>
      </c>
      <c r="D883" s="2">
        <v>2068100000</v>
      </c>
      <c r="E883" s="2">
        <v>1199000000</v>
      </c>
      <c r="F883" s="2">
        <v>510500000</v>
      </c>
      <c r="G883" t="s">
        <v>12</v>
      </c>
      <c r="H883" t="s">
        <v>12</v>
      </c>
      <c r="I883" t="s">
        <v>13</v>
      </c>
      <c r="J883" t="s">
        <v>64</v>
      </c>
      <c r="K883" s="2">
        <f>+Table1_1[[#This Row],[ Total Revenue ]]-Table1_1[[#This Row],[ Cost of Goods Sold ]]</f>
        <v>869100000</v>
      </c>
      <c r="L883" s="2">
        <f>Table1_1[[#This Row],[Gross Profit (Total Revenue - Cost of Goods Sold)]]-SUM(F883:H883)</f>
        <v>358600000</v>
      </c>
      <c r="M883" s="63">
        <f>1-(Table1_1[[#This Row],[ Cost of Goods Sold ]]/Table1_1[[#This Row],[ Total Revenue ]])</f>
        <v>0.42024080073497416</v>
      </c>
      <c r="N883" s="63">
        <f>+Table1_1[[#This Row],[Operating Profit (Gross Profit - Total operating expenses)]]/Table1_1[[#This Row],[ Total Revenue ]]</f>
        <v>0.17339587060587011</v>
      </c>
    </row>
    <row r="884" spans="1:14" x14ac:dyDescent="0.35">
      <c r="A884" t="s">
        <v>65</v>
      </c>
      <c r="B884" t="s">
        <v>16</v>
      </c>
      <c r="C884" s="1">
        <v>42369</v>
      </c>
      <c r="D884" s="2">
        <v>2604000000</v>
      </c>
      <c r="E884" s="2">
        <v>233000000</v>
      </c>
      <c r="F884" s="2">
        <v>927000000</v>
      </c>
      <c r="G884" s="2">
        <v>709000000</v>
      </c>
      <c r="H884" s="2">
        <v>117000000</v>
      </c>
      <c r="I884" t="s">
        <v>25</v>
      </c>
      <c r="J884" t="s">
        <v>66</v>
      </c>
      <c r="K884" s="2">
        <f>+Table1_1[[#This Row],[ Total Revenue ]]-Table1_1[[#This Row],[ Cost of Goods Sold ]]</f>
        <v>2371000000</v>
      </c>
      <c r="L884" s="2">
        <f>Table1_1[[#This Row],[Gross Profit (Total Revenue - Cost of Goods Sold)]]-SUM(F884:H884)</f>
        <v>618000000</v>
      </c>
      <c r="M884" s="63">
        <f>1-(Table1_1[[#This Row],[ Cost of Goods Sold ]]/Table1_1[[#This Row],[ Total Revenue ]])</f>
        <v>0.91052227342549918</v>
      </c>
      <c r="N884" s="63">
        <f>+Table1_1[[#This Row],[Operating Profit (Gross Profit - Total operating expenses)]]/Table1_1[[#This Row],[ Total Revenue ]]</f>
        <v>0.23732718894009217</v>
      </c>
    </row>
    <row r="885" spans="1:14" x14ac:dyDescent="0.35">
      <c r="A885" t="s">
        <v>67</v>
      </c>
      <c r="B885" t="s">
        <v>16</v>
      </c>
      <c r="C885" s="1">
        <v>42302</v>
      </c>
      <c r="D885" s="2">
        <v>9659000000</v>
      </c>
      <c r="E885" s="2">
        <v>5707000000</v>
      </c>
      <c r="F885" s="2">
        <v>808000000</v>
      </c>
      <c r="G885" s="2">
        <v>1451000000</v>
      </c>
      <c r="H885" t="s">
        <v>12</v>
      </c>
      <c r="I885" t="s">
        <v>22</v>
      </c>
      <c r="J885" t="s">
        <v>68</v>
      </c>
      <c r="K885" s="2">
        <f>+Table1_1[[#This Row],[ Total Revenue ]]-Table1_1[[#This Row],[ Cost of Goods Sold ]]</f>
        <v>3952000000</v>
      </c>
      <c r="L885" s="2">
        <f>Table1_1[[#This Row],[Gross Profit (Total Revenue - Cost of Goods Sold)]]-SUM(F885:H885)</f>
        <v>1693000000</v>
      </c>
      <c r="M885" s="63">
        <f>1-(Table1_1[[#This Row],[ Cost of Goods Sold ]]/Table1_1[[#This Row],[ Total Revenue ]])</f>
        <v>0.40915208613728127</v>
      </c>
      <c r="N885" s="63">
        <f>+Table1_1[[#This Row],[Operating Profit (Gross Profit - Total operating expenses)]]/Table1_1[[#This Row],[ Total Revenue ]]</f>
        <v>0.17527694378300032</v>
      </c>
    </row>
    <row r="886" spans="1:14" x14ac:dyDescent="0.35">
      <c r="A886" t="s">
        <v>69</v>
      </c>
      <c r="B886" t="s">
        <v>16</v>
      </c>
      <c r="C886" s="1">
        <v>42004</v>
      </c>
      <c r="D886" s="2">
        <v>4021964000</v>
      </c>
      <c r="E886" s="2">
        <v>2597017000</v>
      </c>
      <c r="F886" s="2">
        <v>462637000</v>
      </c>
      <c r="G886" t="s">
        <v>12</v>
      </c>
      <c r="H886" s="2">
        <v>63724000</v>
      </c>
      <c r="I886" t="s">
        <v>13</v>
      </c>
      <c r="J886" t="s">
        <v>70</v>
      </c>
      <c r="K886" s="2">
        <f>+Table1_1[[#This Row],[ Total Revenue ]]-Table1_1[[#This Row],[ Cost of Goods Sold ]]</f>
        <v>1424947000</v>
      </c>
      <c r="L886" s="2">
        <f>Table1_1[[#This Row],[Gross Profit (Total Revenue - Cost of Goods Sold)]]-SUM(F886:H886)</f>
        <v>898586000</v>
      </c>
      <c r="M886" s="63">
        <f>1-(Table1_1[[#This Row],[ Cost of Goods Sold ]]/Table1_1[[#This Row],[ Total Revenue ]])</f>
        <v>0.35429133627252751</v>
      </c>
      <c r="N886" s="63">
        <f>+Table1_1[[#This Row],[Operating Profit (Gross Profit - Total operating expenses)]]/Table1_1[[#This Row],[ Total Revenue ]]</f>
        <v>0.22341970241404449</v>
      </c>
    </row>
    <row r="887" spans="1:14" x14ac:dyDescent="0.35">
      <c r="A887" t="s">
        <v>71</v>
      </c>
      <c r="B887" t="s">
        <v>16</v>
      </c>
      <c r="C887" s="1">
        <v>42369</v>
      </c>
      <c r="D887" s="2">
        <v>21662000000</v>
      </c>
      <c r="E887" s="2">
        <v>4227000000</v>
      </c>
      <c r="F887" s="2">
        <v>4895000000</v>
      </c>
      <c r="G887" s="2">
        <v>4070000000</v>
      </c>
      <c r="H887" t="s">
        <v>12</v>
      </c>
      <c r="I887" t="s">
        <v>25</v>
      </c>
      <c r="J887" t="s">
        <v>66</v>
      </c>
      <c r="K887" s="2">
        <f>+Table1_1[[#This Row],[ Total Revenue ]]-Table1_1[[#This Row],[ Cost of Goods Sold ]]</f>
        <v>17435000000</v>
      </c>
      <c r="L887" s="2">
        <f>Table1_1[[#This Row],[Gross Profit (Total Revenue - Cost of Goods Sold)]]-SUM(F887:H887)</f>
        <v>8470000000</v>
      </c>
      <c r="M887" s="63">
        <f>1-(Table1_1[[#This Row],[ Cost of Goods Sold ]]/Table1_1[[#This Row],[ Total Revenue ]])</f>
        <v>0.80486566337364973</v>
      </c>
      <c r="N887" s="63">
        <f>+Table1_1[[#This Row],[Operating Profit (Gross Profit - Total operating expenses)]]/Table1_1[[#This Row],[ Total Revenue ]]</f>
        <v>0.39100729387868155</v>
      </c>
    </row>
    <row r="888" spans="1:14" x14ac:dyDescent="0.35">
      <c r="A888" t="s">
        <v>72</v>
      </c>
      <c r="B888" t="s">
        <v>16</v>
      </c>
      <c r="C888" s="1">
        <v>42004</v>
      </c>
      <c r="D888" s="2">
        <v>12296000000</v>
      </c>
      <c r="E888" s="2">
        <v>1982000000</v>
      </c>
      <c r="F888" s="2">
        <v>3808000000</v>
      </c>
      <c r="G888" t="s">
        <v>12</v>
      </c>
      <c r="H888" s="2">
        <v>3603000000</v>
      </c>
      <c r="I888" t="s">
        <v>47</v>
      </c>
      <c r="J888" t="s">
        <v>73</v>
      </c>
      <c r="K888" s="2">
        <f>+Table1_1[[#This Row],[ Total Revenue ]]-Table1_1[[#This Row],[ Cost of Goods Sold ]]</f>
        <v>10314000000</v>
      </c>
      <c r="L888" s="2">
        <f>Table1_1[[#This Row],[Gross Profit (Total Revenue - Cost of Goods Sold)]]-SUM(F888:H888)</f>
        <v>2903000000</v>
      </c>
      <c r="M888" s="63">
        <f>1-(Table1_1[[#This Row],[ Cost of Goods Sold ]]/Table1_1[[#This Row],[ Total Revenue ]])</f>
        <v>0.83880936890045543</v>
      </c>
      <c r="N888" s="63">
        <f>+Table1_1[[#This Row],[Operating Profit (Gross Profit - Total operating expenses)]]/Table1_1[[#This Row],[ Total Revenue ]]</f>
        <v>0.23609303838646714</v>
      </c>
    </row>
    <row r="889" spans="1:14" x14ac:dyDescent="0.35">
      <c r="A889" t="s">
        <v>74</v>
      </c>
      <c r="B889" t="s">
        <v>16</v>
      </c>
      <c r="C889" s="1">
        <v>42004</v>
      </c>
      <c r="D889" s="2">
        <v>4100048000</v>
      </c>
      <c r="E889" s="2">
        <v>1094265000</v>
      </c>
      <c r="F889" s="2">
        <v>515059000</v>
      </c>
      <c r="G889" t="s">
        <v>12</v>
      </c>
      <c r="H889" s="2">
        <v>1003802000</v>
      </c>
      <c r="I889" t="s">
        <v>52</v>
      </c>
      <c r="J889" t="s">
        <v>75</v>
      </c>
      <c r="K889" s="2">
        <f>+Table1_1[[#This Row],[ Total Revenue ]]-Table1_1[[#This Row],[ Cost of Goods Sold ]]</f>
        <v>3005783000</v>
      </c>
      <c r="L889" s="2">
        <f>Table1_1[[#This Row],[Gross Profit (Total Revenue - Cost of Goods Sold)]]-SUM(F889:H889)</f>
        <v>1486922000</v>
      </c>
      <c r="M889" s="63">
        <f>1-(Table1_1[[#This Row],[ Cost of Goods Sold ]]/Table1_1[[#This Row],[ Total Revenue ]])</f>
        <v>0.73310922213593599</v>
      </c>
      <c r="N889" s="63">
        <f>+Table1_1[[#This Row],[Operating Profit (Gross Profit - Total operating expenses)]]/Table1_1[[#This Row],[ Total Revenue ]]</f>
        <v>0.36265965666743416</v>
      </c>
    </row>
    <row r="890" spans="1:14" x14ac:dyDescent="0.35">
      <c r="A890" t="s">
        <v>76</v>
      </c>
      <c r="B890" t="s">
        <v>16</v>
      </c>
      <c r="C890" s="1">
        <v>42369</v>
      </c>
      <c r="D890" s="2">
        <v>107006000000</v>
      </c>
      <c r="E890" s="2">
        <v>71651000000</v>
      </c>
      <c r="F890" s="2">
        <v>33122000000</v>
      </c>
      <c r="G890" t="s">
        <v>12</v>
      </c>
      <c r="H890" t="s">
        <v>12</v>
      </c>
      <c r="I890" t="s">
        <v>19</v>
      </c>
      <c r="J890" t="s">
        <v>77</v>
      </c>
      <c r="K890" s="2">
        <f>+Table1_1[[#This Row],[ Total Revenue ]]-Table1_1[[#This Row],[ Cost of Goods Sold ]]</f>
        <v>35355000000</v>
      </c>
      <c r="L890" s="2">
        <f>Table1_1[[#This Row],[Gross Profit (Total Revenue - Cost of Goods Sold)]]-SUM(F890:H890)</f>
        <v>2233000000</v>
      </c>
      <c r="M890" s="63">
        <f>1-(Table1_1[[#This Row],[ Cost of Goods Sold ]]/Table1_1[[#This Row],[ Total Revenue ]])</f>
        <v>0.33040203353083009</v>
      </c>
      <c r="N890" s="63">
        <f>+Table1_1[[#This Row],[Operating Profit (Gross Profit - Total operating expenses)]]/Table1_1[[#This Row],[ Total Revenue ]]</f>
        <v>2.0867988710913405E-2</v>
      </c>
    </row>
    <row r="891" spans="1:14" x14ac:dyDescent="0.35">
      <c r="A891" t="s">
        <v>78</v>
      </c>
      <c r="B891" t="s">
        <v>16</v>
      </c>
      <c r="C891" s="1">
        <v>42369</v>
      </c>
      <c r="D891" s="2">
        <v>20862000000</v>
      </c>
      <c r="E891" s="2">
        <v>17600500000</v>
      </c>
      <c r="F891" s="2">
        <v>2245600000</v>
      </c>
      <c r="G891" t="s">
        <v>12</v>
      </c>
      <c r="H891" s="2">
        <v>127400000</v>
      </c>
      <c r="I891" t="s">
        <v>19</v>
      </c>
      <c r="J891" t="s">
        <v>79</v>
      </c>
      <c r="K891" s="2">
        <f>+Table1_1[[#This Row],[ Total Revenue ]]-Table1_1[[#This Row],[ Cost of Goods Sold ]]</f>
        <v>3261500000</v>
      </c>
      <c r="L891" s="2">
        <f>Table1_1[[#This Row],[Gross Profit (Total Revenue - Cost of Goods Sold)]]-SUM(F891:H891)</f>
        <v>888500000</v>
      </c>
      <c r="M891" s="63">
        <f>1-(Table1_1[[#This Row],[ Cost of Goods Sold ]]/Table1_1[[#This Row],[ Total Revenue ]])</f>
        <v>0.15633688045249738</v>
      </c>
      <c r="N891" s="63">
        <f>+Table1_1[[#This Row],[Operating Profit (Gross Profit - Total operating expenses)]]/Table1_1[[#This Row],[ Total Revenue ]]</f>
        <v>4.2589396989742116E-2</v>
      </c>
    </row>
    <row r="892" spans="1:14" x14ac:dyDescent="0.35">
      <c r="A892" t="s">
        <v>80</v>
      </c>
      <c r="B892" t="s">
        <v>16</v>
      </c>
      <c r="C892" s="1">
        <v>42004</v>
      </c>
      <c r="D892" s="2">
        <v>73874100000</v>
      </c>
      <c r="E892" s="2">
        <v>56854900000</v>
      </c>
      <c r="F892" s="2">
        <v>11748400000</v>
      </c>
      <c r="G892" t="s">
        <v>12</v>
      </c>
      <c r="H892" s="2">
        <v>220900000</v>
      </c>
      <c r="I892" t="s">
        <v>25</v>
      </c>
      <c r="J892" t="s">
        <v>81</v>
      </c>
      <c r="K892" s="2">
        <f>+Table1_1[[#This Row],[ Total Revenue ]]-Table1_1[[#This Row],[ Cost of Goods Sold ]]</f>
        <v>17019200000</v>
      </c>
      <c r="L892" s="2">
        <f>Table1_1[[#This Row],[Gross Profit (Total Revenue - Cost of Goods Sold)]]-SUM(F892:H892)</f>
        <v>5049900000</v>
      </c>
      <c r="M892" s="63">
        <f>1-(Table1_1[[#This Row],[ Cost of Goods Sold ]]/Table1_1[[#This Row],[ Total Revenue ]])</f>
        <v>0.23038114846746016</v>
      </c>
      <c r="N892" s="63">
        <f>+Table1_1[[#This Row],[Operating Profit (Gross Profit - Total operating expenses)]]/Table1_1[[#This Row],[ Total Revenue ]]</f>
        <v>6.8358193196262296E-2</v>
      </c>
    </row>
    <row r="893" spans="1:14" x14ac:dyDescent="0.35">
      <c r="A893" t="s">
        <v>82</v>
      </c>
      <c r="B893" t="s">
        <v>16</v>
      </c>
      <c r="C893" s="1">
        <v>42004</v>
      </c>
      <c r="D893" s="2">
        <v>12691000000</v>
      </c>
      <c r="E893" s="2">
        <v>2511000000</v>
      </c>
      <c r="F893" s="2">
        <v>1095000000</v>
      </c>
      <c r="G893" t="s">
        <v>12</v>
      </c>
      <c r="H893" s="2">
        <v>9720000000</v>
      </c>
      <c r="I893" t="s">
        <v>83</v>
      </c>
      <c r="J893" t="s">
        <v>84</v>
      </c>
      <c r="K893" s="2">
        <f>+Table1_1[[#This Row],[ Total Revenue ]]-Table1_1[[#This Row],[ Cost of Goods Sold ]]</f>
        <v>10180000000</v>
      </c>
      <c r="L893" s="2">
        <f>Table1_1[[#This Row],[Gross Profit (Total Revenue - Cost of Goods Sold)]]-SUM(F893:H893)</f>
        <v>-635000000</v>
      </c>
      <c r="M893" s="63">
        <f>1-(Table1_1[[#This Row],[ Cost of Goods Sold ]]/Table1_1[[#This Row],[ Total Revenue ]])</f>
        <v>0.80214325112284302</v>
      </c>
      <c r="N893" s="63">
        <f>+Table1_1[[#This Row],[Operating Profit (Gross Profit - Total operating expenses)]]/Table1_1[[#This Row],[ Total Revenue ]]</f>
        <v>-5.0035458198723508E-2</v>
      </c>
    </row>
    <row r="894" spans="1:14" x14ac:dyDescent="0.35">
      <c r="A894" t="s">
        <v>85</v>
      </c>
      <c r="B894" t="s">
        <v>16</v>
      </c>
      <c r="C894" s="1">
        <v>42369</v>
      </c>
      <c r="D894" s="2">
        <v>8698000000</v>
      </c>
      <c r="E894" s="2">
        <v>3185000000</v>
      </c>
      <c r="F894" s="2">
        <v>2000000000</v>
      </c>
      <c r="G894" t="s">
        <v>12</v>
      </c>
      <c r="H894" s="2">
        <v>4603000000</v>
      </c>
      <c r="I894" t="s">
        <v>83</v>
      </c>
      <c r="J894" t="s">
        <v>84</v>
      </c>
      <c r="K894" s="2">
        <f>+Table1_1[[#This Row],[ Total Revenue ]]-Table1_1[[#This Row],[ Cost of Goods Sold ]]</f>
        <v>5513000000</v>
      </c>
      <c r="L894" s="2">
        <f>Table1_1[[#This Row],[Gross Profit (Total Revenue - Cost of Goods Sold)]]-SUM(F894:H894)</f>
        <v>-1090000000</v>
      </c>
      <c r="M894" s="63">
        <f>1-(Table1_1[[#This Row],[ Cost of Goods Sold ]]/Table1_1[[#This Row],[ Total Revenue ]])</f>
        <v>0.63382386755575992</v>
      </c>
      <c r="N894" s="63">
        <f>+Table1_1[[#This Row],[Operating Profit (Gross Profit - Total operating expenses)]]/Table1_1[[#This Row],[ Total Revenue ]]</f>
        <v>-0.1253161646355484</v>
      </c>
    </row>
    <row r="895" spans="1:14" x14ac:dyDescent="0.35">
      <c r="A895" t="s">
        <v>86</v>
      </c>
      <c r="B895" t="s">
        <v>16</v>
      </c>
      <c r="C895" s="1">
        <v>42277</v>
      </c>
      <c r="D895" s="2">
        <v>9894900000</v>
      </c>
      <c r="E895" s="2">
        <v>6939000000</v>
      </c>
      <c r="F895" s="2">
        <v>895300000</v>
      </c>
      <c r="G895" s="2">
        <v>137100000</v>
      </c>
      <c r="H895" t="s">
        <v>12</v>
      </c>
      <c r="I895" t="s">
        <v>59</v>
      </c>
      <c r="J895" t="s">
        <v>87</v>
      </c>
      <c r="K895" s="2">
        <f>+Table1_1[[#This Row],[ Total Revenue ]]-Table1_1[[#This Row],[ Cost of Goods Sold ]]</f>
        <v>2955900000</v>
      </c>
      <c r="L895" s="2">
        <f>Table1_1[[#This Row],[Gross Profit (Total Revenue - Cost of Goods Sold)]]-SUM(F895:H895)</f>
        <v>1923500000</v>
      </c>
      <c r="M895" s="63">
        <f>1-(Table1_1[[#This Row],[ Cost of Goods Sold ]]/Table1_1[[#This Row],[ Total Revenue ]])</f>
        <v>0.29872964860685813</v>
      </c>
      <c r="N895" s="63">
        <f>+Table1_1[[#This Row],[Operating Profit (Gross Profit - Total operating expenses)]]/Table1_1[[#This Row],[ Total Revenue ]]</f>
        <v>0.19439307117808163</v>
      </c>
    </row>
    <row r="896" spans="1:14" x14ac:dyDescent="0.35">
      <c r="A896" t="s">
        <v>88</v>
      </c>
      <c r="B896" t="s">
        <v>16</v>
      </c>
      <c r="C896" s="1">
        <v>42004</v>
      </c>
      <c r="D896" s="2">
        <v>5345500000</v>
      </c>
      <c r="E896" s="2">
        <v>3651700000</v>
      </c>
      <c r="F896" s="2">
        <v>645100000</v>
      </c>
      <c r="G896" t="s">
        <v>12</v>
      </c>
      <c r="H896" t="s">
        <v>12</v>
      </c>
      <c r="I896" t="s">
        <v>22</v>
      </c>
      <c r="J896" t="s">
        <v>89</v>
      </c>
      <c r="K896" s="2">
        <f>+Table1_1[[#This Row],[ Total Revenue ]]-Table1_1[[#This Row],[ Cost of Goods Sold ]]</f>
        <v>1693800000</v>
      </c>
      <c r="L896" s="2">
        <f>Table1_1[[#This Row],[Gross Profit (Total Revenue - Cost of Goods Sold)]]-SUM(F896:H896)</f>
        <v>1048700000</v>
      </c>
      <c r="M896" s="63">
        <f>1-(Table1_1[[#This Row],[ Cost of Goods Sold ]]/Table1_1[[#This Row],[ Total Revenue ]])</f>
        <v>0.31686465251145823</v>
      </c>
      <c r="N896" s="63">
        <f>+Table1_1[[#This Row],[Operating Profit (Gross Profit - Total operating expenses)]]/Table1_1[[#This Row],[ Total Revenue ]]</f>
        <v>0.19618370592086801</v>
      </c>
    </row>
    <row r="897" spans="1:14" x14ac:dyDescent="0.35">
      <c r="A897" t="s">
        <v>90</v>
      </c>
      <c r="B897" t="s">
        <v>16</v>
      </c>
      <c r="C897" s="1">
        <v>42004</v>
      </c>
      <c r="D897" s="2">
        <v>23906000000</v>
      </c>
      <c r="E897" s="2">
        <v>19137000000</v>
      </c>
      <c r="F897" s="2">
        <v>995000000</v>
      </c>
      <c r="G897" s="2">
        <v>218000000</v>
      </c>
      <c r="H897" s="2">
        <v>1371000000</v>
      </c>
      <c r="I897" t="s">
        <v>13</v>
      </c>
      <c r="J897" t="s">
        <v>91</v>
      </c>
      <c r="K897" s="2">
        <f>+Table1_1[[#This Row],[ Total Revenue ]]-Table1_1[[#This Row],[ Cost of Goods Sold ]]</f>
        <v>4769000000</v>
      </c>
      <c r="L897" s="2">
        <f>Table1_1[[#This Row],[Gross Profit (Total Revenue - Cost of Goods Sold)]]-SUM(F897:H897)</f>
        <v>2185000000</v>
      </c>
      <c r="M897" s="63">
        <f>1-(Table1_1[[#This Row],[ Cost of Goods Sold ]]/Table1_1[[#This Row],[ Total Revenue ]])</f>
        <v>0.1994896678658078</v>
      </c>
      <c r="N897" s="63">
        <f>+Table1_1[[#This Row],[Operating Profit (Gross Profit - Total operating expenses)]]/Table1_1[[#This Row],[ Total Revenue ]]</f>
        <v>9.1399648623776461E-2</v>
      </c>
    </row>
    <row r="898" spans="1:14" x14ac:dyDescent="0.35">
      <c r="A898" t="s">
        <v>92</v>
      </c>
      <c r="B898" t="s">
        <v>16</v>
      </c>
      <c r="C898" s="1">
        <v>42004</v>
      </c>
      <c r="D898" s="2">
        <v>4408000000</v>
      </c>
      <c r="E898" s="2">
        <v>1525000000</v>
      </c>
      <c r="F898" s="2">
        <v>1129000000</v>
      </c>
      <c r="G898" s="2">
        <v>571000000</v>
      </c>
      <c r="H898" t="s">
        <v>12</v>
      </c>
      <c r="I898" t="s">
        <v>22</v>
      </c>
      <c r="J898" t="s">
        <v>93</v>
      </c>
      <c r="K898" s="2">
        <f>+Table1_1[[#This Row],[ Total Revenue ]]-Table1_1[[#This Row],[ Cost of Goods Sold ]]</f>
        <v>2883000000</v>
      </c>
      <c r="L898" s="2">
        <f>Table1_1[[#This Row],[Gross Profit (Total Revenue - Cost of Goods Sold)]]-SUM(F898:H898)</f>
        <v>1183000000</v>
      </c>
      <c r="M898" s="63">
        <f>1-(Table1_1[[#This Row],[ Cost of Goods Sold ]]/Table1_1[[#This Row],[ Total Revenue ]])</f>
        <v>0.65403811252268595</v>
      </c>
      <c r="N898" s="63">
        <f>+Table1_1[[#This Row],[Operating Profit (Gross Profit - Total operating expenses)]]/Table1_1[[#This Row],[ Total Revenue ]]</f>
        <v>0.26837568058076228</v>
      </c>
    </row>
    <row r="899" spans="1:14" x14ac:dyDescent="0.35">
      <c r="A899" t="s">
        <v>95</v>
      </c>
      <c r="B899" t="s">
        <v>16</v>
      </c>
      <c r="C899" s="1">
        <v>42007</v>
      </c>
      <c r="D899" s="2">
        <v>6330300000</v>
      </c>
      <c r="E899" s="2">
        <v>4679100000</v>
      </c>
      <c r="F899" s="2">
        <v>1158900000</v>
      </c>
      <c r="G899" t="s">
        <v>12</v>
      </c>
      <c r="H899" t="s">
        <v>12</v>
      </c>
      <c r="I899" t="s">
        <v>59</v>
      </c>
      <c r="J899" t="s">
        <v>96</v>
      </c>
      <c r="K899" s="2">
        <f>+Table1_1[[#This Row],[ Total Revenue ]]-Table1_1[[#This Row],[ Cost of Goods Sold ]]</f>
        <v>1651200000</v>
      </c>
      <c r="L899" s="2">
        <f>Table1_1[[#This Row],[Gross Profit (Total Revenue - Cost of Goods Sold)]]-SUM(F899:H899)</f>
        <v>492300000</v>
      </c>
      <c r="M899" s="63">
        <f>1-(Table1_1[[#This Row],[ Cost of Goods Sold ]]/Table1_1[[#This Row],[ Total Revenue ]])</f>
        <v>0.26084071844936263</v>
      </c>
      <c r="N899" s="63">
        <f>+Table1_1[[#This Row],[Operating Profit (Gross Profit - Total operating expenses)]]/Table1_1[[#This Row],[ Total Revenue ]]</f>
        <v>7.7768826121984741E-2</v>
      </c>
    </row>
    <row r="900" spans="1:14" x14ac:dyDescent="0.35">
      <c r="A900" t="s">
        <v>97</v>
      </c>
      <c r="B900" t="s">
        <v>16</v>
      </c>
      <c r="C900" s="1">
        <v>42004</v>
      </c>
      <c r="D900" s="2">
        <v>3011000000</v>
      </c>
      <c r="E900" s="2">
        <v>1350000000</v>
      </c>
      <c r="F900" s="2">
        <v>236000000</v>
      </c>
      <c r="G900" t="s">
        <v>12</v>
      </c>
      <c r="H900" s="2">
        <v>424000000</v>
      </c>
      <c r="I900" t="s">
        <v>42</v>
      </c>
      <c r="J900" t="s">
        <v>98</v>
      </c>
      <c r="K900" s="2">
        <f>+Table1_1[[#This Row],[ Total Revenue ]]-Table1_1[[#This Row],[ Cost of Goods Sold ]]</f>
        <v>1661000000</v>
      </c>
      <c r="L900" s="2">
        <f>Table1_1[[#This Row],[Gross Profit (Total Revenue - Cost of Goods Sold)]]-SUM(F900:H900)</f>
        <v>1001000000</v>
      </c>
      <c r="M900" s="63">
        <f>1-(Table1_1[[#This Row],[ Cost of Goods Sold ]]/Table1_1[[#This Row],[ Total Revenue ]])</f>
        <v>0.55164397210229166</v>
      </c>
      <c r="N900" s="63">
        <f>+Table1_1[[#This Row],[Operating Profit (Gross Profit - Total operating expenses)]]/Table1_1[[#This Row],[ Total Revenue ]]</f>
        <v>0.33244769179674527</v>
      </c>
    </row>
    <row r="901" spans="1:14" x14ac:dyDescent="0.35">
      <c r="A901" t="s">
        <v>99</v>
      </c>
      <c r="B901" t="s">
        <v>16</v>
      </c>
      <c r="C901" s="1">
        <v>42004</v>
      </c>
      <c r="D901" s="2">
        <v>35895000000</v>
      </c>
      <c r="E901" s="2">
        <v>373000000</v>
      </c>
      <c r="F901" s="2">
        <v>23153000000</v>
      </c>
      <c r="G901" t="s">
        <v>12</v>
      </c>
      <c r="H901" s="2">
        <v>2044000000</v>
      </c>
      <c r="I901" t="s">
        <v>47</v>
      </c>
      <c r="J901" t="s">
        <v>100</v>
      </c>
      <c r="K901" s="2">
        <f>+Table1_1[[#This Row],[ Total Revenue ]]-Table1_1[[#This Row],[ Cost of Goods Sold ]]</f>
        <v>35522000000</v>
      </c>
      <c r="L901" s="2">
        <f>Table1_1[[#This Row],[Gross Profit (Total Revenue - Cost of Goods Sold)]]-SUM(F901:H901)</f>
        <v>10325000000</v>
      </c>
      <c r="M901" s="63">
        <f>1-(Table1_1[[#This Row],[ Cost of Goods Sold ]]/Table1_1[[#This Row],[ Total Revenue ]])</f>
        <v>0.98960858058225376</v>
      </c>
      <c r="N901" s="63">
        <f>+Table1_1[[#This Row],[Operating Profit (Gross Profit - Total operating expenses)]]/Table1_1[[#This Row],[ Total Revenue ]]</f>
        <v>0.28764451873519986</v>
      </c>
    </row>
    <row r="902" spans="1:14" x14ac:dyDescent="0.35">
      <c r="A902" t="s">
        <v>101</v>
      </c>
      <c r="B902" t="s">
        <v>16</v>
      </c>
      <c r="C902" s="1">
        <v>42247</v>
      </c>
      <c r="D902" s="2">
        <v>2706700000</v>
      </c>
      <c r="E902" s="2">
        <v>1561100000</v>
      </c>
      <c r="F902" s="2">
        <v>756900000</v>
      </c>
      <c r="G902" t="s">
        <v>12</v>
      </c>
      <c r="H902" t="s">
        <v>12</v>
      </c>
      <c r="I902" t="s">
        <v>13</v>
      </c>
      <c r="J902" t="s">
        <v>70</v>
      </c>
      <c r="K902" s="2">
        <f>+Table1_1[[#This Row],[ Total Revenue ]]-Table1_1[[#This Row],[ Cost of Goods Sold ]]</f>
        <v>1145600000</v>
      </c>
      <c r="L902" s="2">
        <f>Table1_1[[#This Row],[Gross Profit (Total Revenue - Cost of Goods Sold)]]-SUM(F902:H902)</f>
        <v>388700000</v>
      </c>
      <c r="M902" s="63">
        <f>1-(Table1_1[[#This Row],[ Cost of Goods Sold ]]/Table1_1[[#This Row],[ Total Revenue ]])</f>
        <v>0.42324601913769533</v>
      </c>
      <c r="N902" s="63">
        <f>+Table1_1[[#This Row],[Operating Profit (Gross Profit - Total operating expenses)]]/Table1_1[[#This Row],[ Total Revenue ]]</f>
        <v>0.14360660582997747</v>
      </c>
    </row>
    <row r="903" spans="1:14" x14ac:dyDescent="0.35">
      <c r="A903" t="s">
        <v>102</v>
      </c>
      <c r="B903" t="s">
        <v>16</v>
      </c>
      <c r="C903" s="1">
        <v>42245</v>
      </c>
      <c r="D903" s="2">
        <v>10187340000</v>
      </c>
      <c r="E903" s="2">
        <v>4860309000</v>
      </c>
      <c r="F903" s="2">
        <v>3373980000</v>
      </c>
      <c r="G903" t="s">
        <v>12</v>
      </c>
      <c r="H903" t="s">
        <v>12</v>
      </c>
      <c r="I903" t="s">
        <v>19</v>
      </c>
      <c r="J903" t="s">
        <v>79</v>
      </c>
      <c r="K903" s="2">
        <f>+Table1_1[[#This Row],[ Total Revenue ]]-Table1_1[[#This Row],[ Cost of Goods Sold ]]</f>
        <v>5327031000</v>
      </c>
      <c r="L903" s="2">
        <f>Table1_1[[#This Row],[Gross Profit (Total Revenue - Cost of Goods Sold)]]-SUM(F903:H903)</f>
        <v>1953051000</v>
      </c>
      <c r="M903" s="63">
        <f>1-(Table1_1[[#This Row],[ Cost of Goods Sold ]]/Table1_1[[#This Row],[ Total Revenue ]])</f>
        <v>0.52290696099276168</v>
      </c>
      <c r="N903" s="63">
        <f>+Table1_1[[#This Row],[Operating Profit (Gross Profit - Total operating expenses)]]/Table1_1[[#This Row],[ Total Revenue ]]</f>
        <v>0.19171353856845849</v>
      </c>
    </row>
    <row r="904" spans="1:14" x14ac:dyDescent="0.35">
      <c r="A904" t="s">
        <v>103</v>
      </c>
      <c r="B904" t="s">
        <v>16</v>
      </c>
      <c r="C904" s="1">
        <v>42369</v>
      </c>
      <c r="D904" s="2">
        <v>96114000000</v>
      </c>
      <c r="E904" s="2">
        <v>82088000000</v>
      </c>
      <c r="F904" s="2">
        <v>3251000000</v>
      </c>
      <c r="G904" s="2">
        <v>3331000000</v>
      </c>
      <c r="H904" t="s">
        <v>12</v>
      </c>
      <c r="I904" t="s">
        <v>13</v>
      </c>
      <c r="J904" t="s">
        <v>91</v>
      </c>
      <c r="K904" s="2">
        <f>+Table1_1[[#This Row],[ Total Revenue ]]-Table1_1[[#This Row],[ Cost of Goods Sold ]]</f>
        <v>14026000000</v>
      </c>
      <c r="L904" s="2">
        <f>Table1_1[[#This Row],[Gross Profit (Total Revenue - Cost of Goods Sold)]]-SUM(F904:H904)</f>
        <v>7444000000</v>
      </c>
      <c r="M904" s="63">
        <f>1-(Table1_1[[#This Row],[ Cost of Goods Sold ]]/Table1_1[[#This Row],[ Total Revenue ]])</f>
        <v>0.14593087375408365</v>
      </c>
      <c r="N904" s="63">
        <f>+Table1_1[[#This Row],[Operating Profit (Gross Profit - Total operating expenses)]]/Table1_1[[#This Row],[ Total Revenue ]]</f>
        <v>7.7449695153671685E-2</v>
      </c>
    </row>
    <row r="905" spans="1:14" x14ac:dyDescent="0.35">
      <c r="A905" t="s">
        <v>104</v>
      </c>
      <c r="B905" t="s">
        <v>16</v>
      </c>
      <c r="C905" s="1">
        <v>42004</v>
      </c>
      <c r="D905" s="2">
        <v>95181000000</v>
      </c>
      <c r="E905" s="2">
        <v>2656000000</v>
      </c>
      <c r="F905" s="2">
        <v>74181000000</v>
      </c>
      <c r="G905" t="s">
        <v>12</v>
      </c>
      <c r="H905" s="2">
        <v>3211000000</v>
      </c>
      <c r="I905" t="s">
        <v>47</v>
      </c>
      <c r="J905" t="s">
        <v>105</v>
      </c>
      <c r="K905" s="2">
        <f>+Table1_1[[#This Row],[ Total Revenue ]]-Table1_1[[#This Row],[ Cost of Goods Sold ]]</f>
        <v>92525000000</v>
      </c>
      <c r="L905" s="2">
        <f>Table1_1[[#This Row],[Gross Profit (Total Revenue - Cost of Goods Sold)]]-SUM(F905:H905)</f>
        <v>15133000000</v>
      </c>
      <c r="M905" s="63">
        <f>1-(Table1_1[[#This Row],[ Cost of Goods Sold ]]/Table1_1[[#This Row],[ Total Revenue ]])</f>
        <v>0.97209527111503347</v>
      </c>
      <c r="N905" s="63">
        <f>+Table1_1[[#This Row],[Operating Profit (Gross Profit - Total operating expenses)]]/Table1_1[[#This Row],[ Total Revenue ]]</f>
        <v>0.15899181559344827</v>
      </c>
    </row>
    <row r="906" spans="1:14" x14ac:dyDescent="0.35">
      <c r="A906" t="s">
        <v>106</v>
      </c>
      <c r="B906" t="s">
        <v>16</v>
      </c>
      <c r="C906" s="1">
        <v>42004</v>
      </c>
      <c r="D906" s="2">
        <v>10719000000</v>
      </c>
      <c r="E906" s="2">
        <v>6138000000</v>
      </c>
      <c r="F906" s="2">
        <v>3315000000</v>
      </c>
      <c r="G906" s="2">
        <v>610000000</v>
      </c>
      <c r="H906" t="s">
        <v>12</v>
      </c>
      <c r="I906" t="s">
        <v>25</v>
      </c>
      <c r="J906" t="s">
        <v>30</v>
      </c>
      <c r="K906" s="2">
        <f>+Table1_1[[#This Row],[ Total Revenue ]]-Table1_1[[#This Row],[ Cost of Goods Sold ]]</f>
        <v>4581000000</v>
      </c>
      <c r="L906" s="2">
        <f>Table1_1[[#This Row],[Gross Profit (Total Revenue - Cost of Goods Sold)]]-SUM(F906:H906)</f>
        <v>656000000</v>
      </c>
      <c r="M906" s="63">
        <f>1-(Table1_1[[#This Row],[ Cost of Goods Sold ]]/Table1_1[[#This Row],[ Total Revenue ]])</f>
        <v>0.42737195633921077</v>
      </c>
      <c r="N906" s="63">
        <f>+Table1_1[[#This Row],[Operating Profit (Gross Profit - Total operating expenses)]]/Table1_1[[#This Row],[ Total Revenue ]]</f>
        <v>6.1199738781602758E-2</v>
      </c>
    </row>
    <row r="907" spans="1:14" x14ac:dyDescent="0.35">
      <c r="A907" t="s">
        <v>107</v>
      </c>
      <c r="B907" t="s">
        <v>16</v>
      </c>
      <c r="C907" s="1">
        <v>42063</v>
      </c>
      <c r="D907" s="2">
        <v>11881176000</v>
      </c>
      <c r="E907" s="2">
        <v>7261397000</v>
      </c>
      <c r="F907" s="2">
        <v>3065486000</v>
      </c>
      <c r="G907" t="s">
        <v>12</v>
      </c>
      <c r="H907" t="s">
        <v>12</v>
      </c>
      <c r="I907" t="s">
        <v>19</v>
      </c>
      <c r="J907" t="s">
        <v>79</v>
      </c>
      <c r="K907" s="2">
        <f>+Table1_1[[#This Row],[ Total Revenue ]]-Table1_1[[#This Row],[ Cost of Goods Sold ]]</f>
        <v>4619779000</v>
      </c>
      <c r="L907" s="2">
        <f>Table1_1[[#This Row],[Gross Profit (Total Revenue - Cost of Goods Sold)]]-SUM(F907:H907)</f>
        <v>1554293000</v>
      </c>
      <c r="M907" s="63">
        <f>1-(Table1_1[[#This Row],[ Cost of Goods Sold ]]/Table1_1[[#This Row],[ Total Revenue ]])</f>
        <v>0.38883179577509841</v>
      </c>
      <c r="N907" s="63">
        <f>+Table1_1[[#This Row],[Operating Profit (Gross Profit - Total operating expenses)]]/Table1_1[[#This Row],[ Total Revenue ]]</f>
        <v>0.13081979426952348</v>
      </c>
    </row>
    <row r="908" spans="1:14" x14ac:dyDescent="0.35">
      <c r="A908" t="s">
        <v>108</v>
      </c>
      <c r="B908" t="s">
        <v>16</v>
      </c>
      <c r="C908" s="1">
        <v>42004</v>
      </c>
      <c r="D908" s="2">
        <v>9998000000</v>
      </c>
      <c r="E908" s="2">
        <v>239000000</v>
      </c>
      <c r="F908" s="2">
        <v>5715000000</v>
      </c>
      <c r="G908" t="s">
        <v>12</v>
      </c>
      <c r="H908" s="2">
        <v>342000000</v>
      </c>
      <c r="I908" t="s">
        <v>47</v>
      </c>
      <c r="J908" t="s">
        <v>105</v>
      </c>
      <c r="K908" s="2">
        <f>+Table1_1[[#This Row],[ Total Revenue ]]-Table1_1[[#This Row],[ Cost of Goods Sold ]]</f>
        <v>9759000000</v>
      </c>
      <c r="L908" s="2">
        <f>Table1_1[[#This Row],[Gross Profit (Total Revenue - Cost of Goods Sold)]]-SUM(F908:H908)</f>
        <v>3702000000</v>
      </c>
      <c r="M908" s="63">
        <f>1-(Table1_1[[#This Row],[ Cost of Goods Sold ]]/Table1_1[[#This Row],[ Total Revenue ]])</f>
        <v>0.9760952190438088</v>
      </c>
      <c r="N908" s="63">
        <f>+Table1_1[[#This Row],[Operating Profit (Gross Profit - Total operating expenses)]]/Table1_1[[#This Row],[ Total Revenue ]]</f>
        <v>0.37027405481096221</v>
      </c>
    </row>
    <row r="909" spans="1:14" x14ac:dyDescent="0.35">
      <c r="A909" t="s">
        <v>109</v>
      </c>
      <c r="B909" t="s">
        <v>16</v>
      </c>
      <c r="C909" s="1">
        <v>42035</v>
      </c>
      <c r="D909" s="2">
        <v>40339000000</v>
      </c>
      <c r="E909" s="2">
        <v>31292000000</v>
      </c>
      <c r="F909" s="2">
        <v>7592000000</v>
      </c>
      <c r="G909" t="s">
        <v>12</v>
      </c>
      <c r="H909" t="s">
        <v>12</v>
      </c>
      <c r="I909" t="s">
        <v>19</v>
      </c>
      <c r="J909" t="s">
        <v>110</v>
      </c>
      <c r="K909" s="2">
        <f>+Table1_1[[#This Row],[ Total Revenue ]]-Table1_1[[#This Row],[ Cost of Goods Sold ]]</f>
        <v>9047000000</v>
      </c>
      <c r="L909" s="2">
        <f>Table1_1[[#This Row],[Gross Profit (Total Revenue - Cost of Goods Sold)]]-SUM(F909:H909)</f>
        <v>1455000000</v>
      </c>
      <c r="M909" s="63">
        <f>1-(Table1_1[[#This Row],[ Cost of Goods Sold ]]/Table1_1[[#This Row],[ Total Revenue ]])</f>
        <v>0.22427427551501034</v>
      </c>
      <c r="N909" s="63">
        <f>+Table1_1[[#This Row],[Operating Profit (Gross Profit - Total operating expenses)]]/Table1_1[[#This Row],[ Total Revenue ]]</f>
        <v>3.6069312575919082E-2</v>
      </c>
    </row>
    <row r="910" spans="1:14" x14ac:dyDescent="0.35">
      <c r="A910" t="s">
        <v>111</v>
      </c>
      <c r="B910" t="s">
        <v>16</v>
      </c>
      <c r="C910" s="1">
        <v>42369</v>
      </c>
      <c r="D910" s="2">
        <v>3416000000</v>
      </c>
      <c r="E910" s="2">
        <v>1301200000</v>
      </c>
      <c r="F910" s="2">
        <v>1012100000</v>
      </c>
      <c r="G910" s="2">
        <v>259200000</v>
      </c>
      <c r="H910" t="s">
        <v>12</v>
      </c>
      <c r="I910" t="s">
        <v>25</v>
      </c>
      <c r="J910" t="s">
        <v>30</v>
      </c>
      <c r="K910" s="2">
        <f>+Table1_1[[#This Row],[ Total Revenue ]]-Table1_1[[#This Row],[ Cost of Goods Sold ]]</f>
        <v>2114800000</v>
      </c>
      <c r="L910" s="2">
        <f>Table1_1[[#This Row],[Gross Profit (Total Revenue - Cost of Goods Sold)]]-SUM(F910:H910)</f>
        <v>843500000</v>
      </c>
      <c r="M910" s="63">
        <f>1-(Table1_1[[#This Row],[ Cost of Goods Sold ]]/Table1_1[[#This Row],[ Total Revenue ]])</f>
        <v>0.61908665105386418</v>
      </c>
      <c r="N910" s="63">
        <f>+Table1_1[[#This Row],[Operating Profit (Gross Profit - Total operating expenses)]]/Table1_1[[#This Row],[ Total Revenue ]]</f>
        <v>0.24692622950819673</v>
      </c>
    </row>
    <row r="911" spans="1:14" x14ac:dyDescent="0.35">
      <c r="A911" t="s">
        <v>112</v>
      </c>
      <c r="B911" t="s">
        <v>16</v>
      </c>
      <c r="C911" s="1">
        <v>42277</v>
      </c>
      <c r="D911" s="2">
        <v>10282000000</v>
      </c>
      <c r="E911" s="2">
        <v>5587000000</v>
      </c>
      <c r="F911" s="2">
        <v>2563000000</v>
      </c>
      <c r="G911" s="2">
        <v>632000000</v>
      </c>
      <c r="H911" t="s">
        <v>12</v>
      </c>
      <c r="I911" t="s">
        <v>25</v>
      </c>
      <c r="J911" t="s">
        <v>30</v>
      </c>
      <c r="K911" s="2">
        <f>+Table1_1[[#This Row],[ Total Revenue ]]-Table1_1[[#This Row],[ Cost of Goods Sold ]]</f>
        <v>4695000000</v>
      </c>
      <c r="L911" s="2">
        <f>Table1_1[[#This Row],[Gross Profit (Total Revenue - Cost of Goods Sold)]]-SUM(F911:H911)</f>
        <v>1500000000</v>
      </c>
      <c r="M911" s="63">
        <f>1-(Table1_1[[#This Row],[ Cost of Goods Sold ]]/Table1_1[[#This Row],[ Total Revenue ]])</f>
        <v>0.45662322505349151</v>
      </c>
      <c r="N911" s="63">
        <f>+Table1_1[[#This Row],[Operating Profit (Gross Profit - Total operating expenses)]]/Table1_1[[#This Row],[ Total Revenue ]]</f>
        <v>0.14588601439408674</v>
      </c>
    </row>
    <row r="912" spans="1:14" x14ac:dyDescent="0.35">
      <c r="A912" t="s">
        <v>113</v>
      </c>
      <c r="B912" t="s">
        <v>16</v>
      </c>
      <c r="C912" s="1">
        <v>42369</v>
      </c>
      <c r="D912" s="2">
        <v>15742000000</v>
      </c>
      <c r="E912" s="2">
        <v>14415000000</v>
      </c>
      <c r="F912" s="2">
        <v>969000000</v>
      </c>
      <c r="G912" s="2">
        <v>466000000</v>
      </c>
      <c r="H912" t="s">
        <v>12</v>
      </c>
      <c r="I912" t="s">
        <v>83</v>
      </c>
      <c r="J912" t="s">
        <v>114</v>
      </c>
      <c r="K912" s="2">
        <f>+Table1_1[[#This Row],[ Total Revenue ]]-Table1_1[[#This Row],[ Cost of Goods Sold ]]</f>
        <v>1327000000</v>
      </c>
      <c r="L912" s="2">
        <f>Table1_1[[#This Row],[Gross Profit (Total Revenue - Cost of Goods Sold)]]-SUM(F912:H912)</f>
        <v>-108000000</v>
      </c>
      <c r="M912" s="63">
        <f>1-(Table1_1[[#This Row],[ Cost of Goods Sold ]]/Table1_1[[#This Row],[ Total Revenue ]])</f>
        <v>8.4296785668911189E-2</v>
      </c>
      <c r="N912" s="63">
        <f>+Table1_1[[#This Row],[Operating Profit (Gross Profit - Total operating expenses)]]/Table1_1[[#This Row],[ Total Revenue ]]</f>
        <v>-6.8606276203786046E-3</v>
      </c>
    </row>
    <row r="913" spans="1:14" x14ac:dyDescent="0.35">
      <c r="A913" t="s">
        <v>115</v>
      </c>
      <c r="B913" t="s">
        <v>16</v>
      </c>
      <c r="C913" s="1">
        <v>42369</v>
      </c>
      <c r="D913" s="2">
        <v>10763800000</v>
      </c>
      <c r="E913" s="2">
        <v>1240400000</v>
      </c>
      <c r="F913" s="2">
        <v>2143600000</v>
      </c>
      <c r="G913" s="2">
        <v>2012800000</v>
      </c>
      <c r="H913" s="2">
        <v>382600000</v>
      </c>
      <c r="I913" t="s">
        <v>25</v>
      </c>
      <c r="J913" t="s">
        <v>66</v>
      </c>
      <c r="K913" s="2">
        <f>+Table1_1[[#This Row],[ Total Revenue ]]-Table1_1[[#This Row],[ Cost of Goods Sold ]]</f>
        <v>9523400000</v>
      </c>
      <c r="L913" s="2">
        <f>Table1_1[[#This Row],[Gross Profit (Total Revenue - Cost of Goods Sold)]]-SUM(F913:H913)</f>
        <v>4984400000</v>
      </c>
      <c r="M913" s="63">
        <f>1-(Table1_1[[#This Row],[ Cost of Goods Sold ]]/Table1_1[[#This Row],[ Total Revenue ]])</f>
        <v>0.88476188706590608</v>
      </c>
      <c r="N913" s="63">
        <f>+Table1_1[[#This Row],[Operating Profit (Gross Profit - Total operating expenses)]]/Table1_1[[#This Row],[ Total Revenue ]]</f>
        <v>0.46307066277708614</v>
      </c>
    </row>
    <row r="914" spans="1:14" x14ac:dyDescent="0.35">
      <c r="A914" t="s">
        <v>116</v>
      </c>
      <c r="B914" t="s">
        <v>16</v>
      </c>
      <c r="C914" s="1">
        <v>42004</v>
      </c>
      <c r="D914" s="2">
        <v>8570000000</v>
      </c>
      <c r="E914" s="2">
        <v>6903500000</v>
      </c>
      <c r="F914" s="2">
        <v>547000000</v>
      </c>
      <c r="G914" t="s">
        <v>12</v>
      </c>
      <c r="H914" s="2">
        <v>280900000</v>
      </c>
      <c r="I914" t="s">
        <v>59</v>
      </c>
      <c r="J914" t="s">
        <v>117</v>
      </c>
      <c r="K914" s="2">
        <f>+Table1_1[[#This Row],[ Total Revenue ]]-Table1_1[[#This Row],[ Cost of Goods Sold ]]</f>
        <v>1666500000</v>
      </c>
      <c r="L914" s="2">
        <f>Table1_1[[#This Row],[Gross Profit (Total Revenue - Cost of Goods Sold)]]-SUM(F914:H914)</f>
        <v>838600000</v>
      </c>
      <c r="M914" s="63">
        <f>1-(Table1_1[[#This Row],[ Cost of Goods Sold ]]/Table1_1[[#This Row],[ Total Revenue ]])</f>
        <v>0.19445740956826141</v>
      </c>
      <c r="N914" s="63">
        <f>+Table1_1[[#This Row],[Operating Profit (Gross Profit - Total operating expenses)]]/Table1_1[[#This Row],[ Total Revenue ]]</f>
        <v>9.7852975495915984E-2</v>
      </c>
    </row>
    <row r="915" spans="1:14" x14ac:dyDescent="0.35">
      <c r="A915" t="s">
        <v>118</v>
      </c>
      <c r="B915" t="s">
        <v>16</v>
      </c>
      <c r="C915" s="1">
        <v>42004</v>
      </c>
      <c r="D915" s="2">
        <v>15879000000</v>
      </c>
      <c r="E915" s="2">
        <v>3932000000</v>
      </c>
      <c r="F915" s="2">
        <v>4822000000</v>
      </c>
      <c r="G915" s="2">
        <v>4534000000</v>
      </c>
      <c r="H915" t="s">
        <v>12</v>
      </c>
      <c r="I915" t="s">
        <v>25</v>
      </c>
      <c r="J915" t="s">
        <v>28</v>
      </c>
      <c r="K915" s="2">
        <f>+Table1_1[[#This Row],[ Total Revenue ]]-Table1_1[[#This Row],[ Cost of Goods Sold ]]</f>
        <v>11947000000</v>
      </c>
      <c r="L915" s="2">
        <f>Table1_1[[#This Row],[Gross Profit (Total Revenue - Cost of Goods Sold)]]-SUM(F915:H915)</f>
        <v>2591000000</v>
      </c>
      <c r="M915" s="63">
        <f>1-(Table1_1[[#This Row],[ Cost of Goods Sold ]]/Table1_1[[#This Row],[ Total Revenue ]])</f>
        <v>0.75237735373764092</v>
      </c>
      <c r="N915" s="63">
        <f>+Table1_1[[#This Row],[Operating Profit (Gross Profit - Total operating expenses)]]/Table1_1[[#This Row],[ Total Revenue ]]</f>
        <v>0.16317148435039991</v>
      </c>
    </row>
    <row r="916" spans="1:14" x14ac:dyDescent="0.35">
      <c r="A916" t="s">
        <v>119</v>
      </c>
      <c r="B916" t="s">
        <v>16</v>
      </c>
      <c r="C916" s="1">
        <v>42004</v>
      </c>
      <c r="D916" s="2">
        <v>7380000000</v>
      </c>
      <c r="E916" s="2">
        <v>2210000000</v>
      </c>
      <c r="F916" s="2">
        <v>2817000000</v>
      </c>
      <c r="G916" s="2">
        <v>817000000</v>
      </c>
      <c r="H916" s="2">
        <v>438000000</v>
      </c>
      <c r="I916" t="s">
        <v>25</v>
      </c>
      <c r="J916" t="s">
        <v>30</v>
      </c>
      <c r="K916" s="2">
        <f>+Table1_1[[#This Row],[ Total Revenue ]]-Table1_1[[#This Row],[ Cost of Goods Sold ]]</f>
        <v>5170000000</v>
      </c>
      <c r="L916" s="2">
        <f>Table1_1[[#This Row],[Gross Profit (Total Revenue - Cost of Goods Sold)]]-SUM(F916:H916)</f>
        <v>1098000000</v>
      </c>
      <c r="M916" s="63">
        <f>1-(Table1_1[[#This Row],[ Cost of Goods Sold ]]/Table1_1[[#This Row],[ Total Revenue ]])</f>
        <v>0.70054200542005418</v>
      </c>
      <c r="N916" s="63">
        <f>+Table1_1[[#This Row],[Operating Profit (Gross Profit - Total operating expenses)]]/Table1_1[[#This Row],[ Total Revenue ]]</f>
        <v>0.14878048780487804</v>
      </c>
    </row>
    <row r="917" spans="1:14" x14ac:dyDescent="0.35">
      <c r="A917" t="s">
        <v>120</v>
      </c>
      <c r="B917" t="s">
        <v>16</v>
      </c>
      <c r="C917" s="1">
        <v>42369</v>
      </c>
      <c r="D917" s="2">
        <v>8023200000</v>
      </c>
      <c r="E917" s="2">
        <v>6320100000</v>
      </c>
      <c r="F917" s="2">
        <v>763400000</v>
      </c>
      <c r="G917" t="s">
        <v>12</v>
      </c>
      <c r="H917" t="s">
        <v>12</v>
      </c>
      <c r="I917" t="s">
        <v>19</v>
      </c>
      <c r="J917" t="s">
        <v>121</v>
      </c>
      <c r="K917" s="2">
        <f>+Table1_1[[#This Row],[ Total Revenue ]]-Table1_1[[#This Row],[ Cost of Goods Sold ]]</f>
        <v>1703100000</v>
      </c>
      <c r="L917" s="2">
        <f>Table1_1[[#This Row],[Gross Profit (Total Revenue - Cost of Goods Sold)]]-SUM(F917:H917)</f>
        <v>939700000</v>
      </c>
      <c r="M917" s="63">
        <f>1-(Table1_1[[#This Row],[ Cost of Goods Sold ]]/Table1_1[[#This Row],[ Total Revenue ]])</f>
        <v>0.21227191145677538</v>
      </c>
      <c r="N917" s="63">
        <f>+Table1_1[[#This Row],[Operating Profit (Gross Profit - Total operating expenses)]]/Table1_1[[#This Row],[ Total Revenue ]]</f>
        <v>0.11712284375311596</v>
      </c>
    </row>
    <row r="918" spans="1:14" x14ac:dyDescent="0.35">
      <c r="A918" t="s">
        <v>122</v>
      </c>
      <c r="B918" t="s">
        <v>16</v>
      </c>
      <c r="C918" s="1">
        <v>42004</v>
      </c>
      <c r="D918" s="2">
        <v>2396998000</v>
      </c>
      <c r="E918" s="2">
        <v>864526000</v>
      </c>
      <c r="F918" s="2">
        <v>102077000</v>
      </c>
      <c r="G918" t="s">
        <v>12</v>
      </c>
      <c r="H918" s="2">
        <v>628573000</v>
      </c>
      <c r="I918" t="s">
        <v>52</v>
      </c>
      <c r="J918" t="s">
        <v>53</v>
      </c>
      <c r="K918" s="2">
        <f>+Table1_1[[#This Row],[ Total Revenue ]]-Table1_1[[#This Row],[ Cost of Goods Sold ]]</f>
        <v>1532472000</v>
      </c>
      <c r="L918" s="2">
        <f>Table1_1[[#This Row],[Gross Profit (Total Revenue - Cost of Goods Sold)]]-SUM(F918:H918)</f>
        <v>801822000</v>
      </c>
      <c r="M918" s="63">
        <f>1-(Table1_1[[#This Row],[ Cost of Goods Sold ]]/Table1_1[[#This Row],[ Total Revenue ]])</f>
        <v>0.63932969489336244</v>
      </c>
      <c r="N918" s="63">
        <f>+Table1_1[[#This Row],[Operating Profit (Gross Profit - Total operating expenses)]]/Table1_1[[#This Row],[ Total Revenue ]]</f>
        <v>0.33451091740585515</v>
      </c>
    </row>
    <row r="919" spans="1:14" x14ac:dyDescent="0.35">
      <c r="A919" t="s">
        <v>123</v>
      </c>
      <c r="B919" t="s">
        <v>16</v>
      </c>
      <c r="C919" s="1">
        <v>42155</v>
      </c>
      <c r="D919" s="2">
        <v>11937000000</v>
      </c>
      <c r="E919" s="2">
        <v>9061400000</v>
      </c>
      <c r="F919" s="2">
        <v>1545300000</v>
      </c>
      <c r="G919" t="s">
        <v>12</v>
      </c>
      <c r="H919" t="s">
        <v>12</v>
      </c>
      <c r="I919" t="s">
        <v>36</v>
      </c>
      <c r="J919" t="s">
        <v>124</v>
      </c>
      <c r="K919" s="2">
        <f>+Table1_1[[#This Row],[ Total Revenue ]]-Table1_1[[#This Row],[ Cost of Goods Sold ]]</f>
        <v>2875600000</v>
      </c>
      <c r="L919" s="2">
        <f>Table1_1[[#This Row],[Gross Profit (Total Revenue - Cost of Goods Sold)]]-SUM(F919:H919)</f>
        <v>1330300000</v>
      </c>
      <c r="M919" s="63">
        <f>1-(Table1_1[[#This Row],[ Cost of Goods Sold ]]/Table1_1[[#This Row],[ Total Revenue ]])</f>
        <v>0.24089804808578374</v>
      </c>
      <c r="N919" s="63">
        <f>+Table1_1[[#This Row],[Operating Profit (Gross Profit - Total operating expenses)]]/Table1_1[[#This Row],[ Total Revenue ]]</f>
        <v>0.1114434112423557</v>
      </c>
    </row>
    <row r="920" spans="1:14" x14ac:dyDescent="0.35">
      <c r="A920" t="s">
        <v>125</v>
      </c>
      <c r="B920" t="s">
        <v>16</v>
      </c>
      <c r="C920" s="1">
        <v>42185</v>
      </c>
      <c r="D920" s="2">
        <v>102531000000</v>
      </c>
      <c r="E920" s="2">
        <v>96819000000</v>
      </c>
      <c r="F920" s="2">
        <v>3240000000</v>
      </c>
      <c r="G920" t="s">
        <v>12</v>
      </c>
      <c r="H920" s="2">
        <v>281000000</v>
      </c>
      <c r="I920" t="s">
        <v>25</v>
      </c>
      <c r="J920" t="s">
        <v>28</v>
      </c>
      <c r="K920" s="2">
        <f>+Table1_1[[#This Row],[ Total Revenue ]]-Table1_1[[#This Row],[ Cost of Goods Sold ]]</f>
        <v>5712000000</v>
      </c>
      <c r="L920" s="2">
        <f>Table1_1[[#This Row],[Gross Profit (Total Revenue - Cost of Goods Sold)]]-SUM(F920:H920)</f>
        <v>2191000000</v>
      </c>
      <c r="M920" s="63">
        <f>1-(Table1_1[[#This Row],[ Cost of Goods Sold ]]/Table1_1[[#This Row],[ Total Revenue ]])</f>
        <v>5.570998039617292E-2</v>
      </c>
      <c r="N920" s="63">
        <f>+Table1_1[[#This Row],[Operating Profit (Gross Profit - Total operating expenses)]]/Table1_1[[#This Row],[ Total Revenue ]]</f>
        <v>2.1369146892159446E-2</v>
      </c>
    </row>
    <row r="921" spans="1:14" x14ac:dyDescent="0.35">
      <c r="A921" t="s">
        <v>126</v>
      </c>
      <c r="B921" t="s">
        <v>16</v>
      </c>
      <c r="C921" s="1">
        <v>42369</v>
      </c>
      <c r="D921" s="2">
        <v>47011000000</v>
      </c>
      <c r="E921" s="2">
        <v>34133000000</v>
      </c>
      <c r="F921" s="2">
        <v>6974000000</v>
      </c>
      <c r="G921" s="2">
        <v>2119000000</v>
      </c>
      <c r="H921" t="s">
        <v>12</v>
      </c>
      <c r="I921" t="s">
        <v>13</v>
      </c>
      <c r="J921" t="s">
        <v>127</v>
      </c>
      <c r="K921" s="2">
        <f>+Table1_1[[#This Row],[ Total Revenue ]]-Table1_1[[#This Row],[ Cost of Goods Sold ]]</f>
        <v>12878000000</v>
      </c>
      <c r="L921" s="2">
        <f>Table1_1[[#This Row],[Gross Profit (Total Revenue - Cost of Goods Sold)]]-SUM(F921:H921)</f>
        <v>3785000000</v>
      </c>
      <c r="M921" s="63">
        <f>1-(Table1_1[[#This Row],[ Cost of Goods Sold ]]/Table1_1[[#This Row],[ Total Revenue ]])</f>
        <v>0.27393588734551488</v>
      </c>
      <c r="N921" s="63">
        <f>+Table1_1[[#This Row],[Operating Profit (Gross Profit - Total operating expenses)]]/Table1_1[[#This Row],[ Total Revenue ]]</f>
        <v>8.0513071408819206E-2</v>
      </c>
    </row>
    <row r="922" spans="1:14" x14ac:dyDescent="0.35">
      <c r="A922" t="s">
        <v>128</v>
      </c>
      <c r="B922" t="s">
        <v>16</v>
      </c>
      <c r="C922" s="1">
        <v>42004</v>
      </c>
      <c r="D922" s="2">
        <v>19171000000</v>
      </c>
      <c r="E922" s="2">
        <v>13241000000</v>
      </c>
      <c r="F922" s="2">
        <v>2245000000</v>
      </c>
      <c r="G922" t="s">
        <v>12</v>
      </c>
      <c r="H922" s="2">
        <v>-82000000</v>
      </c>
      <c r="I922" t="s">
        <v>47</v>
      </c>
      <c r="J922" t="s">
        <v>50</v>
      </c>
      <c r="K922" s="2">
        <f>+Table1_1[[#This Row],[ Total Revenue ]]-Table1_1[[#This Row],[ Cost of Goods Sold ]]</f>
        <v>5930000000</v>
      </c>
      <c r="L922" s="2">
        <f>Table1_1[[#This Row],[Gross Profit (Total Revenue - Cost of Goods Sold)]]-SUM(F922:H922)</f>
        <v>3767000000</v>
      </c>
      <c r="M922" s="63">
        <f>1-(Table1_1[[#This Row],[ Cost of Goods Sold ]]/Table1_1[[#This Row],[ Total Revenue ]])</f>
        <v>0.30932137082051014</v>
      </c>
      <c r="N922" s="63">
        <f>+Table1_1[[#This Row],[Operating Profit (Gross Profit - Total operating expenses)]]/Table1_1[[#This Row],[ Total Revenue ]]</f>
        <v>0.19649470554483334</v>
      </c>
    </row>
    <row r="923" spans="1:14" x14ac:dyDescent="0.35">
      <c r="A923" t="s">
        <v>129</v>
      </c>
      <c r="B923" t="s">
        <v>16</v>
      </c>
      <c r="C923" s="1">
        <v>42004</v>
      </c>
      <c r="D923" s="2">
        <v>9049918000</v>
      </c>
      <c r="E923" s="2">
        <v>8050222000</v>
      </c>
      <c r="F923" t="s">
        <v>12</v>
      </c>
      <c r="G923" t="s">
        <v>12</v>
      </c>
      <c r="H923" s="2">
        <v>265101000</v>
      </c>
      <c r="I923" t="s">
        <v>52</v>
      </c>
      <c r="J923" t="s">
        <v>130</v>
      </c>
      <c r="K923" s="2">
        <f>+Table1_1[[#This Row],[ Total Revenue ]]-Table1_1[[#This Row],[ Cost of Goods Sold ]]</f>
        <v>999696000</v>
      </c>
      <c r="L923" s="2">
        <f>Table1_1[[#This Row],[Gross Profit (Total Revenue - Cost of Goods Sold)]]-SUM(F923:H923)</f>
        <v>734595000</v>
      </c>
      <c r="M923" s="63">
        <f>1-(Table1_1[[#This Row],[ Cost of Goods Sold ]]/Table1_1[[#This Row],[ Total Revenue ]])</f>
        <v>0.11046464730398664</v>
      </c>
      <c r="N923" s="63">
        <f>+Table1_1[[#This Row],[Operating Profit (Gross Profit - Total operating expenses)]]/Table1_1[[#This Row],[ Total Revenue ]]</f>
        <v>8.1171453708199351E-2</v>
      </c>
    </row>
    <row r="924" spans="1:14" x14ac:dyDescent="0.35">
      <c r="A924" t="s">
        <v>131</v>
      </c>
      <c r="B924" t="s">
        <v>16</v>
      </c>
      <c r="C924" s="1">
        <v>42004</v>
      </c>
      <c r="D924" s="2">
        <v>3538756000</v>
      </c>
      <c r="E924" s="2">
        <v>1306606000</v>
      </c>
      <c r="F924" s="2">
        <v>257296000</v>
      </c>
      <c r="G924" t="s">
        <v>12</v>
      </c>
      <c r="H924" s="2">
        <v>985781000</v>
      </c>
      <c r="I924" t="s">
        <v>52</v>
      </c>
      <c r="J924" t="s">
        <v>53</v>
      </c>
      <c r="K924" s="2">
        <f>+Table1_1[[#This Row],[ Total Revenue ]]-Table1_1[[#This Row],[ Cost of Goods Sold ]]</f>
        <v>2232150000</v>
      </c>
      <c r="L924" s="2">
        <f>Table1_1[[#This Row],[Gross Profit (Total Revenue - Cost of Goods Sold)]]-SUM(F924:H924)</f>
        <v>989073000</v>
      </c>
      <c r="M924" s="63">
        <f>1-(Table1_1[[#This Row],[ Cost of Goods Sold ]]/Table1_1[[#This Row],[ Total Revenue ]])</f>
        <v>0.63077250875731472</v>
      </c>
      <c r="N924" s="63">
        <f>+Table1_1[[#This Row],[Operating Profit (Gross Profit - Total operating expenses)]]/Table1_1[[#This Row],[ Total Revenue ]]</f>
        <v>0.2794973713926589</v>
      </c>
    </row>
    <row r="925" spans="1:14" x14ac:dyDescent="0.35">
      <c r="A925" t="s">
        <v>132</v>
      </c>
      <c r="B925" t="s">
        <v>16</v>
      </c>
      <c r="C925" s="1">
        <v>42338</v>
      </c>
      <c r="D925" s="2">
        <v>15714000000</v>
      </c>
      <c r="E925" s="2">
        <v>9447000000</v>
      </c>
      <c r="F925" s="2">
        <v>2067000000</v>
      </c>
      <c r="G925" t="s">
        <v>12</v>
      </c>
      <c r="H925" s="2">
        <v>1626000000</v>
      </c>
      <c r="I925" t="s">
        <v>19</v>
      </c>
      <c r="J925" t="s">
        <v>133</v>
      </c>
      <c r="K925" s="2">
        <f>+Table1_1[[#This Row],[ Total Revenue ]]-Table1_1[[#This Row],[ Cost of Goods Sold ]]</f>
        <v>6267000000</v>
      </c>
      <c r="L925" s="2">
        <f>Table1_1[[#This Row],[Gross Profit (Total Revenue - Cost of Goods Sold)]]-SUM(F925:H925)</f>
        <v>2574000000</v>
      </c>
      <c r="M925" s="63">
        <f>1-(Table1_1[[#This Row],[ Cost of Goods Sold ]]/Table1_1[[#This Row],[ Total Revenue ]])</f>
        <v>0.39881634211531114</v>
      </c>
      <c r="N925" s="63">
        <f>+Table1_1[[#This Row],[Operating Profit (Gross Profit - Total operating expenses)]]/Table1_1[[#This Row],[ Total Revenue ]]</f>
        <v>0.16380297823596793</v>
      </c>
    </row>
    <row r="926" spans="1:14" x14ac:dyDescent="0.35">
      <c r="A926" t="s">
        <v>134</v>
      </c>
      <c r="B926" t="s">
        <v>16</v>
      </c>
      <c r="C926" s="1">
        <v>42369</v>
      </c>
      <c r="D926" s="2">
        <v>9256000000</v>
      </c>
      <c r="E926" s="2">
        <v>420100000</v>
      </c>
      <c r="F926" s="2">
        <v>2305400000</v>
      </c>
      <c r="G926" s="2">
        <v>3697300000</v>
      </c>
      <c r="H926" s="2">
        <v>279000000</v>
      </c>
      <c r="I926" t="s">
        <v>25</v>
      </c>
      <c r="J926" t="s">
        <v>66</v>
      </c>
      <c r="K926" s="2">
        <f>+Table1_1[[#This Row],[ Total Revenue ]]-Table1_1[[#This Row],[ Cost of Goods Sold ]]</f>
        <v>8835900000</v>
      </c>
      <c r="L926" s="2">
        <f>Table1_1[[#This Row],[Gross Profit (Total Revenue - Cost of Goods Sold)]]-SUM(F926:H926)</f>
        <v>2554200000</v>
      </c>
      <c r="M926" s="63">
        <f>1-(Table1_1[[#This Row],[ Cost of Goods Sold ]]/Table1_1[[#This Row],[ Total Revenue ]])</f>
        <v>0.95461322385479686</v>
      </c>
      <c r="N926" s="63">
        <f>+Table1_1[[#This Row],[Operating Profit (Gross Profit - Total operating expenses)]]/Table1_1[[#This Row],[ Total Revenue ]]</f>
        <v>0.27595073465859982</v>
      </c>
    </row>
    <row r="927" spans="1:14" x14ac:dyDescent="0.35">
      <c r="A927" t="s">
        <v>135</v>
      </c>
      <c r="B927" t="s">
        <v>16</v>
      </c>
      <c r="C927" s="1">
        <v>42371</v>
      </c>
      <c r="D927" s="2">
        <v>4425267000</v>
      </c>
      <c r="E927" s="2">
        <v>750781000</v>
      </c>
      <c r="F927" s="2">
        <v>2262024000</v>
      </c>
      <c r="G927" s="2">
        <v>539799000</v>
      </c>
      <c r="H927" s="2">
        <v>91527000</v>
      </c>
      <c r="I927" t="s">
        <v>25</v>
      </c>
      <c r="J927" t="s">
        <v>136</v>
      </c>
      <c r="K927" s="2">
        <f>+Table1_1[[#This Row],[ Total Revenue ]]-Table1_1[[#This Row],[ Cost of Goods Sold ]]</f>
        <v>3674486000</v>
      </c>
      <c r="L927" s="2">
        <f>Table1_1[[#This Row],[Gross Profit (Total Revenue - Cost of Goods Sold)]]-SUM(F927:H927)</f>
        <v>781136000</v>
      </c>
      <c r="M927" s="63">
        <f>1-(Table1_1[[#This Row],[ Cost of Goods Sold ]]/Table1_1[[#This Row],[ Total Revenue ]])</f>
        <v>0.83034221437938094</v>
      </c>
      <c r="N927" s="63">
        <f>+Table1_1[[#This Row],[Operating Profit (Gross Profit - Total operating expenses)]]/Table1_1[[#This Row],[ Total Revenue ]]</f>
        <v>0.17651725873263693</v>
      </c>
    </row>
    <row r="928" spans="1:14" x14ac:dyDescent="0.35">
      <c r="A928" t="s">
        <v>137</v>
      </c>
      <c r="B928" t="s">
        <v>16</v>
      </c>
      <c r="C928" s="1">
        <v>42004</v>
      </c>
      <c r="D928" s="2">
        <v>4743200000</v>
      </c>
      <c r="E928" s="2">
        <v>2964700000</v>
      </c>
      <c r="F928" s="2">
        <v>205200000</v>
      </c>
      <c r="G928" t="s">
        <v>12</v>
      </c>
      <c r="H928" t="s">
        <v>12</v>
      </c>
      <c r="I928" t="s">
        <v>59</v>
      </c>
      <c r="J928" t="s">
        <v>138</v>
      </c>
      <c r="K928" s="2">
        <f>+Table1_1[[#This Row],[ Total Revenue ]]-Table1_1[[#This Row],[ Cost of Goods Sold ]]</f>
        <v>1778500000</v>
      </c>
      <c r="L928" s="2">
        <f>Table1_1[[#This Row],[Gross Profit (Total Revenue - Cost of Goods Sold)]]-SUM(F928:H928)</f>
        <v>1573300000</v>
      </c>
      <c r="M928" s="63">
        <f>1-(Table1_1[[#This Row],[ Cost of Goods Sold ]]/Table1_1[[#This Row],[ Total Revenue ]])</f>
        <v>0.37495783437341879</v>
      </c>
      <c r="N928" s="63">
        <f>+Table1_1[[#This Row],[Operating Profit (Gross Profit - Total operating expenses)]]/Table1_1[[#This Row],[ Total Revenue ]]</f>
        <v>0.33169590150109629</v>
      </c>
    </row>
    <row r="929" spans="1:14" x14ac:dyDescent="0.35">
      <c r="A929" t="s">
        <v>139</v>
      </c>
      <c r="B929" t="s">
        <v>16</v>
      </c>
      <c r="C929" s="1">
        <v>42004</v>
      </c>
      <c r="D929" s="2">
        <v>5342000000</v>
      </c>
      <c r="E929" s="2">
        <v>160000000</v>
      </c>
      <c r="F929" s="2">
        <v>3247000000</v>
      </c>
      <c r="G929" t="s">
        <v>12</v>
      </c>
      <c r="H929" s="2">
        <v>464000000</v>
      </c>
      <c r="I929" t="s">
        <v>47</v>
      </c>
      <c r="J929" t="s">
        <v>140</v>
      </c>
      <c r="K929" s="2">
        <f>+Table1_1[[#This Row],[ Total Revenue ]]-Table1_1[[#This Row],[ Cost of Goods Sold ]]</f>
        <v>5182000000</v>
      </c>
      <c r="L929" s="2">
        <f>Table1_1[[#This Row],[Gross Profit (Total Revenue - Cost of Goods Sold)]]-SUM(F929:H929)</f>
        <v>1471000000</v>
      </c>
      <c r="M929" s="63">
        <f>1-(Table1_1[[#This Row],[ Cost of Goods Sold ]]/Table1_1[[#This Row],[ Total Revenue ]])</f>
        <v>0.97004867090977165</v>
      </c>
      <c r="N929" s="63">
        <f>+Table1_1[[#This Row],[Operating Profit (Gross Profit - Total operating expenses)]]/Table1_1[[#This Row],[ Total Revenue ]]</f>
        <v>0.27536503182328714</v>
      </c>
    </row>
    <row r="930" spans="1:14" x14ac:dyDescent="0.35">
      <c r="A930" t="s">
        <v>141</v>
      </c>
      <c r="B930" t="s">
        <v>16</v>
      </c>
      <c r="C930" s="1">
        <v>42004</v>
      </c>
      <c r="D930" s="2">
        <v>3297600000</v>
      </c>
      <c r="E930" s="2">
        <v>1844700000</v>
      </c>
      <c r="F930" s="2">
        <v>811700000</v>
      </c>
      <c r="G930" t="s">
        <v>12</v>
      </c>
      <c r="H930" t="s">
        <v>12</v>
      </c>
      <c r="I930" t="s">
        <v>36</v>
      </c>
      <c r="J930" t="s">
        <v>142</v>
      </c>
      <c r="K930" s="2">
        <f>+Table1_1[[#This Row],[ Total Revenue ]]-Table1_1[[#This Row],[ Cost of Goods Sold ]]</f>
        <v>1452900000</v>
      </c>
      <c r="L930" s="2">
        <f>Table1_1[[#This Row],[Gross Profit (Total Revenue - Cost of Goods Sold)]]-SUM(F930:H930)</f>
        <v>641200000</v>
      </c>
      <c r="M930" s="63">
        <f>1-(Table1_1[[#This Row],[ Cost of Goods Sold ]]/Table1_1[[#This Row],[ Total Revenue ]])</f>
        <v>0.44059315866084425</v>
      </c>
      <c r="N930" s="63">
        <f>+Table1_1[[#This Row],[Operating Profit (Gross Profit - Total operating expenses)]]/Table1_1[[#This Row],[ Total Revenue ]]</f>
        <v>0.19444444444444445</v>
      </c>
    </row>
    <row r="931" spans="1:14" x14ac:dyDescent="0.35">
      <c r="A931" t="s">
        <v>143</v>
      </c>
      <c r="B931" t="s">
        <v>16</v>
      </c>
      <c r="C931" s="1">
        <v>42004</v>
      </c>
      <c r="D931" s="2">
        <v>23125000000</v>
      </c>
      <c r="E931" s="2">
        <v>16049000000</v>
      </c>
      <c r="F931" s="2">
        <v>554000000</v>
      </c>
      <c r="G931" t="s">
        <v>12</v>
      </c>
      <c r="H931" s="2">
        <v>2915000000</v>
      </c>
      <c r="I931" t="s">
        <v>83</v>
      </c>
      <c r="J931" t="s">
        <v>144</v>
      </c>
      <c r="K931" s="2">
        <f>+Table1_1[[#This Row],[ Total Revenue ]]-Table1_1[[#This Row],[ Cost of Goods Sold ]]</f>
        <v>7076000000</v>
      </c>
      <c r="L931" s="2">
        <f>Table1_1[[#This Row],[Gross Profit (Total Revenue - Cost of Goods Sold)]]-SUM(F931:H931)</f>
        <v>3607000000</v>
      </c>
      <c r="M931" s="63">
        <f>1-(Table1_1[[#This Row],[ Cost of Goods Sold ]]/Table1_1[[#This Row],[ Total Revenue ]])</f>
        <v>0.30598918918918916</v>
      </c>
      <c r="N931" s="63">
        <f>+Table1_1[[#This Row],[Operating Profit (Gross Profit - Total operating expenses)]]/Table1_1[[#This Row],[ Total Revenue ]]</f>
        <v>0.15597837837837839</v>
      </c>
    </row>
    <row r="932" spans="1:14" x14ac:dyDescent="0.35">
      <c r="A932" t="s">
        <v>145</v>
      </c>
      <c r="B932" t="s">
        <v>16</v>
      </c>
      <c r="C932" s="1">
        <v>42004</v>
      </c>
      <c r="D932" s="2">
        <v>13470067000</v>
      </c>
      <c r="E932" s="2">
        <v>11462415000</v>
      </c>
      <c r="F932" s="2">
        <v>1259234000</v>
      </c>
      <c r="G932" t="s">
        <v>12</v>
      </c>
      <c r="H932" t="s">
        <v>12</v>
      </c>
      <c r="I932" t="s">
        <v>13</v>
      </c>
      <c r="J932" t="s">
        <v>146</v>
      </c>
      <c r="K932" s="2">
        <f>+Table1_1[[#This Row],[ Total Revenue ]]-Table1_1[[#This Row],[ Cost of Goods Sold ]]</f>
        <v>2007652000</v>
      </c>
      <c r="L932" s="2">
        <f>Table1_1[[#This Row],[Gross Profit (Total Revenue - Cost of Goods Sold)]]-SUM(F932:H932)</f>
        <v>748418000</v>
      </c>
      <c r="M932" s="63">
        <f>1-(Table1_1[[#This Row],[ Cost of Goods Sold ]]/Table1_1[[#This Row],[ Total Revenue ]])</f>
        <v>0.14904543533450876</v>
      </c>
      <c r="N932" s="63">
        <f>+Table1_1[[#This Row],[Operating Profit (Gross Profit - Total operating expenses)]]/Table1_1[[#This Row],[ Total Revenue ]]</f>
        <v>5.5561564764302955E-2</v>
      </c>
    </row>
    <row r="933" spans="1:14" x14ac:dyDescent="0.35">
      <c r="A933" t="s">
        <v>147</v>
      </c>
      <c r="B933" t="s">
        <v>16</v>
      </c>
      <c r="C933" s="1">
        <v>42369</v>
      </c>
      <c r="D933" s="2">
        <v>9754000000</v>
      </c>
      <c r="E933" s="2">
        <v>6426000000</v>
      </c>
      <c r="F933" s="2">
        <v>89000000</v>
      </c>
      <c r="G933" t="s">
        <v>12</v>
      </c>
      <c r="H933" s="2">
        <v>2125000000</v>
      </c>
      <c r="I933" t="s">
        <v>19</v>
      </c>
      <c r="J933" t="s">
        <v>148</v>
      </c>
      <c r="K933" s="2">
        <f>+Table1_1[[#This Row],[ Total Revenue ]]-Table1_1[[#This Row],[ Cost of Goods Sold ]]</f>
        <v>3328000000</v>
      </c>
      <c r="L933" s="2">
        <f>Table1_1[[#This Row],[Gross Profit (Total Revenue - Cost of Goods Sold)]]-SUM(F933:H933)</f>
        <v>1114000000</v>
      </c>
      <c r="M933" s="63">
        <f>1-(Table1_1[[#This Row],[ Cost of Goods Sold ]]/Table1_1[[#This Row],[ Total Revenue ]])</f>
        <v>0.34119335657166294</v>
      </c>
      <c r="N933" s="63">
        <f>+Table1_1[[#This Row],[Operating Profit (Gross Profit - Total operating expenses)]]/Table1_1[[#This Row],[ Total Revenue ]]</f>
        <v>0.11420955505433668</v>
      </c>
    </row>
    <row r="934" spans="1:14" x14ac:dyDescent="0.35">
      <c r="A934" t="s">
        <v>149</v>
      </c>
      <c r="B934" t="s">
        <v>16</v>
      </c>
      <c r="C934" s="1">
        <v>42004</v>
      </c>
      <c r="D934" s="2">
        <v>34914000000</v>
      </c>
      <c r="E934" s="2">
        <v>21334000000</v>
      </c>
      <c r="F934" t="s">
        <v>12</v>
      </c>
      <c r="G934" t="s">
        <v>12</v>
      </c>
      <c r="H934" s="2">
        <v>10276000000</v>
      </c>
      <c r="I934" t="s">
        <v>25</v>
      </c>
      <c r="J934" t="s">
        <v>81</v>
      </c>
      <c r="K934" s="2">
        <f>+Table1_1[[#This Row],[ Total Revenue ]]-Table1_1[[#This Row],[ Cost of Goods Sold ]]</f>
        <v>13580000000</v>
      </c>
      <c r="L934" s="2">
        <f>Table1_1[[#This Row],[Gross Profit (Total Revenue - Cost of Goods Sold)]]-SUM(F934:H934)</f>
        <v>3304000000</v>
      </c>
      <c r="M934" s="63">
        <f>1-(Table1_1[[#This Row],[ Cost of Goods Sold ]]/Table1_1[[#This Row],[ Total Revenue ]])</f>
        <v>0.38895571976857424</v>
      </c>
      <c r="N934" s="63">
        <f>+Table1_1[[#This Row],[Operating Profit (Gross Profit - Total operating expenses)]]/Table1_1[[#This Row],[ Total Revenue ]]</f>
        <v>9.4632525634415987E-2</v>
      </c>
    </row>
    <row r="935" spans="1:14" x14ac:dyDescent="0.35">
      <c r="A935" t="s">
        <v>150</v>
      </c>
      <c r="B935" t="s">
        <v>16</v>
      </c>
      <c r="C935" s="1">
        <v>42004</v>
      </c>
      <c r="D935" s="2">
        <v>4945000000</v>
      </c>
      <c r="E935" s="2">
        <v>4157000000</v>
      </c>
      <c r="F935" t="s">
        <v>12</v>
      </c>
      <c r="G935" t="s">
        <v>12</v>
      </c>
      <c r="H935" s="2">
        <v>14000000</v>
      </c>
      <c r="I935" t="s">
        <v>47</v>
      </c>
      <c r="J935" t="s">
        <v>50</v>
      </c>
      <c r="K935" s="2">
        <f>+Table1_1[[#This Row],[ Total Revenue ]]-Table1_1[[#This Row],[ Cost of Goods Sold ]]</f>
        <v>788000000</v>
      </c>
      <c r="L935" s="2">
        <f>Table1_1[[#This Row],[Gross Profit (Total Revenue - Cost of Goods Sold)]]-SUM(F935:H935)</f>
        <v>774000000</v>
      </c>
      <c r="M935" s="63">
        <f>1-(Table1_1[[#This Row],[ Cost of Goods Sold ]]/Table1_1[[#This Row],[ Total Revenue ]])</f>
        <v>0.15935288169868556</v>
      </c>
      <c r="N935" s="63">
        <f>+Table1_1[[#This Row],[Operating Profit (Gross Profit - Total operating expenses)]]/Table1_1[[#This Row],[ Total Revenue ]]</f>
        <v>0.15652173913043479</v>
      </c>
    </row>
    <row r="936" spans="1:14" x14ac:dyDescent="0.35">
      <c r="A936" t="s">
        <v>151</v>
      </c>
      <c r="B936" t="s">
        <v>16</v>
      </c>
      <c r="C936" s="1">
        <v>42004</v>
      </c>
      <c r="D936" s="2">
        <v>17277000000</v>
      </c>
      <c r="E936" s="2">
        <v>7168000000</v>
      </c>
      <c r="F936" s="2">
        <v>6552000000</v>
      </c>
      <c r="G936" t="s">
        <v>12</v>
      </c>
      <c r="H936" t="s">
        <v>12</v>
      </c>
      <c r="I936" t="s">
        <v>36</v>
      </c>
      <c r="J936" t="s">
        <v>142</v>
      </c>
      <c r="K936" s="2">
        <f>+Table1_1[[#This Row],[ Total Revenue ]]-Table1_1[[#This Row],[ Cost of Goods Sold ]]</f>
        <v>10109000000</v>
      </c>
      <c r="L936" s="2">
        <f>Table1_1[[#This Row],[Gross Profit (Total Revenue - Cost of Goods Sold)]]-SUM(F936:H936)</f>
        <v>3557000000</v>
      </c>
      <c r="M936" s="63">
        <f>1-(Table1_1[[#This Row],[ Cost of Goods Sold ]]/Table1_1[[#This Row],[ Total Revenue ]])</f>
        <v>0.58511315621925108</v>
      </c>
      <c r="N936" s="63">
        <f>+Table1_1[[#This Row],[Operating Profit (Gross Profit - Total operating expenses)]]/Table1_1[[#This Row],[ Total Revenue ]]</f>
        <v>0.20588065057591018</v>
      </c>
    </row>
    <row r="937" spans="1:14" x14ac:dyDescent="0.35">
      <c r="A937" t="s">
        <v>152</v>
      </c>
      <c r="B937" t="s">
        <v>16</v>
      </c>
      <c r="C937" s="1">
        <v>42185</v>
      </c>
      <c r="D937" s="2">
        <v>5655000000</v>
      </c>
      <c r="E937" s="2">
        <v>3190000000</v>
      </c>
      <c r="F937" s="2">
        <v>1321000000</v>
      </c>
      <c r="G937" s="2">
        <v>136000000</v>
      </c>
      <c r="H937" t="s">
        <v>12</v>
      </c>
      <c r="I937" t="s">
        <v>36</v>
      </c>
      <c r="J937" t="s">
        <v>142</v>
      </c>
      <c r="K937" s="2">
        <f>+Table1_1[[#This Row],[ Total Revenue ]]-Table1_1[[#This Row],[ Cost of Goods Sold ]]</f>
        <v>2465000000</v>
      </c>
      <c r="L937" s="2">
        <f>Table1_1[[#This Row],[Gross Profit (Total Revenue - Cost of Goods Sold)]]-SUM(F937:H937)</f>
        <v>1008000000</v>
      </c>
      <c r="M937" s="63">
        <f>1-(Table1_1[[#This Row],[ Cost of Goods Sold ]]/Table1_1[[#This Row],[ Total Revenue ]])</f>
        <v>0.4358974358974359</v>
      </c>
      <c r="N937" s="63">
        <f>+Table1_1[[#This Row],[Operating Profit (Gross Profit - Total operating expenses)]]/Table1_1[[#This Row],[ Total Revenue ]]</f>
        <v>0.17824933687002653</v>
      </c>
    </row>
    <row r="938" spans="1:14" x14ac:dyDescent="0.35">
      <c r="A938" t="s">
        <v>153</v>
      </c>
      <c r="B938" t="s">
        <v>16</v>
      </c>
      <c r="C938" s="1">
        <v>42369</v>
      </c>
      <c r="D938" s="2">
        <v>2819000000</v>
      </c>
      <c r="E938" s="2">
        <v>43000000</v>
      </c>
      <c r="F938" s="2">
        <v>1859000000</v>
      </c>
      <c r="G938" t="s">
        <v>12</v>
      </c>
      <c r="H938" s="2">
        <v>147000000</v>
      </c>
      <c r="I938" t="s">
        <v>47</v>
      </c>
      <c r="J938" t="s">
        <v>140</v>
      </c>
      <c r="K938" s="2">
        <f>+Table1_1[[#This Row],[ Total Revenue ]]-Table1_1[[#This Row],[ Cost of Goods Sold ]]</f>
        <v>2776000000</v>
      </c>
      <c r="L938" s="2">
        <f>Table1_1[[#This Row],[Gross Profit (Total Revenue - Cost of Goods Sold)]]-SUM(F938:H938)</f>
        <v>770000000</v>
      </c>
      <c r="M938" s="63">
        <f>1-(Table1_1[[#This Row],[ Cost of Goods Sold ]]/Table1_1[[#This Row],[ Total Revenue ]])</f>
        <v>0.98474636395885062</v>
      </c>
      <c r="N938" s="63">
        <f>+Table1_1[[#This Row],[Operating Profit (Gross Profit - Total operating expenses)]]/Table1_1[[#This Row],[ Total Revenue ]]</f>
        <v>0.27314650585313943</v>
      </c>
    </row>
    <row r="939" spans="1:14" x14ac:dyDescent="0.35">
      <c r="A939" t="s">
        <v>154</v>
      </c>
      <c r="B939" t="s">
        <v>16</v>
      </c>
      <c r="C939" s="1">
        <v>42369</v>
      </c>
      <c r="D939" s="2">
        <v>4501223000</v>
      </c>
      <c r="E939" s="2">
        <v>3326936000</v>
      </c>
      <c r="F939" s="2">
        <v>250214000</v>
      </c>
      <c r="G939" t="s">
        <v>12</v>
      </c>
      <c r="H939" s="2">
        <v>130368000</v>
      </c>
      <c r="I939" t="s">
        <v>19</v>
      </c>
      <c r="J939" t="s">
        <v>155</v>
      </c>
      <c r="K939" s="2">
        <f>+Table1_1[[#This Row],[ Total Revenue ]]-Table1_1[[#This Row],[ Cost of Goods Sold ]]</f>
        <v>1174287000</v>
      </c>
      <c r="L939" s="2">
        <f>Table1_1[[#This Row],[Gross Profit (Total Revenue - Cost of Goods Sold)]]-SUM(F939:H939)</f>
        <v>793705000</v>
      </c>
      <c r="M939" s="63">
        <f>1-(Table1_1[[#This Row],[ Cost of Goods Sold ]]/Table1_1[[#This Row],[ Total Revenue ]])</f>
        <v>0.26088176480036651</v>
      </c>
      <c r="N939" s="63">
        <f>+Table1_1[[#This Row],[Operating Profit (Gross Profit - Total operating expenses)]]/Table1_1[[#This Row],[ Total Revenue ]]</f>
        <v>0.17633096605078219</v>
      </c>
    </row>
    <row r="940" spans="1:14" x14ac:dyDescent="0.35">
      <c r="A940" t="s">
        <v>156</v>
      </c>
      <c r="B940" t="s">
        <v>16</v>
      </c>
      <c r="C940" s="1">
        <v>42369</v>
      </c>
      <c r="D940" s="2">
        <v>19110000000</v>
      </c>
      <c r="E940" s="2">
        <v>14163000000</v>
      </c>
      <c r="F940" s="2">
        <v>2169000000</v>
      </c>
      <c r="G940" s="2">
        <v>735000000</v>
      </c>
      <c r="H940" t="s">
        <v>12</v>
      </c>
      <c r="I940" t="s">
        <v>13</v>
      </c>
      <c r="J940" t="s">
        <v>157</v>
      </c>
      <c r="K940" s="2">
        <f>+Table1_1[[#This Row],[ Total Revenue ]]-Table1_1[[#This Row],[ Cost of Goods Sold ]]</f>
        <v>4947000000</v>
      </c>
      <c r="L940" s="2">
        <f>Table1_1[[#This Row],[Gross Profit (Total Revenue - Cost of Goods Sold)]]-SUM(F940:H940)</f>
        <v>2043000000</v>
      </c>
      <c r="M940" s="63">
        <f>1-(Table1_1[[#This Row],[ Cost of Goods Sold ]]/Table1_1[[#This Row],[ Total Revenue ]])</f>
        <v>0.25886970172684454</v>
      </c>
      <c r="N940" s="63">
        <f>+Table1_1[[#This Row],[Operating Profit (Gross Profit - Total operating expenses)]]/Table1_1[[#This Row],[ Total Revenue ]]</f>
        <v>0.10690737833594977</v>
      </c>
    </row>
    <row r="941" spans="1:14" x14ac:dyDescent="0.35">
      <c r="A941" t="s">
        <v>158</v>
      </c>
      <c r="B941" t="s">
        <v>16</v>
      </c>
      <c r="C941" s="1">
        <v>42369</v>
      </c>
      <c r="D941" s="2">
        <v>6456000000</v>
      </c>
      <c r="E941" s="2">
        <v>4281000000</v>
      </c>
      <c r="F941" s="2">
        <v>262000000</v>
      </c>
      <c r="G941" t="s">
        <v>12</v>
      </c>
      <c r="H941" s="2">
        <v>750000000</v>
      </c>
      <c r="I941" t="s">
        <v>42</v>
      </c>
      <c r="J941" t="s">
        <v>43</v>
      </c>
      <c r="K941" s="2">
        <f>+Table1_1[[#This Row],[ Total Revenue ]]-Table1_1[[#This Row],[ Cost of Goods Sold ]]</f>
        <v>2175000000</v>
      </c>
      <c r="L941" s="2">
        <f>Table1_1[[#This Row],[Gross Profit (Total Revenue - Cost of Goods Sold)]]-SUM(F941:H941)</f>
        <v>1163000000</v>
      </c>
      <c r="M941" s="63">
        <f>1-(Table1_1[[#This Row],[ Cost of Goods Sold ]]/Table1_1[[#This Row],[ Total Revenue ]])</f>
        <v>0.33689591078066916</v>
      </c>
      <c r="N941" s="63">
        <f>+Table1_1[[#This Row],[Operating Profit (Gross Profit - Total operating expenses)]]/Table1_1[[#This Row],[ Total Revenue ]]</f>
        <v>0.18014250309789342</v>
      </c>
    </row>
    <row r="942" spans="1:14" x14ac:dyDescent="0.35">
      <c r="A942" t="s">
        <v>159</v>
      </c>
      <c r="B942" t="s">
        <v>16</v>
      </c>
      <c r="C942" s="1">
        <v>42004</v>
      </c>
      <c r="D942" s="2">
        <v>16560000000</v>
      </c>
      <c r="E942" s="2">
        <v>12678000000</v>
      </c>
      <c r="F942" s="2">
        <v>2012000000</v>
      </c>
      <c r="G942" t="s">
        <v>12</v>
      </c>
      <c r="H942" s="2">
        <v>1406000000</v>
      </c>
      <c r="I942" t="s">
        <v>25</v>
      </c>
      <c r="J942" t="s">
        <v>81</v>
      </c>
      <c r="K942" s="2">
        <f>+Table1_1[[#This Row],[ Total Revenue ]]-Table1_1[[#This Row],[ Cost of Goods Sold ]]</f>
        <v>3882000000</v>
      </c>
      <c r="L942" s="2">
        <f>Table1_1[[#This Row],[Gross Profit (Total Revenue - Cost of Goods Sold)]]-SUM(F942:H942)</f>
        <v>464000000</v>
      </c>
      <c r="M942" s="63">
        <f>1-(Table1_1[[#This Row],[ Cost of Goods Sold ]]/Table1_1[[#This Row],[ Total Revenue ]])</f>
        <v>0.23442028985507246</v>
      </c>
      <c r="N942" s="63">
        <f>+Table1_1[[#This Row],[Operating Profit (Gross Profit - Total operating expenses)]]/Table1_1[[#This Row],[ Total Revenue ]]</f>
        <v>2.8019323671497585E-2</v>
      </c>
    </row>
    <row r="943" spans="1:14" x14ac:dyDescent="0.35">
      <c r="A943" t="s">
        <v>160</v>
      </c>
      <c r="B943" t="s">
        <v>16</v>
      </c>
      <c r="C943" s="1">
        <v>42004</v>
      </c>
      <c r="D943" s="2">
        <v>9226000000</v>
      </c>
      <c r="E943" s="2">
        <v>6890000000</v>
      </c>
      <c r="F943" s="2">
        <v>388000000</v>
      </c>
      <c r="G943" t="s">
        <v>12</v>
      </c>
      <c r="H943" s="2">
        <v>1013000000</v>
      </c>
      <c r="I943" t="s">
        <v>42</v>
      </c>
      <c r="J943" t="s">
        <v>43</v>
      </c>
      <c r="K943" s="2">
        <f>+Table1_1[[#This Row],[ Total Revenue ]]-Table1_1[[#This Row],[ Cost of Goods Sold ]]</f>
        <v>2336000000</v>
      </c>
      <c r="L943" s="2">
        <f>Table1_1[[#This Row],[Gross Profit (Total Revenue - Cost of Goods Sold)]]-SUM(F943:H943)</f>
        <v>935000000</v>
      </c>
      <c r="M943" s="63">
        <f>1-(Table1_1[[#This Row],[ Cost of Goods Sold ]]/Table1_1[[#This Row],[ Total Revenue ]])</f>
        <v>0.2531974853674398</v>
      </c>
      <c r="N943" s="63">
        <f>+Table1_1[[#This Row],[Operating Profit (Gross Profit - Total operating expenses)]]/Table1_1[[#This Row],[ Total Revenue ]]</f>
        <v>0.10134402774766962</v>
      </c>
    </row>
    <row r="944" spans="1:14" x14ac:dyDescent="0.35">
      <c r="A944" t="s">
        <v>161</v>
      </c>
      <c r="B944" t="s">
        <v>16</v>
      </c>
      <c r="C944" s="1">
        <v>42004</v>
      </c>
      <c r="D944" s="2">
        <v>23869000000</v>
      </c>
      <c r="E944" s="2">
        <v>1088000000</v>
      </c>
      <c r="F944" s="2">
        <v>11648000000</v>
      </c>
      <c r="G944" t="s">
        <v>12</v>
      </c>
      <c r="H944" s="2">
        <v>4073000000</v>
      </c>
      <c r="I944" t="s">
        <v>47</v>
      </c>
      <c r="J944" t="s">
        <v>100</v>
      </c>
      <c r="K944" s="2">
        <f>+Table1_1[[#This Row],[ Total Revenue ]]-Table1_1[[#This Row],[ Cost of Goods Sold ]]</f>
        <v>22781000000</v>
      </c>
      <c r="L944" s="2">
        <f>Table1_1[[#This Row],[Gross Profit (Total Revenue - Cost of Goods Sold)]]-SUM(F944:H944)</f>
        <v>7060000000</v>
      </c>
      <c r="M944" s="63">
        <f>1-(Table1_1[[#This Row],[ Cost of Goods Sold ]]/Table1_1[[#This Row],[ Total Revenue ]])</f>
        <v>0.95441786417529018</v>
      </c>
      <c r="N944" s="63">
        <f>+Table1_1[[#This Row],[Operating Profit (Gross Profit - Total operating expenses)]]/Table1_1[[#This Row],[ Total Revenue ]]</f>
        <v>0.29578113871548872</v>
      </c>
    </row>
    <row r="945" spans="1:14" x14ac:dyDescent="0.35">
      <c r="A945" t="s">
        <v>162</v>
      </c>
      <c r="B945" t="s">
        <v>16</v>
      </c>
      <c r="C945" s="1">
        <v>42004</v>
      </c>
      <c r="D945" s="2">
        <v>2173011000</v>
      </c>
      <c r="E945" s="2">
        <v>524880000</v>
      </c>
      <c r="F945" s="2">
        <v>129602000</v>
      </c>
      <c r="G945" t="s">
        <v>12</v>
      </c>
      <c r="H945" s="2">
        <v>632760000</v>
      </c>
      <c r="I945" t="s">
        <v>83</v>
      </c>
      <c r="J945" t="s">
        <v>84</v>
      </c>
      <c r="K945" s="2">
        <f>+Table1_1[[#This Row],[ Total Revenue ]]-Table1_1[[#This Row],[ Cost of Goods Sold ]]</f>
        <v>1648131000</v>
      </c>
      <c r="L945" s="2">
        <f>Table1_1[[#This Row],[Gross Profit (Total Revenue - Cost of Goods Sold)]]-SUM(F945:H945)</f>
        <v>885769000</v>
      </c>
      <c r="M945" s="63">
        <f>1-(Table1_1[[#This Row],[ Cost of Goods Sold ]]/Table1_1[[#This Row],[ Total Revenue ]])</f>
        <v>0.75845497330662381</v>
      </c>
      <c r="N945" s="63">
        <f>+Table1_1[[#This Row],[Operating Profit (Gross Profit - Total operating expenses)]]/Table1_1[[#This Row],[ Total Revenue ]]</f>
        <v>0.40762287903742778</v>
      </c>
    </row>
    <row r="946" spans="1:14" x14ac:dyDescent="0.35">
      <c r="A946" t="s">
        <v>163</v>
      </c>
      <c r="B946" t="s">
        <v>16</v>
      </c>
      <c r="C946" s="1">
        <v>42277</v>
      </c>
      <c r="D946" s="2">
        <v>5244000000</v>
      </c>
      <c r="E946" s="2">
        <v>3630000000</v>
      </c>
      <c r="F946" s="2">
        <v>606000000</v>
      </c>
      <c r="G946" t="s">
        <v>12</v>
      </c>
      <c r="H946" t="s">
        <v>12</v>
      </c>
      <c r="I946" t="s">
        <v>13</v>
      </c>
      <c r="J946" t="s">
        <v>164</v>
      </c>
      <c r="K946" s="2">
        <f>+Table1_1[[#This Row],[ Total Revenue ]]-Table1_1[[#This Row],[ Cost of Goods Sold ]]</f>
        <v>1614000000</v>
      </c>
      <c r="L946" s="2">
        <f>Table1_1[[#This Row],[Gross Profit (Total Revenue - Cost of Goods Sold)]]-SUM(F946:H946)</f>
        <v>1008000000</v>
      </c>
      <c r="M946" s="63">
        <f>1-(Table1_1[[#This Row],[ Cost of Goods Sold ]]/Table1_1[[#This Row],[ Total Revenue ]])</f>
        <v>0.30778032036613268</v>
      </c>
      <c r="N946" s="63">
        <f>+Table1_1[[#This Row],[Operating Profit (Gross Profit - Total operating expenses)]]/Table1_1[[#This Row],[ Total Revenue ]]</f>
        <v>0.19221967963386727</v>
      </c>
    </row>
    <row r="947" spans="1:14" x14ac:dyDescent="0.35">
      <c r="A947" t="s">
        <v>165</v>
      </c>
      <c r="B947" t="s">
        <v>16</v>
      </c>
      <c r="C947" s="1">
        <v>42308</v>
      </c>
      <c r="D947" s="2">
        <v>1797060000</v>
      </c>
      <c r="E947" s="2">
        <v>726798000</v>
      </c>
      <c r="F947" s="2">
        <v>712543000</v>
      </c>
      <c r="G947" s="2">
        <v>69589000</v>
      </c>
      <c r="H947" s="2">
        <v>51459000</v>
      </c>
      <c r="I947" t="s">
        <v>25</v>
      </c>
      <c r="J947" t="s">
        <v>166</v>
      </c>
      <c r="K947" s="2">
        <f>+Table1_1[[#This Row],[ Total Revenue ]]-Table1_1[[#This Row],[ Cost of Goods Sold ]]</f>
        <v>1070262000</v>
      </c>
      <c r="L947" s="2">
        <f>Table1_1[[#This Row],[Gross Profit (Total Revenue - Cost of Goods Sold)]]-SUM(F947:H947)</f>
        <v>236671000</v>
      </c>
      <c r="M947" s="63">
        <f>1-(Table1_1[[#This Row],[ Cost of Goods Sold ]]/Table1_1[[#This Row],[ Total Revenue ]])</f>
        <v>0.59556275249574298</v>
      </c>
      <c r="N947" s="63">
        <f>+Table1_1[[#This Row],[Operating Profit (Gross Profit - Total operating expenses)]]/Table1_1[[#This Row],[ Total Revenue ]]</f>
        <v>0.13169899725106562</v>
      </c>
    </row>
    <row r="948" spans="1:14" x14ac:dyDescent="0.35">
      <c r="A948" t="s">
        <v>167</v>
      </c>
      <c r="B948" t="s">
        <v>16</v>
      </c>
      <c r="C948" s="1">
        <v>42246</v>
      </c>
      <c r="D948" s="2">
        <v>116199000000</v>
      </c>
      <c r="E948" s="2">
        <v>101065000000</v>
      </c>
      <c r="F948" s="2">
        <v>11445000000</v>
      </c>
      <c r="G948" t="s">
        <v>12</v>
      </c>
      <c r="H948" t="s">
        <v>12</v>
      </c>
      <c r="I948" t="s">
        <v>36</v>
      </c>
      <c r="J948" t="s">
        <v>168</v>
      </c>
      <c r="K948" s="2">
        <f>+Table1_1[[#This Row],[ Total Revenue ]]-Table1_1[[#This Row],[ Cost of Goods Sold ]]</f>
        <v>15134000000</v>
      </c>
      <c r="L948" s="2">
        <f>Table1_1[[#This Row],[Gross Profit (Total Revenue - Cost of Goods Sold)]]-SUM(F948:H948)</f>
        <v>3689000000</v>
      </c>
      <c r="M948" s="63">
        <f>1-(Table1_1[[#This Row],[ Cost of Goods Sold ]]/Table1_1[[#This Row],[ Total Revenue ]])</f>
        <v>0.13024208469952414</v>
      </c>
      <c r="N948" s="63">
        <f>+Table1_1[[#This Row],[Operating Profit (Gross Profit - Total operating expenses)]]/Table1_1[[#This Row],[ Total Revenue ]]</f>
        <v>3.1747261164037553E-2</v>
      </c>
    </row>
    <row r="949" spans="1:14" x14ac:dyDescent="0.35">
      <c r="A949" t="s">
        <v>169</v>
      </c>
      <c r="B949" t="s">
        <v>16</v>
      </c>
      <c r="C949" s="1">
        <v>38776</v>
      </c>
      <c r="D949" s="2">
        <v>79562000</v>
      </c>
      <c r="E949" s="2">
        <v>75508000</v>
      </c>
      <c r="F949" s="2">
        <v>15359000</v>
      </c>
      <c r="G949" t="s">
        <v>12</v>
      </c>
      <c r="H949" t="s">
        <v>12</v>
      </c>
      <c r="I949" t="s">
        <v>36</v>
      </c>
      <c r="J949" t="s">
        <v>170</v>
      </c>
      <c r="K949" s="2">
        <f>+Table1_1[[#This Row],[ Total Revenue ]]-Table1_1[[#This Row],[ Cost of Goods Sold ]]</f>
        <v>4054000</v>
      </c>
      <c r="L949" s="2">
        <f>Table1_1[[#This Row],[Gross Profit (Total Revenue - Cost of Goods Sold)]]-SUM(F949:H949)</f>
        <v>-11305000</v>
      </c>
      <c r="M949" s="63">
        <f>1-(Table1_1[[#This Row],[ Cost of Goods Sold ]]/Table1_1[[#This Row],[ Total Revenue ]])</f>
        <v>5.0953973002186959E-2</v>
      </c>
      <c r="N949" s="63">
        <f>+Table1_1[[#This Row],[Operating Profit (Gross Profit - Total operating expenses)]]/Table1_1[[#This Row],[ Total Revenue ]]</f>
        <v>-0.14209044518740102</v>
      </c>
    </row>
    <row r="950" spans="1:14" x14ac:dyDescent="0.35">
      <c r="A950" t="s">
        <v>171</v>
      </c>
      <c r="B950" t="s">
        <v>16</v>
      </c>
      <c r="C950" s="1">
        <v>42218</v>
      </c>
      <c r="D950" s="2">
        <v>8082000000</v>
      </c>
      <c r="E950" s="2">
        <v>5300000000</v>
      </c>
      <c r="F950" s="2">
        <v>1509000000</v>
      </c>
      <c r="G950" s="2">
        <v>117000000</v>
      </c>
      <c r="H950" t="s">
        <v>12</v>
      </c>
      <c r="I950" t="s">
        <v>36</v>
      </c>
      <c r="J950" t="s">
        <v>124</v>
      </c>
      <c r="K950" s="2">
        <f>+Table1_1[[#This Row],[ Total Revenue ]]-Table1_1[[#This Row],[ Cost of Goods Sold ]]</f>
        <v>2782000000</v>
      </c>
      <c r="L950" s="2">
        <f>Table1_1[[#This Row],[Gross Profit (Total Revenue - Cost of Goods Sold)]]-SUM(F950:H950)</f>
        <v>1156000000</v>
      </c>
      <c r="M950" s="63">
        <f>1-(Table1_1[[#This Row],[ Cost of Goods Sold ]]/Table1_1[[#This Row],[ Total Revenue ]])</f>
        <v>0.34422172729522393</v>
      </c>
      <c r="N950" s="63">
        <f>+Table1_1[[#This Row],[Operating Profit (Gross Profit - Total operating expenses)]]/Table1_1[[#This Row],[ Total Revenue ]]</f>
        <v>0.14303390249938133</v>
      </c>
    </row>
    <row r="951" spans="1:14" x14ac:dyDescent="0.35">
      <c r="A951" t="s">
        <v>172</v>
      </c>
      <c r="B951" t="s">
        <v>16</v>
      </c>
      <c r="C951" s="1">
        <v>42035</v>
      </c>
      <c r="D951" s="2">
        <v>5373586000</v>
      </c>
      <c r="E951" s="2">
        <v>1289270000</v>
      </c>
      <c r="F951" s="2">
        <v>3437032000</v>
      </c>
      <c r="G951" s="2">
        <v>792917000</v>
      </c>
      <c r="H951" t="s">
        <v>12</v>
      </c>
      <c r="I951" t="s">
        <v>22</v>
      </c>
      <c r="J951" t="s">
        <v>57</v>
      </c>
      <c r="K951" s="2">
        <f>+Table1_1[[#This Row],[ Total Revenue ]]-Table1_1[[#This Row],[ Cost of Goods Sold ]]</f>
        <v>4084316000</v>
      </c>
      <c r="L951" s="2">
        <f>Table1_1[[#This Row],[Gross Profit (Total Revenue - Cost of Goods Sold)]]-SUM(F951:H951)</f>
        <v>-145633000</v>
      </c>
      <c r="M951" s="63">
        <f>1-(Table1_1[[#This Row],[ Cost of Goods Sold ]]/Table1_1[[#This Row],[ Total Revenue ]])</f>
        <v>0.76007269633350982</v>
      </c>
      <c r="N951" s="63">
        <f>+Table1_1[[#This Row],[Operating Profit (Gross Profit - Total operating expenses)]]/Table1_1[[#This Row],[ Total Revenue ]]</f>
        <v>-2.7101641250368003E-2</v>
      </c>
    </row>
    <row r="952" spans="1:14" x14ac:dyDescent="0.35">
      <c r="A952" t="s">
        <v>173</v>
      </c>
      <c r="B952" t="s">
        <v>16</v>
      </c>
      <c r="C952" s="1">
        <v>42210</v>
      </c>
      <c r="D952" s="2">
        <v>49161000000</v>
      </c>
      <c r="E952" s="2">
        <v>19480000000</v>
      </c>
      <c r="F952" s="2">
        <v>11861000000</v>
      </c>
      <c r="G952" s="2">
        <v>6207000000</v>
      </c>
      <c r="H952" s="2">
        <v>359000000</v>
      </c>
      <c r="I952" t="s">
        <v>22</v>
      </c>
      <c r="J952" t="s">
        <v>174</v>
      </c>
      <c r="K952" s="2">
        <f>+Table1_1[[#This Row],[ Total Revenue ]]-Table1_1[[#This Row],[ Cost of Goods Sold ]]</f>
        <v>29681000000</v>
      </c>
      <c r="L952" s="2">
        <f>Table1_1[[#This Row],[Gross Profit (Total Revenue - Cost of Goods Sold)]]-SUM(F952:H952)</f>
        <v>11254000000</v>
      </c>
      <c r="M952" s="63">
        <f>1-(Table1_1[[#This Row],[ Cost of Goods Sold ]]/Table1_1[[#This Row],[ Total Revenue ]])</f>
        <v>0.60375094078639568</v>
      </c>
      <c r="N952" s="63">
        <f>+Table1_1[[#This Row],[Operating Profit (Gross Profit - Total operating expenses)]]/Table1_1[[#This Row],[ Total Revenue ]]</f>
        <v>0.22892129940399911</v>
      </c>
    </row>
    <row r="953" spans="1:14" x14ac:dyDescent="0.35">
      <c r="A953" t="s">
        <v>177</v>
      </c>
      <c r="B953" t="s">
        <v>16</v>
      </c>
      <c r="C953" s="1">
        <v>42363</v>
      </c>
      <c r="D953" s="2">
        <v>11811000000</v>
      </c>
      <c r="E953" s="2">
        <v>3293000000</v>
      </c>
      <c r="F953" s="2">
        <v>3726000000</v>
      </c>
      <c r="G953" t="s">
        <v>12</v>
      </c>
      <c r="H953" s="2">
        <v>1208000000</v>
      </c>
      <c r="I953" t="s">
        <v>13</v>
      </c>
      <c r="J953" t="s">
        <v>178</v>
      </c>
      <c r="K953" s="2">
        <f>+Table1_1[[#This Row],[ Total Revenue ]]-Table1_1[[#This Row],[ Cost of Goods Sold ]]</f>
        <v>8518000000</v>
      </c>
      <c r="L953" s="2">
        <f>Table1_1[[#This Row],[Gross Profit (Total Revenue - Cost of Goods Sold)]]-SUM(F953:H953)</f>
        <v>3584000000</v>
      </c>
      <c r="M953" s="63">
        <f>1-(Table1_1[[#This Row],[ Cost of Goods Sold ]]/Table1_1[[#This Row],[ Total Revenue ]])</f>
        <v>0.72119210905088482</v>
      </c>
      <c r="N953" s="63">
        <f>+Table1_1[[#This Row],[Operating Profit (Gross Profit - Total operating expenses)]]/Table1_1[[#This Row],[ Total Revenue ]]</f>
        <v>0.30344594022521376</v>
      </c>
    </row>
    <row r="954" spans="1:14" x14ac:dyDescent="0.35">
      <c r="A954" t="s">
        <v>179</v>
      </c>
      <c r="B954" t="s">
        <v>16</v>
      </c>
      <c r="C954" s="1">
        <v>42155</v>
      </c>
      <c r="D954" s="2">
        <v>4476886000</v>
      </c>
      <c r="E954" s="2">
        <v>2555549000</v>
      </c>
      <c r="F954" s="2">
        <v>1224930000</v>
      </c>
      <c r="G954" t="s">
        <v>12</v>
      </c>
      <c r="H954" t="s">
        <v>12</v>
      </c>
      <c r="I954" t="s">
        <v>13</v>
      </c>
      <c r="J954" t="s">
        <v>180</v>
      </c>
      <c r="K954" s="2">
        <f>+Table1_1[[#This Row],[ Total Revenue ]]-Table1_1[[#This Row],[ Cost of Goods Sold ]]</f>
        <v>1921337000</v>
      </c>
      <c r="L954" s="2">
        <f>Table1_1[[#This Row],[Gross Profit (Total Revenue - Cost of Goods Sold)]]-SUM(F954:H954)</f>
        <v>696407000</v>
      </c>
      <c r="M954" s="63">
        <f>1-(Table1_1[[#This Row],[ Cost of Goods Sold ]]/Table1_1[[#This Row],[ Total Revenue ]])</f>
        <v>0.42916817627252513</v>
      </c>
      <c r="N954" s="63">
        <f>+Table1_1[[#This Row],[Operating Profit (Gross Profit - Total operating expenses)]]/Table1_1[[#This Row],[ Total Revenue ]]</f>
        <v>0.15555611646130815</v>
      </c>
    </row>
    <row r="955" spans="1:14" x14ac:dyDescent="0.35">
      <c r="A955" t="s">
        <v>181</v>
      </c>
      <c r="B955" t="s">
        <v>16</v>
      </c>
      <c r="C955" s="1">
        <v>42004</v>
      </c>
      <c r="D955" s="2">
        <v>18031000000</v>
      </c>
      <c r="E955" s="2">
        <v>7846000000</v>
      </c>
      <c r="F955" s="2">
        <v>3347000000</v>
      </c>
      <c r="G955" t="s">
        <v>12</v>
      </c>
      <c r="H955" s="2">
        <v>4428000000</v>
      </c>
      <c r="I955" t="s">
        <v>182</v>
      </c>
      <c r="J955" t="s">
        <v>183</v>
      </c>
      <c r="K955" s="2">
        <f>+Table1_1[[#This Row],[ Total Revenue ]]-Table1_1[[#This Row],[ Cost of Goods Sold ]]</f>
        <v>10185000000</v>
      </c>
      <c r="L955" s="2">
        <f>Table1_1[[#This Row],[Gross Profit (Total Revenue - Cost of Goods Sold)]]-SUM(F955:H955)</f>
        <v>2410000000</v>
      </c>
      <c r="M955" s="63">
        <f>1-(Table1_1[[#This Row],[ Cost of Goods Sold ]]/Table1_1[[#This Row],[ Total Revenue ]])</f>
        <v>0.56486051799678338</v>
      </c>
      <c r="N955" s="63">
        <f>+Table1_1[[#This Row],[Operating Profit (Gross Profit - Total operating expenses)]]/Table1_1[[#This Row],[ Total Revenue ]]</f>
        <v>0.1336586989074372</v>
      </c>
    </row>
    <row r="956" spans="1:14" x14ac:dyDescent="0.35">
      <c r="A956" t="s">
        <v>184</v>
      </c>
      <c r="B956" t="s">
        <v>16</v>
      </c>
      <c r="C956" s="1">
        <v>42004</v>
      </c>
      <c r="D956" s="2">
        <v>10262700000</v>
      </c>
      <c r="E956" s="2">
        <v>6141100000</v>
      </c>
      <c r="F956" s="2">
        <v>2037000000</v>
      </c>
      <c r="G956" t="s">
        <v>12</v>
      </c>
      <c r="H956" s="2">
        <v>199700000</v>
      </c>
      <c r="I956" t="s">
        <v>22</v>
      </c>
      <c r="J956" t="s">
        <v>176</v>
      </c>
      <c r="K956" s="2">
        <f>+Table1_1[[#This Row],[ Total Revenue ]]-Table1_1[[#This Row],[ Cost of Goods Sold ]]</f>
        <v>4121600000</v>
      </c>
      <c r="L956" s="2">
        <f>Table1_1[[#This Row],[Gross Profit (Total Revenue - Cost of Goods Sold)]]-SUM(F956:H956)</f>
        <v>1884900000</v>
      </c>
      <c r="M956" s="63">
        <f>1-(Table1_1[[#This Row],[ Cost of Goods Sold ]]/Table1_1[[#This Row],[ Total Revenue ]])</f>
        <v>0.4016097128435987</v>
      </c>
      <c r="N956" s="63">
        <f>+Table1_1[[#This Row],[Operating Profit (Gross Profit - Total operating expenses)]]/Table1_1[[#This Row],[ Total Revenue ]]</f>
        <v>0.18366511736677482</v>
      </c>
    </row>
    <row r="957" spans="1:14" x14ac:dyDescent="0.35">
      <c r="A957" t="s">
        <v>185</v>
      </c>
      <c r="B957" t="s">
        <v>16</v>
      </c>
      <c r="C957" s="1">
        <v>42369</v>
      </c>
      <c r="D957" s="2">
        <v>3275594000</v>
      </c>
      <c r="E957" s="2">
        <v>614364000</v>
      </c>
      <c r="F957" s="2">
        <v>1538027000</v>
      </c>
      <c r="G957" s="2">
        <v>563975000</v>
      </c>
      <c r="H957" s="2">
        <v>41595000</v>
      </c>
      <c r="I957" t="s">
        <v>22</v>
      </c>
      <c r="J957" t="s">
        <v>57</v>
      </c>
      <c r="K957" s="2">
        <f>+Table1_1[[#This Row],[ Total Revenue ]]-Table1_1[[#This Row],[ Cost of Goods Sold ]]</f>
        <v>2661230000</v>
      </c>
      <c r="L957" s="2">
        <f>Table1_1[[#This Row],[Gross Profit (Total Revenue - Cost of Goods Sold)]]-SUM(F957:H957)</f>
        <v>517633000</v>
      </c>
      <c r="M957" s="63">
        <f>1-(Table1_1[[#This Row],[ Cost of Goods Sold ]]/Table1_1[[#This Row],[ Total Revenue ]])</f>
        <v>0.81244195709236244</v>
      </c>
      <c r="N957" s="63">
        <f>+Table1_1[[#This Row],[Operating Profit (Gross Profit - Total operating expenses)]]/Table1_1[[#This Row],[ Total Revenue ]]</f>
        <v>0.1580272158271141</v>
      </c>
    </row>
    <row r="958" spans="1:14" x14ac:dyDescent="0.35">
      <c r="A958" t="s">
        <v>186</v>
      </c>
      <c r="B958" t="s">
        <v>16</v>
      </c>
      <c r="C958" s="1">
        <v>42369</v>
      </c>
      <c r="D958" s="2">
        <v>153290000000</v>
      </c>
      <c r="E958" s="2">
        <v>126762000000</v>
      </c>
      <c r="F958" t="s">
        <v>12</v>
      </c>
      <c r="G958" t="s">
        <v>12</v>
      </c>
      <c r="H958" t="s">
        <v>12</v>
      </c>
      <c r="I958" t="s">
        <v>36</v>
      </c>
      <c r="J958" t="s">
        <v>187</v>
      </c>
      <c r="K958" s="2">
        <f>+Table1_1[[#This Row],[ Total Revenue ]]-Table1_1[[#This Row],[ Cost of Goods Sold ]]</f>
        <v>26528000000</v>
      </c>
      <c r="L958" s="2">
        <f>Table1_1[[#This Row],[Gross Profit (Total Revenue - Cost of Goods Sold)]]-SUM(F958:H958)</f>
        <v>26528000000</v>
      </c>
      <c r="M958" s="63">
        <f>1-(Table1_1[[#This Row],[ Cost of Goods Sold ]]/Table1_1[[#This Row],[ Total Revenue ]])</f>
        <v>0.17305760323569708</v>
      </c>
      <c r="N958" s="63">
        <f>+Table1_1[[#This Row],[Operating Profit (Gross Profit - Total operating expenses)]]/Table1_1[[#This Row],[ Total Revenue ]]</f>
        <v>0.17305760323569705</v>
      </c>
    </row>
    <row r="959" spans="1:14" x14ac:dyDescent="0.35">
      <c r="A959" t="s">
        <v>188</v>
      </c>
      <c r="B959" t="s">
        <v>16</v>
      </c>
      <c r="C959" s="1">
        <v>42004</v>
      </c>
      <c r="D959" s="2">
        <v>200494000000</v>
      </c>
      <c r="E959" s="2">
        <v>144956000000</v>
      </c>
      <c r="F959" s="2">
        <v>17034000000</v>
      </c>
      <c r="G959" t="s">
        <v>12</v>
      </c>
      <c r="H959" s="2">
        <v>16793000000</v>
      </c>
      <c r="I959" t="s">
        <v>83</v>
      </c>
      <c r="J959" t="s">
        <v>144</v>
      </c>
      <c r="K959" s="2">
        <f>+Table1_1[[#This Row],[ Total Revenue ]]-Table1_1[[#This Row],[ Cost of Goods Sold ]]</f>
        <v>55538000000</v>
      </c>
      <c r="L959" s="2">
        <f>Table1_1[[#This Row],[Gross Profit (Total Revenue - Cost of Goods Sold)]]-SUM(F959:H959)</f>
        <v>21711000000</v>
      </c>
      <c r="M959" s="63">
        <f>1-(Table1_1[[#This Row],[ Cost of Goods Sold ]]/Table1_1[[#This Row],[ Total Revenue ]])</f>
        <v>0.27700579568465888</v>
      </c>
      <c r="N959" s="63">
        <f>+Table1_1[[#This Row],[Operating Profit (Gross Profit - Total operating expenses)]]/Table1_1[[#This Row],[ Total Revenue ]]</f>
        <v>0.10828752980139056</v>
      </c>
    </row>
    <row r="960" spans="1:14" x14ac:dyDescent="0.35">
      <c r="A960" t="s">
        <v>189</v>
      </c>
      <c r="B960" t="s">
        <v>16</v>
      </c>
      <c r="C960" s="1">
        <v>42004</v>
      </c>
      <c r="D960" s="2">
        <v>2660147000</v>
      </c>
      <c r="E960" s="2">
        <v>538374000</v>
      </c>
      <c r="F960" s="2">
        <v>204161000</v>
      </c>
      <c r="G960" t="s">
        <v>12</v>
      </c>
      <c r="H960" s="2">
        <v>986812000</v>
      </c>
      <c r="I960" t="s">
        <v>83</v>
      </c>
      <c r="J960" t="s">
        <v>84</v>
      </c>
      <c r="K960" s="2">
        <f>+Table1_1[[#This Row],[ Total Revenue ]]-Table1_1[[#This Row],[ Cost of Goods Sold ]]</f>
        <v>2121773000</v>
      </c>
      <c r="L960" s="2">
        <f>Table1_1[[#This Row],[Gross Profit (Total Revenue - Cost of Goods Sold)]]-SUM(F960:H960)</f>
        <v>930800000</v>
      </c>
      <c r="M960" s="63">
        <f>1-(Table1_1[[#This Row],[ Cost of Goods Sold ]]/Table1_1[[#This Row],[ Total Revenue ]])</f>
        <v>0.79761494383581055</v>
      </c>
      <c r="N960" s="63">
        <f>+Table1_1[[#This Row],[Operating Profit (Gross Profit - Total operating expenses)]]/Table1_1[[#This Row],[ Total Revenue ]]</f>
        <v>0.3499054751485538</v>
      </c>
    </row>
    <row r="961" spans="1:14" x14ac:dyDescent="0.35">
      <c r="A961" t="s">
        <v>190</v>
      </c>
      <c r="B961" t="s">
        <v>16</v>
      </c>
      <c r="C961" s="1">
        <v>42004</v>
      </c>
      <c r="D961" s="2">
        <v>12436000000</v>
      </c>
      <c r="E961" s="2">
        <v>7881000000</v>
      </c>
      <c r="F961" s="2">
        <v>542000000</v>
      </c>
      <c r="G961" t="s">
        <v>12</v>
      </c>
      <c r="H961" s="2">
        <v>1292000000</v>
      </c>
      <c r="I961" t="s">
        <v>42</v>
      </c>
      <c r="J961" t="s">
        <v>45</v>
      </c>
      <c r="K961" s="2">
        <f>+Table1_1[[#This Row],[ Total Revenue ]]-Table1_1[[#This Row],[ Cost of Goods Sold ]]</f>
        <v>4555000000</v>
      </c>
      <c r="L961" s="2">
        <f>Table1_1[[#This Row],[Gross Profit (Total Revenue - Cost of Goods Sold)]]-SUM(F961:H961)</f>
        <v>2721000000</v>
      </c>
      <c r="M961" s="63">
        <f>1-(Table1_1[[#This Row],[ Cost of Goods Sold ]]/Table1_1[[#This Row],[ Total Revenue ]])</f>
        <v>0.36627532968800258</v>
      </c>
      <c r="N961" s="63">
        <f>+Table1_1[[#This Row],[Operating Profit (Gross Profit - Total operating expenses)]]/Table1_1[[#This Row],[ Total Revenue ]]</f>
        <v>0.21880025731746541</v>
      </c>
    </row>
    <row r="962" spans="1:14" x14ac:dyDescent="0.35">
      <c r="A962" t="s">
        <v>191</v>
      </c>
      <c r="B962" t="s">
        <v>16</v>
      </c>
      <c r="C962" s="1">
        <v>42369</v>
      </c>
      <c r="D962" s="2">
        <v>40704000000</v>
      </c>
      <c r="E962" s="2">
        <v>17096000000</v>
      </c>
      <c r="F962" s="2">
        <v>13936000000</v>
      </c>
      <c r="G962" t="s">
        <v>12</v>
      </c>
      <c r="H962" s="2">
        <v>1835000000</v>
      </c>
      <c r="I962" t="s">
        <v>13</v>
      </c>
      <c r="J962" t="s">
        <v>14</v>
      </c>
      <c r="K962" s="2">
        <f>+Table1_1[[#This Row],[ Total Revenue ]]-Table1_1[[#This Row],[ Cost of Goods Sold ]]</f>
        <v>23608000000</v>
      </c>
      <c r="L962" s="2">
        <f>Table1_1[[#This Row],[Gross Profit (Total Revenue - Cost of Goods Sold)]]-SUM(F962:H962)</f>
        <v>7837000000</v>
      </c>
      <c r="M962" s="63">
        <f>1-(Table1_1[[#This Row],[ Cost of Goods Sold ]]/Table1_1[[#This Row],[ Total Revenue ]])</f>
        <v>0.57999213836477992</v>
      </c>
      <c r="N962" s="63">
        <f>+Table1_1[[#This Row],[Operating Profit (Gross Profit - Total operating expenses)]]/Table1_1[[#This Row],[ Total Revenue ]]</f>
        <v>0.19253636006289307</v>
      </c>
    </row>
    <row r="963" spans="1:14" x14ac:dyDescent="0.35">
      <c r="A963" t="s">
        <v>192</v>
      </c>
      <c r="B963" t="s">
        <v>16</v>
      </c>
      <c r="C963" s="1">
        <v>42369</v>
      </c>
      <c r="D963" s="2">
        <v>25130000000</v>
      </c>
      <c r="E963" s="2">
        <v>15112000000</v>
      </c>
      <c r="F963" s="2">
        <v>5074000000</v>
      </c>
      <c r="G963" s="2">
        <v>1898000000</v>
      </c>
      <c r="H963" t="s">
        <v>12</v>
      </c>
      <c r="I963" t="s">
        <v>59</v>
      </c>
      <c r="J963" t="s">
        <v>193</v>
      </c>
      <c r="K963" s="2">
        <f>+Table1_1[[#This Row],[ Total Revenue ]]-Table1_1[[#This Row],[ Cost of Goods Sold ]]</f>
        <v>10018000000</v>
      </c>
      <c r="L963" s="2">
        <f>Table1_1[[#This Row],[Gross Profit (Total Revenue - Cost of Goods Sold)]]-SUM(F963:H963)</f>
        <v>3046000000</v>
      </c>
      <c r="M963" s="63">
        <f>1-(Table1_1[[#This Row],[ Cost of Goods Sold ]]/Table1_1[[#This Row],[ Total Revenue ]])</f>
        <v>0.39864703541583768</v>
      </c>
      <c r="N963" s="63">
        <f>+Table1_1[[#This Row],[Operating Profit (Gross Profit - Total operating expenses)]]/Table1_1[[#This Row],[ Total Revenue ]]</f>
        <v>0.12120970951054516</v>
      </c>
    </row>
    <row r="964" spans="1:14" x14ac:dyDescent="0.35">
      <c r="A964" t="s">
        <v>194</v>
      </c>
      <c r="B964" t="s">
        <v>16</v>
      </c>
      <c r="C964" s="1">
        <v>42308</v>
      </c>
      <c r="D964" s="2">
        <v>28862800000</v>
      </c>
      <c r="E964" s="2">
        <v>20143200000</v>
      </c>
      <c r="F964" s="2">
        <v>3834400000</v>
      </c>
      <c r="G964" s="2">
        <v>1425100000</v>
      </c>
      <c r="H964" t="s">
        <v>12</v>
      </c>
      <c r="I964" t="s">
        <v>13</v>
      </c>
      <c r="J964" t="s">
        <v>127</v>
      </c>
      <c r="K964" s="2">
        <f>+Table1_1[[#This Row],[ Total Revenue ]]-Table1_1[[#This Row],[ Cost of Goods Sold ]]</f>
        <v>8719600000</v>
      </c>
      <c r="L964" s="2">
        <f>Table1_1[[#This Row],[Gross Profit (Total Revenue - Cost of Goods Sold)]]-SUM(F964:H964)</f>
        <v>3460100000</v>
      </c>
      <c r="M964" s="63">
        <f>1-(Table1_1[[#This Row],[ Cost of Goods Sold ]]/Table1_1[[#This Row],[ Total Revenue ]])</f>
        <v>0.30210513186523835</v>
      </c>
      <c r="N964" s="63">
        <f>+Table1_1[[#This Row],[Operating Profit (Gross Profit - Total operating expenses)]]/Table1_1[[#This Row],[ Total Revenue ]]</f>
        <v>0.11988095403079396</v>
      </c>
    </row>
    <row r="965" spans="1:14" x14ac:dyDescent="0.35">
      <c r="A965" t="s">
        <v>195</v>
      </c>
      <c r="B965" t="s">
        <v>16</v>
      </c>
      <c r="C965" s="1">
        <v>42004</v>
      </c>
      <c r="D965" s="2">
        <v>9611000000</v>
      </c>
      <c r="E965" s="2">
        <v>614000000</v>
      </c>
      <c r="F965" s="2">
        <v>3340000000</v>
      </c>
      <c r="G965" t="s">
        <v>12</v>
      </c>
      <c r="H965" s="2">
        <v>1443000000</v>
      </c>
      <c r="I965" t="s">
        <v>47</v>
      </c>
      <c r="J965" t="s">
        <v>100</v>
      </c>
      <c r="K965" s="2">
        <f>+Table1_1[[#This Row],[ Total Revenue ]]-Table1_1[[#This Row],[ Cost of Goods Sold ]]</f>
        <v>8997000000</v>
      </c>
      <c r="L965" s="2">
        <f>Table1_1[[#This Row],[Gross Profit (Total Revenue - Cost of Goods Sold)]]-SUM(F965:H965)</f>
        <v>4214000000</v>
      </c>
      <c r="M965" s="63">
        <f>1-(Table1_1[[#This Row],[ Cost of Goods Sold ]]/Table1_1[[#This Row],[ Total Revenue ]])</f>
        <v>0.93611486837998126</v>
      </c>
      <c r="N965" s="63">
        <f>+Table1_1[[#This Row],[Operating Profit (Gross Profit - Total operating expenses)]]/Table1_1[[#This Row],[ Total Revenue ]]</f>
        <v>0.43845593590677351</v>
      </c>
    </row>
    <row r="966" spans="1:14" x14ac:dyDescent="0.35">
      <c r="A966" t="s">
        <v>196</v>
      </c>
      <c r="B966" t="s">
        <v>16</v>
      </c>
      <c r="C966" s="1">
        <v>42034</v>
      </c>
      <c r="D966" s="2">
        <v>18909588000</v>
      </c>
      <c r="E966" s="2">
        <v>13107081000</v>
      </c>
      <c r="F966" s="2">
        <v>4033414000</v>
      </c>
      <c r="G966" t="s">
        <v>12</v>
      </c>
      <c r="H966" t="s">
        <v>12</v>
      </c>
      <c r="I966" t="s">
        <v>19</v>
      </c>
      <c r="J966" t="s">
        <v>197</v>
      </c>
      <c r="K966" s="2">
        <f>+Table1_1[[#This Row],[ Total Revenue ]]-Table1_1[[#This Row],[ Cost of Goods Sold ]]</f>
        <v>5802507000</v>
      </c>
      <c r="L966" s="2">
        <f>Table1_1[[#This Row],[Gross Profit (Total Revenue - Cost of Goods Sold)]]-SUM(F966:H966)</f>
        <v>1769093000</v>
      </c>
      <c r="M966" s="63">
        <f>1-(Table1_1[[#This Row],[ Cost of Goods Sold ]]/Table1_1[[#This Row],[ Total Revenue ]])</f>
        <v>0.30685528420820163</v>
      </c>
      <c r="N966" s="63">
        <f>+Table1_1[[#This Row],[Operating Profit (Gross Profit - Total operating expenses)]]/Table1_1[[#This Row],[ Total Revenue ]]</f>
        <v>9.3555343458567156E-2</v>
      </c>
    </row>
    <row r="967" spans="1:14" x14ac:dyDescent="0.35">
      <c r="A967" t="s">
        <v>198</v>
      </c>
      <c r="B967" t="s">
        <v>16</v>
      </c>
      <c r="C967" s="1">
        <v>42004</v>
      </c>
      <c r="D967" s="2">
        <v>7435000000</v>
      </c>
      <c r="E967" s="2">
        <v>4637000000</v>
      </c>
      <c r="F967" s="2">
        <v>1721000000</v>
      </c>
      <c r="G967" t="s">
        <v>12</v>
      </c>
      <c r="H967" s="2">
        <v>94000000</v>
      </c>
      <c r="I967" t="s">
        <v>25</v>
      </c>
      <c r="J967" t="s">
        <v>199</v>
      </c>
      <c r="K967" s="2">
        <f>+Table1_1[[#This Row],[ Total Revenue ]]-Table1_1[[#This Row],[ Cost of Goods Sold ]]</f>
        <v>2798000000</v>
      </c>
      <c r="L967" s="2">
        <f>Table1_1[[#This Row],[Gross Profit (Total Revenue - Cost of Goods Sold)]]-SUM(F967:H967)</f>
        <v>983000000</v>
      </c>
      <c r="M967" s="63">
        <f>1-(Table1_1[[#This Row],[ Cost of Goods Sold ]]/Table1_1[[#This Row],[ Total Revenue ]])</f>
        <v>0.37632817753866843</v>
      </c>
      <c r="N967" s="63">
        <f>+Table1_1[[#This Row],[Operating Profit (Gross Profit - Total operating expenses)]]/Table1_1[[#This Row],[ Total Revenue ]]</f>
        <v>0.13221250840618695</v>
      </c>
    </row>
    <row r="968" spans="1:14" x14ac:dyDescent="0.35">
      <c r="A968" t="s">
        <v>200</v>
      </c>
      <c r="B968" t="s">
        <v>16</v>
      </c>
      <c r="C968" s="1">
        <v>42277</v>
      </c>
      <c r="D968" s="2">
        <v>10824000000</v>
      </c>
      <c r="E968" s="2">
        <v>8535700000</v>
      </c>
      <c r="F968" s="2">
        <v>1003000000</v>
      </c>
      <c r="G968" t="s">
        <v>12</v>
      </c>
      <c r="H968" t="s">
        <v>12</v>
      </c>
      <c r="I968" t="s">
        <v>19</v>
      </c>
      <c r="J968" t="s">
        <v>201</v>
      </c>
      <c r="K968" s="2">
        <f>+Table1_1[[#This Row],[ Total Revenue ]]-Table1_1[[#This Row],[ Cost of Goods Sold ]]</f>
        <v>2288300000</v>
      </c>
      <c r="L968" s="2">
        <f>Table1_1[[#This Row],[Gross Profit (Total Revenue - Cost of Goods Sold)]]-SUM(F968:H968)</f>
        <v>1285300000</v>
      </c>
      <c r="M968" s="63">
        <f>1-(Table1_1[[#This Row],[ Cost of Goods Sold ]]/Table1_1[[#This Row],[ Total Revenue ]])</f>
        <v>0.211409830007391</v>
      </c>
      <c r="N968" s="63">
        <f>+Table1_1[[#This Row],[Operating Profit (Gross Profit - Total operating expenses)]]/Table1_1[[#This Row],[ Total Revenue ]]</f>
        <v>0.11874538063562454</v>
      </c>
    </row>
    <row r="969" spans="1:14" x14ac:dyDescent="0.35">
      <c r="A969" t="s">
        <v>202</v>
      </c>
      <c r="B969" t="s">
        <v>16</v>
      </c>
      <c r="C969" s="1">
        <v>42004</v>
      </c>
      <c r="D969" s="2">
        <v>19154000000</v>
      </c>
      <c r="E969" s="2">
        <v>9261400000</v>
      </c>
      <c r="F969" s="2">
        <v>5389000000</v>
      </c>
      <c r="G969" s="2">
        <v>1157000000</v>
      </c>
      <c r="H969" t="s">
        <v>12</v>
      </c>
      <c r="I969" t="s">
        <v>13</v>
      </c>
      <c r="J969" t="s">
        <v>164</v>
      </c>
      <c r="K969" s="2">
        <f>+Table1_1[[#This Row],[ Total Revenue ]]-Table1_1[[#This Row],[ Cost of Goods Sold ]]</f>
        <v>9892600000</v>
      </c>
      <c r="L969" s="2">
        <f>Table1_1[[#This Row],[Gross Profit (Total Revenue - Cost of Goods Sold)]]-SUM(F969:H969)</f>
        <v>3346600000</v>
      </c>
      <c r="M969" s="63">
        <f>1-(Table1_1[[#This Row],[ Cost of Goods Sold ]]/Table1_1[[#This Row],[ Total Revenue ]])</f>
        <v>0.51647697608854548</v>
      </c>
      <c r="N969" s="63">
        <f>+Table1_1[[#This Row],[Operating Profit (Gross Profit - Total operating expenses)]]/Table1_1[[#This Row],[ Total Revenue ]]</f>
        <v>0.17472068497441787</v>
      </c>
    </row>
    <row r="970" spans="1:14" x14ac:dyDescent="0.35">
      <c r="A970" t="s">
        <v>203</v>
      </c>
      <c r="B970" t="s">
        <v>16</v>
      </c>
      <c r="C970" s="1">
        <v>42280</v>
      </c>
      <c r="D970" s="2">
        <v>52465000000</v>
      </c>
      <c r="E970" s="2">
        <v>28364000000</v>
      </c>
      <c r="F970" s="2">
        <v>8523000000</v>
      </c>
      <c r="G970" t="s">
        <v>12</v>
      </c>
      <c r="H970" s="2">
        <v>2354000000</v>
      </c>
      <c r="I970" t="s">
        <v>19</v>
      </c>
      <c r="J970" t="s">
        <v>204</v>
      </c>
      <c r="K970" s="2">
        <f>+Table1_1[[#This Row],[ Total Revenue ]]-Table1_1[[#This Row],[ Cost of Goods Sold ]]</f>
        <v>24101000000</v>
      </c>
      <c r="L970" s="2">
        <f>Table1_1[[#This Row],[Gross Profit (Total Revenue - Cost of Goods Sold)]]-SUM(F970:H970)</f>
        <v>13224000000</v>
      </c>
      <c r="M970" s="63">
        <f>1-(Table1_1[[#This Row],[ Cost of Goods Sold ]]/Table1_1[[#This Row],[ Total Revenue ]])</f>
        <v>0.4593729152768512</v>
      </c>
      <c r="N970" s="63">
        <f>+Table1_1[[#This Row],[Operating Profit (Gross Profit - Total operating expenses)]]/Table1_1[[#This Row],[ Total Revenue ]]</f>
        <v>0.25205375011912706</v>
      </c>
    </row>
    <row r="971" spans="1:14" x14ac:dyDescent="0.35">
      <c r="A971" t="s">
        <v>205</v>
      </c>
      <c r="B971" t="s">
        <v>16</v>
      </c>
      <c r="C971" s="1">
        <v>42369</v>
      </c>
      <c r="D971" s="2">
        <v>6394000000</v>
      </c>
      <c r="E971" s="2">
        <v>2343000000</v>
      </c>
      <c r="F971" s="2">
        <v>1669000000</v>
      </c>
      <c r="G971" t="s">
        <v>12</v>
      </c>
      <c r="H971" s="2">
        <v>330000000</v>
      </c>
      <c r="I971" t="s">
        <v>19</v>
      </c>
      <c r="J971" t="s">
        <v>148</v>
      </c>
      <c r="K971" s="2">
        <f>+Table1_1[[#This Row],[ Total Revenue ]]-Table1_1[[#This Row],[ Cost of Goods Sold ]]</f>
        <v>4051000000</v>
      </c>
      <c r="L971" s="2">
        <f>Table1_1[[#This Row],[Gross Profit (Total Revenue - Cost of Goods Sold)]]-SUM(F971:H971)</f>
        <v>2052000000</v>
      </c>
      <c r="M971" s="63">
        <f>1-(Table1_1[[#This Row],[ Cost of Goods Sold ]]/Table1_1[[#This Row],[ Total Revenue ]])</f>
        <v>0.633562715045355</v>
      </c>
      <c r="N971" s="63">
        <f>+Table1_1[[#This Row],[Operating Profit (Gross Profit - Total operating expenses)]]/Table1_1[[#This Row],[ Total Revenue ]]</f>
        <v>0.32092586800125117</v>
      </c>
    </row>
    <row r="972" spans="1:14" x14ac:dyDescent="0.35">
      <c r="A972" t="s">
        <v>206</v>
      </c>
      <c r="B972" t="s">
        <v>16</v>
      </c>
      <c r="C972" s="1">
        <v>42369</v>
      </c>
      <c r="D972" s="2">
        <v>6394000000</v>
      </c>
      <c r="E972" s="2">
        <v>2343000000</v>
      </c>
      <c r="F972" s="2">
        <v>1669000000</v>
      </c>
      <c r="G972" t="s">
        <v>12</v>
      </c>
      <c r="H972" s="2">
        <v>330000000</v>
      </c>
      <c r="I972" t="s">
        <v>19</v>
      </c>
      <c r="J972" t="s">
        <v>148</v>
      </c>
      <c r="K972" s="2">
        <f>+Table1_1[[#This Row],[ Total Revenue ]]-Table1_1[[#This Row],[ Cost of Goods Sold ]]</f>
        <v>4051000000</v>
      </c>
      <c r="L972" s="2">
        <f>Table1_1[[#This Row],[Gross Profit (Total Revenue - Cost of Goods Sold)]]-SUM(F972:H972)</f>
        <v>2052000000</v>
      </c>
      <c r="M972" s="63">
        <f>1-(Table1_1[[#This Row],[ Cost of Goods Sold ]]/Table1_1[[#This Row],[ Total Revenue ]])</f>
        <v>0.633562715045355</v>
      </c>
      <c r="N972" s="63">
        <f>+Table1_1[[#This Row],[Operating Profit (Gross Profit - Total operating expenses)]]/Table1_1[[#This Row],[ Total Revenue ]]</f>
        <v>0.32092586800125117</v>
      </c>
    </row>
    <row r="973" spans="1:14" x14ac:dyDescent="0.35">
      <c r="A973" t="s">
        <v>207</v>
      </c>
      <c r="B973" t="s">
        <v>16</v>
      </c>
      <c r="C973" s="1">
        <v>42369</v>
      </c>
      <c r="D973" s="2">
        <v>15165000000</v>
      </c>
      <c r="E973" s="2">
        <v>12155000000</v>
      </c>
      <c r="F973" s="2">
        <v>1017000000</v>
      </c>
      <c r="G973" t="s">
        <v>12</v>
      </c>
      <c r="H973" s="2">
        <v>93000000</v>
      </c>
      <c r="I973" t="s">
        <v>19</v>
      </c>
      <c r="J973" t="s">
        <v>121</v>
      </c>
      <c r="K973" s="2">
        <f>+Table1_1[[#This Row],[ Total Revenue ]]-Table1_1[[#This Row],[ Cost of Goods Sold ]]</f>
        <v>3010000000</v>
      </c>
      <c r="L973" s="2">
        <f>Table1_1[[#This Row],[Gross Profit (Total Revenue - Cost of Goods Sold)]]-SUM(F973:H973)</f>
        <v>1900000000</v>
      </c>
      <c r="M973" s="63">
        <f>1-(Table1_1[[#This Row],[ Cost of Goods Sold ]]/Table1_1[[#This Row],[ Total Revenue ]])</f>
        <v>0.19848334981866134</v>
      </c>
      <c r="N973" s="63">
        <f>+Table1_1[[#This Row],[Operating Profit (Gross Profit - Total operating expenses)]]/Table1_1[[#This Row],[ Total Revenue ]]</f>
        <v>0.12528849324101549</v>
      </c>
    </row>
    <row r="974" spans="1:14" x14ac:dyDescent="0.35">
      <c r="A974" t="s">
        <v>208</v>
      </c>
      <c r="B974" t="s">
        <v>16</v>
      </c>
      <c r="C974" s="1">
        <v>42004</v>
      </c>
      <c r="D974" s="2">
        <v>1616438000</v>
      </c>
      <c r="E974" s="2">
        <v>603321000</v>
      </c>
      <c r="F974" s="2">
        <v>89468000</v>
      </c>
      <c r="G974" t="s">
        <v>12</v>
      </c>
      <c r="H974" s="2">
        <v>538513000</v>
      </c>
      <c r="I974" t="s">
        <v>52</v>
      </c>
      <c r="J974" t="s">
        <v>75</v>
      </c>
      <c r="K974" s="2">
        <f>+Table1_1[[#This Row],[ Total Revenue ]]-Table1_1[[#This Row],[ Cost of Goods Sold ]]</f>
        <v>1013117000</v>
      </c>
      <c r="L974" s="2">
        <f>Table1_1[[#This Row],[Gross Profit (Total Revenue - Cost of Goods Sold)]]-SUM(F974:H974)</f>
        <v>385136000</v>
      </c>
      <c r="M974" s="63">
        <f>1-(Table1_1[[#This Row],[ Cost of Goods Sold ]]/Table1_1[[#This Row],[ Total Revenue ]])</f>
        <v>0.62675896013333021</v>
      </c>
      <c r="N974" s="63">
        <f>+Table1_1[[#This Row],[Operating Profit (Gross Profit - Total operating expenses)]]/Table1_1[[#This Row],[ Total Revenue ]]</f>
        <v>0.238262154193356</v>
      </c>
    </row>
    <row r="975" spans="1:14" x14ac:dyDescent="0.35">
      <c r="A975" t="s">
        <v>209</v>
      </c>
      <c r="B975" t="s">
        <v>16</v>
      </c>
      <c r="C975" s="1">
        <v>42035</v>
      </c>
      <c r="D975" s="2">
        <v>8602200000</v>
      </c>
      <c r="E975" s="2">
        <v>5568200000</v>
      </c>
      <c r="F975" s="2">
        <v>1993800000</v>
      </c>
      <c r="G975" t="s">
        <v>12</v>
      </c>
      <c r="H975" t="s">
        <v>12</v>
      </c>
      <c r="I975" t="s">
        <v>19</v>
      </c>
      <c r="J975" t="s">
        <v>197</v>
      </c>
      <c r="K975" s="2">
        <f>+Table1_1[[#This Row],[ Total Revenue ]]-Table1_1[[#This Row],[ Cost of Goods Sold ]]</f>
        <v>3034000000</v>
      </c>
      <c r="L975" s="2">
        <f>Table1_1[[#This Row],[Gross Profit (Total Revenue - Cost of Goods Sold)]]-SUM(F975:H975)</f>
        <v>1040200000</v>
      </c>
      <c r="M975" s="63">
        <f>1-(Table1_1[[#This Row],[ Cost of Goods Sold ]]/Table1_1[[#This Row],[ Total Revenue ]])</f>
        <v>0.35270047197228616</v>
      </c>
      <c r="N975" s="63">
        <f>+Table1_1[[#This Row],[Operating Profit (Gross Profit - Total operating expenses)]]/Table1_1[[#This Row],[ Total Revenue ]]</f>
        <v>0.12092255469531051</v>
      </c>
    </row>
    <row r="976" spans="1:14" x14ac:dyDescent="0.35">
      <c r="A976" t="s">
        <v>210</v>
      </c>
      <c r="B976" t="s">
        <v>16</v>
      </c>
      <c r="C976" s="1">
        <v>42004</v>
      </c>
      <c r="D976" s="2">
        <v>1584500000</v>
      </c>
      <c r="E976" t="s">
        <v>12</v>
      </c>
      <c r="F976" s="2">
        <v>1105700000</v>
      </c>
      <c r="G976" t="s">
        <v>12</v>
      </c>
      <c r="H976" s="2">
        <v>52500000</v>
      </c>
      <c r="I976" t="s">
        <v>13</v>
      </c>
      <c r="J976" t="s">
        <v>211</v>
      </c>
      <c r="K976" s="2" t="e">
        <f>+Table1_1[[#This Row],[ Total Revenue ]]-Table1_1[[#This Row],[ Cost of Goods Sold ]]</f>
        <v>#VALUE!</v>
      </c>
      <c r="L976" s="2" t="e">
        <f>Table1_1[[#This Row],[Gross Profit (Total Revenue - Cost of Goods Sold)]]-SUM(F976:H976)</f>
        <v>#VALUE!</v>
      </c>
      <c r="M976" s="63" t="e">
        <f>1-(Table1_1[[#This Row],[ Cost of Goods Sold ]]/Table1_1[[#This Row],[ Total Revenue ]])</f>
        <v>#VALUE!</v>
      </c>
      <c r="N976" s="63" t="e">
        <f>+Table1_1[[#This Row],[Operating Profit (Gross Profit - Total operating expenses)]]/Table1_1[[#This Row],[ Total Revenue ]]</f>
        <v>#VALUE!</v>
      </c>
    </row>
    <row r="977" spans="1:14" x14ac:dyDescent="0.35">
      <c r="A977" t="s">
        <v>212</v>
      </c>
      <c r="B977" t="s">
        <v>16</v>
      </c>
      <c r="C977" s="1">
        <v>42369</v>
      </c>
      <c r="D977" s="2">
        <v>6956311000</v>
      </c>
      <c r="E977" s="2">
        <v>4388167000</v>
      </c>
      <c r="F977" s="2">
        <v>1647382000</v>
      </c>
      <c r="G977" t="s">
        <v>12</v>
      </c>
      <c r="H977" t="s">
        <v>12</v>
      </c>
      <c r="I977" t="s">
        <v>13</v>
      </c>
      <c r="J977" t="s">
        <v>157</v>
      </c>
      <c r="K977" s="2">
        <f>+Table1_1[[#This Row],[ Total Revenue ]]-Table1_1[[#This Row],[ Cost of Goods Sold ]]</f>
        <v>2568144000</v>
      </c>
      <c r="L977" s="2">
        <f>Table1_1[[#This Row],[Gross Profit (Total Revenue - Cost of Goods Sold)]]-SUM(F977:H977)</f>
        <v>920762000</v>
      </c>
      <c r="M977" s="63">
        <f>1-(Table1_1[[#This Row],[ Cost of Goods Sold ]]/Table1_1[[#This Row],[ Total Revenue ]])</f>
        <v>0.36918188390369555</v>
      </c>
      <c r="N977" s="63">
        <f>+Table1_1[[#This Row],[Operating Profit (Gross Profit - Total operating expenses)]]/Table1_1[[#This Row],[ Total Revenue ]]</f>
        <v>0.13236354728821068</v>
      </c>
    </row>
    <row r="978" spans="1:14" x14ac:dyDescent="0.35">
      <c r="A978" t="s">
        <v>213</v>
      </c>
      <c r="B978" t="s">
        <v>16</v>
      </c>
      <c r="C978" s="1">
        <v>42369</v>
      </c>
      <c r="D978" s="2">
        <v>6282000000</v>
      </c>
      <c r="E978" s="2">
        <v>2559000000</v>
      </c>
      <c r="F978" s="2">
        <v>2320000000</v>
      </c>
      <c r="G978" t="s">
        <v>12</v>
      </c>
      <c r="H978" s="2">
        <v>105000000</v>
      </c>
      <c r="I978" t="s">
        <v>36</v>
      </c>
      <c r="J978" t="s">
        <v>214</v>
      </c>
      <c r="K978" s="2">
        <f>+Table1_1[[#This Row],[ Total Revenue ]]-Table1_1[[#This Row],[ Cost of Goods Sold ]]</f>
        <v>3723000000</v>
      </c>
      <c r="L978" s="2">
        <f>Table1_1[[#This Row],[Gross Profit (Total Revenue - Cost of Goods Sold)]]-SUM(F978:H978)</f>
        <v>1298000000</v>
      </c>
      <c r="M978" s="63">
        <f>1-(Table1_1[[#This Row],[ Cost of Goods Sold ]]/Table1_1[[#This Row],[ Total Revenue ]])</f>
        <v>0.59264565425023874</v>
      </c>
      <c r="N978" s="63">
        <f>+Table1_1[[#This Row],[Operating Profit (Gross Profit - Total operating expenses)]]/Table1_1[[#This Row],[ Total Revenue ]]</f>
        <v>0.20662209487424388</v>
      </c>
    </row>
    <row r="979" spans="1:14" x14ac:dyDescent="0.35">
      <c r="A979" t="s">
        <v>215</v>
      </c>
      <c r="B979" t="s">
        <v>16</v>
      </c>
      <c r="C979" s="1">
        <v>42155</v>
      </c>
      <c r="D979" s="2">
        <v>6764000000</v>
      </c>
      <c r="E979" s="2">
        <v>5341500000</v>
      </c>
      <c r="F979" s="2">
        <v>673500000</v>
      </c>
      <c r="G979" t="s">
        <v>12</v>
      </c>
      <c r="H979" s="2">
        <v>319300000</v>
      </c>
      <c r="I979" t="s">
        <v>19</v>
      </c>
      <c r="J979" t="s">
        <v>155</v>
      </c>
      <c r="K979" s="2">
        <f>+Table1_1[[#This Row],[ Total Revenue ]]-Table1_1[[#This Row],[ Cost of Goods Sold ]]</f>
        <v>1422500000</v>
      </c>
      <c r="L979" s="2">
        <f>Table1_1[[#This Row],[Gross Profit (Total Revenue - Cost of Goods Sold)]]-SUM(F979:H979)</f>
        <v>429700000</v>
      </c>
      <c r="M979" s="63">
        <f>1-(Table1_1[[#This Row],[ Cost of Goods Sold ]]/Table1_1[[#This Row],[ Total Revenue ]])</f>
        <v>0.21030455351862798</v>
      </c>
      <c r="N979" s="63">
        <f>+Table1_1[[#This Row],[Operating Profit (Gross Profit - Total operating expenses)]]/Table1_1[[#This Row],[ Total Revenue ]]</f>
        <v>6.352749852158486E-2</v>
      </c>
    </row>
    <row r="980" spans="1:14" x14ac:dyDescent="0.35">
      <c r="A980" t="s">
        <v>216</v>
      </c>
      <c r="B980" t="s">
        <v>16</v>
      </c>
      <c r="C980" s="1">
        <v>42004</v>
      </c>
      <c r="D980" s="2">
        <v>23925000000</v>
      </c>
      <c r="E980" s="2">
        <v>14323000000</v>
      </c>
      <c r="F980" s="2">
        <v>1213000000</v>
      </c>
      <c r="G980" t="s">
        <v>12</v>
      </c>
      <c r="H980" s="2">
        <v>3066000000</v>
      </c>
      <c r="I980" t="s">
        <v>42</v>
      </c>
      <c r="J980" t="s">
        <v>45</v>
      </c>
      <c r="K980" s="2">
        <f>+Table1_1[[#This Row],[ Total Revenue ]]-Table1_1[[#This Row],[ Cost of Goods Sold ]]</f>
        <v>9602000000</v>
      </c>
      <c r="L980" s="2">
        <f>Table1_1[[#This Row],[Gross Profit (Total Revenue - Cost of Goods Sold)]]-SUM(F980:H980)</f>
        <v>5323000000</v>
      </c>
      <c r="M980" s="63">
        <f>1-(Table1_1[[#This Row],[ Cost of Goods Sold ]]/Table1_1[[#This Row],[ Total Revenue ]])</f>
        <v>0.401337513061651</v>
      </c>
      <c r="N980" s="63">
        <f>+Table1_1[[#This Row],[Operating Profit (Gross Profit - Total operating expenses)]]/Table1_1[[#This Row],[ Total Revenue ]]</f>
        <v>0.22248693834900732</v>
      </c>
    </row>
    <row r="981" spans="1:14" x14ac:dyDescent="0.35">
      <c r="A981" t="s">
        <v>217</v>
      </c>
      <c r="B981" t="s">
        <v>16</v>
      </c>
      <c r="C981" s="1">
        <v>42004</v>
      </c>
      <c r="D981" s="2">
        <v>12795106000</v>
      </c>
      <c r="E981" s="2">
        <v>9119305000</v>
      </c>
      <c r="F981" s="2">
        <v>1278506000</v>
      </c>
      <c r="G981" t="s">
        <v>12</v>
      </c>
      <c r="H981" s="2">
        <v>590935000</v>
      </c>
      <c r="I981" t="s">
        <v>25</v>
      </c>
      <c r="J981" t="s">
        <v>199</v>
      </c>
      <c r="K981" s="2">
        <f>+Table1_1[[#This Row],[ Total Revenue ]]-Table1_1[[#This Row],[ Cost of Goods Sold ]]</f>
        <v>3675801000</v>
      </c>
      <c r="L981" s="2">
        <f>Table1_1[[#This Row],[Gross Profit (Total Revenue - Cost of Goods Sold)]]-SUM(F981:H981)</f>
        <v>1806360000</v>
      </c>
      <c r="M981" s="63">
        <f>1-(Table1_1[[#This Row],[ Cost of Goods Sold ]]/Table1_1[[#This Row],[ Total Revenue ]])</f>
        <v>0.28728179352324246</v>
      </c>
      <c r="N981" s="63">
        <f>+Table1_1[[#This Row],[Operating Profit (Gross Profit - Total operating expenses)]]/Table1_1[[#This Row],[ Total Revenue ]]</f>
        <v>0.14117585270493266</v>
      </c>
    </row>
    <row r="982" spans="1:14" x14ac:dyDescent="0.35">
      <c r="A982" t="s">
        <v>218</v>
      </c>
      <c r="B982" t="s">
        <v>16</v>
      </c>
      <c r="C982" s="1">
        <v>42369</v>
      </c>
      <c r="D982" s="2">
        <v>13145000000</v>
      </c>
      <c r="E982" s="2">
        <v>2104000000</v>
      </c>
      <c r="F982" s="2">
        <v>7741000000</v>
      </c>
      <c r="G982" t="s">
        <v>12</v>
      </c>
      <c r="H982" s="2">
        <v>3129000000</v>
      </c>
      <c r="I982" t="s">
        <v>83</v>
      </c>
      <c r="J982" t="s">
        <v>84</v>
      </c>
      <c r="K982" s="2">
        <f>+Table1_1[[#This Row],[ Total Revenue ]]-Table1_1[[#This Row],[ Cost of Goods Sold ]]</f>
        <v>11041000000</v>
      </c>
      <c r="L982" s="2">
        <f>Table1_1[[#This Row],[Gross Profit (Total Revenue - Cost of Goods Sold)]]-SUM(F982:H982)</f>
        <v>171000000</v>
      </c>
      <c r="M982" s="63">
        <f>1-(Table1_1[[#This Row],[ Cost of Goods Sold ]]/Table1_1[[#This Row],[ Total Revenue ]])</f>
        <v>0.83993914035755046</v>
      </c>
      <c r="N982" s="63">
        <f>+Table1_1[[#This Row],[Operating Profit (Gross Profit - Total operating expenses)]]/Table1_1[[#This Row],[ Total Revenue ]]</f>
        <v>1.300874857360213E-2</v>
      </c>
    </row>
    <row r="983" spans="1:14" x14ac:dyDescent="0.35">
      <c r="A983" t="s">
        <v>219</v>
      </c>
      <c r="B983" t="s">
        <v>16</v>
      </c>
      <c r="C983" s="1">
        <v>42094</v>
      </c>
      <c r="D983" s="2">
        <v>4515000000</v>
      </c>
      <c r="E983" s="2">
        <v>1429000000</v>
      </c>
      <c r="F983" s="2">
        <v>1030000000</v>
      </c>
      <c r="G983" s="2">
        <v>1094000000</v>
      </c>
      <c r="H983" s="2">
        <v>14000000</v>
      </c>
      <c r="I983" t="s">
        <v>22</v>
      </c>
      <c r="J983" t="s">
        <v>93</v>
      </c>
      <c r="K983" s="2">
        <f>+Table1_1[[#This Row],[ Total Revenue ]]-Table1_1[[#This Row],[ Cost of Goods Sold ]]</f>
        <v>3086000000</v>
      </c>
      <c r="L983" s="2">
        <f>Table1_1[[#This Row],[Gross Profit (Total Revenue - Cost of Goods Sold)]]-SUM(F983:H983)</f>
        <v>948000000</v>
      </c>
      <c r="M983" s="63">
        <f>1-(Table1_1[[#This Row],[ Cost of Goods Sold ]]/Table1_1[[#This Row],[ Total Revenue ]])</f>
        <v>0.68349944629014403</v>
      </c>
      <c r="N983" s="63">
        <f>+Table1_1[[#This Row],[Operating Profit (Gross Profit - Total operating expenses)]]/Table1_1[[#This Row],[ Total Revenue ]]</f>
        <v>0.20996677740863787</v>
      </c>
    </row>
    <row r="984" spans="1:14" x14ac:dyDescent="0.35">
      <c r="A984" t="s">
        <v>220</v>
      </c>
      <c r="B984" t="s">
        <v>16</v>
      </c>
      <c r="C984" s="1">
        <v>42369</v>
      </c>
      <c r="D984" s="2">
        <v>8592000000</v>
      </c>
      <c r="E984" s="2">
        <v>1771000000</v>
      </c>
      <c r="F984" s="2">
        <v>3660000000</v>
      </c>
      <c r="G984" s="2">
        <v>923000000</v>
      </c>
      <c r="H984" s="2">
        <v>41000000</v>
      </c>
      <c r="I984" t="s">
        <v>22</v>
      </c>
      <c r="J984" t="s">
        <v>57</v>
      </c>
      <c r="K984" s="2">
        <f>+Table1_1[[#This Row],[ Total Revenue ]]-Table1_1[[#This Row],[ Cost of Goods Sold ]]</f>
        <v>6821000000</v>
      </c>
      <c r="L984" s="2">
        <f>Table1_1[[#This Row],[Gross Profit (Total Revenue - Cost of Goods Sold)]]-SUM(F984:H984)</f>
        <v>2197000000</v>
      </c>
      <c r="M984" s="63">
        <f>1-(Table1_1[[#This Row],[ Cost of Goods Sold ]]/Table1_1[[#This Row],[ Total Revenue ]])</f>
        <v>0.79387802607076352</v>
      </c>
      <c r="N984" s="63">
        <f>+Table1_1[[#This Row],[Operating Profit (Gross Profit - Total operating expenses)]]/Table1_1[[#This Row],[ Total Revenue ]]</f>
        <v>0.25570297951582865</v>
      </c>
    </row>
    <row r="985" spans="1:14" x14ac:dyDescent="0.35">
      <c r="A985" t="s">
        <v>221</v>
      </c>
      <c r="B985" t="s">
        <v>16</v>
      </c>
      <c r="C985" s="1">
        <v>42004</v>
      </c>
      <c r="D985" s="2">
        <v>14280500000</v>
      </c>
      <c r="E985" s="2">
        <v>7679100000</v>
      </c>
      <c r="F985" s="2">
        <v>4577600000</v>
      </c>
      <c r="G985" t="s">
        <v>12</v>
      </c>
      <c r="H985" t="s">
        <v>12</v>
      </c>
      <c r="I985" t="s">
        <v>59</v>
      </c>
      <c r="J985" t="s">
        <v>60</v>
      </c>
      <c r="K985" s="2">
        <f>+Table1_1[[#This Row],[ Total Revenue ]]-Table1_1[[#This Row],[ Cost of Goods Sold ]]</f>
        <v>6601400000</v>
      </c>
      <c r="L985" s="2">
        <f>Table1_1[[#This Row],[Gross Profit (Total Revenue - Cost of Goods Sold)]]-SUM(F985:H985)</f>
        <v>2023800000</v>
      </c>
      <c r="M985" s="63">
        <f>1-(Table1_1[[#This Row],[ Cost of Goods Sold ]]/Table1_1[[#This Row],[ Total Revenue ]])</f>
        <v>0.4622667273554848</v>
      </c>
      <c r="N985" s="63">
        <f>+Table1_1[[#This Row],[Operating Profit (Gross Profit - Total operating expenses)]]/Table1_1[[#This Row],[ Total Revenue ]]</f>
        <v>0.14171772697034418</v>
      </c>
    </row>
    <row r="986" spans="1:14" x14ac:dyDescent="0.35">
      <c r="A986" t="s">
        <v>222</v>
      </c>
      <c r="B986" t="s">
        <v>16</v>
      </c>
      <c r="C986" s="1">
        <v>42369</v>
      </c>
      <c r="D986" s="2">
        <v>12554000000</v>
      </c>
      <c r="E986" s="2">
        <v>7060000000</v>
      </c>
      <c r="F986" s="2">
        <v>1937000000</v>
      </c>
      <c r="G986" t="s">
        <v>12</v>
      </c>
      <c r="H986" s="2">
        <v>1130000000</v>
      </c>
      <c r="I986" t="s">
        <v>42</v>
      </c>
      <c r="J986" t="s">
        <v>45</v>
      </c>
      <c r="K986" s="2">
        <f>+Table1_1[[#This Row],[ Total Revenue ]]-Table1_1[[#This Row],[ Cost of Goods Sold ]]</f>
        <v>5494000000</v>
      </c>
      <c r="L986" s="2">
        <f>Table1_1[[#This Row],[Gross Profit (Total Revenue - Cost of Goods Sold)]]-SUM(F986:H986)</f>
        <v>2427000000</v>
      </c>
      <c r="M986" s="63">
        <f>1-(Table1_1[[#This Row],[ Cost of Goods Sold ]]/Table1_1[[#This Row],[ Total Revenue ]])</f>
        <v>0.43762944081567623</v>
      </c>
      <c r="N986" s="63">
        <f>+Table1_1[[#This Row],[Operating Profit (Gross Profit - Total operating expenses)]]/Table1_1[[#This Row],[ Total Revenue ]]</f>
        <v>0.19332483670543252</v>
      </c>
    </row>
    <row r="987" spans="1:14" x14ac:dyDescent="0.35">
      <c r="A987" t="s">
        <v>223</v>
      </c>
      <c r="B987" t="s">
        <v>16</v>
      </c>
      <c r="C987" s="1">
        <v>42004</v>
      </c>
      <c r="D987" s="2">
        <v>2436400000</v>
      </c>
      <c r="E987" s="2">
        <v>844700000</v>
      </c>
      <c r="F987" s="2">
        <v>751700000</v>
      </c>
      <c r="G987" t="s">
        <v>12</v>
      </c>
      <c r="H987" s="2">
        <v>201800000</v>
      </c>
      <c r="I987" t="s">
        <v>13</v>
      </c>
      <c r="J987" t="s">
        <v>211</v>
      </c>
      <c r="K987" s="2">
        <f>+Table1_1[[#This Row],[ Total Revenue ]]-Table1_1[[#This Row],[ Cost of Goods Sold ]]</f>
        <v>1591700000</v>
      </c>
      <c r="L987" s="2">
        <f>Table1_1[[#This Row],[Gross Profit (Total Revenue - Cost of Goods Sold)]]-SUM(F987:H987)</f>
        <v>638200000</v>
      </c>
      <c r="M987" s="63">
        <f>1-(Table1_1[[#This Row],[ Cost of Goods Sold ]]/Table1_1[[#This Row],[ Total Revenue ]])</f>
        <v>0.65329995074700375</v>
      </c>
      <c r="N987" s="63">
        <f>+Table1_1[[#This Row],[Operating Profit (Gross Profit - Total operating expenses)]]/Table1_1[[#This Row],[ Total Revenue ]]</f>
        <v>0.26194385158430472</v>
      </c>
    </row>
    <row r="988" spans="1:14" x14ac:dyDescent="0.35">
      <c r="A988" t="s">
        <v>224</v>
      </c>
      <c r="B988" t="s">
        <v>16</v>
      </c>
      <c r="C988" s="1">
        <v>42004</v>
      </c>
      <c r="D988" s="2">
        <v>13413000000</v>
      </c>
      <c r="E988" s="2">
        <v>8742000000</v>
      </c>
      <c r="F988" s="2">
        <v>322000000</v>
      </c>
      <c r="G988" t="s">
        <v>12</v>
      </c>
      <c r="H988" s="2">
        <v>1720000000</v>
      </c>
      <c r="I988" t="s">
        <v>42</v>
      </c>
      <c r="J988" t="s">
        <v>45</v>
      </c>
      <c r="K988" s="2">
        <f>+Table1_1[[#This Row],[ Total Revenue ]]-Table1_1[[#This Row],[ Cost of Goods Sold ]]</f>
        <v>4671000000</v>
      </c>
      <c r="L988" s="2">
        <f>Table1_1[[#This Row],[Gross Profit (Total Revenue - Cost of Goods Sold)]]-SUM(F988:H988)</f>
        <v>2629000000</v>
      </c>
      <c r="M988" s="63">
        <f>1-(Table1_1[[#This Row],[ Cost of Goods Sold ]]/Table1_1[[#This Row],[ Total Revenue ]])</f>
        <v>0.34824424066204429</v>
      </c>
      <c r="N988" s="63">
        <f>+Table1_1[[#This Row],[Operating Profit (Gross Profit - Total operating expenses)]]/Table1_1[[#This Row],[ Total Revenue ]]</f>
        <v>0.19600387683590548</v>
      </c>
    </row>
    <row r="989" spans="1:14" x14ac:dyDescent="0.35">
      <c r="A989" t="s">
        <v>225</v>
      </c>
      <c r="B989" t="s">
        <v>16</v>
      </c>
      <c r="C989" s="1">
        <v>42185</v>
      </c>
      <c r="D989" s="2">
        <v>10780400000</v>
      </c>
      <c r="E989" s="2">
        <v>2100600000</v>
      </c>
      <c r="F989" s="2">
        <v>7073500000</v>
      </c>
      <c r="G989" t="s">
        <v>12</v>
      </c>
      <c r="H989" t="s">
        <v>12</v>
      </c>
      <c r="I989" t="s">
        <v>36</v>
      </c>
      <c r="J989" t="s">
        <v>170</v>
      </c>
      <c r="K989" s="2">
        <f>+Table1_1[[#This Row],[ Total Revenue ]]-Table1_1[[#This Row],[ Cost of Goods Sold ]]</f>
        <v>8679800000</v>
      </c>
      <c r="L989" s="2">
        <f>Table1_1[[#This Row],[Gross Profit (Total Revenue - Cost of Goods Sold)]]-SUM(F989:H989)</f>
        <v>1606300000</v>
      </c>
      <c r="M989" s="63">
        <f>1-(Table1_1[[#This Row],[ Cost of Goods Sold ]]/Table1_1[[#This Row],[ Total Revenue ]])</f>
        <v>0.80514637675781975</v>
      </c>
      <c r="N989" s="63">
        <f>+Table1_1[[#This Row],[Operating Profit (Gross Profit - Total operating expenses)]]/Table1_1[[#This Row],[ Total Revenue ]]</f>
        <v>0.1490018923231049</v>
      </c>
    </row>
    <row r="990" spans="1:14" x14ac:dyDescent="0.35">
      <c r="A990" t="s">
        <v>226</v>
      </c>
      <c r="B990" t="s">
        <v>16</v>
      </c>
      <c r="C990" s="1">
        <v>42004</v>
      </c>
      <c r="D990" s="2">
        <v>9527000000</v>
      </c>
      <c r="E990" s="2">
        <v>7306000000</v>
      </c>
      <c r="F990" s="2">
        <v>755000000</v>
      </c>
      <c r="G990" s="2">
        <v>227000000</v>
      </c>
      <c r="H990" t="s">
        <v>12</v>
      </c>
      <c r="I990" t="s">
        <v>59</v>
      </c>
      <c r="J990" t="s">
        <v>193</v>
      </c>
      <c r="K990" s="2">
        <f>+Table1_1[[#This Row],[ Total Revenue ]]-Table1_1[[#This Row],[ Cost of Goods Sold ]]</f>
        <v>2221000000</v>
      </c>
      <c r="L990" s="2">
        <f>Table1_1[[#This Row],[Gross Profit (Total Revenue - Cost of Goods Sold)]]-SUM(F990:H990)</f>
        <v>1239000000</v>
      </c>
      <c r="M990" s="63">
        <f>1-(Table1_1[[#This Row],[ Cost of Goods Sold ]]/Table1_1[[#This Row],[ Total Revenue ]])</f>
        <v>0.23312690248766665</v>
      </c>
      <c r="N990" s="63">
        <f>+Table1_1[[#This Row],[Operating Profit (Gross Profit - Total operating expenses)]]/Table1_1[[#This Row],[ Total Revenue ]]</f>
        <v>0.13005143277002204</v>
      </c>
    </row>
    <row r="991" spans="1:14" x14ac:dyDescent="0.35">
      <c r="A991" t="s">
        <v>227</v>
      </c>
      <c r="B991" t="s">
        <v>16</v>
      </c>
      <c r="C991" s="1">
        <v>42277</v>
      </c>
      <c r="D991" s="2">
        <v>16249000000</v>
      </c>
      <c r="E991" s="2">
        <v>9241000000</v>
      </c>
      <c r="F991" s="2">
        <v>4065000000</v>
      </c>
      <c r="G991" t="s">
        <v>12</v>
      </c>
      <c r="H991" t="s">
        <v>12</v>
      </c>
      <c r="I991" t="s">
        <v>13</v>
      </c>
      <c r="J991" t="s">
        <v>164</v>
      </c>
      <c r="K991" s="2">
        <f>+Table1_1[[#This Row],[ Total Revenue ]]-Table1_1[[#This Row],[ Cost of Goods Sold ]]</f>
        <v>7008000000</v>
      </c>
      <c r="L991" s="2">
        <f>Table1_1[[#This Row],[Gross Profit (Total Revenue - Cost of Goods Sold)]]-SUM(F991:H991)</f>
        <v>2943000000</v>
      </c>
      <c r="M991" s="63">
        <f>1-(Table1_1[[#This Row],[ Cost of Goods Sold ]]/Table1_1[[#This Row],[ Total Revenue ]])</f>
        <v>0.43128807926641644</v>
      </c>
      <c r="N991" s="63">
        <f>+Table1_1[[#This Row],[Operating Profit (Gross Profit - Total operating expenses)]]/Table1_1[[#This Row],[ Total Revenue ]]</f>
        <v>0.18111883808234353</v>
      </c>
    </row>
    <row r="992" spans="1:14" x14ac:dyDescent="0.35">
      <c r="A992" t="s">
        <v>228</v>
      </c>
      <c r="B992" t="s">
        <v>16</v>
      </c>
      <c r="C992" s="1">
        <v>42004</v>
      </c>
      <c r="D992" s="2">
        <v>18035340000</v>
      </c>
      <c r="E992" s="2">
        <v>2534389000</v>
      </c>
      <c r="F992" s="2">
        <v>5285634000</v>
      </c>
      <c r="G992" t="s">
        <v>12</v>
      </c>
      <c r="H992" s="2">
        <v>3997041000</v>
      </c>
      <c r="I992" t="s">
        <v>83</v>
      </c>
      <c r="J992" t="s">
        <v>84</v>
      </c>
      <c r="K992" s="2">
        <f>+Table1_1[[#This Row],[ Total Revenue ]]-Table1_1[[#This Row],[ Cost of Goods Sold ]]</f>
        <v>15500951000</v>
      </c>
      <c r="L992" s="2">
        <f>Table1_1[[#This Row],[Gross Profit (Total Revenue - Cost of Goods Sold)]]-SUM(F992:H992)</f>
        <v>6218276000</v>
      </c>
      <c r="M992" s="63">
        <f>1-(Table1_1[[#This Row],[ Cost of Goods Sold ]]/Table1_1[[#This Row],[ Total Revenue ]])</f>
        <v>0.85947650557183841</v>
      </c>
      <c r="N992" s="63">
        <f>+Table1_1[[#This Row],[Operating Profit (Gross Profit - Total operating expenses)]]/Table1_1[[#This Row],[ Total Revenue ]]</f>
        <v>0.34478285410754661</v>
      </c>
    </row>
    <row r="993" spans="1:14" x14ac:dyDescent="0.35">
      <c r="A993" t="s">
        <v>229</v>
      </c>
      <c r="B993" t="s">
        <v>16</v>
      </c>
      <c r="C993" s="1">
        <v>42004</v>
      </c>
      <c r="D993" s="2">
        <v>2443776000</v>
      </c>
      <c r="E993" s="2">
        <v>1197885000</v>
      </c>
      <c r="F993" s="2">
        <v>734119000</v>
      </c>
      <c r="G993" t="s">
        <v>12</v>
      </c>
      <c r="H993" t="s">
        <v>12</v>
      </c>
      <c r="I993" t="s">
        <v>52</v>
      </c>
      <c r="J993" t="s">
        <v>53</v>
      </c>
      <c r="K993" s="2">
        <f>+Table1_1[[#This Row],[ Total Revenue ]]-Table1_1[[#This Row],[ Cost of Goods Sold ]]</f>
        <v>1245891000</v>
      </c>
      <c r="L993" s="2">
        <f>Table1_1[[#This Row],[Gross Profit (Total Revenue - Cost of Goods Sold)]]-SUM(F993:H993)</f>
        <v>511772000</v>
      </c>
      <c r="M993" s="63">
        <f>1-(Table1_1[[#This Row],[ Cost of Goods Sold ]]/Table1_1[[#This Row],[ Total Revenue ]])</f>
        <v>0.50982209498742925</v>
      </c>
      <c r="N993" s="63">
        <f>+Table1_1[[#This Row],[Operating Profit (Gross Profit - Total operating expenses)]]/Table1_1[[#This Row],[ Total Revenue ]]</f>
        <v>0.20941853917871359</v>
      </c>
    </row>
    <row r="994" spans="1:14" x14ac:dyDescent="0.35">
      <c r="A994" t="s">
        <v>230</v>
      </c>
      <c r="B994" t="s">
        <v>16</v>
      </c>
      <c r="C994" s="1">
        <v>42004</v>
      </c>
      <c r="D994" s="2">
        <v>2614748000</v>
      </c>
      <c r="E994" s="2">
        <v>883564000</v>
      </c>
      <c r="F994" s="2">
        <v>50948000</v>
      </c>
      <c r="G994" t="s">
        <v>12</v>
      </c>
      <c r="H994" s="2">
        <v>758861000</v>
      </c>
      <c r="I994" t="s">
        <v>52</v>
      </c>
      <c r="J994" t="s">
        <v>53</v>
      </c>
      <c r="K994" s="2">
        <f>+Table1_1[[#This Row],[ Total Revenue ]]-Table1_1[[#This Row],[ Cost of Goods Sold ]]</f>
        <v>1731184000</v>
      </c>
      <c r="L994" s="2">
        <f>Table1_1[[#This Row],[Gross Profit (Total Revenue - Cost of Goods Sold)]]-SUM(F994:H994)</f>
        <v>921375000</v>
      </c>
      <c r="M994" s="63">
        <f>1-(Table1_1[[#This Row],[ Cost of Goods Sold ]]/Table1_1[[#This Row],[ Total Revenue ]])</f>
        <v>0.66208445326280008</v>
      </c>
      <c r="N994" s="63">
        <f>+Table1_1[[#This Row],[Operating Profit (Gross Profit - Total operating expenses)]]/Table1_1[[#This Row],[ Total Revenue ]]</f>
        <v>0.35237621369248584</v>
      </c>
    </row>
    <row r="995" spans="1:14" x14ac:dyDescent="0.35">
      <c r="A995" t="s">
        <v>231</v>
      </c>
      <c r="B995" t="s">
        <v>16</v>
      </c>
      <c r="C995" s="1">
        <v>42369</v>
      </c>
      <c r="D995" s="2">
        <v>1954000000</v>
      </c>
      <c r="E995" s="2">
        <v>523043000</v>
      </c>
      <c r="F995" s="2">
        <v>249925000</v>
      </c>
      <c r="G995" t="s">
        <v>12</v>
      </c>
      <c r="H995" s="2">
        <v>819216000</v>
      </c>
      <c r="I995" t="s">
        <v>83</v>
      </c>
      <c r="J995" t="s">
        <v>84</v>
      </c>
      <c r="K995" s="2">
        <f>+Table1_1[[#This Row],[ Total Revenue ]]-Table1_1[[#This Row],[ Cost of Goods Sold ]]</f>
        <v>1430957000</v>
      </c>
      <c r="L995" s="2">
        <f>Table1_1[[#This Row],[Gross Profit (Total Revenue - Cost of Goods Sold)]]-SUM(F995:H995)</f>
        <v>361816000</v>
      </c>
      <c r="M995" s="63">
        <f>1-(Table1_1[[#This Row],[ Cost of Goods Sold ]]/Table1_1[[#This Row],[ Total Revenue ]])</f>
        <v>0.73232190378710338</v>
      </c>
      <c r="N995" s="63">
        <f>+Table1_1[[#This Row],[Operating Profit (Gross Profit - Total operating expenses)]]/Table1_1[[#This Row],[ Total Revenue ]]</f>
        <v>0.18516683725690891</v>
      </c>
    </row>
    <row r="996" spans="1:14" x14ac:dyDescent="0.35">
      <c r="A996" t="s">
        <v>232</v>
      </c>
      <c r="B996" t="s">
        <v>16</v>
      </c>
      <c r="C996" s="1">
        <v>42004</v>
      </c>
      <c r="D996" s="2">
        <v>7741856000</v>
      </c>
      <c r="E996" s="2">
        <v>4449139000</v>
      </c>
      <c r="F996" s="2">
        <v>1034507000</v>
      </c>
      <c r="G996" t="s">
        <v>12</v>
      </c>
      <c r="H996" s="2">
        <v>625361000</v>
      </c>
      <c r="I996" t="s">
        <v>42</v>
      </c>
      <c r="J996" t="s">
        <v>43</v>
      </c>
      <c r="K996" s="2">
        <f>+Table1_1[[#This Row],[ Total Revenue ]]-Table1_1[[#This Row],[ Cost of Goods Sold ]]</f>
        <v>3292717000</v>
      </c>
      <c r="L996" s="2">
        <f>Table1_1[[#This Row],[Gross Profit (Total Revenue - Cost of Goods Sold)]]-SUM(F996:H996)</f>
        <v>1632849000</v>
      </c>
      <c r="M996" s="63">
        <f>1-(Table1_1[[#This Row],[ Cost of Goods Sold ]]/Table1_1[[#This Row],[ Total Revenue ]])</f>
        <v>0.42531364572009611</v>
      </c>
      <c r="N996" s="63">
        <f>+Table1_1[[#This Row],[Operating Profit (Gross Profit - Total operating expenses)]]/Table1_1[[#This Row],[ Total Revenue ]]</f>
        <v>0.2109118278614327</v>
      </c>
    </row>
    <row r="997" spans="1:14" x14ac:dyDescent="0.35">
      <c r="A997" t="s">
        <v>233</v>
      </c>
      <c r="B997" t="s">
        <v>16</v>
      </c>
      <c r="C997" s="1">
        <v>42004</v>
      </c>
      <c r="D997" s="2">
        <v>970938000</v>
      </c>
      <c r="E997" s="2">
        <v>312546000</v>
      </c>
      <c r="F997" s="2">
        <v>40878000</v>
      </c>
      <c r="G997" t="s">
        <v>12</v>
      </c>
      <c r="H997" s="2">
        <v>360592000</v>
      </c>
      <c r="I997" t="s">
        <v>52</v>
      </c>
      <c r="J997" t="s">
        <v>234</v>
      </c>
      <c r="K997" s="2">
        <f>+Table1_1[[#This Row],[ Total Revenue ]]-Table1_1[[#This Row],[ Cost of Goods Sold ]]</f>
        <v>658392000</v>
      </c>
      <c r="L997" s="2">
        <f>Table1_1[[#This Row],[Gross Profit (Total Revenue - Cost of Goods Sold)]]-SUM(F997:H997)</f>
        <v>256922000</v>
      </c>
      <c r="M997" s="63">
        <f>1-(Table1_1[[#This Row],[ Cost of Goods Sold ]]/Table1_1[[#This Row],[ Total Revenue ]])</f>
        <v>0.67809891053805704</v>
      </c>
      <c r="N997" s="63">
        <f>+Table1_1[[#This Row],[Operating Profit (Gross Profit - Total operating expenses)]]/Table1_1[[#This Row],[ Total Revenue ]]</f>
        <v>0.2646121585518334</v>
      </c>
    </row>
    <row r="998" spans="1:14" x14ac:dyDescent="0.35">
      <c r="A998" t="s">
        <v>235</v>
      </c>
      <c r="B998" t="s">
        <v>16</v>
      </c>
      <c r="C998" s="1">
        <v>42004</v>
      </c>
      <c r="D998" s="2">
        <v>1665000000</v>
      </c>
      <c r="E998" t="s">
        <v>12</v>
      </c>
      <c r="F998" s="2">
        <v>958000000</v>
      </c>
      <c r="G998" t="s">
        <v>12</v>
      </c>
      <c r="H998" s="2">
        <v>136000000</v>
      </c>
      <c r="I998" t="s">
        <v>47</v>
      </c>
      <c r="J998" t="s">
        <v>236</v>
      </c>
      <c r="K998" s="2" t="e">
        <f>+Table1_1[[#This Row],[ Total Revenue ]]-Table1_1[[#This Row],[ Cost of Goods Sold ]]</f>
        <v>#VALUE!</v>
      </c>
      <c r="L998" s="2" t="e">
        <f>Table1_1[[#This Row],[Gross Profit (Total Revenue - Cost of Goods Sold)]]-SUM(F998:H998)</f>
        <v>#VALUE!</v>
      </c>
      <c r="M998" s="63" t="e">
        <f>1-(Table1_1[[#This Row],[ Cost of Goods Sold ]]/Table1_1[[#This Row],[ Total Revenue ]])</f>
        <v>#VALUE!</v>
      </c>
      <c r="N998" s="63" t="e">
        <f>+Table1_1[[#This Row],[Operating Profit (Gross Profit - Total operating expenses)]]/Table1_1[[#This Row],[ Total Revenue ]]</f>
        <v>#VALUE!</v>
      </c>
    </row>
    <row r="999" spans="1:14" x14ac:dyDescent="0.35">
      <c r="A999" t="s">
        <v>237</v>
      </c>
      <c r="B999" t="s">
        <v>16</v>
      </c>
      <c r="C999" s="1">
        <v>42004</v>
      </c>
      <c r="D999" s="2">
        <v>22552000000</v>
      </c>
      <c r="E999" s="2">
        <v>15646000000</v>
      </c>
      <c r="F999" s="2">
        <v>3810000000</v>
      </c>
      <c r="G999" s="2">
        <v>647000000</v>
      </c>
      <c r="H999" t="s">
        <v>12</v>
      </c>
      <c r="I999" t="s">
        <v>13</v>
      </c>
      <c r="J999" t="s">
        <v>164</v>
      </c>
      <c r="K999" s="2">
        <f>+Table1_1[[#This Row],[ Total Revenue ]]-Table1_1[[#This Row],[ Cost of Goods Sold ]]</f>
        <v>6906000000</v>
      </c>
      <c r="L999" s="2">
        <f>Table1_1[[#This Row],[Gross Profit (Total Revenue - Cost of Goods Sold)]]-SUM(F999:H999)</f>
        <v>2449000000</v>
      </c>
      <c r="M999" s="63">
        <f>1-(Table1_1[[#This Row],[ Cost of Goods Sold ]]/Table1_1[[#This Row],[ Total Revenue ]])</f>
        <v>0.30622561191912023</v>
      </c>
      <c r="N999" s="63">
        <f>+Table1_1[[#This Row],[Operating Profit (Gross Profit - Total operating expenses)]]/Table1_1[[#This Row],[ Total Revenue ]]</f>
        <v>0.10859347286271727</v>
      </c>
    </row>
    <row r="1000" spans="1:14" x14ac:dyDescent="0.35">
      <c r="A1000" t="s">
        <v>238</v>
      </c>
      <c r="B1000" t="s">
        <v>16</v>
      </c>
      <c r="C1000" s="1">
        <v>42004</v>
      </c>
      <c r="D1000" s="2">
        <v>12494921000</v>
      </c>
      <c r="E1000" s="2">
        <v>8126187000</v>
      </c>
      <c r="F1000" s="2">
        <v>863455000</v>
      </c>
      <c r="G1000" t="s">
        <v>12</v>
      </c>
      <c r="H1000" s="2">
        <v>1318638000</v>
      </c>
      <c r="I1000" t="s">
        <v>42</v>
      </c>
      <c r="J1000" t="s">
        <v>45</v>
      </c>
      <c r="K1000" s="2">
        <f>+Table1_1[[#This Row],[ Total Revenue ]]-Table1_1[[#This Row],[ Cost of Goods Sold ]]</f>
        <v>4368734000</v>
      </c>
      <c r="L1000" s="2">
        <f>Table1_1[[#This Row],[Gross Profit (Total Revenue - Cost of Goods Sold)]]-SUM(F1000:H1000)</f>
        <v>2186641000</v>
      </c>
      <c r="M1000" s="63">
        <f>1-(Table1_1[[#This Row],[ Cost of Goods Sold ]]/Table1_1[[#This Row],[ Total Revenue ]])</f>
        <v>0.34964078604418547</v>
      </c>
      <c r="N1000" s="63">
        <f>+Table1_1[[#This Row],[Operating Profit (Gross Profit - Total operating expenses)]]/Table1_1[[#This Row],[ Total Revenue ]]</f>
        <v>0.17500238696987361</v>
      </c>
    </row>
    <row r="1001" spans="1:14" x14ac:dyDescent="0.35">
      <c r="A1001" t="s">
        <v>239</v>
      </c>
      <c r="B1001" t="s">
        <v>16</v>
      </c>
      <c r="C1001" s="1">
        <v>42004</v>
      </c>
      <c r="D1001" s="2">
        <v>2322900000</v>
      </c>
      <c r="E1001" s="2">
        <v>625600000</v>
      </c>
      <c r="F1001" s="2">
        <v>928700000</v>
      </c>
      <c r="G1001" s="2">
        <v>346500000</v>
      </c>
      <c r="H1001" t="s">
        <v>12</v>
      </c>
      <c r="I1001" t="s">
        <v>25</v>
      </c>
      <c r="J1001" t="s">
        <v>30</v>
      </c>
      <c r="K1001" s="2">
        <f>+Table1_1[[#This Row],[ Total Revenue ]]-Table1_1[[#This Row],[ Cost of Goods Sold ]]</f>
        <v>1697300000</v>
      </c>
      <c r="L1001" s="2">
        <f>Table1_1[[#This Row],[Gross Profit (Total Revenue - Cost of Goods Sold)]]-SUM(F1001:H1001)</f>
        <v>422100000</v>
      </c>
      <c r="M1001" s="63">
        <f>1-(Table1_1[[#This Row],[ Cost of Goods Sold ]]/Table1_1[[#This Row],[ Total Revenue ]])</f>
        <v>0.73068147574152997</v>
      </c>
      <c r="N1001" s="63">
        <f>+Table1_1[[#This Row],[Operating Profit (Gross Profit - Total operating expenses)]]/Table1_1[[#This Row],[ Total Revenue ]]</f>
        <v>0.18171251452925222</v>
      </c>
    </row>
    <row r="1002" spans="1:14" x14ac:dyDescent="0.35">
      <c r="A1002" t="s">
        <v>240</v>
      </c>
      <c r="B1002" t="s">
        <v>16</v>
      </c>
      <c r="C1002" s="1">
        <v>42369</v>
      </c>
      <c r="D1002" s="2">
        <v>29447000000</v>
      </c>
      <c r="E1002" s="2">
        <v>21406000000</v>
      </c>
      <c r="F1002" s="2">
        <v>1200000000</v>
      </c>
      <c r="G1002" t="s">
        <v>12</v>
      </c>
      <c r="H1002" s="2">
        <v>2450000000</v>
      </c>
      <c r="I1002" t="s">
        <v>42</v>
      </c>
      <c r="J1002" t="s">
        <v>43</v>
      </c>
      <c r="K1002" s="2">
        <f>+Table1_1[[#This Row],[ Total Revenue ]]-Table1_1[[#This Row],[ Cost of Goods Sold ]]</f>
        <v>8041000000</v>
      </c>
      <c r="L1002" s="2">
        <f>Table1_1[[#This Row],[Gross Profit (Total Revenue - Cost of Goods Sold)]]-SUM(F1002:H1002)</f>
        <v>4391000000</v>
      </c>
      <c r="M1002" s="63">
        <f>1-(Table1_1[[#This Row],[ Cost of Goods Sold ]]/Table1_1[[#This Row],[ Total Revenue ]])</f>
        <v>0.27306686589465823</v>
      </c>
      <c r="N1002" s="63">
        <f>+Table1_1[[#This Row],[Operating Profit (Gross Profit - Total operating expenses)]]/Table1_1[[#This Row],[ Total Revenue ]]</f>
        <v>0.14911535979896084</v>
      </c>
    </row>
    <row r="1003" spans="1:14" x14ac:dyDescent="0.35">
      <c r="A1003" t="s">
        <v>241</v>
      </c>
      <c r="B1003" t="s">
        <v>16</v>
      </c>
      <c r="C1003" s="1">
        <v>42004</v>
      </c>
      <c r="D1003" s="2">
        <v>6564721000</v>
      </c>
      <c r="E1003" s="2">
        <v>4583294000</v>
      </c>
      <c r="F1003" s="2">
        <v>1337487000</v>
      </c>
      <c r="G1003" t="s">
        <v>12</v>
      </c>
      <c r="H1003" s="2">
        <v>49292000</v>
      </c>
      <c r="I1003" t="s">
        <v>13</v>
      </c>
      <c r="J1003" t="s">
        <v>146</v>
      </c>
      <c r="K1003" s="2">
        <f>+Table1_1[[#This Row],[ Total Revenue ]]-Table1_1[[#This Row],[ Cost of Goods Sold ]]</f>
        <v>1981427000</v>
      </c>
      <c r="L1003" s="2">
        <f>Table1_1[[#This Row],[Gross Profit (Total Revenue - Cost of Goods Sold)]]-SUM(F1003:H1003)</f>
        <v>594648000</v>
      </c>
      <c r="M1003" s="63">
        <f>1-(Table1_1[[#This Row],[ Cost of Goods Sold ]]/Table1_1[[#This Row],[ Total Revenue ]])</f>
        <v>0.3018295827042764</v>
      </c>
      <c r="N1003" s="63">
        <f>+Table1_1[[#This Row],[Operating Profit (Gross Profit - Total operating expenses)]]/Table1_1[[#This Row],[ Total Revenue ]]</f>
        <v>9.058237204597118E-2</v>
      </c>
    </row>
    <row r="1004" spans="1:14" x14ac:dyDescent="0.35">
      <c r="A1004" t="s">
        <v>242</v>
      </c>
      <c r="B1004" t="s">
        <v>16</v>
      </c>
      <c r="C1004" s="1">
        <v>42369</v>
      </c>
      <c r="D1004" s="2">
        <v>6672317000</v>
      </c>
      <c r="E1004" s="2">
        <v>1309559000</v>
      </c>
      <c r="F1004" s="2">
        <v>4785243000</v>
      </c>
      <c r="G1004" t="s">
        <v>12</v>
      </c>
      <c r="H1004" s="2">
        <v>156458000</v>
      </c>
      <c r="I1004" t="s">
        <v>19</v>
      </c>
      <c r="J1004" t="s">
        <v>77</v>
      </c>
      <c r="K1004" s="2">
        <f>+Table1_1[[#This Row],[ Total Revenue ]]-Table1_1[[#This Row],[ Cost of Goods Sold ]]</f>
        <v>5362758000</v>
      </c>
      <c r="L1004" s="2">
        <f>Table1_1[[#This Row],[Gross Profit (Total Revenue - Cost of Goods Sold)]]-SUM(F1004:H1004)</f>
        <v>421057000</v>
      </c>
      <c r="M1004" s="63">
        <f>1-(Table1_1[[#This Row],[ Cost of Goods Sold ]]/Table1_1[[#This Row],[ Total Revenue ]])</f>
        <v>0.80373249652257228</v>
      </c>
      <c r="N1004" s="63">
        <f>+Table1_1[[#This Row],[Operating Profit (Gross Profit - Total operating expenses)]]/Table1_1[[#This Row],[ Total Revenue ]]</f>
        <v>6.3105065301903365E-2</v>
      </c>
    </row>
    <row r="1005" spans="1:14" x14ac:dyDescent="0.35">
      <c r="A1005" t="s">
        <v>243</v>
      </c>
      <c r="B1005" t="s">
        <v>16</v>
      </c>
      <c r="C1005" s="1">
        <v>42004</v>
      </c>
      <c r="D1005" s="2">
        <v>647155000</v>
      </c>
      <c r="E1005" s="2">
        <v>172416000</v>
      </c>
      <c r="F1005" s="2">
        <v>71369000</v>
      </c>
      <c r="G1005" t="s">
        <v>12</v>
      </c>
      <c r="H1005" s="2">
        <v>115076000</v>
      </c>
      <c r="I1005" t="s">
        <v>52</v>
      </c>
      <c r="J1005" t="s">
        <v>75</v>
      </c>
      <c r="K1005" s="2">
        <f>+Table1_1[[#This Row],[ Total Revenue ]]-Table1_1[[#This Row],[ Cost of Goods Sold ]]</f>
        <v>474739000</v>
      </c>
      <c r="L1005" s="2">
        <f>Table1_1[[#This Row],[Gross Profit (Total Revenue - Cost of Goods Sold)]]-SUM(F1005:H1005)</f>
        <v>288294000</v>
      </c>
      <c r="M1005" s="63">
        <f>1-(Table1_1[[#This Row],[ Cost of Goods Sold ]]/Table1_1[[#This Row],[ Total Revenue ]])</f>
        <v>0.73357850901252397</v>
      </c>
      <c r="N1005" s="63">
        <f>+Table1_1[[#This Row],[Operating Profit (Gross Profit - Total operating expenses)]]/Table1_1[[#This Row],[ Total Revenue ]]</f>
        <v>0.44547905833996493</v>
      </c>
    </row>
    <row r="1006" spans="1:14" x14ac:dyDescent="0.35">
      <c r="A1006" t="s">
        <v>244</v>
      </c>
      <c r="B1006" t="s">
        <v>16</v>
      </c>
      <c r="C1006" s="1">
        <v>42369</v>
      </c>
      <c r="D1006" s="2">
        <v>149558000000</v>
      </c>
      <c r="E1006" s="2">
        <v>131409000000</v>
      </c>
      <c r="F1006" s="2">
        <v>10502000000</v>
      </c>
      <c r="G1006" t="s">
        <v>12</v>
      </c>
      <c r="H1006" t="s">
        <v>12</v>
      </c>
      <c r="I1006" t="s">
        <v>19</v>
      </c>
      <c r="J1006" t="s">
        <v>245</v>
      </c>
      <c r="K1006" s="2">
        <f>+Table1_1[[#This Row],[ Total Revenue ]]-Table1_1[[#This Row],[ Cost of Goods Sold ]]</f>
        <v>18149000000</v>
      </c>
      <c r="L1006" s="2">
        <f>Table1_1[[#This Row],[Gross Profit (Total Revenue - Cost of Goods Sold)]]-SUM(F1006:H1006)</f>
        <v>7647000000</v>
      </c>
      <c r="M1006" s="63">
        <f>1-(Table1_1[[#This Row],[ Cost of Goods Sold ]]/Table1_1[[#This Row],[ Total Revenue ]])</f>
        <v>0.1213509140266652</v>
      </c>
      <c r="N1006" s="63">
        <f>+Table1_1[[#This Row],[Operating Profit (Gross Profit - Total operating expenses)]]/Table1_1[[#This Row],[ Total Revenue ]]</f>
        <v>5.113066502627743E-2</v>
      </c>
    </row>
    <row r="1007" spans="1:14" x14ac:dyDescent="0.35">
      <c r="A1007" t="s">
        <v>246</v>
      </c>
      <c r="B1007" t="s">
        <v>16</v>
      </c>
      <c r="C1007" s="1">
        <v>42369</v>
      </c>
      <c r="D1007" s="2">
        <v>3869187000</v>
      </c>
      <c r="E1007" s="2">
        <v>1920253000</v>
      </c>
      <c r="F1007" s="2">
        <v>1121590000</v>
      </c>
      <c r="G1007" t="s">
        <v>12</v>
      </c>
      <c r="H1007" t="s">
        <v>12</v>
      </c>
      <c r="I1007" t="s">
        <v>13</v>
      </c>
      <c r="J1007" t="s">
        <v>64</v>
      </c>
      <c r="K1007" s="2">
        <f>+Table1_1[[#This Row],[ Total Revenue ]]-Table1_1[[#This Row],[ Cost of Goods Sold ]]</f>
        <v>1948934000</v>
      </c>
      <c r="L1007" s="2">
        <f>Table1_1[[#This Row],[Gross Profit (Total Revenue - Cost of Goods Sold)]]-SUM(F1007:H1007)</f>
        <v>827344000</v>
      </c>
      <c r="M1007" s="63">
        <f>1-(Table1_1[[#This Row],[ Cost of Goods Sold ]]/Table1_1[[#This Row],[ Total Revenue ]])</f>
        <v>0.50370633417304456</v>
      </c>
      <c r="N1007" s="63">
        <f>+Table1_1[[#This Row],[Operating Profit (Gross Profit - Total operating expenses)]]/Table1_1[[#This Row],[ Total Revenue ]]</f>
        <v>0.21382889997304344</v>
      </c>
    </row>
    <row r="1008" spans="1:14" x14ac:dyDescent="0.35">
      <c r="A1008" t="s">
        <v>247</v>
      </c>
      <c r="B1008" t="s">
        <v>16</v>
      </c>
      <c r="C1008" s="1">
        <v>42369</v>
      </c>
      <c r="D1008" s="2">
        <v>17928000000</v>
      </c>
      <c r="E1008" s="2">
        <v>2867000000</v>
      </c>
      <c r="F1008" s="2">
        <v>4020000000</v>
      </c>
      <c r="G1008" s="2">
        <v>4816000000</v>
      </c>
      <c r="H1008" t="s">
        <v>12</v>
      </c>
      <c r="I1008" t="s">
        <v>22</v>
      </c>
      <c r="J1008" t="s">
        <v>57</v>
      </c>
      <c r="K1008" s="2">
        <f>+Table1_1[[#This Row],[ Total Revenue ]]-Table1_1[[#This Row],[ Cost of Goods Sold ]]</f>
        <v>15061000000</v>
      </c>
      <c r="L1008" s="2">
        <f>Table1_1[[#This Row],[Gross Profit (Total Revenue - Cost of Goods Sold)]]-SUM(F1008:H1008)</f>
        <v>6225000000</v>
      </c>
      <c r="M1008" s="63">
        <f>1-(Table1_1[[#This Row],[ Cost of Goods Sold ]]/Table1_1[[#This Row],[ Total Revenue ]])</f>
        <v>0.84008255243194996</v>
      </c>
      <c r="N1008" s="63">
        <f>+Table1_1[[#This Row],[Operating Profit (Gross Profit - Total operating expenses)]]/Table1_1[[#This Row],[ Total Revenue ]]</f>
        <v>0.34722222222222221</v>
      </c>
    </row>
    <row r="1009" spans="1:14" x14ac:dyDescent="0.35">
      <c r="A1009" t="s">
        <v>248</v>
      </c>
      <c r="B1009" t="s">
        <v>16</v>
      </c>
      <c r="C1009" s="1">
        <v>42004</v>
      </c>
      <c r="D1009" s="2">
        <v>4013600000</v>
      </c>
      <c r="E1009" s="2">
        <v>2646700000</v>
      </c>
      <c r="F1009" s="2">
        <v>943300000</v>
      </c>
      <c r="G1009" t="s">
        <v>12</v>
      </c>
      <c r="H1009" s="2">
        <v>13100000</v>
      </c>
      <c r="I1009" t="s">
        <v>13</v>
      </c>
      <c r="J1009" t="s">
        <v>64</v>
      </c>
      <c r="K1009" s="2">
        <f>+Table1_1[[#This Row],[ Total Revenue ]]-Table1_1[[#This Row],[ Cost of Goods Sold ]]</f>
        <v>1366900000</v>
      </c>
      <c r="L1009" s="2">
        <f>Table1_1[[#This Row],[Gross Profit (Total Revenue - Cost of Goods Sold)]]-SUM(F1009:H1009)</f>
        <v>410500000</v>
      </c>
      <c r="M1009" s="63">
        <f>1-(Table1_1[[#This Row],[ Cost of Goods Sold ]]/Table1_1[[#This Row],[ Total Revenue ]])</f>
        <v>0.34056707195535185</v>
      </c>
      <c r="N1009" s="63">
        <f>+Table1_1[[#This Row],[Operating Profit (Gross Profit - Total operating expenses)]]/Table1_1[[#This Row],[ Total Revenue ]]</f>
        <v>0.10227725732509468</v>
      </c>
    </row>
    <row r="1010" spans="1:14" x14ac:dyDescent="0.35">
      <c r="A1010" t="s">
        <v>249</v>
      </c>
      <c r="B1010" t="s">
        <v>16</v>
      </c>
      <c r="C1010" s="1">
        <v>42004</v>
      </c>
      <c r="D1010" s="2">
        <v>21438000000</v>
      </c>
      <c r="E1010" s="2">
        <v>19504000000</v>
      </c>
      <c r="F1010" s="2">
        <v>592000000</v>
      </c>
      <c r="G1010" s="2">
        <v>126000000</v>
      </c>
      <c r="H1010" t="s">
        <v>12</v>
      </c>
      <c r="I1010" t="s">
        <v>59</v>
      </c>
      <c r="J1010" t="s">
        <v>250</v>
      </c>
      <c r="K1010" s="2">
        <f>+Table1_1[[#This Row],[ Total Revenue ]]-Table1_1[[#This Row],[ Cost of Goods Sold ]]</f>
        <v>1934000000</v>
      </c>
      <c r="L1010" s="2">
        <f>Table1_1[[#This Row],[Gross Profit (Total Revenue - Cost of Goods Sold)]]-SUM(F1010:H1010)</f>
        <v>1216000000</v>
      </c>
      <c r="M1010" s="63">
        <f>1-(Table1_1[[#This Row],[ Cost of Goods Sold ]]/Table1_1[[#This Row],[ Total Revenue ]])</f>
        <v>9.0213639332027196E-2</v>
      </c>
      <c r="N1010" s="63">
        <f>+Table1_1[[#This Row],[Operating Profit (Gross Profit - Total operating expenses)]]/Table1_1[[#This Row],[ Total Revenue ]]</f>
        <v>5.6721709114656217E-2</v>
      </c>
    </row>
    <row r="1011" spans="1:14" x14ac:dyDescent="0.35">
      <c r="A1011" t="s">
        <v>251</v>
      </c>
      <c r="B1011" t="s">
        <v>16</v>
      </c>
      <c r="C1011" s="1">
        <v>42155</v>
      </c>
      <c r="D1011" s="2">
        <v>47453000000</v>
      </c>
      <c r="E1011" s="2">
        <v>16984000000</v>
      </c>
      <c r="F1011" s="2">
        <v>25715000000</v>
      </c>
      <c r="G1011" t="s">
        <v>12</v>
      </c>
      <c r="H1011" s="2">
        <v>2611000000</v>
      </c>
      <c r="I1011" t="s">
        <v>13</v>
      </c>
      <c r="J1011" t="s">
        <v>146</v>
      </c>
      <c r="K1011" s="2">
        <f>+Table1_1[[#This Row],[ Total Revenue ]]-Table1_1[[#This Row],[ Cost of Goods Sold ]]</f>
        <v>30469000000</v>
      </c>
      <c r="L1011" s="2">
        <f>Table1_1[[#This Row],[Gross Profit (Total Revenue - Cost of Goods Sold)]]-SUM(F1011:H1011)</f>
        <v>2143000000</v>
      </c>
      <c r="M1011" s="63">
        <f>1-(Table1_1[[#This Row],[ Cost of Goods Sold ]]/Table1_1[[#This Row],[ Total Revenue ]])</f>
        <v>0.6420879607190273</v>
      </c>
      <c r="N1011" s="63">
        <f>+Table1_1[[#This Row],[Operating Profit (Gross Profit - Total operating expenses)]]/Table1_1[[#This Row],[ Total Revenue ]]</f>
        <v>4.5160474574842478E-2</v>
      </c>
    </row>
    <row r="1012" spans="1:14" x14ac:dyDescent="0.35">
      <c r="A1012" t="s">
        <v>252</v>
      </c>
      <c r="B1012" t="s">
        <v>16</v>
      </c>
      <c r="C1012" s="1">
        <v>42004</v>
      </c>
      <c r="D1012" s="2">
        <v>15049000000</v>
      </c>
      <c r="E1012" s="2">
        <v>6996000000</v>
      </c>
      <c r="F1012" s="2">
        <v>5759000000</v>
      </c>
      <c r="G1012" t="s">
        <v>12</v>
      </c>
      <c r="H1012" s="2">
        <v>1232000000</v>
      </c>
      <c r="I1012" t="s">
        <v>42</v>
      </c>
      <c r="J1012" t="s">
        <v>45</v>
      </c>
      <c r="K1012" s="2">
        <f>+Table1_1[[#This Row],[ Total Revenue ]]-Table1_1[[#This Row],[ Cost of Goods Sold ]]</f>
        <v>8053000000</v>
      </c>
      <c r="L1012" s="2">
        <f>Table1_1[[#This Row],[Gross Profit (Total Revenue - Cost of Goods Sold)]]-SUM(F1012:H1012)</f>
        <v>1062000000</v>
      </c>
      <c r="M1012" s="63">
        <f>1-(Table1_1[[#This Row],[ Cost of Goods Sold ]]/Table1_1[[#This Row],[ Total Revenue ]])</f>
        <v>0.53511861253239412</v>
      </c>
      <c r="N1012" s="63">
        <f>+Table1_1[[#This Row],[Operating Profit (Gross Profit - Total operating expenses)]]/Table1_1[[#This Row],[ Total Revenue ]]</f>
        <v>7.0569473054688026E-2</v>
      </c>
    </row>
    <row r="1013" spans="1:14" x14ac:dyDescent="0.35">
      <c r="A1013" t="s">
        <v>253</v>
      </c>
      <c r="B1013" t="s">
        <v>16</v>
      </c>
      <c r="C1013" s="1">
        <v>42277</v>
      </c>
      <c r="D1013" s="2">
        <v>1919823000</v>
      </c>
      <c r="E1013" s="2">
        <v>332261000</v>
      </c>
      <c r="F1013" s="2">
        <v>738080000</v>
      </c>
      <c r="G1013" s="2">
        <v>296583000</v>
      </c>
      <c r="H1013" t="s">
        <v>12</v>
      </c>
      <c r="I1013" t="s">
        <v>22</v>
      </c>
      <c r="J1013" t="s">
        <v>174</v>
      </c>
      <c r="K1013" s="2">
        <f>+Table1_1[[#This Row],[ Total Revenue ]]-Table1_1[[#This Row],[ Cost of Goods Sold ]]</f>
        <v>1587562000</v>
      </c>
      <c r="L1013" s="2">
        <f>Table1_1[[#This Row],[Gross Profit (Total Revenue - Cost of Goods Sold)]]-SUM(F1013:H1013)</f>
        <v>552899000</v>
      </c>
      <c r="M1013" s="63">
        <f>1-(Table1_1[[#This Row],[ Cost of Goods Sold ]]/Table1_1[[#This Row],[ Total Revenue ]])</f>
        <v>0.82693144107555749</v>
      </c>
      <c r="N1013" s="63">
        <f>+Table1_1[[#This Row],[Operating Profit (Gross Profit - Total operating expenses)]]/Table1_1[[#This Row],[ Total Revenue ]]</f>
        <v>0.28799477868532675</v>
      </c>
    </row>
    <row r="1014" spans="1:14" x14ac:dyDescent="0.35">
      <c r="A1014" t="s">
        <v>254</v>
      </c>
      <c r="B1014" t="s">
        <v>16</v>
      </c>
      <c r="C1014" s="1">
        <v>42004</v>
      </c>
      <c r="D1014" s="2">
        <v>6413800000</v>
      </c>
      <c r="E1014" s="2">
        <v>4328300000</v>
      </c>
      <c r="F1014" s="2">
        <v>814900000</v>
      </c>
      <c r="G1014" t="s">
        <v>12</v>
      </c>
      <c r="H1014" t="s">
        <v>12</v>
      </c>
      <c r="I1014" t="s">
        <v>22</v>
      </c>
      <c r="J1014" t="s">
        <v>57</v>
      </c>
      <c r="K1014" s="2">
        <f>+Table1_1[[#This Row],[ Total Revenue ]]-Table1_1[[#This Row],[ Cost of Goods Sold ]]</f>
        <v>2085500000</v>
      </c>
      <c r="L1014" s="2">
        <f>Table1_1[[#This Row],[Gross Profit (Total Revenue - Cost of Goods Sold)]]-SUM(F1014:H1014)</f>
        <v>1270600000</v>
      </c>
      <c r="M1014" s="63">
        <f>1-(Table1_1[[#This Row],[ Cost of Goods Sold ]]/Table1_1[[#This Row],[ Total Revenue ]])</f>
        <v>0.32515825251800801</v>
      </c>
      <c r="N1014" s="63">
        <f>+Table1_1[[#This Row],[Operating Profit (Gross Profit - Total operating expenses)]]/Table1_1[[#This Row],[ Total Revenue ]]</f>
        <v>0.19810408806012036</v>
      </c>
    </row>
    <row r="1015" spans="1:14" x14ac:dyDescent="0.35">
      <c r="A1015" t="s">
        <v>255</v>
      </c>
      <c r="B1015" t="s">
        <v>16</v>
      </c>
      <c r="C1015" s="1">
        <v>42004</v>
      </c>
      <c r="D1015" s="2">
        <v>5066000000</v>
      </c>
      <c r="E1015" s="2">
        <v>2881000000</v>
      </c>
      <c r="F1015" s="2">
        <v>975000000</v>
      </c>
      <c r="G1015" t="s">
        <v>12</v>
      </c>
      <c r="H1015" t="s">
        <v>12</v>
      </c>
      <c r="I1015" t="s">
        <v>22</v>
      </c>
      <c r="J1015" t="s">
        <v>57</v>
      </c>
      <c r="K1015" s="2">
        <f>+Table1_1[[#This Row],[ Total Revenue ]]-Table1_1[[#This Row],[ Cost of Goods Sold ]]</f>
        <v>2185000000</v>
      </c>
      <c r="L1015" s="2">
        <f>Table1_1[[#This Row],[Gross Profit (Total Revenue - Cost of Goods Sold)]]-SUM(F1015:H1015)</f>
        <v>1210000000</v>
      </c>
      <c r="M1015" s="63">
        <f>1-(Table1_1[[#This Row],[ Cost of Goods Sold ]]/Table1_1[[#This Row],[ Total Revenue ]])</f>
        <v>0.43130675088827475</v>
      </c>
      <c r="N1015" s="63">
        <f>+Table1_1[[#This Row],[Operating Profit (Gross Profit - Total operating expenses)]]/Table1_1[[#This Row],[ Total Revenue ]]</f>
        <v>0.2388472167390446</v>
      </c>
    </row>
    <row r="1016" spans="1:14" x14ac:dyDescent="0.35">
      <c r="A1016" t="s">
        <v>256</v>
      </c>
      <c r="B1016" t="s">
        <v>16</v>
      </c>
      <c r="C1016" s="1">
        <v>42035</v>
      </c>
      <c r="D1016" s="2">
        <v>7151000000</v>
      </c>
      <c r="E1016" s="2">
        <v>4777000000</v>
      </c>
      <c r="F1016" s="2">
        <v>1426000000</v>
      </c>
      <c r="G1016" t="s">
        <v>12</v>
      </c>
      <c r="H1016" s="2">
        <v>139000000</v>
      </c>
      <c r="I1016" t="s">
        <v>19</v>
      </c>
      <c r="J1016" t="s">
        <v>257</v>
      </c>
      <c r="K1016" s="2">
        <f>+Table1_1[[#This Row],[ Total Revenue ]]-Table1_1[[#This Row],[ Cost of Goods Sold ]]</f>
        <v>2374000000</v>
      </c>
      <c r="L1016" s="2">
        <f>Table1_1[[#This Row],[Gross Profit (Total Revenue - Cost of Goods Sold)]]-SUM(F1016:H1016)</f>
        <v>809000000</v>
      </c>
      <c r="M1016" s="63">
        <f>1-(Table1_1[[#This Row],[ Cost of Goods Sold ]]/Table1_1[[#This Row],[ Total Revenue ]])</f>
        <v>0.33198154104321076</v>
      </c>
      <c r="N1016" s="63">
        <f>+Table1_1[[#This Row],[Operating Profit (Gross Profit - Total operating expenses)]]/Table1_1[[#This Row],[ Total Revenue ]]</f>
        <v>0.11313103062508741</v>
      </c>
    </row>
    <row r="1017" spans="1:14" x14ac:dyDescent="0.35">
      <c r="A1017" t="s">
        <v>258</v>
      </c>
      <c r="B1017" t="s">
        <v>16</v>
      </c>
      <c r="C1017" s="1">
        <v>42004</v>
      </c>
      <c r="D1017" s="2">
        <v>1530654000</v>
      </c>
      <c r="E1017" s="2">
        <v>780281000</v>
      </c>
      <c r="F1017" s="2">
        <v>331995000</v>
      </c>
      <c r="G1017" s="2">
        <v>142751000</v>
      </c>
      <c r="H1017" t="s">
        <v>12</v>
      </c>
      <c r="I1017" t="s">
        <v>22</v>
      </c>
      <c r="J1017" t="s">
        <v>259</v>
      </c>
      <c r="K1017" s="2">
        <f>+Table1_1[[#This Row],[ Total Revenue ]]-Table1_1[[#This Row],[ Cost of Goods Sold ]]</f>
        <v>750373000</v>
      </c>
      <c r="L1017" s="2">
        <f>Table1_1[[#This Row],[Gross Profit (Total Revenue - Cost of Goods Sold)]]-SUM(F1017:H1017)</f>
        <v>275627000</v>
      </c>
      <c r="M1017" s="63">
        <f>1-(Table1_1[[#This Row],[ Cost of Goods Sold ]]/Table1_1[[#This Row],[ Total Revenue ]])</f>
        <v>0.49023031985020782</v>
      </c>
      <c r="N1017" s="63">
        <f>+Table1_1[[#This Row],[Operating Profit (Gross Profit - Total operating expenses)]]/Table1_1[[#This Row],[ Total Revenue ]]</f>
        <v>0.18007139431902963</v>
      </c>
    </row>
    <row r="1018" spans="1:14" x14ac:dyDescent="0.35">
      <c r="A1018" t="s">
        <v>260</v>
      </c>
      <c r="B1018" t="s">
        <v>16</v>
      </c>
      <c r="C1018" s="1">
        <v>42369</v>
      </c>
      <c r="D1018" s="2">
        <v>18114048000</v>
      </c>
      <c r="E1018" s="2">
        <v>17019352000</v>
      </c>
      <c r="F1018" s="2">
        <v>408225000</v>
      </c>
      <c r="G1018" t="s">
        <v>12</v>
      </c>
      <c r="H1018" t="s">
        <v>12</v>
      </c>
      <c r="I1018" t="s">
        <v>13</v>
      </c>
      <c r="J1018" t="s">
        <v>261</v>
      </c>
      <c r="K1018" s="2">
        <f>+Table1_1[[#This Row],[ Total Revenue ]]-Table1_1[[#This Row],[ Cost of Goods Sold ]]</f>
        <v>1094696000</v>
      </c>
      <c r="L1018" s="2">
        <f>Table1_1[[#This Row],[Gross Profit (Total Revenue - Cost of Goods Sold)]]-SUM(F1018:H1018)</f>
        <v>686471000</v>
      </c>
      <c r="M1018" s="63">
        <f>1-(Table1_1[[#This Row],[ Cost of Goods Sold ]]/Table1_1[[#This Row],[ Total Revenue ]])</f>
        <v>6.0433537550524274E-2</v>
      </c>
      <c r="N1018" s="63">
        <f>+Table1_1[[#This Row],[Operating Profit (Gross Profit - Total operating expenses)]]/Table1_1[[#This Row],[ Total Revenue ]]</f>
        <v>3.7897161363379409E-2</v>
      </c>
    </row>
    <row r="1019" spans="1:14" x14ac:dyDescent="0.35">
      <c r="A1019" t="s">
        <v>262</v>
      </c>
      <c r="B1019" t="s">
        <v>16</v>
      </c>
      <c r="C1019" s="1">
        <v>42369</v>
      </c>
      <c r="D1019" s="2">
        <v>4561030000</v>
      </c>
      <c r="E1019" s="2">
        <v>3073712000</v>
      </c>
      <c r="F1019" s="2">
        <v>971611000</v>
      </c>
      <c r="G1019" t="s">
        <v>12</v>
      </c>
      <c r="H1019" t="s">
        <v>12</v>
      </c>
      <c r="I1019" t="s">
        <v>13</v>
      </c>
      <c r="J1019" t="s">
        <v>157</v>
      </c>
      <c r="K1019" s="2">
        <f>+Table1_1[[#This Row],[ Total Revenue ]]-Table1_1[[#This Row],[ Cost of Goods Sold ]]</f>
        <v>1487318000</v>
      </c>
      <c r="L1019" s="2">
        <f>Table1_1[[#This Row],[Gross Profit (Total Revenue - Cost of Goods Sold)]]-SUM(F1019:H1019)</f>
        <v>515707000</v>
      </c>
      <c r="M1019" s="63">
        <f>1-(Table1_1[[#This Row],[ Cost of Goods Sold ]]/Table1_1[[#This Row],[ Total Revenue ]])</f>
        <v>0.32609257119554136</v>
      </c>
      <c r="N1019" s="63">
        <f>+Table1_1[[#This Row],[Operating Profit (Gross Profit - Total operating expenses)]]/Table1_1[[#This Row],[ Total Revenue ]]</f>
        <v>0.11306810084564232</v>
      </c>
    </row>
    <row r="1020" spans="1:14" x14ac:dyDescent="0.35">
      <c r="A1020" t="s">
        <v>263</v>
      </c>
      <c r="B1020" t="s">
        <v>16</v>
      </c>
      <c r="C1020" s="1">
        <v>42004</v>
      </c>
      <c r="D1020" s="2">
        <v>3258700000</v>
      </c>
      <c r="E1020" s="2">
        <v>2047800000</v>
      </c>
      <c r="F1020" s="2">
        <v>589800000</v>
      </c>
      <c r="G1020" s="2">
        <v>126300000</v>
      </c>
      <c r="H1020" t="s">
        <v>12</v>
      </c>
      <c r="I1020" t="s">
        <v>59</v>
      </c>
      <c r="J1020" t="s">
        <v>193</v>
      </c>
      <c r="K1020" s="2">
        <f>+Table1_1[[#This Row],[ Total Revenue ]]-Table1_1[[#This Row],[ Cost of Goods Sold ]]</f>
        <v>1210900000</v>
      </c>
      <c r="L1020" s="2">
        <f>Table1_1[[#This Row],[Gross Profit (Total Revenue - Cost of Goods Sold)]]-SUM(F1020:H1020)</f>
        <v>494800000</v>
      </c>
      <c r="M1020" s="63">
        <f>1-(Table1_1[[#This Row],[ Cost of Goods Sold ]]/Table1_1[[#This Row],[ Total Revenue ]])</f>
        <v>0.37158989781201091</v>
      </c>
      <c r="N1020" s="63">
        <f>+Table1_1[[#This Row],[Operating Profit (Gross Profit - Total operating expenses)]]/Table1_1[[#This Row],[ Total Revenue ]]</f>
        <v>0.15183969067419523</v>
      </c>
    </row>
    <row r="1021" spans="1:14" x14ac:dyDescent="0.35">
      <c r="A1021" t="s">
        <v>264</v>
      </c>
      <c r="B1021" t="s">
        <v>16</v>
      </c>
      <c r="C1021" s="1">
        <v>42369</v>
      </c>
      <c r="D1021" s="2">
        <v>744012000</v>
      </c>
      <c r="E1021" s="2">
        <v>233417000</v>
      </c>
      <c r="F1021" s="2">
        <v>35645000</v>
      </c>
      <c r="G1021" t="s">
        <v>12</v>
      </c>
      <c r="H1021" s="2">
        <v>174796000</v>
      </c>
      <c r="I1021" t="s">
        <v>52</v>
      </c>
      <c r="J1021" t="s">
        <v>265</v>
      </c>
      <c r="K1021" s="2">
        <f>+Table1_1[[#This Row],[ Total Revenue ]]-Table1_1[[#This Row],[ Cost of Goods Sold ]]</f>
        <v>510595000</v>
      </c>
      <c r="L1021" s="2">
        <f>Table1_1[[#This Row],[Gross Profit (Total Revenue - Cost of Goods Sold)]]-SUM(F1021:H1021)</f>
        <v>300154000</v>
      </c>
      <c r="M1021" s="63">
        <f>1-(Table1_1[[#This Row],[ Cost of Goods Sold ]]/Table1_1[[#This Row],[ Total Revenue ]])</f>
        <v>0.68627253323871118</v>
      </c>
      <c r="N1021" s="63">
        <f>+Table1_1[[#This Row],[Operating Profit (Gross Profit - Total operating expenses)]]/Table1_1[[#This Row],[ Total Revenue ]]</f>
        <v>0.40342628882329856</v>
      </c>
    </row>
    <row r="1022" spans="1:14" x14ac:dyDescent="0.35">
      <c r="A1022" t="s">
        <v>266</v>
      </c>
      <c r="B1022" t="s">
        <v>16</v>
      </c>
      <c r="C1022" s="1">
        <v>42004</v>
      </c>
      <c r="D1022" s="2">
        <v>3391187000</v>
      </c>
      <c r="E1022" s="2">
        <v>2566246000</v>
      </c>
      <c r="F1022" s="2">
        <v>253827000</v>
      </c>
      <c r="G1022" s="2">
        <v>143969000</v>
      </c>
      <c r="H1022" t="s">
        <v>12</v>
      </c>
      <c r="I1022" t="s">
        <v>22</v>
      </c>
      <c r="J1022" t="s">
        <v>34</v>
      </c>
      <c r="K1022" s="2">
        <f>+Table1_1[[#This Row],[ Total Revenue ]]-Table1_1[[#This Row],[ Cost of Goods Sold ]]</f>
        <v>824941000</v>
      </c>
      <c r="L1022" s="2">
        <f>Table1_1[[#This Row],[Gross Profit (Total Revenue - Cost of Goods Sold)]]-SUM(F1022:H1022)</f>
        <v>427145000</v>
      </c>
      <c r="M1022" s="63">
        <f>1-(Table1_1[[#This Row],[ Cost of Goods Sold ]]/Table1_1[[#This Row],[ Total Revenue ]])</f>
        <v>0.24326025076175395</v>
      </c>
      <c r="N1022" s="63">
        <f>+Table1_1[[#This Row],[Operating Profit (Gross Profit - Total operating expenses)]]/Table1_1[[#This Row],[ Total Revenue ]]</f>
        <v>0.12595737126852632</v>
      </c>
    </row>
    <row r="1023" spans="1:14" x14ac:dyDescent="0.35">
      <c r="A1023" t="s">
        <v>267</v>
      </c>
      <c r="B1023" t="s">
        <v>16</v>
      </c>
      <c r="C1023" s="1">
        <v>42004</v>
      </c>
      <c r="D1023" s="2">
        <v>4772000000</v>
      </c>
      <c r="E1023" t="s">
        <v>12</v>
      </c>
      <c r="F1023" s="2">
        <v>2671000000</v>
      </c>
      <c r="G1023" t="s">
        <v>12</v>
      </c>
      <c r="H1023" s="2">
        <v>1139000000</v>
      </c>
      <c r="I1023" t="s">
        <v>182</v>
      </c>
      <c r="J1023" t="s">
        <v>183</v>
      </c>
      <c r="K1023" s="2" t="e">
        <f>+Table1_1[[#This Row],[ Total Revenue ]]-Table1_1[[#This Row],[ Cost of Goods Sold ]]</f>
        <v>#VALUE!</v>
      </c>
      <c r="L1023" s="2" t="e">
        <f>Table1_1[[#This Row],[Gross Profit (Total Revenue - Cost of Goods Sold)]]-SUM(F1023:H1023)</f>
        <v>#VALUE!</v>
      </c>
      <c r="M1023" s="63" t="e">
        <f>1-(Table1_1[[#This Row],[ Cost of Goods Sold ]]/Table1_1[[#This Row],[ Total Revenue ]])</f>
        <v>#VALUE!</v>
      </c>
      <c r="N1023" s="63" t="e">
        <f>+Table1_1[[#This Row],[Operating Profit (Gross Profit - Total operating expenses)]]/Table1_1[[#This Row],[ Total Revenue ]]</f>
        <v>#VALUE!</v>
      </c>
    </row>
    <row r="1024" spans="1:14" x14ac:dyDescent="0.35">
      <c r="A1024" t="s">
        <v>268</v>
      </c>
      <c r="B1024" t="s">
        <v>16</v>
      </c>
      <c r="C1024" s="1">
        <v>42369</v>
      </c>
      <c r="D1024" s="2">
        <v>31469000000</v>
      </c>
      <c r="E1024" s="2">
        <v>25339000000</v>
      </c>
      <c r="F1024" s="2">
        <v>1952000000</v>
      </c>
      <c r="G1024" t="s">
        <v>12</v>
      </c>
      <c r="H1024" t="s">
        <v>12</v>
      </c>
      <c r="I1024" t="s">
        <v>13</v>
      </c>
      <c r="J1024" t="s">
        <v>91</v>
      </c>
      <c r="K1024" s="2">
        <f>+Table1_1[[#This Row],[ Total Revenue ]]-Table1_1[[#This Row],[ Cost of Goods Sold ]]</f>
        <v>6130000000</v>
      </c>
      <c r="L1024" s="2">
        <f>Table1_1[[#This Row],[Gross Profit (Total Revenue - Cost of Goods Sold)]]-SUM(F1024:H1024)</f>
        <v>4178000000</v>
      </c>
      <c r="M1024" s="63">
        <f>1-(Table1_1[[#This Row],[ Cost of Goods Sold ]]/Table1_1[[#This Row],[ Total Revenue ]])</f>
        <v>0.19479487749849056</v>
      </c>
      <c r="N1024" s="63">
        <f>+Table1_1[[#This Row],[Operating Profit (Gross Profit - Total operating expenses)]]/Table1_1[[#This Row],[ Total Revenue ]]</f>
        <v>0.13276557882360418</v>
      </c>
    </row>
    <row r="1025" spans="1:14" x14ac:dyDescent="0.35">
      <c r="A1025" t="s">
        <v>269</v>
      </c>
      <c r="B1025" t="s">
        <v>16</v>
      </c>
      <c r="C1025" s="1">
        <v>42004</v>
      </c>
      <c r="D1025" s="2">
        <v>2535559000</v>
      </c>
      <c r="E1025" s="2">
        <v>783602000</v>
      </c>
      <c r="F1025" s="2">
        <v>88705000</v>
      </c>
      <c r="G1025" t="s">
        <v>12</v>
      </c>
      <c r="H1025" s="2">
        <v>708406000</v>
      </c>
      <c r="I1025" t="s">
        <v>52</v>
      </c>
      <c r="J1025" t="s">
        <v>265</v>
      </c>
      <c r="K1025" s="2">
        <f>+Table1_1[[#This Row],[ Total Revenue ]]-Table1_1[[#This Row],[ Cost of Goods Sold ]]</f>
        <v>1751957000</v>
      </c>
      <c r="L1025" s="2">
        <f>Table1_1[[#This Row],[Gross Profit (Total Revenue - Cost of Goods Sold)]]-SUM(F1025:H1025)</f>
        <v>954846000</v>
      </c>
      <c r="M1025" s="63">
        <f>1-(Table1_1[[#This Row],[ Cost of Goods Sold ]]/Table1_1[[#This Row],[ Total Revenue ]])</f>
        <v>0.69095493340916148</v>
      </c>
      <c r="N1025" s="63">
        <f>+Table1_1[[#This Row],[Operating Profit (Gross Profit - Total operating expenses)]]/Table1_1[[#This Row],[ Total Revenue ]]</f>
        <v>0.37658204758792835</v>
      </c>
    </row>
    <row r="1026" spans="1:14" x14ac:dyDescent="0.35">
      <c r="A1026" t="s">
        <v>270</v>
      </c>
      <c r="B1026" t="s">
        <v>16</v>
      </c>
      <c r="C1026" s="1">
        <v>42004</v>
      </c>
      <c r="D1026" s="2">
        <v>24890000000</v>
      </c>
      <c r="E1026" s="2">
        <v>3788000000</v>
      </c>
      <c r="F1026" s="2">
        <v>2983000000</v>
      </c>
      <c r="G1026" s="2">
        <v>2854000000</v>
      </c>
      <c r="H1026" t="s">
        <v>12</v>
      </c>
      <c r="I1026" t="s">
        <v>25</v>
      </c>
      <c r="J1026" t="s">
        <v>66</v>
      </c>
      <c r="K1026" s="2">
        <f>+Table1_1[[#This Row],[ Total Revenue ]]-Table1_1[[#This Row],[ Cost of Goods Sold ]]</f>
        <v>21102000000</v>
      </c>
      <c r="L1026" s="2">
        <f>Table1_1[[#This Row],[Gross Profit (Total Revenue - Cost of Goods Sold)]]-SUM(F1026:H1026)</f>
        <v>15265000000</v>
      </c>
      <c r="M1026" s="63">
        <f>1-(Table1_1[[#This Row],[ Cost of Goods Sold ]]/Table1_1[[#This Row],[ Total Revenue ]])</f>
        <v>0.84781036560867817</v>
      </c>
      <c r="N1026" s="63">
        <f>+Table1_1[[#This Row],[Operating Profit (Gross Profit - Total operating expenses)]]/Table1_1[[#This Row],[ Total Revenue ]]</f>
        <v>0.6132985134592206</v>
      </c>
    </row>
    <row r="1027" spans="1:14" x14ac:dyDescent="0.35">
      <c r="A1027" t="s">
        <v>271</v>
      </c>
      <c r="B1027" t="s">
        <v>16</v>
      </c>
      <c r="C1027" s="1">
        <v>42155</v>
      </c>
      <c r="D1027" s="2">
        <v>17630300000</v>
      </c>
      <c r="E1027" s="2">
        <v>11681100000</v>
      </c>
      <c r="F1027" s="2">
        <v>3328000000</v>
      </c>
      <c r="G1027" t="s">
        <v>12</v>
      </c>
      <c r="H1027" t="s">
        <v>12</v>
      </c>
      <c r="I1027" t="s">
        <v>36</v>
      </c>
      <c r="J1027" t="s">
        <v>124</v>
      </c>
      <c r="K1027" s="2">
        <f>+Table1_1[[#This Row],[ Total Revenue ]]-Table1_1[[#This Row],[ Cost of Goods Sold ]]</f>
        <v>5949200000</v>
      </c>
      <c r="L1027" s="2">
        <f>Table1_1[[#This Row],[Gross Profit (Total Revenue - Cost of Goods Sold)]]-SUM(F1027:H1027)</f>
        <v>2621200000</v>
      </c>
      <c r="M1027" s="63">
        <f>1-(Table1_1[[#This Row],[ Cost of Goods Sold ]]/Table1_1[[#This Row],[ Total Revenue ]])</f>
        <v>0.33744179055376256</v>
      </c>
      <c r="N1027" s="63">
        <f>+Table1_1[[#This Row],[Operating Profit (Gross Profit - Total operating expenses)]]/Table1_1[[#This Row],[ Total Revenue ]]</f>
        <v>0.14867585917426249</v>
      </c>
    </row>
    <row r="1028" spans="1:14" x14ac:dyDescent="0.35">
      <c r="A1028" t="s">
        <v>272</v>
      </c>
      <c r="B1028" t="s">
        <v>16</v>
      </c>
      <c r="C1028" s="1">
        <v>42369</v>
      </c>
      <c r="D1028" s="2">
        <v>9111000000</v>
      </c>
      <c r="E1028" s="2">
        <v>5458000000</v>
      </c>
      <c r="F1028" s="2">
        <v>1508000000</v>
      </c>
      <c r="G1028" s="2">
        <v>769000000</v>
      </c>
      <c r="H1028" s="2">
        <v>54000000</v>
      </c>
      <c r="I1028" t="s">
        <v>22</v>
      </c>
      <c r="J1028" t="s">
        <v>89</v>
      </c>
      <c r="K1028" s="2">
        <f>+Table1_1[[#This Row],[ Total Revenue ]]-Table1_1[[#This Row],[ Cost of Goods Sold ]]</f>
        <v>3653000000</v>
      </c>
      <c r="L1028" s="2">
        <f>Table1_1[[#This Row],[Gross Profit (Total Revenue - Cost of Goods Sold)]]-SUM(F1028:H1028)</f>
        <v>1322000000</v>
      </c>
      <c r="M1028" s="63">
        <f>1-(Table1_1[[#This Row],[ Cost of Goods Sold ]]/Table1_1[[#This Row],[ Total Revenue ]])</f>
        <v>0.40094391395017015</v>
      </c>
      <c r="N1028" s="63">
        <f>+Table1_1[[#This Row],[Operating Profit (Gross Profit - Total operating expenses)]]/Table1_1[[#This Row],[ Total Revenue ]]</f>
        <v>0.14509933047963999</v>
      </c>
    </row>
    <row r="1029" spans="1:14" x14ac:dyDescent="0.35">
      <c r="A1029" t="s">
        <v>273</v>
      </c>
      <c r="B1029" t="s">
        <v>16</v>
      </c>
      <c r="C1029" s="1">
        <v>42369</v>
      </c>
      <c r="D1029" s="2">
        <v>152356000000</v>
      </c>
      <c r="E1029" s="2">
        <v>134054000000</v>
      </c>
      <c r="F1029" s="2">
        <v>13405000000</v>
      </c>
      <c r="G1029" t="s">
        <v>12</v>
      </c>
      <c r="H1029" t="s">
        <v>12</v>
      </c>
      <c r="I1029" t="s">
        <v>19</v>
      </c>
      <c r="J1029" t="s">
        <v>245</v>
      </c>
      <c r="K1029" s="2">
        <f>+Table1_1[[#This Row],[ Total Revenue ]]-Table1_1[[#This Row],[ Cost of Goods Sold ]]</f>
        <v>18302000000</v>
      </c>
      <c r="L1029" s="2">
        <f>Table1_1[[#This Row],[Gross Profit (Total Revenue - Cost of Goods Sold)]]-SUM(F1029:H1029)</f>
        <v>4897000000</v>
      </c>
      <c r="M1029" s="63">
        <f>1-(Table1_1[[#This Row],[ Cost of Goods Sold ]]/Table1_1[[#This Row],[ Total Revenue ]])</f>
        <v>0.12012654572186199</v>
      </c>
      <c r="N1029" s="63">
        <f>+Table1_1[[#This Row],[Operating Profit (Gross Profit - Total operating expenses)]]/Table1_1[[#This Row],[ Total Revenue ]]</f>
        <v>3.2141825723962299E-2</v>
      </c>
    </row>
    <row r="1030" spans="1:14" x14ac:dyDescent="0.35">
      <c r="A1030" t="s">
        <v>274</v>
      </c>
      <c r="B1030" t="s">
        <v>16</v>
      </c>
      <c r="C1030" s="1">
        <v>42004</v>
      </c>
      <c r="D1030" s="2">
        <v>15341647000</v>
      </c>
      <c r="E1030" s="2">
        <v>10747886000</v>
      </c>
      <c r="F1030" s="2">
        <v>3314030000</v>
      </c>
      <c r="G1030" t="s">
        <v>12</v>
      </c>
      <c r="H1030" s="2">
        <v>148313000</v>
      </c>
      <c r="I1030" t="s">
        <v>19</v>
      </c>
      <c r="J1030" t="s">
        <v>79</v>
      </c>
      <c r="K1030" s="2">
        <f>+Table1_1[[#This Row],[ Total Revenue ]]-Table1_1[[#This Row],[ Cost of Goods Sold ]]</f>
        <v>4593761000</v>
      </c>
      <c r="L1030" s="2">
        <f>Table1_1[[#This Row],[Gross Profit (Total Revenue - Cost of Goods Sold)]]-SUM(F1030:H1030)</f>
        <v>1131418000</v>
      </c>
      <c r="M1030" s="63">
        <f>1-(Table1_1[[#This Row],[ Cost of Goods Sold ]]/Table1_1[[#This Row],[ Total Revenue ]])</f>
        <v>0.29943075864019031</v>
      </c>
      <c r="N1030" s="63">
        <f>+Table1_1[[#This Row],[Operating Profit (Gross Profit - Total operating expenses)]]/Table1_1[[#This Row],[ Total Revenue ]]</f>
        <v>7.3748144511472588E-2</v>
      </c>
    </row>
    <row r="1031" spans="1:14" x14ac:dyDescent="0.35">
      <c r="A1031" t="s">
        <v>275</v>
      </c>
      <c r="B1031" t="s">
        <v>16</v>
      </c>
      <c r="C1031" s="1">
        <v>42155</v>
      </c>
      <c r="D1031" s="2">
        <v>2773718000</v>
      </c>
      <c r="E1031" s="2">
        <v>1022107000</v>
      </c>
      <c r="F1031" s="2">
        <v>1295014000</v>
      </c>
      <c r="G1031" t="s">
        <v>12</v>
      </c>
      <c r="H1031" t="s">
        <v>12</v>
      </c>
      <c r="I1031" t="s">
        <v>22</v>
      </c>
      <c r="J1031" t="s">
        <v>39</v>
      </c>
      <c r="K1031" s="2">
        <f>+Table1_1[[#This Row],[ Total Revenue ]]-Table1_1[[#This Row],[ Cost of Goods Sold ]]</f>
        <v>1751611000</v>
      </c>
      <c r="L1031" s="2">
        <f>Table1_1[[#This Row],[Gross Profit (Total Revenue - Cost of Goods Sold)]]-SUM(F1031:H1031)</f>
        <v>456597000</v>
      </c>
      <c r="M1031" s="63">
        <f>1-(Table1_1[[#This Row],[ Cost of Goods Sold ]]/Table1_1[[#This Row],[ Total Revenue ]])</f>
        <v>0.63150291413907256</v>
      </c>
      <c r="N1031" s="63">
        <f>+Table1_1[[#This Row],[Operating Profit (Gross Profit - Total operating expenses)]]/Table1_1[[#This Row],[ Total Revenue ]]</f>
        <v>0.1646155088585069</v>
      </c>
    </row>
    <row r="1032" spans="1:14" x14ac:dyDescent="0.35">
      <c r="A1032" t="s">
        <v>276</v>
      </c>
      <c r="B1032" t="s">
        <v>16</v>
      </c>
      <c r="C1032" s="1">
        <v>42035</v>
      </c>
      <c r="D1032" s="2">
        <v>16435000000</v>
      </c>
      <c r="E1032" s="2">
        <v>10146000000</v>
      </c>
      <c r="F1032" t="s">
        <v>12</v>
      </c>
      <c r="G1032" t="s">
        <v>12</v>
      </c>
      <c r="H1032" t="s">
        <v>12</v>
      </c>
      <c r="I1032" t="s">
        <v>19</v>
      </c>
      <c r="J1032" t="s">
        <v>257</v>
      </c>
      <c r="K1032" s="2">
        <f>+Table1_1[[#This Row],[ Total Revenue ]]-Table1_1[[#This Row],[ Cost of Goods Sold ]]</f>
        <v>6289000000</v>
      </c>
      <c r="L1032" s="2">
        <f>Table1_1[[#This Row],[Gross Profit (Total Revenue - Cost of Goods Sold)]]-SUM(F1032:H1032)</f>
        <v>6289000000</v>
      </c>
      <c r="M1032" s="63">
        <f>1-(Table1_1[[#This Row],[ Cost of Goods Sold ]]/Table1_1[[#This Row],[ Total Revenue ]])</f>
        <v>0.38265895953757223</v>
      </c>
      <c r="N1032" s="63">
        <f>+Table1_1[[#This Row],[Operating Profit (Gross Profit - Total operating expenses)]]/Table1_1[[#This Row],[ Total Revenue ]]</f>
        <v>0.38265895953757223</v>
      </c>
    </row>
    <row r="1033" spans="1:14" x14ac:dyDescent="0.35">
      <c r="A1033" t="s">
        <v>277</v>
      </c>
      <c r="B1033" t="s">
        <v>16</v>
      </c>
      <c r="C1033" s="1">
        <v>42000</v>
      </c>
      <c r="D1033" s="2">
        <v>2870658000</v>
      </c>
      <c r="E1033" s="2">
        <v>1266246000</v>
      </c>
      <c r="F1033" s="2">
        <v>518665000</v>
      </c>
      <c r="G1033" s="2">
        <v>395121000</v>
      </c>
      <c r="H1033" t="s">
        <v>12</v>
      </c>
      <c r="I1033" t="s">
        <v>19</v>
      </c>
      <c r="J1033" t="s">
        <v>278</v>
      </c>
      <c r="K1033" s="2">
        <f>+Table1_1[[#This Row],[ Total Revenue ]]-Table1_1[[#This Row],[ Cost of Goods Sold ]]</f>
        <v>1604412000</v>
      </c>
      <c r="L1033" s="2">
        <f>Table1_1[[#This Row],[Gross Profit (Total Revenue - Cost of Goods Sold)]]-SUM(F1033:H1033)</f>
        <v>690626000</v>
      </c>
      <c r="M1033" s="63">
        <f>1-(Table1_1[[#This Row],[ Cost of Goods Sold ]]/Table1_1[[#This Row],[ Total Revenue ]])</f>
        <v>0.55890043328045347</v>
      </c>
      <c r="N1033" s="63">
        <f>+Table1_1[[#This Row],[Operating Profit (Gross Profit - Total operating expenses)]]/Table1_1[[#This Row],[ Total Revenue ]]</f>
        <v>0.24058107932049028</v>
      </c>
    </row>
    <row r="1034" spans="1:14" x14ac:dyDescent="0.35">
      <c r="A1034" t="s">
        <v>279</v>
      </c>
      <c r="B1034" t="s">
        <v>16</v>
      </c>
      <c r="C1034" s="1">
        <v>42369</v>
      </c>
      <c r="D1034" s="2">
        <v>16443000000</v>
      </c>
      <c r="E1034" s="2">
        <v>12164000000</v>
      </c>
      <c r="F1034" s="2">
        <v>2728000000</v>
      </c>
      <c r="G1034" t="s">
        <v>12</v>
      </c>
      <c r="H1034" t="s">
        <v>12</v>
      </c>
      <c r="I1034" t="s">
        <v>19</v>
      </c>
      <c r="J1034" t="s">
        <v>280</v>
      </c>
      <c r="K1034" s="2">
        <f>+Table1_1[[#This Row],[ Total Revenue ]]-Table1_1[[#This Row],[ Cost of Goods Sold ]]</f>
        <v>4279000000</v>
      </c>
      <c r="L1034" s="2">
        <f>Table1_1[[#This Row],[Gross Profit (Total Revenue - Cost of Goods Sold)]]-SUM(F1034:H1034)</f>
        <v>1551000000</v>
      </c>
      <c r="M1034" s="63">
        <f>1-(Table1_1[[#This Row],[ Cost of Goods Sold ]]/Table1_1[[#This Row],[ Total Revenue ]])</f>
        <v>0.26023231770358202</v>
      </c>
      <c r="N1034" s="63">
        <f>+Table1_1[[#This Row],[Operating Profit (Gross Profit - Total operating expenses)]]/Table1_1[[#This Row],[ Total Revenue ]]</f>
        <v>9.4325852946542596E-2</v>
      </c>
    </row>
    <row r="1035" spans="1:14" x14ac:dyDescent="0.35">
      <c r="A1035" t="s">
        <v>281</v>
      </c>
      <c r="B1035" t="s">
        <v>16</v>
      </c>
      <c r="C1035" s="1">
        <v>42004</v>
      </c>
      <c r="D1035" s="2">
        <v>9964953000</v>
      </c>
      <c r="E1035" s="2">
        <v>5650711000</v>
      </c>
      <c r="F1035" s="2">
        <v>2967125000</v>
      </c>
      <c r="G1035" t="s">
        <v>12</v>
      </c>
      <c r="H1035" t="s">
        <v>12</v>
      </c>
      <c r="I1035" t="s">
        <v>13</v>
      </c>
      <c r="J1035" t="s">
        <v>282</v>
      </c>
      <c r="K1035" s="2">
        <f>+Table1_1[[#This Row],[ Total Revenue ]]-Table1_1[[#This Row],[ Cost of Goods Sold ]]</f>
        <v>4314242000</v>
      </c>
      <c r="L1035" s="2">
        <f>Table1_1[[#This Row],[Gross Profit (Total Revenue - Cost of Goods Sold)]]-SUM(F1035:H1035)</f>
        <v>1347117000</v>
      </c>
      <c r="M1035" s="63">
        <f>1-(Table1_1[[#This Row],[ Cost of Goods Sold ]]/Table1_1[[#This Row],[ Total Revenue ]])</f>
        <v>0.43294153018082471</v>
      </c>
      <c r="N1035" s="63">
        <f>+Table1_1[[#This Row],[Operating Profit (Gross Profit - Total operating expenses)]]/Table1_1[[#This Row],[ Total Revenue ]]</f>
        <v>0.13518548456776464</v>
      </c>
    </row>
    <row r="1036" spans="1:14" x14ac:dyDescent="0.35">
      <c r="A1036" t="s">
        <v>283</v>
      </c>
      <c r="B1036" t="s">
        <v>16</v>
      </c>
      <c r="C1036" s="1">
        <v>42369</v>
      </c>
      <c r="D1036" s="2">
        <v>23633000000</v>
      </c>
      <c r="E1036" s="2">
        <v>21113000000</v>
      </c>
      <c r="F1036" s="2">
        <v>200000000</v>
      </c>
      <c r="G1036" t="s">
        <v>12</v>
      </c>
      <c r="H1036" t="s">
        <v>12</v>
      </c>
      <c r="I1036" t="s">
        <v>83</v>
      </c>
      <c r="J1036" t="s">
        <v>114</v>
      </c>
      <c r="K1036" s="2">
        <f>+Table1_1[[#This Row],[ Total Revenue ]]-Table1_1[[#This Row],[ Cost of Goods Sold ]]</f>
        <v>2520000000</v>
      </c>
      <c r="L1036" s="2">
        <f>Table1_1[[#This Row],[Gross Profit (Total Revenue - Cost of Goods Sold)]]-SUM(F1036:H1036)</f>
        <v>2320000000</v>
      </c>
      <c r="M1036" s="63">
        <f>1-(Table1_1[[#This Row],[ Cost of Goods Sold ]]/Table1_1[[#This Row],[ Total Revenue ]])</f>
        <v>0.10663055896416029</v>
      </c>
      <c r="N1036" s="63">
        <f>+Table1_1[[#This Row],[Operating Profit (Gross Profit - Total operating expenses)]]/Table1_1[[#This Row],[ Total Revenue ]]</f>
        <v>9.8167816189226931E-2</v>
      </c>
    </row>
    <row r="1037" spans="1:14" x14ac:dyDescent="0.35">
      <c r="A1037" t="s">
        <v>284</v>
      </c>
      <c r="B1037" t="s">
        <v>16</v>
      </c>
      <c r="C1037" s="1">
        <v>42185</v>
      </c>
      <c r="D1037" s="2">
        <v>6155297000</v>
      </c>
      <c r="E1037" s="2">
        <v>4338193000</v>
      </c>
      <c r="F1037" s="2">
        <v>1347510000</v>
      </c>
      <c r="G1037" t="s">
        <v>12</v>
      </c>
      <c r="H1037" t="s">
        <v>12</v>
      </c>
      <c r="I1037" t="s">
        <v>19</v>
      </c>
      <c r="J1037" t="s">
        <v>278</v>
      </c>
      <c r="K1037" s="2">
        <f>+Table1_1[[#This Row],[ Total Revenue ]]-Table1_1[[#This Row],[ Cost of Goods Sold ]]</f>
        <v>1817104000</v>
      </c>
      <c r="L1037" s="2">
        <f>Table1_1[[#This Row],[Gross Profit (Total Revenue - Cost of Goods Sold)]]-SUM(F1037:H1037)</f>
        <v>469594000</v>
      </c>
      <c r="M1037" s="63">
        <f>1-(Table1_1[[#This Row],[ Cost of Goods Sold ]]/Table1_1[[#This Row],[ Total Revenue ]])</f>
        <v>0.29520980059938617</v>
      </c>
      <c r="N1037" s="63">
        <f>+Table1_1[[#This Row],[Operating Profit (Gross Profit - Total operating expenses)]]/Table1_1[[#This Row],[ Total Revenue ]]</f>
        <v>7.6291038434051189E-2</v>
      </c>
    </row>
    <row r="1038" spans="1:14" x14ac:dyDescent="0.35">
      <c r="A1038" t="s">
        <v>285</v>
      </c>
      <c r="B1038" t="s">
        <v>16</v>
      </c>
      <c r="C1038" s="1">
        <v>42001</v>
      </c>
      <c r="D1038" s="2">
        <v>4277207000</v>
      </c>
      <c r="E1038" s="2">
        <v>1698372000</v>
      </c>
      <c r="F1038" s="2">
        <v>1315793000</v>
      </c>
      <c r="G1038" s="2">
        <v>222556000</v>
      </c>
      <c r="H1038" s="2">
        <v>99794000</v>
      </c>
      <c r="I1038" t="s">
        <v>19</v>
      </c>
      <c r="J1038" t="s">
        <v>286</v>
      </c>
      <c r="K1038" s="2">
        <f>+Table1_1[[#This Row],[ Total Revenue ]]-Table1_1[[#This Row],[ Cost of Goods Sold ]]</f>
        <v>2578835000</v>
      </c>
      <c r="L1038" s="2">
        <f>Table1_1[[#This Row],[Gross Profit (Total Revenue - Cost of Goods Sold)]]-SUM(F1038:H1038)</f>
        <v>940692000</v>
      </c>
      <c r="M1038" s="63">
        <f>1-(Table1_1[[#This Row],[ Cost of Goods Sold ]]/Table1_1[[#This Row],[ Total Revenue ]])</f>
        <v>0.60292499287502332</v>
      </c>
      <c r="N1038" s="63">
        <f>+Table1_1[[#This Row],[Operating Profit (Gross Profit - Total operating expenses)]]/Table1_1[[#This Row],[ Total Revenue ]]</f>
        <v>0.21993137110268454</v>
      </c>
    </row>
    <row r="1039" spans="1:14" x14ac:dyDescent="0.35">
      <c r="A1039" t="s">
        <v>287</v>
      </c>
      <c r="B1039" t="s">
        <v>16</v>
      </c>
      <c r="C1039" s="1">
        <v>42004</v>
      </c>
      <c r="D1039" s="2">
        <v>2955641000</v>
      </c>
      <c r="E1039" s="2">
        <v>86453000</v>
      </c>
      <c r="F1039" s="2">
        <v>1843069000</v>
      </c>
      <c r="G1039" t="s">
        <v>12</v>
      </c>
      <c r="H1039" s="2">
        <v>120266000</v>
      </c>
      <c r="I1039" t="s">
        <v>47</v>
      </c>
      <c r="J1039" t="s">
        <v>105</v>
      </c>
      <c r="K1039" s="2">
        <f>+Table1_1[[#This Row],[ Total Revenue ]]-Table1_1[[#This Row],[ Cost of Goods Sold ]]</f>
        <v>2869188000</v>
      </c>
      <c r="L1039" s="2">
        <f>Table1_1[[#This Row],[Gross Profit (Total Revenue - Cost of Goods Sold)]]-SUM(F1039:H1039)</f>
        <v>905853000</v>
      </c>
      <c r="M1039" s="63">
        <f>1-(Table1_1[[#This Row],[ Cost of Goods Sold ]]/Table1_1[[#This Row],[ Total Revenue ]])</f>
        <v>0.97074983057820619</v>
      </c>
      <c r="N1039" s="63">
        <f>+Table1_1[[#This Row],[Operating Profit (Gross Profit - Total operating expenses)]]/Table1_1[[#This Row],[ Total Revenue ]]</f>
        <v>0.30648275619400328</v>
      </c>
    </row>
    <row r="1040" spans="1:14" x14ac:dyDescent="0.35">
      <c r="A1040" t="s">
        <v>288</v>
      </c>
      <c r="B1040" t="s">
        <v>16</v>
      </c>
      <c r="C1040" s="1">
        <v>42371</v>
      </c>
      <c r="D1040" s="2">
        <v>5731549000</v>
      </c>
      <c r="E1040" s="2">
        <v>3595217000</v>
      </c>
      <c r="F1040" s="2">
        <v>1541214000</v>
      </c>
      <c r="G1040" t="s">
        <v>12</v>
      </c>
      <c r="H1040" t="s">
        <v>12</v>
      </c>
      <c r="I1040" t="s">
        <v>19</v>
      </c>
      <c r="J1040" t="s">
        <v>289</v>
      </c>
      <c r="K1040" s="2">
        <f>+Table1_1[[#This Row],[ Total Revenue ]]-Table1_1[[#This Row],[ Cost of Goods Sold ]]</f>
        <v>2136332000</v>
      </c>
      <c r="L1040" s="2">
        <f>Table1_1[[#This Row],[Gross Profit (Total Revenue - Cost of Goods Sold)]]-SUM(F1040:H1040)</f>
        <v>595118000</v>
      </c>
      <c r="M1040" s="63">
        <f>1-(Table1_1[[#This Row],[ Cost of Goods Sold ]]/Table1_1[[#This Row],[ Total Revenue ]])</f>
        <v>0.37273204852649777</v>
      </c>
      <c r="N1040" s="63">
        <f>+Table1_1[[#This Row],[Operating Profit (Gross Profit - Total operating expenses)]]/Table1_1[[#This Row],[ Total Revenue ]]</f>
        <v>0.10383196584378848</v>
      </c>
    </row>
    <row r="1041" spans="1:14" x14ac:dyDescent="0.35">
      <c r="A1041" t="s">
        <v>290</v>
      </c>
      <c r="B1041" t="s">
        <v>16</v>
      </c>
      <c r="C1041" s="1">
        <v>42004</v>
      </c>
      <c r="D1041" s="2">
        <v>36918000000</v>
      </c>
      <c r="E1041" s="2">
        <v>6262000000</v>
      </c>
      <c r="F1041" s="2">
        <v>23271000000</v>
      </c>
      <c r="G1041" t="s">
        <v>12</v>
      </c>
      <c r="H1041" s="2">
        <v>1820000000</v>
      </c>
      <c r="I1041" t="s">
        <v>25</v>
      </c>
      <c r="J1041" t="s">
        <v>199</v>
      </c>
      <c r="K1041" s="2">
        <f>+Table1_1[[#This Row],[ Total Revenue ]]-Table1_1[[#This Row],[ Cost of Goods Sold ]]</f>
        <v>30656000000</v>
      </c>
      <c r="L1041" s="2">
        <f>Table1_1[[#This Row],[Gross Profit (Total Revenue - Cost of Goods Sold)]]-SUM(F1041:H1041)</f>
        <v>5565000000</v>
      </c>
      <c r="M1041" s="63">
        <f>1-(Table1_1[[#This Row],[ Cost of Goods Sold ]]/Table1_1[[#This Row],[ Total Revenue ]])</f>
        <v>0.83038084403272117</v>
      </c>
      <c r="N1041" s="63">
        <f>+Table1_1[[#This Row],[Operating Profit (Gross Profit - Total operating expenses)]]/Table1_1[[#This Row],[ Total Revenue ]]</f>
        <v>0.15073947667804324</v>
      </c>
    </row>
    <row r="1042" spans="1:14" x14ac:dyDescent="0.35">
      <c r="A1042" t="s">
        <v>291</v>
      </c>
      <c r="B1042" t="s">
        <v>16</v>
      </c>
      <c r="C1042" s="1">
        <v>42004</v>
      </c>
      <c r="D1042" s="2">
        <v>3305879000</v>
      </c>
      <c r="E1042" s="2">
        <v>1403358000</v>
      </c>
      <c r="F1042" s="2">
        <v>212481000</v>
      </c>
      <c r="G1042" t="s">
        <v>12</v>
      </c>
      <c r="H1042" s="2">
        <v>844130000</v>
      </c>
      <c r="I1042" t="s">
        <v>52</v>
      </c>
      <c r="J1042" t="s">
        <v>53</v>
      </c>
      <c r="K1042" s="2">
        <f>+Table1_1[[#This Row],[ Total Revenue ]]-Table1_1[[#This Row],[ Cost of Goods Sold ]]</f>
        <v>1902521000</v>
      </c>
      <c r="L1042" s="2">
        <f>Table1_1[[#This Row],[Gross Profit (Total Revenue - Cost of Goods Sold)]]-SUM(F1042:H1042)</f>
        <v>845910000</v>
      </c>
      <c r="M1042" s="63">
        <f>1-(Table1_1[[#This Row],[ Cost of Goods Sold ]]/Table1_1[[#This Row],[ Total Revenue ]])</f>
        <v>0.57549625984496111</v>
      </c>
      <c r="N1042" s="63">
        <f>+Table1_1[[#This Row],[Operating Profit (Gross Profit - Total operating expenses)]]/Table1_1[[#This Row],[ Total Revenue ]]</f>
        <v>0.25588050863325607</v>
      </c>
    </row>
    <row r="1043" spans="1:14" x14ac:dyDescent="0.35">
      <c r="A1043" t="s">
        <v>292</v>
      </c>
      <c r="B1043" t="s">
        <v>16</v>
      </c>
      <c r="C1043" s="1">
        <v>42369</v>
      </c>
      <c r="D1043" s="2">
        <v>1828305000</v>
      </c>
      <c r="E1043" t="s">
        <v>12</v>
      </c>
      <c r="F1043" s="2">
        <v>706644000</v>
      </c>
      <c r="G1043" t="s">
        <v>12</v>
      </c>
      <c r="H1043" s="2">
        <v>504905000</v>
      </c>
      <c r="I1043" t="s">
        <v>52</v>
      </c>
      <c r="J1043" t="s">
        <v>53</v>
      </c>
      <c r="K1043" s="2" t="e">
        <f>+Table1_1[[#This Row],[ Total Revenue ]]-Table1_1[[#This Row],[ Cost of Goods Sold ]]</f>
        <v>#VALUE!</v>
      </c>
      <c r="L1043" s="2" t="e">
        <f>Table1_1[[#This Row],[Gross Profit (Total Revenue - Cost of Goods Sold)]]-SUM(F1043:H1043)</f>
        <v>#VALUE!</v>
      </c>
      <c r="M1043" s="63" t="e">
        <f>1-(Table1_1[[#This Row],[ Cost of Goods Sold ]]/Table1_1[[#This Row],[ Total Revenue ]])</f>
        <v>#VALUE!</v>
      </c>
      <c r="N1043" s="63" t="e">
        <f>+Table1_1[[#This Row],[Operating Profit (Gross Profit - Total operating expenses)]]/Table1_1[[#This Row],[ Total Revenue ]]</f>
        <v>#VALUE!</v>
      </c>
    </row>
    <row r="1044" spans="1:14" x14ac:dyDescent="0.35">
      <c r="A1044" t="s">
        <v>293</v>
      </c>
      <c r="B1044" t="s">
        <v>16</v>
      </c>
      <c r="C1044" s="1">
        <v>42036</v>
      </c>
      <c r="D1044" s="2">
        <v>83176000000</v>
      </c>
      <c r="E1044" s="2">
        <v>54787000000</v>
      </c>
      <c r="F1044" s="2">
        <v>16280000000</v>
      </c>
      <c r="G1044" t="s">
        <v>12</v>
      </c>
      <c r="H1044" s="2">
        <v>1640000000</v>
      </c>
      <c r="I1044" t="s">
        <v>19</v>
      </c>
      <c r="J1044" t="s">
        <v>294</v>
      </c>
      <c r="K1044" s="2">
        <f>+Table1_1[[#This Row],[ Total Revenue ]]-Table1_1[[#This Row],[ Cost of Goods Sold ]]</f>
        <v>28389000000</v>
      </c>
      <c r="L1044" s="2">
        <f>Table1_1[[#This Row],[Gross Profit (Total Revenue - Cost of Goods Sold)]]-SUM(F1044:H1044)</f>
        <v>10469000000</v>
      </c>
      <c r="M1044" s="63">
        <f>1-(Table1_1[[#This Row],[ Cost of Goods Sold ]]/Table1_1[[#This Row],[ Total Revenue ]])</f>
        <v>0.34131239780705969</v>
      </c>
      <c r="N1044" s="63">
        <f>+Table1_1[[#This Row],[Operating Profit (Gross Profit - Total operating expenses)]]/Table1_1[[#This Row],[ Total Revenue ]]</f>
        <v>0.12586563431759162</v>
      </c>
    </row>
    <row r="1045" spans="1:14" x14ac:dyDescent="0.35">
      <c r="A1045" t="s">
        <v>295</v>
      </c>
      <c r="B1045" t="s">
        <v>16</v>
      </c>
      <c r="C1045" s="1">
        <v>42004</v>
      </c>
      <c r="D1045" s="2">
        <v>10737000000</v>
      </c>
      <c r="E1045" s="2">
        <v>3753000000</v>
      </c>
      <c r="F1045" s="2">
        <v>863000000</v>
      </c>
      <c r="G1045" t="s">
        <v>12</v>
      </c>
      <c r="H1045" s="2">
        <v>3224000000</v>
      </c>
      <c r="I1045" t="s">
        <v>83</v>
      </c>
      <c r="J1045" t="s">
        <v>144</v>
      </c>
      <c r="K1045" s="2">
        <f>+Table1_1[[#This Row],[ Total Revenue ]]-Table1_1[[#This Row],[ Cost of Goods Sold ]]</f>
        <v>6984000000</v>
      </c>
      <c r="L1045" s="2">
        <f>Table1_1[[#This Row],[Gross Profit (Total Revenue - Cost of Goods Sold)]]-SUM(F1045:H1045)</f>
        <v>2897000000</v>
      </c>
      <c r="M1045" s="63">
        <f>1-(Table1_1[[#This Row],[ Cost of Goods Sold ]]/Table1_1[[#This Row],[ Total Revenue ]])</f>
        <v>0.6504610226320201</v>
      </c>
      <c r="N1045" s="63">
        <f>+Table1_1[[#This Row],[Operating Profit (Gross Profit - Total operating expenses)]]/Table1_1[[#This Row],[ Total Revenue ]]</f>
        <v>0.26981465958833939</v>
      </c>
    </row>
    <row r="1046" spans="1:14" x14ac:dyDescent="0.35">
      <c r="A1046" t="s">
        <v>296</v>
      </c>
      <c r="B1046" t="s">
        <v>16</v>
      </c>
      <c r="C1046" s="1">
        <v>42004</v>
      </c>
      <c r="D1046" s="2">
        <v>18614000000</v>
      </c>
      <c r="E1046" s="2">
        <v>10805000000</v>
      </c>
      <c r="F1046" t="s">
        <v>12</v>
      </c>
      <c r="G1046" t="s">
        <v>12</v>
      </c>
      <c r="H1046" s="2">
        <v>5757000000</v>
      </c>
      <c r="I1046" t="s">
        <v>47</v>
      </c>
      <c r="J1046" t="s">
        <v>50</v>
      </c>
      <c r="K1046" s="2">
        <f>+Table1_1[[#This Row],[ Total Revenue ]]-Table1_1[[#This Row],[ Cost of Goods Sold ]]</f>
        <v>7809000000</v>
      </c>
      <c r="L1046" s="2">
        <f>Table1_1[[#This Row],[Gross Profit (Total Revenue - Cost of Goods Sold)]]-SUM(F1046:H1046)</f>
        <v>2052000000</v>
      </c>
      <c r="M1046" s="63">
        <f>1-(Table1_1[[#This Row],[ Cost of Goods Sold ]]/Table1_1[[#This Row],[ Total Revenue ]])</f>
        <v>0.41952293972278931</v>
      </c>
      <c r="N1046" s="63">
        <f>+Table1_1[[#This Row],[Operating Profit (Gross Profit - Total operating expenses)]]/Table1_1[[#This Row],[ Total Revenue ]]</f>
        <v>0.11023960459868916</v>
      </c>
    </row>
    <row r="1047" spans="1:14" x14ac:dyDescent="0.35">
      <c r="A1047" t="s">
        <v>297</v>
      </c>
      <c r="B1047" t="s">
        <v>16</v>
      </c>
      <c r="C1047" s="1">
        <v>42004</v>
      </c>
      <c r="D1047" s="2">
        <v>6228508000</v>
      </c>
      <c r="E1047" s="2">
        <v>3788023000</v>
      </c>
      <c r="F1047" s="2">
        <v>1159502000</v>
      </c>
      <c r="G1047" t="s">
        <v>12</v>
      </c>
      <c r="H1047" t="s">
        <v>12</v>
      </c>
      <c r="I1047" t="s">
        <v>19</v>
      </c>
      <c r="J1047" t="s">
        <v>298</v>
      </c>
      <c r="K1047" s="2">
        <f>+Table1_1[[#This Row],[ Total Revenue ]]-Table1_1[[#This Row],[ Cost of Goods Sold ]]</f>
        <v>2440485000</v>
      </c>
      <c r="L1047" s="2">
        <f>Table1_1[[#This Row],[Gross Profit (Total Revenue - Cost of Goods Sold)]]-SUM(F1047:H1047)</f>
        <v>1280983000</v>
      </c>
      <c r="M1047" s="63">
        <f>1-(Table1_1[[#This Row],[ Cost of Goods Sold ]]/Table1_1[[#This Row],[ Total Revenue ]])</f>
        <v>0.39182497638278702</v>
      </c>
      <c r="N1047" s="63">
        <f>+Table1_1[[#This Row],[Operating Profit (Gross Profit - Total operating expenses)]]/Table1_1[[#This Row],[ Total Revenue ]]</f>
        <v>0.2056645026385131</v>
      </c>
    </row>
    <row r="1048" spans="1:14" x14ac:dyDescent="0.35">
      <c r="A1048" t="s">
        <v>299</v>
      </c>
      <c r="B1048" t="s">
        <v>16</v>
      </c>
      <c r="C1048" s="1">
        <v>42273</v>
      </c>
      <c r="D1048" s="2">
        <v>2705000000</v>
      </c>
      <c r="E1048" s="2">
        <v>1272300000</v>
      </c>
      <c r="F1048" s="2">
        <v>624000000</v>
      </c>
      <c r="G1048" s="2">
        <v>214900000</v>
      </c>
      <c r="H1048" s="2">
        <v>110200000</v>
      </c>
      <c r="I1048" t="s">
        <v>25</v>
      </c>
      <c r="J1048" t="s">
        <v>30</v>
      </c>
      <c r="K1048" s="2">
        <f>+Table1_1[[#This Row],[ Total Revenue ]]-Table1_1[[#This Row],[ Cost of Goods Sold ]]</f>
        <v>1432700000</v>
      </c>
      <c r="L1048" s="2">
        <f>Table1_1[[#This Row],[Gross Profit (Total Revenue - Cost of Goods Sold)]]-SUM(F1048:H1048)</f>
        <v>483600000</v>
      </c>
      <c r="M1048" s="63">
        <f>1-(Table1_1[[#This Row],[ Cost of Goods Sold ]]/Table1_1[[#This Row],[ Total Revenue ]])</f>
        <v>0.52964879852125701</v>
      </c>
      <c r="N1048" s="63">
        <f>+Table1_1[[#This Row],[Operating Profit (Gross Profit - Total operating expenses)]]/Table1_1[[#This Row],[ Total Revenue ]]</f>
        <v>0.17878003696857672</v>
      </c>
    </row>
    <row r="1049" spans="1:14" x14ac:dyDescent="0.35">
      <c r="A1049" t="s">
        <v>300</v>
      </c>
      <c r="B1049" t="s">
        <v>16</v>
      </c>
      <c r="C1049" s="1">
        <v>42369</v>
      </c>
      <c r="D1049" s="2">
        <v>38581000000</v>
      </c>
      <c r="E1049" s="2">
        <v>26747000000</v>
      </c>
      <c r="F1049" s="2">
        <v>5006000000</v>
      </c>
      <c r="G1049" t="s">
        <v>12</v>
      </c>
      <c r="H1049" t="s">
        <v>12</v>
      </c>
      <c r="I1049" t="s">
        <v>13</v>
      </c>
      <c r="J1049" t="s">
        <v>164</v>
      </c>
      <c r="K1049" s="2">
        <f>+Table1_1[[#This Row],[ Total Revenue ]]-Table1_1[[#This Row],[ Cost of Goods Sold ]]</f>
        <v>11834000000</v>
      </c>
      <c r="L1049" s="2">
        <f>Table1_1[[#This Row],[Gross Profit (Total Revenue - Cost of Goods Sold)]]-SUM(F1049:H1049)</f>
        <v>6828000000</v>
      </c>
      <c r="M1049" s="63">
        <f>1-(Table1_1[[#This Row],[ Cost of Goods Sold ]]/Table1_1[[#This Row],[ Total Revenue ]])</f>
        <v>0.30673129260516829</v>
      </c>
      <c r="N1049" s="63">
        <f>+Table1_1[[#This Row],[Operating Profit (Gross Profit - Total operating expenses)]]/Table1_1[[#This Row],[ Total Revenue ]]</f>
        <v>0.17697830538347892</v>
      </c>
    </row>
    <row r="1050" spans="1:14" x14ac:dyDescent="0.35">
      <c r="A1050" t="s">
        <v>301</v>
      </c>
      <c r="B1050" t="s">
        <v>16</v>
      </c>
      <c r="C1050" s="1">
        <v>42277</v>
      </c>
      <c r="D1050" s="2">
        <v>3161702000</v>
      </c>
      <c r="E1050" s="2">
        <v>1703476000</v>
      </c>
      <c r="F1050" s="2">
        <v>122878000</v>
      </c>
      <c r="G1050" s="2">
        <v>16104000</v>
      </c>
      <c r="H1050" s="2">
        <v>608039000</v>
      </c>
      <c r="I1050" t="s">
        <v>83</v>
      </c>
      <c r="J1050" t="s">
        <v>302</v>
      </c>
      <c r="K1050" s="2">
        <f>+Table1_1[[#This Row],[ Total Revenue ]]-Table1_1[[#This Row],[ Cost of Goods Sold ]]</f>
        <v>1458226000</v>
      </c>
      <c r="L1050" s="2">
        <f>Table1_1[[#This Row],[Gross Profit (Total Revenue - Cost of Goods Sold)]]-SUM(F1050:H1050)</f>
        <v>711205000</v>
      </c>
      <c r="M1050" s="63">
        <f>1-(Table1_1[[#This Row],[ Cost of Goods Sold ]]/Table1_1[[#This Row],[ Total Revenue ]])</f>
        <v>0.46121550987411208</v>
      </c>
      <c r="N1050" s="63">
        <f>+Table1_1[[#This Row],[Operating Profit (Gross Profit - Total operating expenses)]]/Table1_1[[#This Row],[ Total Revenue ]]</f>
        <v>0.22494371702329949</v>
      </c>
    </row>
    <row r="1051" spans="1:14" x14ac:dyDescent="0.35">
      <c r="A1051" t="s">
        <v>303</v>
      </c>
      <c r="B1051" t="s">
        <v>16</v>
      </c>
      <c r="C1051" s="1">
        <v>42674</v>
      </c>
      <c r="D1051" s="2">
        <v>50123000000</v>
      </c>
      <c r="E1051" s="2">
        <v>35507000000</v>
      </c>
      <c r="F1051" s="2">
        <v>8419000000</v>
      </c>
      <c r="G1051" s="2">
        <v>2298000000</v>
      </c>
      <c r="H1051" s="2">
        <v>755000000</v>
      </c>
      <c r="I1051" t="s">
        <v>22</v>
      </c>
      <c r="J1051" t="s">
        <v>304</v>
      </c>
      <c r="K1051" s="2">
        <f>+Table1_1[[#This Row],[ Total Revenue ]]-Table1_1[[#This Row],[ Cost of Goods Sold ]]</f>
        <v>14616000000</v>
      </c>
      <c r="L1051" s="2">
        <f>Table1_1[[#This Row],[Gross Profit (Total Revenue - Cost of Goods Sold)]]-SUM(F1051:H1051)</f>
        <v>3144000000</v>
      </c>
      <c r="M1051" s="63">
        <f>1-(Table1_1[[#This Row],[ Cost of Goods Sold ]]/Table1_1[[#This Row],[ Total Revenue ]])</f>
        <v>0.29160265746264191</v>
      </c>
      <c r="N1051" s="63">
        <f>+Table1_1[[#This Row],[Operating Profit (Gross Profit - Total operating expenses)]]/Table1_1[[#This Row],[ Total Revenue ]]</f>
        <v>6.2725694790814593E-2</v>
      </c>
    </row>
    <row r="1052" spans="1:14" x14ac:dyDescent="0.35">
      <c r="A1052" t="s">
        <v>305</v>
      </c>
      <c r="B1052" t="s">
        <v>16</v>
      </c>
      <c r="C1052" s="1">
        <v>42308</v>
      </c>
      <c r="D1052" s="2">
        <v>51463000000</v>
      </c>
      <c r="E1052" s="2">
        <v>41524000000</v>
      </c>
      <c r="F1052" s="2">
        <v>4663000000</v>
      </c>
      <c r="G1052" s="2">
        <v>1191000000</v>
      </c>
      <c r="H1052" s="2">
        <v>102000000</v>
      </c>
      <c r="I1052" t="s">
        <v>22</v>
      </c>
      <c r="J1052" t="s">
        <v>23</v>
      </c>
      <c r="K1052" s="2">
        <f>+Table1_1[[#This Row],[ Total Revenue ]]-Table1_1[[#This Row],[ Cost of Goods Sold ]]</f>
        <v>9939000000</v>
      </c>
      <c r="L1052" s="2">
        <f>Table1_1[[#This Row],[Gross Profit (Total Revenue - Cost of Goods Sold)]]-SUM(F1052:H1052)</f>
        <v>3983000000</v>
      </c>
      <c r="M1052" s="63">
        <f>1-(Table1_1[[#This Row],[ Cost of Goods Sold ]]/Table1_1[[#This Row],[ Total Revenue ]])</f>
        <v>0.19312904416765442</v>
      </c>
      <c r="N1052" s="63">
        <f>+Table1_1[[#This Row],[Operating Profit (Gross Profit - Total operating expenses)]]/Table1_1[[#This Row],[ Total Revenue ]]</f>
        <v>7.7395410294774883E-2</v>
      </c>
    </row>
    <row r="1053" spans="1:14" x14ac:dyDescent="0.35">
      <c r="A1053" t="s">
        <v>306</v>
      </c>
      <c r="B1053" t="s">
        <v>16</v>
      </c>
      <c r="C1053" s="1">
        <v>42124</v>
      </c>
      <c r="D1053" s="2">
        <v>3078658000</v>
      </c>
      <c r="E1053" s="2">
        <v>1231104000</v>
      </c>
      <c r="F1053" s="2">
        <v>818091000</v>
      </c>
      <c r="G1053" t="s">
        <v>12</v>
      </c>
      <c r="H1053" s="2">
        <v>159804000</v>
      </c>
      <c r="I1053" t="s">
        <v>47</v>
      </c>
      <c r="J1053" t="s">
        <v>100</v>
      </c>
      <c r="K1053" s="2">
        <f>+Table1_1[[#This Row],[ Total Revenue ]]-Table1_1[[#This Row],[ Cost of Goods Sold ]]</f>
        <v>1847554000</v>
      </c>
      <c r="L1053" s="2">
        <f>Table1_1[[#This Row],[Gross Profit (Total Revenue - Cost of Goods Sold)]]-SUM(F1053:H1053)</f>
        <v>869659000</v>
      </c>
      <c r="M1053" s="63">
        <f>1-(Table1_1[[#This Row],[ Cost of Goods Sold ]]/Table1_1[[#This Row],[ Total Revenue ]])</f>
        <v>0.60011667421324488</v>
      </c>
      <c r="N1053" s="63">
        <f>+Table1_1[[#This Row],[Operating Profit (Gross Profit - Total operating expenses)]]/Table1_1[[#This Row],[ Total Revenue ]]</f>
        <v>0.28247989870911289</v>
      </c>
    </row>
    <row r="1054" spans="1:14" x14ac:dyDescent="0.35">
      <c r="A1054" t="s">
        <v>307</v>
      </c>
      <c r="B1054" t="s">
        <v>16</v>
      </c>
      <c r="C1054" s="1">
        <v>42308</v>
      </c>
      <c r="D1054" s="2">
        <v>9263863000</v>
      </c>
      <c r="E1054" s="2">
        <v>7455282000</v>
      </c>
      <c r="F1054" s="2">
        <v>743611000</v>
      </c>
      <c r="G1054" t="s">
        <v>12</v>
      </c>
      <c r="H1054" t="s">
        <v>12</v>
      </c>
      <c r="I1054" t="s">
        <v>36</v>
      </c>
      <c r="J1054" t="s">
        <v>124</v>
      </c>
      <c r="K1054" s="2">
        <f>+Table1_1[[#This Row],[ Total Revenue ]]-Table1_1[[#This Row],[ Cost of Goods Sold ]]</f>
        <v>1808581000</v>
      </c>
      <c r="L1054" s="2">
        <f>Table1_1[[#This Row],[Gross Profit (Total Revenue - Cost of Goods Sold)]]-SUM(F1054:H1054)</f>
        <v>1064970000</v>
      </c>
      <c r="M1054" s="63">
        <f>1-(Table1_1[[#This Row],[ Cost of Goods Sold ]]/Table1_1[[#This Row],[ Total Revenue ]])</f>
        <v>0.19522967902267119</v>
      </c>
      <c r="N1054" s="63">
        <f>+Table1_1[[#This Row],[Operating Profit (Gross Profit - Total operating expenses)]]/Table1_1[[#This Row],[ Total Revenue ]]</f>
        <v>0.11495960162623303</v>
      </c>
    </row>
    <row r="1055" spans="1:14" x14ac:dyDescent="0.35">
      <c r="A1055" t="s">
        <v>308</v>
      </c>
      <c r="B1055" t="s">
        <v>16</v>
      </c>
      <c r="C1055" s="1">
        <v>42188</v>
      </c>
      <c r="D1055" s="2">
        <v>5083000000</v>
      </c>
      <c r="E1055" s="2">
        <v>3348000000</v>
      </c>
      <c r="F1055" s="2">
        <v>976000000</v>
      </c>
      <c r="G1055" t="s">
        <v>12</v>
      </c>
      <c r="H1055" t="s">
        <v>12</v>
      </c>
      <c r="I1055" t="s">
        <v>22</v>
      </c>
      <c r="J1055" t="s">
        <v>309</v>
      </c>
      <c r="K1055" s="2">
        <f>+Table1_1[[#This Row],[ Total Revenue ]]-Table1_1[[#This Row],[ Cost of Goods Sold ]]</f>
        <v>1735000000</v>
      </c>
      <c r="L1055" s="2">
        <f>Table1_1[[#This Row],[Gross Profit (Total Revenue - Cost of Goods Sold)]]-SUM(F1055:H1055)</f>
        <v>759000000</v>
      </c>
      <c r="M1055" s="63">
        <f>1-(Table1_1[[#This Row],[ Cost of Goods Sold ]]/Table1_1[[#This Row],[ Total Revenue ]])</f>
        <v>0.34133385795789883</v>
      </c>
      <c r="N1055" s="63">
        <f>+Table1_1[[#This Row],[Operating Profit (Gross Profit - Total operating expenses)]]/Table1_1[[#This Row],[ Total Revenue ]]</f>
        <v>0.14932126696832579</v>
      </c>
    </row>
    <row r="1056" spans="1:14" x14ac:dyDescent="0.35">
      <c r="A1056" t="s">
        <v>310</v>
      </c>
      <c r="B1056" t="s">
        <v>16</v>
      </c>
      <c r="C1056" s="1">
        <v>42000</v>
      </c>
      <c r="D1056" s="2">
        <v>10371390000</v>
      </c>
      <c r="E1056" s="2">
        <v>7460075000</v>
      </c>
      <c r="F1056" s="2">
        <v>2196173000</v>
      </c>
      <c r="G1056" t="s">
        <v>12</v>
      </c>
      <c r="H1056" t="s">
        <v>12</v>
      </c>
      <c r="I1056" t="s">
        <v>25</v>
      </c>
      <c r="J1056" t="s">
        <v>28</v>
      </c>
      <c r="K1056" s="2">
        <f>+Table1_1[[#This Row],[ Total Revenue ]]-Table1_1[[#This Row],[ Cost of Goods Sold ]]</f>
        <v>2911315000</v>
      </c>
      <c r="L1056" s="2">
        <f>Table1_1[[#This Row],[Gross Profit (Total Revenue - Cost of Goods Sold)]]-SUM(F1056:H1056)</f>
        <v>715142000</v>
      </c>
      <c r="M1056" s="63">
        <f>1-(Table1_1[[#This Row],[ Cost of Goods Sold ]]/Table1_1[[#This Row],[ Total Revenue ]])</f>
        <v>0.28070634697952734</v>
      </c>
      <c r="N1056" s="63">
        <f>+Table1_1[[#This Row],[Operating Profit (Gross Profit - Total operating expenses)]]/Table1_1[[#This Row],[ Total Revenue ]]</f>
        <v>6.8953341837497198E-2</v>
      </c>
    </row>
    <row r="1057" spans="1:14" x14ac:dyDescent="0.35">
      <c r="A1057" t="s">
        <v>311</v>
      </c>
      <c r="B1057" t="s">
        <v>16</v>
      </c>
      <c r="C1057" s="1">
        <v>42004</v>
      </c>
      <c r="D1057" s="2">
        <v>5354000000</v>
      </c>
      <c r="E1057" s="2">
        <v>2033000000</v>
      </c>
      <c r="F1057" s="2">
        <v>1920000000</v>
      </c>
      <c r="G1057" t="s">
        <v>12</v>
      </c>
      <c r="H1057" s="2">
        <v>701000000</v>
      </c>
      <c r="I1057" t="s">
        <v>52</v>
      </c>
      <c r="J1057" t="s">
        <v>53</v>
      </c>
      <c r="K1057" s="2">
        <f>+Table1_1[[#This Row],[ Total Revenue ]]-Table1_1[[#This Row],[ Cost of Goods Sold ]]</f>
        <v>3321000000</v>
      </c>
      <c r="L1057" s="2">
        <f>Table1_1[[#This Row],[Gross Profit (Total Revenue - Cost of Goods Sold)]]-SUM(F1057:H1057)</f>
        <v>700000000</v>
      </c>
      <c r="M1057" s="63">
        <f>1-(Table1_1[[#This Row],[ Cost of Goods Sold ]]/Table1_1[[#This Row],[ Total Revenue ]])</f>
        <v>0.62028389988793431</v>
      </c>
      <c r="N1057" s="63">
        <f>+Table1_1[[#This Row],[Operating Profit (Gross Profit - Total operating expenses)]]/Table1_1[[#This Row],[ Total Revenue ]]</f>
        <v>0.13074336944340681</v>
      </c>
    </row>
    <row r="1058" spans="1:14" x14ac:dyDescent="0.35">
      <c r="A1058" t="s">
        <v>312</v>
      </c>
      <c r="B1058" t="s">
        <v>16</v>
      </c>
      <c r="C1058" s="1">
        <v>42004</v>
      </c>
      <c r="D1058" s="2">
        <v>7421768000</v>
      </c>
      <c r="E1058" s="2">
        <v>4085602000</v>
      </c>
      <c r="F1058" s="2">
        <v>1898284000</v>
      </c>
      <c r="G1058" t="s">
        <v>12</v>
      </c>
      <c r="H1058" t="s">
        <v>12</v>
      </c>
      <c r="I1058" t="s">
        <v>36</v>
      </c>
      <c r="J1058" t="s">
        <v>124</v>
      </c>
      <c r="K1058" s="2">
        <f>+Table1_1[[#This Row],[ Total Revenue ]]-Table1_1[[#This Row],[ Cost of Goods Sold ]]</f>
        <v>3336166000</v>
      </c>
      <c r="L1058" s="2">
        <f>Table1_1[[#This Row],[Gross Profit (Total Revenue - Cost of Goods Sold)]]-SUM(F1058:H1058)</f>
        <v>1437882000</v>
      </c>
      <c r="M1058" s="63">
        <f>1-(Table1_1[[#This Row],[ Cost of Goods Sold ]]/Table1_1[[#This Row],[ Total Revenue ]])</f>
        <v>0.44951095210736847</v>
      </c>
      <c r="N1058" s="63">
        <f>+Table1_1[[#This Row],[Operating Profit (Gross Profit - Total operating expenses)]]/Table1_1[[#This Row],[ Total Revenue ]]</f>
        <v>0.19373847309697637</v>
      </c>
    </row>
    <row r="1059" spans="1:14" x14ac:dyDescent="0.35">
      <c r="A1059" t="s">
        <v>313</v>
      </c>
      <c r="B1059" t="s">
        <v>16</v>
      </c>
      <c r="C1059" s="1">
        <v>42369</v>
      </c>
      <c r="D1059" s="2">
        <v>54289000000</v>
      </c>
      <c r="E1059" s="2">
        <v>44269000000</v>
      </c>
      <c r="F1059" t="s">
        <v>12</v>
      </c>
      <c r="G1059" t="s">
        <v>12</v>
      </c>
      <c r="H1059" s="2">
        <v>7673000000</v>
      </c>
      <c r="I1059" t="s">
        <v>25</v>
      </c>
      <c r="J1059" t="s">
        <v>81</v>
      </c>
      <c r="K1059" s="2">
        <f>+Table1_1[[#This Row],[ Total Revenue ]]-Table1_1[[#This Row],[ Cost of Goods Sold ]]</f>
        <v>10020000000</v>
      </c>
      <c r="L1059" s="2">
        <f>Table1_1[[#This Row],[Gross Profit (Total Revenue - Cost of Goods Sold)]]-SUM(F1059:H1059)</f>
        <v>2347000000</v>
      </c>
      <c r="M1059" s="63">
        <f>1-(Table1_1[[#This Row],[ Cost of Goods Sold ]]/Table1_1[[#This Row],[ Total Revenue ]])</f>
        <v>0.18456777616091657</v>
      </c>
      <c r="N1059" s="63">
        <f>+Table1_1[[#This Row],[Operating Profit (Gross Profit - Total operating expenses)]]/Table1_1[[#This Row],[ Total Revenue ]]</f>
        <v>4.3231593877212697E-2</v>
      </c>
    </row>
    <row r="1060" spans="1:14" x14ac:dyDescent="0.35">
      <c r="A1060" t="s">
        <v>314</v>
      </c>
      <c r="B1060" t="s">
        <v>16</v>
      </c>
      <c r="C1060" s="1">
        <v>42004</v>
      </c>
      <c r="D1060" s="2">
        <v>92793000000</v>
      </c>
      <c r="E1060" s="2">
        <v>46386000000</v>
      </c>
      <c r="F1060" s="2">
        <v>22438000000</v>
      </c>
      <c r="G1060" s="2">
        <v>5437000000</v>
      </c>
      <c r="H1060" t="s">
        <v>12</v>
      </c>
      <c r="I1060" t="s">
        <v>22</v>
      </c>
      <c r="J1060" t="s">
        <v>176</v>
      </c>
      <c r="K1060" s="2">
        <f>+Table1_1[[#This Row],[ Total Revenue ]]-Table1_1[[#This Row],[ Cost of Goods Sold ]]</f>
        <v>46407000000</v>
      </c>
      <c r="L1060" s="2">
        <f>Table1_1[[#This Row],[Gross Profit (Total Revenue - Cost of Goods Sold)]]-SUM(F1060:H1060)</f>
        <v>18532000000</v>
      </c>
      <c r="M1060" s="63">
        <f>1-(Table1_1[[#This Row],[ Cost of Goods Sold ]]/Table1_1[[#This Row],[ Total Revenue ]])</f>
        <v>0.50011315508712939</v>
      </c>
      <c r="N1060" s="63">
        <f>+Table1_1[[#This Row],[Operating Profit (Gross Profit - Total operating expenses)]]/Table1_1[[#This Row],[ Total Revenue ]]</f>
        <v>0.1997133404459388</v>
      </c>
    </row>
    <row r="1061" spans="1:14" x14ac:dyDescent="0.35">
      <c r="A1061" t="s">
        <v>315</v>
      </c>
      <c r="B1061" t="s">
        <v>16</v>
      </c>
      <c r="C1061" s="1">
        <v>42004</v>
      </c>
      <c r="D1061" s="2">
        <v>1485807000</v>
      </c>
      <c r="E1061" s="2">
        <v>669691000</v>
      </c>
      <c r="F1061" s="2">
        <v>457598000</v>
      </c>
      <c r="G1061" s="2">
        <v>98263000</v>
      </c>
      <c r="H1061" t="s">
        <v>12</v>
      </c>
      <c r="I1061" t="s">
        <v>25</v>
      </c>
      <c r="J1061" t="s">
        <v>30</v>
      </c>
      <c r="K1061" s="2">
        <f>+Table1_1[[#This Row],[ Total Revenue ]]-Table1_1[[#This Row],[ Cost of Goods Sold ]]</f>
        <v>816116000</v>
      </c>
      <c r="L1061" s="2">
        <f>Table1_1[[#This Row],[Gross Profit (Total Revenue - Cost of Goods Sold)]]-SUM(F1061:H1061)</f>
        <v>260255000</v>
      </c>
      <c r="M1061" s="63">
        <f>1-(Table1_1[[#This Row],[ Cost of Goods Sold ]]/Table1_1[[#This Row],[ Total Revenue ]])</f>
        <v>0.5492745693081269</v>
      </c>
      <c r="N1061" s="63">
        <f>+Table1_1[[#This Row],[Operating Profit (Gross Profit - Total operating expenses)]]/Table1_1[[#This Row],[ Total Revenue ]]</f>
        <v>0.17516070391376537</v>
      </c>
    </row>
    <row r="1062" spans="1:14" x14ac:dyDescent="0.35">
      <c r="A1062" t="s">
        <v>316</v>
      </c>
      <c r="B1062" t="s">
        <v>16</v>
      </c>
      <c r="C1062" s="1">
        <v>42004</v>
      </c>
      <c r="D1062" s="2">
        <v>3088533000</v>
      </c>
      <c r="E1062" s="2">
        <v>1726383000</v>
      </c>
      <c r="F1062" s="2">
        <v>514891000</v>
      </c>
      <c r="G1062" s="2">
        <v>253640000</v>
      </c>
      <c r="H1062" t="s">
        <v>12</v>
      </c>
      <c r="I1062" t="s">
        <v>59</v>
      </c>
      <c r="J1062" t="s">
        <v>60</v>
      </c>
      <c r="K1062" s="2">
        <f>+Table1_1[[#This Row],[ Total Revenue ]]-Table1_1[[#This Row],[ Cost of Goods Sold ]]</f>
        <v>1362150000</v>
      </c>
      <c r="L1062" s="2">
        <f>Table1_1[[#This Row],[Gross Profit (Total Revenue - Cost of Goods Sold)]]-SUM(F1062:H1062)</f>
        <v>593619000</v>
      </c>
      <c r="M1062" s="63">
        <f>1-(Table1_1[[#This Row],[ Cost of Goods Sold ]]/Table1_1[[#This Row],[ Total Revenue ]])</f>
        <v>0.44103462711908858</v>
      </c>
      <c r="N1062" s="63">
        <f>+Table1_1[[#This Row],[Operating Profit (Gross Profit - Total operating expenses)]]/Table1_1[[#This Row],[ Total Revenue ]]</f>
        <v>0.19220095754197866</v>
      </c>
    </row>
    <row r="1063" spans="1:14" x14ac:dyDescent="0.35">
      <c r="A1063" t="s">
        <v>317</v>
      </c>
      <c r="B1063" t="s">
        <v>16</v>
      </c>
      <c r="C1063" s="1">
        <v>42372</v>
      </c>
      <c r="D1063" s="2">
        <v>2219762000</v>
      </c>
      <c r="E1063" s="2">
        <v>670472000</v>
      </c>
      <c r="F1063" s="2">
        <v>522046000</v>
      </c>
      <c r="G1063" s="2">
        <v>401527000</v>
      </c>
      <c r="H1063" t="s">
        <v>12</v>
      </c>
      <c r="I1063" t="s">
        <v>25</v>
      </c>
      <c r="J1063" t="s">
        <v>318</v>
      </c>
      <c r="K1063" s="2">
        <f>+Table1_1[[#This Row],[ Total Revenue ]]-Table1_1[[#This Row],[ Cost of Goods Sold ]]</f>
        <v>1549290000</v>
      </c>
      <c r="L1063" s="2">
        <f>Table1_1[[#This Row],[Gross Profit (Total Revenue - Cost of Goods Sold)]]-SUM(F1063:H1063)</f>
        <v>625717000</v>
      </c>
      <c r="M1063" s="63">
        <f>1-(Table1_1[[#This Row],[ Cost of Goods Sold ]]/Table1_1[[#This Row],[ Total Revenue ]])</f>
        <v>0.69795320399213967</v>
      </c>
      <c r="N1063" s="63">
        <f>+Table1_1[[#This Row],[Operating Profit (Gross Profit - Total operating expenses)]]/Table1_1[[#This Row],[ Total Revenue ]]</f>
        <v>0.28188472457858094</v>
      </c>
    </row>
    <row r="1064" spans="1:14" x14ac:dyDescent="0.35">
      <c r="A1064" t="s">
        <v>319</v>
      </c>
      <c r="B1064" t="s">
        <v>16</v>
      </c>
      <c r="C1064" s="1">
        <v>42364</v>
      </c>
      <c r="D1064" s="2">
        <v>55355000000</v>
      </c>
      <c r="E1064" s="2">
        <v>20676000000</v>
      </c>
      <c r="F1064" s="2">
        <v>7930000000</v>
      </c>
      <c r="G1064" s="2">
        <v>12128000000</v>
      </c>
      <c r="H1064" s="2">
        <v>265000000</v>
      </c>
      <c r="I1064" t="s">
        <v>22</v>
      </c>
      <c r="J1064" t="s">
        <v>34</v>
      </c>
      <c r="K1064" s="2">
        <f>+Table1_1[[#This Row],[ Total Revenue ]]-Table1_1[[#This Row],[ Cost of Goods Sold ]]</f>
        <v>34679000000</v>
      </c>
      <c r="L1064" s="2">
        <f>Table1_1[[#This Row],[Gross Profit (Total Revenue - Cost of Goods Sold)]]-SUM(F1064:H1064)</f>
        <v>14356000000</v>
      </c>
      <c r="M1064" s="63">
        <f>1-(Table1_1[[#This Row],[ Cost of Goods Sold ]]/Table1_1[[#This Row],[ Total Revenue ]])</f>
        <v>0.62648360581699936</v>
      </c>
      <c r="N1064" s="63">
        <f>+Table1_1[[#This Row],[Operating Profit (Gross Profit - Total operating expenses)]]/Table1_1[[#This Row],[ Total Revenue ]]</f>
        <v>0.2593442326799747</v>
      </c>
    </row>
    <row r="1065" spans="1:14" x14ac:dyDescent="0.35">
      <c r="A1065" t="s">
        <v>320</v>
      </c>
      <c r="B1065" t="s">
        <v>16</v>
      </c>
      <c r="C1065" s="1">
        <v>42216</v>
      </c>
      <c r="D1065" s="2">
        <v>4192000000</v>
      </c>
      <c r="E1065" s="2">
        <v>695000000</v>
      </c>
      <c r="F1065" s="2">
        <v>1771000000</v>
      </c>
      <c r="G1065" s="2">
        <v>798000000</v>
      </c>
      <c r="H1065" s="2">
        <v>42000000</v>
      </c>
      <c r="I1065" t="s">
        <v>22</v>
      </c>
      <c r="J1065" t="s">
        <v>57</v>
      </c>
      <c r="K1065" s="2">
        <f>+Table1_1[[#This Row],[ Total Revenue ]]-Table1_1[[#This Row],[ Cost of Goods Sold ]]</f>
        <v>3497000000</v>
      </c>
      <c r="L1065" s="2">
        <f>Table1_1[[#This Row],[Gross Profit (Total Revenue - Cost of Goods Sold)]]-SUM(F1065:H1065)</f>
        <v>886000000</v>
      </c>
      <c r="M1065" s="63">
        <f>1-(Table1_1[[#This Row],[ Cost of Goods Sold ]]/Table1_1[[#This Row],[ Total Revenue ]])</f>
        <v>0.83420801526717558</v>
      </c>
      <c r="N1065" s="63">
        <f>+Table1_1[[#This Row],[Operating Profit (Gross Profit - Total operating expenses)]]/Table1_1[[#This Row],[ Total Revenue ]]</f>
        <v>0.21135496183206107</v>
      </c>
    </row>
    <row r="1066" spans="1:14" x14ac:dyDescent="0.35">
      <c r="A1066" t="s">
        <v>321</v>
      </c>
      <c r="B1066" t="s">
        <v>16</v>
      </c>
      <c r="C1066" s="1">
        <v>42004</v>
      </c>
      <c r="D1066" s="2">
        <v>23617000000</v>
      </c>
      <c r="E1066" s="2">
        <v>16254000000</v>
      </c>
      <c r="F1066" s="2">
        <v>3494000000</v>
      </c>
      <c r="G1066" t="s">
        <v>12</v>
      </c>
      <c r="H1066" s="2">
        <v>1406000000</v>
      </c>
      <c r="I1066" t="s">
        <v>59</v>
      </c>
      <c r="J1066" t="s">
        <v>96</v>
      </c>
      <c r="K1066" s="2">
        <f>+Table1_1[[#This Row],[ Total Revenue ]]-Table1_1[[#This Row],[ Cost of Goods Sold ]]</f>
        <v>7363000000</v>
      </c>
      <c r="L1066" s="2">
        <f>Table1_1[[#This Row],[Gross Profit (Total Revenue - Cost of Goods Sold)]]-SUM(F1066:H1066)</f>
        <v>2463000000</v>
      </c>
      <c r="M1066" s="63">
        <f>1-(Table1_1[[#This Row],[ Cost of Goods Sold ]]/Table1_1[[#This Row],[ Total Revenue ]])</f>
        <v>0.31176694753779055</v>
      </c>
      <c r="N1066" s="63">
        <f>+Table1_1[[#This Row],[Operating Profit (Gross Profit - Total operating expenses)]]/Table1_1[[#This Row],[ Total Revenue ]]</f>
        <v>0.10428928314349832</v>
      </c>
    </row>
    <row r="1067" spans="1:14" x14ac:dyDescent="0.35">
      <c r="A1067" t="s">
        <v>322</v>
      </c>
      <c r="B1067" t="s">
        <v>16</v>
      </c>
      <c r="C1067" s="1">
        <v>42004</v>
      </c>
      <c r="D1067" s="2">
        <v>7537100000</v>
      </c>
      <c r="E1067" t="s">
        <v>12</v>
      </c>
      <c r="F1067" s="2">
        <v>6748500000</v>
      </c>
      <c r="G1067" t="s">
        <v>12</v>
      </c>
      <c r="H1067" t="s">
        <v>12</v>
      </c>
      <c r="I1067" t="s">
        <v>19</v>
      </c>
      <c r="J1067" t="s">
        <v>323</v>
      </c>
      <c r="K1067" s="2" t="e">
        <f>+Table1_1[[#This Row],[ Total Revenue ]]-Table1_1[[#This Row],[ Cost of Goods Sold ]]</f>
        <v>#VALUE!</v>
      </c>
      <c r="L1067" s="2" t="e">
        <f>Table1_1[[#This Row],[Gross Profit (Total Revenue - Cost of Goods Sold)]]-SUM(F1067:H1067)</f>
        <v>#VALUE!</v>
      </c>
      <c r="M1067" s="63" t="e">
        <f>1-(Table1_1[[#This Row],[ Cost of Goods Sold ]]/Table1_1[[#This Row],[ Total Revenue ]])</f>
        <v>#VALUE!</v>
      </c>
      <c r="N1067" s="63" t="e">
        <f>+Table1_1[[#This Row],[Operating Profit (Gross Profit - Total operating expenses)]]/Table1_1[[#This Row],[ Total Revenue ]]</f>
        <v>#VALUE!</v>
      </c>
    </row>
    <row r="1068" spans="1:14" x14ac:dyDescent="0.35">
      <c r="A1068" t="s">
        <v>324</v>
      </c>
      <c r="B1068" t="s">
        <v>16</v>
      </c>
      <c r="C1068" s="1">
        <v>42004</v>
      </c>
      <c r="D1068" s="2">
        <v>3117693000</v>
      </c>
      <c r="E1068" s="2">
        <v>1344636000</v>
      </c>
      <c r="F1068" s="2">
        <v>869572000</v>
      </c>
      <c r="G1068" t="s">
        <v>12</v>
      </c>
      <c r="H1068" s="2">
        <v>353143000</v>
      </c>
      <c r="I1068" t="s">
        <v>52</v>
      </c>
      <c r="J1068" t="s">
        <v>53</v>
      </c>
      <c r="K1068" s="2">
        <f>+Table1_1[[#This Row],[ Total Revenue ]]-Table1_1[[#This Row],[ Cost of Goods Sold ]]</f>
        <v>1773057000</v>
      </c>
      <c r="L1068" s="2">
        <f>Table1_1[[#This Row],[Gross Profit (Total Revenue - Cost of Goods Sold)]]-SUM(F1068:H1068)</f>
        <v>550342000</v>
      </c>
      <c r="M1068" s="63">
        <f>1-(Table1_1[[#This Row],[ Cost of Goods Sold ]]/Table1_1[[#This Row],[ Total Revenue ]])</f>
        <v>0.56870801583093655</v>
      </c>
      <c r="N1068" s="63">
        <f>+Table1_1[[#This Row],[Operating Profit (Gross Profit - Total operating expenses)]]/Table1_1[[#This Row],[ Total Revenue ]]</f>
        <v>0.1765221912484648</v>
      </c>
    </row>
    <row r="1069" spans="1:14" x14ac:dyDescent="0.35">
      <c r="A1069" t="s">
        <v>325</v>
      </c>
      <c r="B1069" t="s">
        <v>16</v>
      </c>
      <c r="C1069" s="1">
        <v>42369</v>
      </c>
      <c r="D1069" s="2">
        <v>2384400000</v>
      </c>
      <c r="E1069" s="2">
        <v>806500000</v>
      </c>
      <c r="F1069" s="2">
        <v>640500000</v>
      </c>
      <c r="G1069" s="2">
        <v>197400000</v>
      </c>
      <c r="H1069" t="s">
        <v>12</v>
      </c>
      <c r="I1069" t="s">
        <v>25</v>
      </c>
      <c r="J1069" t="s">
        <v>30</v>
      </c>
      <c r="K1069" s="2">
        <f>+Table1_1[[#This Row],[ Total Revenue ]]-Table1_1[[#This Row],[ Cost of Goods Sold ]]</f>
        <v>1577900000</v>
      </c>
      <c r="L1069" s="2">
        <f>Table1_1[[#This Row],[Gross Profit (Total Revenue - Cost of Goods Sold)]]-SUM(F1069:H1069)</f>
        <v>740000000</v>
      </c>
      <c r="M1069" s="63">
        <f>1-(Table1_1[[#This Row],[ Cost of Goods Sold ]]/Table1_1[[#This Row],[ Total Revenue ]])</f>
        <v>0.66175977185036072</v>
      </c>
      <c r="N1069" s="63">
        <f>+Table1_1[[#This Row],[Operating Profit (Gross Profit - Total operating expenses)]]/Table1_1[[#This Row],[ Total Revenue ]]</f>
        <v>0.31035061231337024</v>
      </c>
    </row>
    <row r="1070" spans="1:14" x14ac:dyDescent="0.35">
      <c r="A1070" t="s">
        <v>326</v>
      </c>
      <c r="B1070" t="s">
        <v>16</v>
      </c>
      <c r="C1070" s="1">
        <v>42369</v>
      </c>
      <c r="D1070" s="2">
        <v>13405000000</v>
      </c>
      <c r="E1070" s="2">
        <v>7888000000</v>
      </c>
      <c r="F1070" s="2">
        <v>2417000000</v>
      </c>
      <c r="G1070" t="s">
        <v>12</v>
      </c>
      <c r="H1070" s="2">
        <v>233000000</v>
      </c>
      <c r="I1070" t="s">
        <v>13</v>
      </c>
      <c r="J1070" t="s">
        <v>157</v>
      </c>
      <c r="K1070" s="2">
        <f>+Table1_1[[#This Row],[ Total Revenue ]]-Table1_1[[#This Row],[ Cost of Goods Sold ]]</f>
        <v>5517000000</v>
      </c>
      <c r="L1070" s="2">
        <f>Table1_1[[#This Row],[Gross Profit (Total Revenue - Cost of Goods Sold)]]-SUM(F1070:H1070)</f>
        <v>2867000000</v>
      </c>
      <c r="M1070" s="63">
        <f>1-(Table1_1[[#This Row],[ Cost of Goods Sold ]]/Table1_1[[#This Row],[ Total Revenue ]])</f>
        <v>0.41156284968295409</v>
      </c>
      <c r="N1070" s="63">
        <f>+Table1_1[[#This Row],[Operating Profit (Gross Profit - Total operating expenses)]]/Table1_1[[#This Row],[ Total Revenue ]]</f>
        <v>0.21387541961954495</v>
      </c>
    </row>
    <row r="1071" spans="1:14" x14ac:dyDescent="0.35">
      <c r="A1071" t="s">
        <v>327</v>
      </c>
      <c r="B1071" t="s">
        <v>16</v>
      </c>
      <c r="C1071" s="1">
        <v>42004</v>
      </c>
      <c r="D1071" s="2">
        <v>5147100000</v>
      </c>
      <c r="E1071" t="s">
        <v>12</v>
      </c>
      <c r="F1071" s="2">
        <v>3870200000</v>
      </c>
      <c r="G1071" t="s">
        <v>12</v>
      </c>
      <c r="H1071" t="s">
        <v>12</v>
      </c>
      <c r="I1071" t="s">
        <v>47</v>
      </c>
      <c r="J1071" t="s">
        <v>73</v>
      </c>
      <c r="K1071" s="2" t="e">
        <f>+Table1_1[[#This Row],[ Total Revenue ]]-Table1_1[[#This Row],[ Cost of Goods Sold ]]</f>
        <v>#VALUE!</v>
      </c>
      <c r="L1071" s="2" t="e">
        <f>Table1_1[[#This Row],[Gross Profit (Total Revenue - Cost of Goods Sold)]]-SUM(F1071:H1071)</f>
        <v>#VALUE!</v>
      </c>
      <c r="M1071" s="63" t="e">
        <f>1-(Table1_1[[#This Row],[ Cost of Goods Sold ]]/Table1_1[[#This Row],[ Total Revenue ]])</f>
        <v>#VALUE!</v>
      </c>
      <c r="N1071" s="63" t="e">
        <f>+Table1_1[[#This Row],[Operating Profit (Gross Profit - Total operating expenses)]]/Table1_1[[#This Row],[ Total Revenue ]]</f>
        <v>#VALUE!</v>
      </c>
    </row>
    <row r="1072" spans="1:14" x14ac:dyDescent="0.35">
      <c r="A1072" t="s">
        <v>328</v>
      </c>
      <c r="B1072" t="s">
        <v>16</v>
      </c>
      <c r="C1072" s="1">
        <v>42004</v>
      </c>
      <c r="D1072" s="2">
        <v>6165441000</v>
      </c>
      <c r="E1072" s="2">
        <v>3898403000</v>
      </c>
      <c r="F1072" s="2">
        <v>1341000000</v>
      </c>
      <c r="G1072" t="s">
        <v>12</v>
      </c>
      <c r="H1072" s="2">
        <v>294496000</v>
      </c>
      <c r="I1072" t="s">
        <v>13</v>
      </c>
      <c r="J1072" t="s">
        <v>329</v>
      </c>
      <c r="K1072" s="2">
        <f>+Table1_1[[#This Row],[ Total Revenue ]]-Table1_1[[#This Row],[ Cost of Goods Sold ]]</f>
        <v>2267038000</v>
      </c>
      <c r="L1072" s="2">
        <f>Table1_1[[#This Row],[Gross Profit (Total Revenue - Cost of Goods Sold)]]-SUM(F1072:H1072)</f>
        <v>631542000</v>
      </c>
      <c r="M1072" s="63">
        <f>1-(Table1_1[[#This Row],[ Cost of Goods Sold ]]/Table1_1[[#This Row],[ Total Revenue ]])</f>
        <v>0.36770086681552872</v>
      </c>
      <c r="N1072" s="63">
        <f>+Table1_1[[#This Row],[Operating Profit (Gross Profit - Total operating expenses)]]/Table1_1[[#This Row],[ Total Revenue ]]</f>
        <v>0.10243257538268552</v>
      </c>
    </row>
    <row r="1073" spans="1:14" x14ac:dyDescent="0.35">
      <c r="A1073" t="s">
        <v>330</v>
      </c>
      <c r="B1073" t="s">
        <v>16</v>
      </c>
      <c r="C1073" s="1">
        <v>42279</v>
      </c>
      <c r="D1073" s="2">
        <v>12114832000</v>
      </c>
      <c r="E1073" s="2">
        <v>10146494000</v>
      </c>
      <c r="F1073" s="2">
        <v>1522811000</v>
      </c>
      <c r="G1073" t="s">
        <v>12</v>
      </c>
      <c r="H1073" t="s">
        <v>12</v>
      </c>
      <c r="I1073" t="s">
        <v>13</v>
      </c>
      <c r="J1073" t="s">
        <v>164</v>
      </c>
      <c r="K1073" s="2">
        <f>+Table1_1[[#This Row],[ Total Revenue ]]-Table1_1[[#This Row],[ Cost of Goods Sold ]]</f>
        <v>1968338000</v>
      </c>
      <c r="L1073" s="2">
        <f>Table1_1[[#This Row],[Gross Profit (Total Revenue - Cost of Goods Sold)]]-SUM(F1073:H1073)</f>
        <v>445527000</v>
      </c>
      <c r="M1073" s="63">
        <f>1-(Table1_1[[#This Row],[ Cost of Goods Sold ]]/Table1_1[[#This Row],[ Total Revenue ]])</f>
        <v>0.1624734045011933</v>
      </c>
      <c r="N1073" s="63">
        <f>+Table1_1[[#This Row],[Operating Profit (Gross Profit - Total operating expenses)]]/Table1_1[[#This Row],[ Total Revenue ]]</f>
        <v>3.6775334565101687E-2</v>
      </c>
    </row>
    <row r="1074" spans="1:14" x14ac:dyDescent="0.35">
      <c r="A1074" t="s">
        <v>331</v>
      </c>
      <c r="B1074" t="s">
        <v>16</v>
      </c>
      <c r="C1074" s="1">
        <v>42004</v>
      </c>
      <c r="D1074" s="2">
        <v>4627100000</v>
      </c>
      <c r="E1074" s="2">
        <v>1768900000</v>
      </c>
      <c r="F1074" s="2">
        <v>1254700000</v>
      </c>
      <c r="G1074" s="2">
        <v>1006200000</v>
      </c>
      <c r="H1074" t="s">
        <v>12</v>
      </c>
      <c r="I1074" t="s">
        <v>22</v>
      </c>
      <c r="J1074" t="s">
        <v>174</v>
      </c>
      <c r="K1074" s="2">
        <f>+Table1_1[[#This Row],[ Total Revenue ]]-Table1_1[[#This Row],[ Cost of Goods Sold ]]</f>
        <v>2858200000</v>
      </c>
      <c r="L1074" s="2">
        <f>Table1_1[[#This Row],[Gross Profit (Total Revenue - Cost of Goods Sold)]]-SUM(F1074:H1074)</f>
        <v>597300000</v>
      </c>
      <c r="M1074" s="63">
        <f>1-(Table1_1[[#This Row],[ Cost of Goods Sold ]]/Table1_1[[#This Row],[ Total Revenue ]])</f>
        <v>0.61770871604244559</v>
      </c>
      <c r="N1074" s="63">
        <f>+Table1_1[[#This Row],[Operating Profit (Gross Profit - Total operating expenses)]]/Table1_1[[#This Row],[ Total Revenue ]]</f>
        <v>0.12908733331892547</v>
      </c>
    </row>
    <row r="1075" spans="1:14" x14ac:dyDescent="0.35">
      <c r="A1075" t="s">
        <v>332</v>
      </c>
      <c r="B1075" t="s">
        <v>16</v>
      </c>
      <c r="C1075" s="1">
        <v>42004</v>
      </c>
      <c r="D1075" s="2">
        <v>91973000000</v>
      </c>
      <c r="E1075" t="s">
        <v>12</v>
      </c>
      <c r="F1075" s="2">
        <v>61274000000</v>
      </c>
      <c r="G1075" t="s">
        <v>12</v>
      </c>
      <c r="H1075" s="2">
        <v>3139000000</v>
      </c>
      <c r="I1075" t="s">
        <v>47</v>
      </c>
      <c r="J1075" t="s">
        <v>105</v>
      </c>
      <c r="K1075" s="2" t="e">
        <f>+Table1_1[[#This Row],[ Total Revenue ]]-Table1_1[[#This Row],[ Cost of Goods Sold ]]</f>
        <v>#VALUE!</v>
      </c>
      <c r="L1075" s="2" t="e">
        <f>Table1_1[[#This Row],[Gross Profit (Total Revenue - Cost of Goods Sold)]]-SUM(F1075:H1075)</f>
        <v>#VALUE!</v>
      </c>
      <c r="M1075" s="63" t="e">
        <f>1-(Table1_1[[#This Row],[ Cost of Goods Sold ]]/Table1_1[[#This Row],[ Total Revenue ]])</f>
        <v>#VALUE!</v>
      </c>
      <c r="N1075" s="63" t="e">
        <f>+Table1_1[[#This Row],[Operating Profit (Gross Profit - Total operating expenses)]]/Table1_1[[#This Row],[ Total Revenue ]]</f>
        <v>#VALUE!</v>
      </c>
    </row>
    <row r="1076" spans="1:14" x14ac:dyDescent="0.35">
      <c r="A1076" t="s">
        <v>333</v>
      </c>
      <c r="B1076" t="s">
        <v>16</v>
      </c>
      <c r="C1076" s="1">
        <v>42035</v>
      </c>
      <c r="D1076" s="2">
        <v>13506000000</v>
      </c>
      <c r="E1076" s="2">
        <v>8406000000</v>
      </c>
      <c r="F1076" s="2">
        <v>3777000000</v>
      </c>
      <c r="G1076" t="s">
        <v>12</v>
      </c>
      <c r="H1076" t="s">
        <v>12</v>
      </c>
      <c r="I1076" t="s">
        <v>19</v>
      </c>
      <c r="J1076" t="s">
        <v>334</v>
      </c>
      <c r="K1076" s="2">
        <f>+Table1_1[[#This Row],[ Total Revenue ]]-Table1_1[[#This Row],[ Cost of Goods Sold ]]</f>
        <v>5100000000</v>
      </c>
      <c r="L1076" s="2">
        <f>Table1_1[[#This Row],[Gross Profit (Total Revenue - Cost of Goods Sold)]]-SUM(F1076:H1076)</f>
        <v>1323000000</v>
      </c>
      <c r="M1076" s="63">
        <f>1-(Table1_1[[#This Row],[ Cost of Goods Sold ]]/Table1_1[[#This Row],[ Total Revenue ]])</f>
        <v>0.3776099511328298</v>
      </c>
      <c r="N1076" s="63">
        <f>+Table1_1[[#This Row],[Operating Profit (Gross Profit - Total operating expenses)]]/Table1_1[[#This Row],[ Total Revenue ]]</f>
        <v>9.7956463793869394E-2</v>
      </c>
    </row>
    <row r="1077" spans="1:14" x14ac:dyDescent="0.35">
      <c r="A1077" t="s">
        <v>335</v>
      </c>
      <c r="B1077" t="s">
        <v>16</v>
      </c>
      <c r="C1077" s="1">
        <v>42007</v>
      </c>
      <c r="D1077" s="2">
        <v>14580000000</v>
      </c>
      <c r="E1077" s="2">
        <v>9517000000</v>
      </c>
      <c r="F1077" s="2">
        <v>4039000000</v>
      </c>
      <c r="G1077" t="s">
        <v>12</v>
      </c>
      <c r="H1077" t="s">
        <v>12</v>
      </c>
      <c r="I1077" t="s">
        <v>36</v>
      </c>
      <c r="J1077" t="s">
        <v>124</v>
      </c>
      <c r="K1077" s="2">
        <f>+Table1_1[[#This Row],[ Total Revenue ]]-Table1_1[[#This Row],[ Cost of Goods Sold ]]</f>
        <v>5063000000</v>
      </c>
      <c r="L1077" s="2">
        <f>Table1_1[[#This Row],[Gross Profit (Total Revenue - Cost of Goods Sold)]]-SUM(F1077:H1077)</f>
        <v>1024000000</v>
      </c>
      <c r="M1077" s="63">
        <f>1-(Table1_1[[#This Row],[ Cost of Goods Sold ]]/Table1_1[[#This Row],[ Total Revenue ]])</f>
        <v>0.34725651577503425</v>
      </c>
      <c r="N1077" s="63">
        <f>+Table1_1[[#This Row],[Operating Profit (Gross Profit - Total operating expenses)]]/Table1_1[[#This Row],[ Total Revenue ]]</f>
        <v>7.0233196159122088E-2</v>
      </c>
    </row>
    <row r="1078" spans="1:14" x14ac:dyDescent="0.35">
      <c r="A1078" t="s">
        <v>336</v>
      </c>
      <c r="B1078" t="s">
        <v>16</v>
      </c>
      <c r="C1078" s="1">
        <v>42277</v>
      </c>
      <c r="D1078" s="2">
        <v>1627413000</v>
      </c>
      <c r="E1078" s="2">
        <v>1354969000</v>
      </c>
      <c r="F1078" s="2">
        <v>207519000</v>
      </c>
      <c r="G1078" t="s">
        <v>12</v>
      </c>
      <c r="H1078" s="2">
        <v>13338000</v>
      </c>
      <c r="I1078" t="s">
        <v>47</v>
      </c>
      <c r="J1078" t="s">
        <v>105</v>
      </c>
      <c r="K1078" s="2">
        <f>+Table1_1[[#This Row],[ Total Revenue ]]-Table1_1[[#This Row],[ Cost of Goods Sold ]]</f>
        <v>272444000</v>
      </c>
      <c r="L1078" s="2">
        <f>Table1_1[[#This Row],[Gross Profit (Total Revenue - Cost of Goods Sold)]]-SUM(F1078:H1078)</f>
        <v>51587000</v>
      </c>
      <c r="M1078" s="63">
        <f>1-(Table1_1[[#This Row],[ Cost of Goods Sold ]]/Table1_1[[#This Row],[ Total Revenue ]])</f>
        <v>0.16740925628589665</v>
      </c>
      <c r="N1078" s="63">
        <f>+Table1_1[[#This Row],[Operating Profit (Gross Profit - Total operating expenses)]]/Table1_1[[#This Row],[ Total Revenue ]]</f>
        <v>3.1698775909987202E-2</v>
      </c>
    </row>
    <row r="1079" spans="1:14" x14ac:dyDescent="0.35">
      <c r="A1079" t="s">
        <v>337</v>
      </c>
      <c r="B1079" t="s">
        <v>16</v>
      </c>
      <c r="C1079" s="1">
        <v>42004</v>
      </c>
      <c r="D1079" s="2">
        <v>993897000</v>
      </c>
      <c r="E1079" s="2">
        <v>258617000</v>
      </c>
      <c r="F1079" s="2">
        <v>122201000</v>
      </c>
      <c r="G1079" t="s">
        <v>12</v>
      </c>
      <c r="H1079" s="2">
        <v>258074000</v>
      </c>
      <c r="I1079" t="s">
        <v>52</v>
      </c>
      <c r="J1079" t="s">
        <v>53</v>
      </c>
      <c r="K1079" s="2">
        <f>+Table1_1[[#This Row],[ Total Revenue ]]-Table1_1[[#This Row],[ Cost of Goods Sold ]]</f>
        <v>735280000</v>
      </c>
      <c r="L1079" s="2">
        <f>Table1_1[[#This Row],[Gross Profit (Total Revenue - Cost of Goods Sold)]]-SUM(F1079:H1079)</f>
        <v>355005000</v>
      </c>
      <c r="M1079" s="63">
        <f>1-(Table1_1[[#This Row],[ Cost of Goods Sold ]]/Table1_1[[#This Row],[ Total Revenue ]])</f>
        <v>0.73979496869393913</v>
      </c>
      <c r="N1079" s="63">
        <f>+Table1_1[[#This Row],[Operating Profit (Gross Profit - Total operating expenses)]]/Table1_1[[#This Row],[ Total Revenue ]]</f>
        <v>0.35718489944129017</v>
      </c>
    </row>
    <row r="1080" spans="1:14" x14ac:dyDescent="0.35">
      <c r="A1080" t="s">
        <v>338</v>
      </c>
      <c r="B1080" t="s">
        <v>16</v>
      </c>
      <c r="C1080" s="1">
        <v>42185</v>
      </c>
      <c r="D1080" s="2">
        <v>2814049000</v>
      </c>
      <c r="E1080" s="2">
        <v>1215229000</v>
      </c>
      <c r="F1080" s="2">
        <v>406864000</v>
      </c>
      <c r="G1080" s="2">
        <v>530616000</v>
      </c>
      <c r="H1080" t="s">
        <v>12</v>
      </c>
      <c r="I1080" t="s">
        <v>22</v>
      </c>
      <c r="J1080" t="s">
        <v>68</v>
      </c>
      <c r="K1080" s="2">
        <f>+Table1_1[[#This Row],[ Total Revenue ]]-Table1_1[[#This Row],[ Cost of Goods Sold ]]</f>
        <v>1598820000</v>
      </c>
      <c r="L1080" s="2">
        <f>Table1_1[[#This Row],[Gross Profit (Total Revenue - Cost of Goods Sold)]]-SUM(F1080:H1080)</f>
        <v>661340000</v>
      </c>
      <c r="M1080" s="63">
        <f>1-(Table1_1[[#This Row],[ Cost of Goods Sold ]]/Table1_1[[#This Row],[ Total Revenue ]])</f>
        <v>0.56815641802967898</v>
      </c>
      <c r="N1080" s="63">
        <f>+Table1_1[[#This Row],[Operating Profit (Gross Profit - Total operating expenses)]]/Table1_1[[#This Row],[ Total Revenue ]]</f>
        <v>0.2350136760234097</v>
      </c>
    </row>
    <row r="1081" spans="1:14" x14ac:dyDescent="0.35">
      <c r="A1081" t="s">
        <v>339</v>
      </c>
      <c r="B1081" t="s">
        <v>16</v>
      </c>
      <c r="C1081" s="1">
        <v>42369</v>
      </c>
      <c r="D1081" s="2">
        <v>18591000000</v>
      </c>
      <c r="E1081" s="2">
        <v>11967000000</v>
      </c>
      <c r="F1081" s="2">
        <v>5011000000</v>
      </c>
      <c r="G1081" t="s">
        <v>12</v>
      </c>
      <c r="H1081" t="s">
        <v>12</v>
      </c>
      <c r="I1081" t="s">
        <v>36</v>
      </c>
      <c r="J1081" t="s">
        <v>142</v>
      </c>
      <c r="K1081" s="2">
        <f>+Table1_1[[#This Row],[ Total Revenue ]]-Table1_1[[#This Row],[ Cost of Goods Sold ]]</f>
        <v>6624000000</v>
      </c>
      <c r="L1081" s="2">
        <f>Table1_1[[#This Row],[Gross Profit (Total Revenue - Cost of Goods Sold)]]-SUM(F1081:H1081)</f>
        <v>1613000000</v>
      </c>
      <c r="M1081" s="63">
        <f>1-(Table1_1[[#This Row],[ Cost of Goods Sold ]]/Table1_1[[#This Row],[ Total Revenue ]])</f>
        <v>0.35630143617879617</v>
      </c>
      <c r="N1081" s="63">
        <f>+Table1_1[[#This Row],[Operating Profit (Gross Profit - Total operating expenses)]]/Table1_1[[#This Row],[ Total Revenue ]]</f>
        <v>8.676241191974611E-2</v>
      </c>
    </row>
    <row r="1082" spans="1:14" x14ac:dyDescent="0.35">
      <c r="A1082" t="s">
        <v>340</v>
      </c>
      <c r="B1082" t="s">
        <v>16</v>
      </c>
      <c r="C1082" s="1">
        <v>42369</v>
      </c>
      <c r="D1082" s="2">
        <v>14403000000</v>
      </c>
      <c r="E1082" s="2">
        <v>6452000000</v>
      </c>
      <c r="F1082" s="2">
        <v>1126000000</v>
      </c>
      <c r="G1082" t="s">
        <v>12</v>
      </c>
      <c r="H1082" s="2">
        <v>2309000000</v>
      </c>
      <c r="I1082" t="s">
        <v>83</v>
      </c>
      <c r="J1082" t="s">
        <v>341</v>
      </c>
      <c r="K1082" s="2">
        <f>+Table1_1[[#This Row],[ Total Revenue ]]-Table1_1[[#This Row],[ Cost of Goods Sold ]]</f>
        <v>7951000000</v>
      </c>
      <c r="L1082" s="2">
        <f>Table1_1[[#This Row],[Gross Profit (Total Revenue - Cost of Goods Sold)]]-SUM(F1082:H1082)</f>
        <v>4516000000</v>
      </c>
      <c r="M1082" s="63">
        <f>1-(Table1_1[[#This Row],[ Cost of Goods Sold ]]/Table1_1[[#This Row],[ Total Revenue ]])</f>
        <v>0.55203776990904674</v>
      </c>
      <c r="N1082" s="63">
        <f>+Table1_1[[#This Row],[Operating Profit (Gross Profit - Total operating expenses)]]/Table1_1[[#This Row],[ Total Revenue ]]</f>
        <v>0.31354578907172115</v>
      </c>
    </row>
    <row r="1083" spans="1:14" x14ac:dyDescent="0.35">
      <c r="A1083" t="s">
        <v>342</v>
      </c>
      <c r="B1083" t="s">
        <v>16</v>
      </c>
      <c r="C1083" s="1">
        <v>42063</v>
      </c>
      <c r="D1083" s="2">
        <v>14268716000</v>
      </c>
      <c r="E1083" s="2">
        <v>12381189000</v>
      </c>
      <c r="F1083" s="2">
        <v>890431000</v>
      </c>
      <c r="G1083" t="s">
        <v>12</v>
      </c>
      <c r="H1083" t="s">
        <v>12</v>
      </c>
      <c r="I1083" t="s">
        <v>19</v>
      </c>
      <c r="J1083" t="s">
        <v>79</v>
      </c>
      <c r="K1083" s="2">
        <f>+Table1_1[[#This Row],[ Total Revenue ]]-Table1_1[[#This Row],[ Cost of Goods Sold ]]</f>
        <v>1887527000</v>
      </c>
      <c r="L1083" s="2">
        <f>Table1_1[[#This Row],[Gross Profit (Total Revenue - Cost of Goods Sold)]]-SUM(F1083:H1083)</f>
        <v>997096000</v>
      </c>
      <c r="M1083" s="63">
        <f>1-(Table1_1[[#This Row],[ Cost of Goods Sold ]]/Table1_1[[#This Row],[ Total Revenue ]])</f>
        <v>0.13228429243388118</v>
      </c>
      <c r="N1083" s="63">
        <f>+Table1_1[[#This Row],[Operating Profit (Gross Profit - Total operating expenses)]]/Table1_1[[#This Row],[ Total Revenue ]]</f>
        <v>6.9879868658118918E-2</v>
      </c>
    </row>
    <row r="1084" spans="1:14" x14ac:dyDescent="0.35">
      <c r="A1084" t="s">
        <v>343</v>
      </c>
      <c r="B1084" t="s">
        <v>16</v>
      </c>
      <c r="C1084" s="1">
        <v>42004</v>
      </c>
      <c r="D1084" s="2">
        <v>45998000000</v>
      </c>
      <c r="E1084" s="2">
        <v>17889000000</v>
      </c>
      <c r="F1084" s="2">
        <v>18401000000</v>
      </c>
      <c r="G1084" t="s">
        <v>12</v>
      </c>
      <c r="H1084" t="s">
        <v>12</v>
      </c>
      <c r="I1084" t="s">
        <v>36</v>
      </c>
      <c r="J1084" t="s">
        <v>214</v>
      </c>
      <c r="K1084" s="2">
        <f>+Table1_1[[#This Row],[ Total Revenue ]]-Table1_1[[#This Row],[ Cost of Goods Sold ]]</f>
        <v>28109000000</v>
      </c>
      <c r="L1084" s="2">
        <f>Table1_1[[#This Row],[Gross Profit (Total Revenue - Cost of Goods Sold)]]-SUM(F1084:H1084)</f>
        <v>9708000000</v>
      </c>
      <c r="M1084" s="63">
        <f>1-(Table1_1[[#This Row],[ Cost of Goods Sold ]]/Table1_1[[#This Row],[ Total Revenue ]])</f>
        <v>0.61109178659941743</v>
      </c>
      <c r="N1084" s="63">
        <f>+Table1_1[[#This Row],[Operating Profit (Gross Profit - Total operating expenses)]]/Table1_1[[#This Row],[ Total Revenue ]]</f>
        <v>0.21105265446323754</v>
      </c>
    </row>
    <row r="1085" spans="1:14" x14ac:dyDescent="0.35">
      <c r="A1085" t="s">
        <v>344</v>
      </c>
      <c r="B1085" t="s">
        <v>16</v>
      </c>
      <c r="C1085" s="1">
        <v>42091</v>
      </c>
      <c r="D1085" s="2">
        <v>4371500000</v>
      </c>
      <c r="E1085" s="2">
        <v>1723800000</v>
      </c>
      <c r="F1085" s="2">
        <v>1251500000</v>
      </c>
      <c r="G1085" t="s">
        <v>12</v>
      </c>
      <c r="H1085" s="2">
        <v>138400000</v>
      </c>
      <c r="I1085" t="s">
        <v>19</v>
      </c>
      <c r="J1085" t="s">
        <v>289</v>
      </c>
      <c r="K1085" s="2">
        <f>+Table1_1[[#This Row],[ Total Revenue ]]-Table1_1[[#This Row],[ Cost of Goods Sold ]]</f>
        <v>2647700000</v>
      </c>
      <c r="L1085" s="2">
        <f>Table1_1[[#This Row],[Gross Profit (Total Revenue - Cost of Goods Sold)]]-SUM(F1085:H1085)</f>
        <v>1257800000</v>
      </c>
      <c r="M1085" s="63">
        <f>1-(Table1_1[[#This Row],[ Cost of Goods Sold ]]/Table1_1[[#This Row],[ Total Revenue ]])</f>
        <v>0.60567310991650469</v>
      </c>
      <c r="N1085" s="63">
        <f>+Table1_1[[#This Row],[Operating Profit (Gross Profit - Total operating expenses)]]/Table1_1[[#This Row],[ Total Revenue ]]</f>
        <v>0.28772732471691637</v>
      </c>
    </row>
    <row r="1086" spans="1:14" x14ac:dyDescent="0.35">
      <c r="A1086" t="s">
        <v>345</v>
      </c>
      <c r="B1086" t="s">
        <v>16</v>
      </c>
      <c r="C1086" s="1">
        <v>42035</v>
      </c>
      <c r="D1086" s="2">
        <v>108465000000</v>
      </c>
      <c r="E1086" s="2">
        <v>85512000000</v>
      </c>
      <c r="F1086" s="2">
        <v>17868000000</v>
      </c>
      <c r="G1086" t="s">
        <v>12</v>
      </c>
      <c r="H1086" s="2">
        <v>1948000000</v>
      </c>
      <c r="I1086" t="s">
        <v>36</v>
      </c>
      <c r="J1086" t="s">
        <v>346</v>
      </c>
      <c r="K1086" s="2">
        <f>+Table1_1[[#This Row],[ Total Revenue ]]-Table1_1[[#This Row],[ Cost of Goods Sold ]]</f>
        <v>22953000000</v>
      </c>
      <c r="L1086" s="2">
        <f>Table1_1[[#This Row],[Gross Profit (Total Revenue - Cost of Goods Sold)]]-SUM(F1086:H1086)</f>
        <v>3137000000</v>
      </c>
      <c r="M1086" s="63">
        <f>1-(Table1_1[[#This Row],[ Cost of Goods Sold ]]/Table1_1[[#This Row],[ Total Revenue ]])</f>
        <v>0.21161665053242984</v>
      </c>
      <c r="N1086" s="63">
        <f>+Table1_1[[#This Row],[Operating Profit (Gross Profit - Total operating expenses)]]/Table1_1[[#This Row],[ Total Revenue ]]</f>
        <v>2.8921772000184393E-2</v>
      </c>
    </row>
    <row r="1087" spans="1:14" x14ac:dyDescent="0.35">
      <c r="A1087" t="s">
        <v>347</v>
      </c>
      <c r="B1087" t="s">
        <v>16</v>
      </c>
      <c r="C1087" s="1">
        <v>42035</v>
      </c>
      <c r="D1087" s="2">
        <v>19023000000</v>
      </c>
      <c r="E1087" s="2">
        <v>12098000000</v>
      </c>
      <c r="F1087" s="2">
        <v>4350000000</v>
      </c>
      <c r="G1087" t="s">
        <v>12</v>
      </c>
      <c r="H1087" s="2">
        <v>886000000</v>
      </c>
      <c r="I1087" t="s">
        <v>19</v>
      </c>
      <c r="J1087" t="s">
        <v>197</v>
      </c>
      <c r="K1087" s="2">
        <f>+Table1_1[[#This Row],[ Total Revenue ]]-Table1_1[[#This Row],[ Cost of Goods Sold ]]</f>
        <v>6925000000</v>
      </c>
      <c r="L1087" s="2">
        <f>Table1_1[[#This Row],[Gross Profit (Total Revenue - Cost of Goods Sold)]]-SUM(F1087:H1087)</f>
        <v>1689000000</v>
      </c>
      <c r="M1087" s="63">
        <f>1-(Table1_1[[#This Row],[ Cost of Goods Sold ]]/Table1_1[[#This Row],[ Total Revenue ]])</f>
        <v>0.36403301266887456</v>
      </c>
      <c r="N1087" s="63">
        <f>+Table1_1[[#This Row],[Operating Profit (Gross Profit - Total operating expenses)]]/Table1_1[[#This Row],[ Total Revenue ]]</f>
        <v>8.8787257530357988E-2</v>
      </c>
    </row>
    <row r="1088" spans="1:14" x14ac:dyDescent="0.35">
      <c r="A1088" t="s">
        <v>348</v>
      </c>
      <c r="B1088" t="s">
        <v>16</v>
      </c>
      <c r="C1088" s="1">
        <v>42369</v>
      </c>
      <c r="D1088" s="2">
        <v>2418800000</v>
      </c>
      <c r="E1088" s="2">
        <v>759200000</v>
      </c>
      <c r="F1088" s="2">
        <v>571200000</v>
      </c>
      <c r="G1088" t="s">
        <v>12</v>
      </c>
      <c r="H1088" s="2">
        <v>284600000</v>
      </c>
      <c r="I1088" t="s">
        <v>13</v>
      </c>
      <c r="J1088" t="s">
        <v>178</v>
      </c>
      <c r="K1088" s="2">
        <f>+Table1_1[[#This Row],[ Total Revenue ]]-Table1_1[[#This Row],[ Cost of Goods Sold ]]</f>
        <v>1659600000</v>
      </c>
      <c r="L1088" s="2">
        <f>Table1_1[[#This Row],[Gross Profit (Total Revenue - Cost of Goods Sold)]]-SUM(F1088:H1088)</f>
        <v>803800000</v>
      </c>
      <c r="M1088" s="63">
        <f>1-(Table1_1[[#This Row],[ Cost of Goods Sold ]]/Table1_1[[#This Row],[ Total Revenue ]])</f>
        <v>0.68612535141392428</v>
      </c>
      <c r="N1088" s="63">
        <f>+Table1_1[[#This Row],[Operating Profit (Gross Profit - Total operating expenses)]]/Table1_1[[#This Row],[ Total Revenue ]]</f>
        <v>0.3323135439060691</v>
      </c>
    </row>
    <row r="1089" spans="1:14" x14ac:dyDescent="0.35">
      <c r="A1089" t="s">
        <v>349</v>
      </c>
      <c r="B1089" t="s">
        <v>16</v>
      </c>
      <c r="C1089" s="1">
        <v>42035</v>
      </c>
      <c r="D1089" s="2">
        <v>11454000000</v>
      </c>
      <c r="E1089" s="2">
        <v>6646000000</v>
      </c>
      <c r="F1089" s="2">
        <v>2855000000</v>
      </c>
      <c r="G1089" t="s">
        <v>12</v>
      </c>
      <c r="H1089" t="s">
        <v>12</v>
      </c>
      <c r="I1089" t="s">
        <v>19</v>
      </c>
      <c r="J1089" t="s">
        <v>257</v>
      </c>
      <c r="K1089" s="2">
        <f>+Table1_1[[#This Row],[ Total Revenue ]]-Table1_1[[#This Row],[ Cost of Goods Sold ]]</f>
        <v>4808000000</v>
      </c>
      <c r="L1089" s="2">
        <f>Table1_1[[#This Row],[Gross Profit (Total Revenue - Cost of Goods Sold)]]-SUM(F1089:H1089)</f>
        <v>1953000000</v>
      </c>
      <c r="M1089" s="63">
        <f>1-(Table1_1[[#This Row],[ Cost of Goods Sold ]]/Table1_1[[#This Row],[ Total Revenue ]])</f>
        <v>0.4197660206041558</v>
      </c>
      <c r="N1089" s="63">
        <f>+Table1_1[[#This Row],[Operating Profit (Gross Profit - Total operating expenses)]]/Table1_1[[#This Row],[ Total Revenue ]]</f>
        <v>0.17050811943425878</v>
      </c>
    </row>
    <row r="1090" spans="1:14" x14ac:dyDescent="0.35">
      <c r="A1090" t="s">
        <v>350</v>
      </c>
      <c r="B1090" t="s">
        <v>16</v>
      </c>
      <c r="C1090" s="1">
        <v>42004</v>
      </c>
      <c r="D1090" s="2">
        <v>3782300000</v>
      </c>
      <c r="E1090" s="2">
        <v>2991900000</v>
      </c>
      <c r="F1090" s="2">
        <v>439200000</v>
      </c>
      <c r="G1090" t="s">
        <v>12</v>
      </c>
      <c r="H1090" s="2">
        <v>19700000</v>
      </c>
      <c r="I1090" t="s">
        <v>13</v>
      </c>
      <c r="J1090" t="s">
        <v>164</v>
      </c>
      <c r="K1090" s="2">
        <f>+Table1_1[[#This Row],[ Total Revenue ]]-Table1_1[[#This Row],[ Cost of Goods Sold ]]</f>
        <v>790400000</v>
      </c>
      <c r="L1090" s="2">
        <f>Table1_1[[#This Row],[Gross Profit (Total Revenue - Cost of Goods Sold)]]-SUM(F1090:H1090)</f>
        <v>331500000</v>
      </c>
      <c r="M1090" s="63">
        <f>1-(Table1_1[[#This Row],[ Cost of Goods Sold ]]/Table1_1[[#This Row],[ Total Revenue ]])</f>
        <v>0.20897337598815535</v>
      </c>
      <c r="N1090" s="63">
        <f>+Table1_1[[#This Row],[Operating Profit (Gross Profit - Total operating expenses)]]/Table1_1[[#This Row],[ Total Revenue ]]</f>
        <v>8.7645083679242786E-2</v>
      </c>
    </row>
    <row r="1091" spans="1:14" x14ac:dyDescent="0.35">
      <c r="A1091" t="s">
        <v>351</v>
      </c>
      <c r="B1091" t="s">
        <v>16</v>
      </c>
      <c r="C1091" s="1">
        <v>42338</v>
      </c>
      <c r="D1091" s="2">
        <v>9474008000</v>
      </c>
      <c r="E1091" s="2">
        <v>7757571000</v>
      </c>
      <c r="F1091" s="2">
        <v>630421000</v>
      </c>
      <c r="G1091" t="s">
        <v>12</v>
      </c>
      <c r="H1091" t="s">
        <v>12</v>
      </c>
      <c r="I1091" t="s">
        <v>19</v>
      </c>
      <c r="J1091" t="s">
        <v>201</v>
      </c>
      <c r="K1091" s="2">
        <f>+Table1_1[[#This Row],[ Total Revenue ]]-Table1_1[[#This Row],[ Cost of Goods Sold ]]</f>
        <v>1716437000</v>
      </c>
      <c r="L1091" s="2">
        <f>Table1_1[[#This Row],[Gross Profit (Total Revenue - Cost of Goods Sold)]]-SUM(F1091:H1091)</f>
        <v>1086016000</v>
      </c>
      <c r="M1091" s="63">
        <f>1-(Table1_1[[#This Row],[ Cost of Goods Sold ]]/Table1_1[[#This Row],[ Total Revenue ]])</f>
        <v>0.18117326901138353</v>
      </c>
      <c r="N1091" s="63">
        <f>+Table1_1[[#This Row],[Operating Profit (Gross Profit - Total operating expenses)]]/Table1_1[[#This Row],[ Total Revenue ]]</f>
        <v>0.1146311043858101</v>
      </c>
    </row>
    <row r="1092" spans="1:14" x14ac:dyDescent="0.35">
      <c r="A1092" t="s">
        <v>352</v>
      </c>
      <c r="B1092" t="s">
        <v>16</v>
      </c>
      <c r="C1092" s="1">
        <v>42004</v>
      </c>
      <c r="D1092" s="2">
        <v>6011600000</v>
      </c>
      <c r="E1092" s="2">
        <v>3808500000</v>
      </c>
      <c r="F1092" s="2">
        <v>1198200000</v>
      </c>
      <c r="G1092" t="s">
        <v>12</v>
      </c>
      <c r="H1092" s="2">
        <v>76700000</v>
      </c>
      <c r="I1092" t="s">
        <v>25</v>
      </c>
      <c r="J1092" t="s">
        <v>199</v>
      </c>
      <c r="K1092" s="2">
        <f>+Table1_1[[#This Row],[ Total Revenue ]]-Table1_1[[#This Row],[ Cost of Goods Sold ]]</f>
        <v>2203100000</v>
      </c>
      <c r="L1092" s="2">
        <f>Table1_1[[#This Row],[Gross Profit (Total Revenue - Cost of Goods Sold)]]-SUM(F1092:H1092)</f>
        <v>928200000</v>
      </c>
      <c r="M1092" s="63">
        <f>1-(Table1_1[[#This Row],[ Cost of Goods Sold ]]/Table1_1[[#This Row],[ Total Revenue ]])</f>
        <v>0.36647481535697646</v>
      </c>
      <c r="N1092" s="63">
        <f>+Table1_1[[#This Row],[Operating Profit (Gross Profit - Total operating expenses)]]/Table1_1[[#This Row],[ Total Revenue ]]</f>
        <v>0.15440149045179319</v>
      </c>
    </row>
    <row r="1093" spans="1:14" x14ac:dyDescent="0.35">
      <c r="A1093" t="s">
        <v>353</v>
      </c>
      <c r="B1093" t="s">
        <v>16</v>
      </c>
      <c r="C1093" s="1">
        <v>42004</v>
      </c>
      <c r="D1093" s="2">
        <v>6740064000</v>
      </c>
      <c r="E1093" s="2">
        <v>4088151000</v>
      </c>
      <c r="F1093" s="2">
        <v>1866520000</v>
      </c>
      <c r="G1093" t="s">
        <v>12</v>
      </c>
      <c r="H1093" s="2">
        <v>120719000</v>
      </c>
      <c r="I1093" t="s">
        <v>19</v>
      </c>
      <c r="J1093" t="s">
        <v>354</v>
      </c>
      <c r="K1093" s="2">
        <f>+Table1_1[[#This Row],[ Total Revenue ]]-Table1_1[[#This Row],[ Cost of Goods Sold ]]</f>
        <v>2651913000</v>
      </c>
      <c r="L1093" s="2">
        <f>Table1_1[[#This Row],[Gross Profit (Total Revenue - Cost of Goods Sold)]]-SUM(F1093:H1093)</f>
        <v>664674000</v>
      </c>
      <c r="M1093" s="63">
        <f>1-(Table1_1[[#This Row],[ Cost of Goods Sold ]]/Table1_1[[#This Row],[ Total Revenue ]])</f>
        <v>0.39345516600435837</v>
      </c>
      <c r="N1093" s="63">
        <f>+Table1_1[[#This Row],[Operating Profit (Gross Profit - Total operating expenses)]]/Table1_1[[#This Row],[ Total Revenue ]]</f>
        <v>9.8615384067569686E-2</v>
      </c>
    </row>
    <row r="1094" spans="1:14" x14ac:dyDescent="0.35">
      <c r="A1094" t="s">
        <v>355</v>
      </c>
      <c r="B1094" t="s">
        <v>16</v>
      </c>
      <c r="C1094" s="1">
        <v>42004</v>
      </c>
      <c r="D1094" s="2">
        <v>10986000000</v>
      </c>
      <c r="E1094" s="2">
        <v>9974000000</v>
      </c>
      <c r="F1094" t="s">
        <v>12</v>
      </c>
      <c r="G1094" t="s">
        <v>12</v>
      </c>
      <c r="H1094" t="s">
        <v>12</v>
      </c>
      <c r="I1094" t="s">
        <v>13</v>
      </c>
      <c r="J1094" t="s">
        <v>164</v>
      </c>
      <c r="K1094" s="2">
        <f>+Table1_1[[#This Row],[ Total Revenue ]]-Table1_1[[#This Row],[ Cost of Goods Sold ]]</f>
        <v>1012000000</v>
      </c>
      <c r="L1094" s="2">
        <f>Table1_1[[#This Row],[Gross Profit (Total Revenue - Cost of Goods Sold)]]-SUM(F1094:H1094)</f>
        <v>1012000000</v>
      </c>
      <c r="M1094" s="63">
        <f>1-(Table1_1[[#This Row],[ Cost of Goods Sold ]]/Table1_1[[#This Row],[ Total Revenue ]])</f>
        <v>9.2117240123793964E-2</v>
      </c>
      <c r="N1094" s="63">
        <f>+Table1_1[[#This Row],[Operating Profit (Gross Profit - Total operating expenses)]]/Table1_1[[#This Row],[ Total Revenue ]]</f>
        <v>9.2117240123793923E-2</v>
      </c>
    </row>
    <row r="1095" spans="1:14" x14ac:dyDescent="0.35">
      <c r="A1095" t="s">
        <v>356</v>
      </c>
      <c r="B1095" t="s">
        <v>16</v>
      </c>
      <c r="C1095" s="1">
        <v>42183</v>
      </c>
      <c r="D1095" s="2">
        <v>1475139000</v>
      </c>
      <c r="E1095" s="2">
        <v>355727000</v>
      </c>
      <c r="F1095" s="2">
        <v>169952000</v>
      </c>
      <c r="G1095" s="2">
        <v>266761000</v>
      </c>
      <c r="H1095" t="s">
        <v>12</v>
      </c>
      <c r="I1095" t="s">
        <v>22</v>
      </c>
      <c r="J1095" t="s">
        <v>34</v>
      </c>
      <c r="K1095" s="2">
        <f>+Table1_1[[#This Row],[ Total Revenue ]]-Table1_1[[#This Row],[ Cost of Goods Sold ]]</f>
        <v>1119412000</v>
      </c>
      <c r="L1095" s="2">
        <f>Table1_1[[#This Row],[Gross Profit (Total Revenue - Cost of Goods Sold)]]-SUM(F1095:H1095)</f>
        <v>682699000</v>
      </c>
      <c r="M1095" s="63">
        <f>1-(Table1_1[[#This Row],[ Cost of Goods Sold ]]/Table1_1[[#This Row],[ Total Revenue ]])</f>
        <v>0.75885187768745865</v>
      </c>
      <c r="N1095" s="63">
        <f>+Table1_1[[#This Row],[Operating Profit (Gross Profit - Total operating expenses)]]/Table1_1[[#This Row],[ Total Revenue ]]</f>
        <v>0.46280316634567997</v>
      </c>
    </row>
    <row r="1096" spans="1:14" x14ac:dyDescent="0.35">
      <c r="A1096" t="s">
        <v>357</v>
      </c>
      <c r="B1096" t="s">
        <v>16</v>
      </c>
      <c r="C1096" s="1">
        <v>42004</v>
      </c>
      <c r="D1096" s="2">
        <v>19615600000</v>
      </c>
      <c r="E1096" s="2">
        <v>4932500000</v>
      </c>
      <c r="F1096" s="2">
        <v>6280300000</v>
      </c>
      <c r="G1096" s="2">
        <v>4733600000</v>
      </c>
      <c r="H1096" t="s">
        <v>12</v>
      </c>
      <c r="I1096" t="s">
        <v>25</v>
      </c>
      <c r="J1096" t="s">
        <v>26</v>
      </c>
      <c r="K1096" s="2">
        <f>+Table1_1[[#This Row],[ Total Revenue ]]-Table1_1[[#This Row],[ Cost of Goods Sold ]]</f>
        <v>14683100000</v>
      </c>
      <c r="L1096" s="2">
        <f>Table1_1[[#This Row],[Gross Profit (Total Revenue - Cost of Goods Sold)]]-SUM(F1096:H1096)</f>
        <v>3669200000</v>
      </c>
      <c r="M1096" s="63">
        <f>1-(Table1_1[[#This Row],[ Cost of Goods Sold ]]/Table1_1[[#This Row],[ Total Revenue ]])</f>
        <v>0.74854197679398027</v>
      </c>
      <c r="N1096" s="63">
        <f>+Table1_1[[#This Row],[Operating Profit (Gross Profit - Total operating expenses)]]/Table1_1[[#This Row],[ Total Revenue ]]</f>
        <v>0.18705520096249922</v>
      </c>
    </row>
    <row r="1097" spans="1:14" x14ac:dyDescent="0.35">
      <c r="A1097" t="s">
        <v>358</v>
      </c>
      <c r="B1097" t="s">
        <v>16</v>
      </c>
      <c r="C1097" s="1">
        <v>42369</v>
      </c>
      <c r="D1097" s="2">
        <v>40536000000</v>
      </c>
      <c r="E1097" s="2">
        <v>36044000000</v>
      </c>
      <c r="F1097" s="2">
        <v>-220000000</v>
      </c>
      <c r="G1097" t="s">
        <v>12</v>
      </c>
      <c r="H1097" t="s">
        <v>12</v>
      </c>
      <c r="I1097" t="s">
        <v>13</v>
      </c>
      <c r="J1097" t="s">
        <v>91</v>
      </c>
      <c r="K1097" s="2">
        <f>+Table1_1[[#This Row],[ Total Revenue ]]-Table1_1[[#This Row],[ Cost of Goods Sold ]]</f>
        <v>4492000000</v>
      </c>
      <c r="L1097" s="2">
        <f>Table1_1[[#This Row],[Gross Profit (Total Revenue - Cost of Goods Sold)]]-SUM(F1097:H1097)</f>
        <v>4712000000</v>
      </c>
      <c r="M1097" s="63">
        <f>1-(Table1_1[[#This Row],[ Cost of Goods Sold ]]/Table1_1[[#This Row],[ Total Revenue ]])</f>
        <v>0.11081507795539769</v>
      </c>
      <c r="N1097" s="63">
        <f>+Table1_1[[#This Row],[Operating Profit (Gross Profit - Total operating expenses)]]/Table1_1[[#This Row],[ Total Revenue ]]</f>
        <v>0.11624235247681074</v>
      </c>
    </row>
    <row r="1098" spans="1:14" x14ac:dyDescent="0.35">
      <c r="A1098" t="s">
        <v>359</v>
      </c>
      <c r="B1098" t="s">
        <v>16</v>
      </c>
      <c r="C1098" s="1">
        <v>42004</v>
      </c>
      <c r="D1098" s="2">
        <v>3350300000</v>
      </c>
      <c r="E1098" s="2">
        <v>2317500000</v>
      </c>
      <c r="F1098" s="2">
        <v>101100000</v>
      </c>
      <c r="G1098" t="s">
        <v>12</v>
      </c>
      <c r="H1098" s="2">
        <v>388100000</v>
      </c>
      <c r="I1098" t="s">
        <v>42</v>
      </c>
      <c r="J1098" t="s">
        <v>45</v>
      </c>
      <c r="K1098" s="2">
        <f>+Table1_1[[#This Row],[ Total Revenue ]]-Table1_1[[#This Row],[ Cost of Goods Sold ]]</f>
        <v>1032800000</v>
      </c>
      <c r="L1098" s="2">
        <f>Table1_1[[#This Row],[Gross Profit (Total Revenue - Cost of Goods Sold)]]-SUM(F1098:H1098)</f>
        <v>543600000</v>
      </c>
      <c r="M1098" s="63">
        <f>1-(Table1_1[[#This Row],[ Cost of Goods Sold ]]/Table1_1[[#This Row],[ Total Revenue ]])</f>
        <v>0.30827090111333311</v>
      </c>
      <c r="N1098" s="63">
        <f>+Table1_1[[#This Row],[Operating Profit (Gross Profit - Total operating expenses)]]/Table1_1[[#This Row],[ Total Revenue ]]</f>
        <v>0.16225412649613469</v>
      </c>
    </row>
    <row r="1099" spans="1:14" x14ac:dyDescent="0.35">
      <c r="A1099" t="s">
        <v>360</v>
      </c>
      <c r="B1099" t="s">
        <v>16</v>
      </c>
      <c r="C1099" s="1">
        <v>42034</v>
      </c>
      <c r="D1099" s="2">
        <v>56223000000</v>
      </c>
      <c r="E1099" s="2">
        <v>36665000000</v>
      </c>
      <c r="F1099" s="2">
        <v>13281000000</v>
      </c>
      <c r="G1099" t="s">
        <v>12</v>
      </c>
      <c r="H1099" s="2">
        <v>1485000000</v>
      </c>
      <c r="I1099" t="s">
        <v>19</v>
      </c>
      <c r="J1099" t="s">
        <v>294</v>
      </c>
      <c r="K1099" s="2">
        <f>+Table1_1[[#This Row],[ Total Revenue ]]-Table1_1[[#This Row],[ Cost of Goods Sold ]]</f>
        <v>19558000000</v>
      </c>
      <c r="L1099" s="2">
        <f>Table1_1[[#This Row],[Gross Profit (Total Revenue - Cost of Goods Sold)]]-SUM(F1099:H1099)</f>
        <v>4792000000</v>
      </c>
      <c r="M1099" s="63">
        <f>1-(Table1_1[[#This Row],[ Cost of Goods Sold ]]/Table1_1[[#This Row],[ Total Revenue ]])</f>
        <v>0.34786475285915019</v>
      </c>
      <c r="N1099" s="63">
        <f>+Table1_1[[#This Row],[Operating Profit (Gross Profit - Total operating expenses)]]/Table1_1[[#This Row],[ Total Revenue ]]</f>
        <v>8.5232022481902425E-2</v>
      </c>
    </row>
    <row r="1100" spans="1:14" x14ac:dyDescent="0.35">
      <c r="A1100" t="s">
        <v>361</v>
      </c>
      <c r="B1100" t="s">
        <v>16</v>
      </c>
      <c r="C1100" s="1">
        <v>42183</v>
      </c>
      <c r="D1100" s="2">
        <v>5259312000</v>
      </c>
      <c r="E1100" s="2">
        <v>2974976000</v>
      </c>
      <c r="F1100" s="2">
        <v>591611000</v>
      </c>
      <c r="G1100" s="2">
        <v>825242000</v>
      </c>
      <c r="H1100" t="s">
        <v>12</v>
      </c>
      <c r="I1100" t="s">
        <v>22</v>
      </c>
      <c r="J1100" t="s">
        <v>68</v>
      </c>
      <c r="K1100" s="2">
        <f>+Table1_1[[#This Row],[ Total Revenue ]]-Table1_1[[#This Row],[ Cost of Goods Sold ]]</f>
        <v>2284336000</v>
      </c>
      <c r="L1100" s="2">
        <f>Table1_1[[#This Row],[Gross Profit (Total Revenue - Cost of Goods Sold)]]-SUM(F1100:H1100)</f>
        <v>867483000</v>
      </c>
      <c r="M1100" s="63">
        <f>1-(Table1_1[[#This Row],[ Cost of Goods Sold ]]/Table1_1[[#This Row],[ Total Revenue ]])</f>
        <v>0.43434122181760659</v>
      </c>
      <c r="N1100" s="63">
        <f>+Table1_1[[#This Row],[Operating Profit (Gross Profit - Total operating expenses)]]/Table1_1[[#This Row],[ Total Revenue ]]</f>
        <v>0.16494229663499713</v>
      </c>
    </row>
    <row r="1101" spans="1:14" x14ac:dyDescent="0.35">
      <c r="A1101" t="s">
        <v>362</v>
      </c>
      <c r="B1101" t="s">
        <v>16</v>
      </c>
      <c r="C1101" s="1">
        <v>42004</v>
      </c>
      <c r="D1101" s="2">
        <v>10681897000</v>
      </c>
      <c r="E1101" s="2">
        <v>8024286000</v>
      </c>
      <c r="F1101" s="2">
        <v>2856642000</v>
      </c>
      <c r="G1101" t="s">
        <v>12</v>
      </c>
      <c r="H1101" s="2">
        <v>185993000</v>
      </c>
      <c r="I1101" t="s">
        <v>47</v>
      </c>
      <c r="J1101" t="s">
        <v>363</v>
      </c>
      <c r="K1101" s="2">
        <f>+Table1_1[[#This Row],[ Total Revenue ]]-Table1_1[[#This Row],[ Cost of Goods Sold ]]</f>
        <v>2657611000</v>
      </c>
      <c r="L1101" s="2">
        <f>Table1_1[[#This Row],[Gross Profit (Total Revenue - Cost of Goods Sold)]]-SUM(F1101:H1101)</f>
        <v>-385024000</v>
      </c>
      <c r="M1101" s="63">
        <f>1-(Table1_1[[#This Row],[ Cost of Goods Sold ]]/Table1_1[[#This Row],[ Total Revenue ]])</f>
        <v>0.24879578973659833</v>
      </c>
      <c r="N1101" s="63">
        <f>+Table1_1[[#This Row],[Operating Profit (Gross Profit - Total operating expenses)]]/Table1_1[[#This Row],[ Total Revenue ]]</f>
        <v>-3.6044534037353103E-2</v>
      </c>
    </row>
    <row r="1102" spans="1:14" x14ac:dyDescent="0.35">
      <c r="A1102" t="s">
        <v>364</v>
      </c>
      <c r="B1102" t="s">
        <v>16</v>
      </c>
      <c r="C1102" s="1">
        <v>42369</v>
      </c>
      <c r="D1102" s="2">
        <v>19820000000</v>
      </c>
      <c r="E1102" s="2">
        <v>6025000000</v>
      </c>
      <c r="F1102" s="2">
        <v>8625000000</v>
      </c>
      <c r="G1102" t="s">
        <v>12</v>
      </c>
      <c r="H1102" s="2">
        <v>1015000000</v>
      </c>
      <c r="I1102" t="s">
        <v>13</v>
      </c>
      <c r="J1102" t="s">
        <v>14</v>
      </c>
      <c r="K1102" s="2">
        <f>+Table1_1[[#This Row],[ Total Revenue ]]-Table1_1[[#This Row],[ Cost of Goods Sold ]]</f>
        <v>13795000000</v>
      </c>
      <c r="L1102" s="2">
        <f>Table1_1[[#This Row],[Gross Profit (Total Revenue - Cost of Goods Sold)]]-SUM(F1102:H1102)</f>
        <v>4155000000</v>
      </c>
      <c r="M1102" s="63">
        <f>1-(Table1_1[[#This Row],[ Cost of Goods Sold ]]/Table1_1[[#This Row],[ Total Revenue ]])</f>
        <v>0.69601412714429867</v>
      </c>
      <c r="N1102" s="63">
        <f>+Table1_1[[#This Row],[Operating Profit (Gross Profit - Total operating expenses)]]/Table1_1[[#This Row],[ Total Revenue ]]</f>
        <v>0.20963673057517659</v>
      </c>
    </row>
    <row r="1103" spans="1:14" x14ac:dyDescent="0.35">
      <c r="A1103" t="s">
        <v>365</v>
      </c>
      <c r="B1103" t="s">
        <v>16</v>
      </c>
      <c r="C1103" s="1">
        <v>42004</v>
      </c>
      <c r="D1103" s="2">
        <v>6777000000</v>
      </c>
      <c r="E1103" s="2">
        <v>3775000000</v>
      </c>
      <c r="F1103" s="2">
        <v>1181000000</v>
      </c>
      <c r="G1103" t="s">
        <v>12</v>
      </c>
      <c r="H1103" s="2">
        <v>808000000</v>
      </c>
      <c r="I1103" t="s">
        <v>182</v>
      </c>
      <c r="J1103" t="s">
        <v>366</v>
      </c>
      <c r="K1103" s="2">
        <f>+Table1_1[[#This Row],[ Total Revenue ]]-Table1_1[[#This Row],[ Cost of Goods Sold ]]</f>
        <v>3002000000</v>
      </c>
      <c r="L1103" s="2">
        <f>Table1_1[[#This Row],[Gross Profit (Total Revenue - Cost of Goods Sold)]]-SUM(F1103:H1103)</f>
        <v>1013000000</v>
      </c>
      <c r="M1103" s="63">
        <f>1-(Table1_1[[#This Row],[ Cost of Goods Sold ]]/Table1_1[[#This Row],[ Total Revenue ]])</f>
        <v>0.4429688652796222</v>
      </c>
      <c r="N1103" s="63">
        <f>+Table1_1[[#This Row],[Operating Profit (Gross Profit - Total operating expenses)]]/Table1_1[[#This Row],[ Total Revenue ]]</f>
        <v>0.14947616939648811</v>
      </c>
    </row>
    <row r="1104" spans="1:14" x14ac:dyDescent="0.35">
      <c r="A1104" t="s">
        <v>367</v>
      </c>
      <c r="B1104" t="s">
        <v>16</v>
      </c>
      <c r="C1104" s="1">
        <v>42004</v>
      </c>
      <c r="D1104" s="2">
        <v>45608000000</v>
      </c>
      <c r="E1104" s="2">
        <v>38939000000</v>
      </c>
      <c r="F1104" s="2">
        <v>806000000</v>
      </c>
      <c r="G1104" s="2">
        <v>127000000</v>
      </c>
      <c r="H1104" t="s">
        <v>12</v>
      </c>
      <c r="I1104" t="s">
        <v>59</v>
      </c>
      <c r="J1104" t="s">
        <v>193</v>
      </c>
      <c r="K1104" s="2">
        <f>+Table1_1[[#This Row],[ Total Revenue ]]-Table1_1[[#This Row],[ Cost of Goods Sold ]]</f>
        <v>6669000000</v>
      </c>
      <c r="L1104" s="2">
        <f>Table1_1[[#This Row],[Gross Profit (Total Revenue - Cost of Goods Sold)]]-SUM(F1104:H1104)</f>
        <v>5736000000</v>
      </c>
      <c r="M1104" s="63">
        <f>1-(Table1_1[[#This Row],[ Cost of Goods Sold ]]/Table1_1[[#This Row],[ Total Revenue ]])</f>
        <v>0.14622434660585859</v>
      </c>
      <c r="N1104" s="63">
        <f>+Table1_1[[#This Row],[Operating Profit (Gross Profit - Total operating expenses)]]/Table1_1[[#This Row],[ Total Revenue ]]</f>
        <v>0.12576740922645149</v>
      </c>
    </row>
    <row r="1105" spans="1:14" x14ac:dyDescent="0.35">
      <c r="A1105" t="s">
        <v>368</v>
      </c>
      <c r="B1105" t="s">
        <v>16</v>
      </c>
      <c r="C1105" s="1">
        <v>42035</v>
      </c>
      <c r="D1105" s="2">
        <v>28105000000</v>
      </c>
      <c r="E1105" s="2">
        <v>16863000000</v>
      </c>
      <c r="F1105" s="2">
        <v>8355000000</v>
      </c>
      <c r="G1105" t="s">
        <v>12</v>
      </c>
      <c r="H1105" t="s">
        <v>12</v>
      </c>
      <c r="I1105" t="s">
        <v>19</v>
      </c>
      <c r="J1105" t="s">
        <v>334</v>
      </c>
      <c r="K1105" s="2">
        <f>+Table1_1[[#This Row],[ Total Revenue ]]-Table1_1[[#This Row],[ Cost of Goods Sold ]]</f>
        <v>11242000000</v>
      </c>
      <c r="L1105" s="2">
        <f>Table1_1[[#This Row],[Gross Profit (Total Revenue - Cost of Goods Sold)]]-SUM(F1105:H1105)</f>
        <v>2887000000</v>
      </c>
      <c r="M1105" s="63">
        <f>1-(Table1_1[[#This Row],[ Cost of Goods Sold ]]/Table1_1[[#This Row],[ Total Revenue ]])</f>
        <v>0.4</v>
      </c>
      <c r="N1105" s="63">
        <f>+Table1_1[[#This Row],[Operating Profit (Gross Profit - Total operating expenses)]]/Table1_1[[#This Row],[ Total Revenue ]]</f>
        <v>0.10272193559864792</v>
      </c>
    </row>
    <row r="1106" spans="1:14" x14ac:dyDescent="0.35">
      <c r="A1106" t="s">
        <v>369</v>
      </c>
      <c r="B1106" t="s">
        <v>16</v>
      </c>
      <c r="C1106" s="1">
        <v>42369</v>
      </c>
      <c r="D1106" s="2">
        <v>9667000000</v>
      </c>
      <c r="E1106" t="s">
        <v>12</v>
      </c>
      <c r="F1106" s="2">
        <v>4162000000</v>
      </c>
      <c r="G1106" t="s">
        <v>12</v>
      </c>
      <c r="H1106" s="2">
        <v>366000000</v>
      </c>
      <c r="I1106" t="s">
        <v>22</v>
      </c>
      <c r="J1106" t="s">
        <v>57</v>
      </c>
      <c r="K1106" s="2" t="e">
        <f>+Table1_1[[#This Row],[ Total Revenue ]]-Table1_1[[#This Row],[ Cost of Goods Sold ]]</f>
        <v>#VALUE!</v>
      </c>
      <c r="L1106" s="2" t="e">
        <f>Table1_1[[#This Row],[Gross Profit (Total Revenue - Cost of Goods Sold)]]-SUM(F1106:H1106)</f>
        <v>#VALUE!</v>
      </c>
      <c r="M1106" s="63" t="e">
        <f>1-(Table1_1[[#This Row],[ Cost of Goods Sold ]]/Table1_1[[#This Row],[ Total Revenue ]])</f>
        <v>#VALUE!</v>
      </c>
      <c r="N1106" s="63" t="e">
        <f>+Table1_1[[#This Row],[Operating Profit (Gross Profit - Total operating expenses)]]/Table1_1[[#This Row],[ Total Revenue ]]</f>
        <v>#VALUE!</v>
      </c>
    </row>
    <row r="1107" spans="1:14" x14ac:dyDescent="0.35">
      <c r="A1107" t="s">
        <v>370</v>
      </c>
      <c r="B1107" t="s">
        <v>16</v>
      </c>
      <c r="C1107" s="1">
        <v>42004</v>
      </c>
      <c r="D1107" s="2">
        <v>992332000</v>
      </c>
      <c r="E1107" s="2">
        <v>275379000</v>
      </c>
      <c r="F1107" s="2">
        <v>57664000</v>
      </c>
      <c r="G1107" t="s">
        <v>12</v>
      </c>
      <c r="H1107" s="2">
        <v>301812000</v>
      </c>
      <c r="I1107" t="s">
        <v>52</v>
      </c>
      <c r="J1107" t="s">
        <v>234</v>
      </c>
      <c r="K1107" s="2">
        <f>+Table1_1[[#This Row],[ Total Revenue ]]-Table1_1[[#This Row],[ Cost of Goods Sold ]]</f>
        <v>716953000</v>
      </c>
      <c r="L1107" s="2">
        <f>Table1_1[[#This Row],[Gross Profit (Total Revenue - Cost of Goods Sold)]]-SUM(F1107:H1107)</f>
        <v>357477000</v>
      </c>
      <c r="M1107" s="63">
        <f>1-(Table1_1[[#This Row],[ Cost of Goods Sold ]]/Table1_1[[#This Row],[ Total Revenue ]])</f>
        <v>0.72249307691377485</v>
      </c>
      <c r="N1107" s="63">
        <f>+Table1_1[[#This Row],[Operating Profit (Gross Profit - Total operating expenses)]]/Table1_1[[#This Row],[ Total Revenue ]]</f>
        <v>0.36023931506794099</v>
      </c>
    </row>
    <row r="1108" spans="1:14" x14ac:dyDescent="0.35">
      <c r="A1108" t="s">
        <v>371</v>
      </c>
      <c r="B1108" t="s">
        <v>16</v>
      </c>
      <c r="C1108" s="1">
        <v>42004</v>
      </c>
      <c r="D1108" s="2">
        <v>1105247000</v>
      </c>
      <c r="E1108" s="2">
        <v>441929000</v>
      </c>
      <c r="F1108" s="2">
        <v>29412000</v>
      </c>
      <c r="G1108" t="s">
        <v>12</v>
      </c>
      <c r="H1108" s="2">
        <v>378716000</v>
      </c>
      <c r="I1108" t="s">
        <v>52</v>
      </c>
      <c r="J1108" t="s">
        <v>265</v>
      </c>
      <c r="K1108" s="2">
        <f>+Table1_1[[#This Row],[ Total Revenue ]]-Table1_1[[#This Row],[ Cost of Goods Sold ]]</f>
        <v>663318000</v>
      </c>
      <c r="L1108" s="2">
        <f>Table1_1[[#This Row],[Gross Profit (Total Revenue - Cost of Goods Sold)]]-SUM(F1108:H1108)</f>
        <v>255190000</v>
      </c>
      <c r="M1108" s="63">
        <f>1-(Table1_1[[#This Row],[ Cost of Goods Sold ]]/Table1_1[[#This Row],[ Total Revenue ]])</f>
        <v>0.60015363081736472</v>
      </c>
      <c r="N1108" s="63">
        <f>+Table1_1[[#This Row],[Operating Profit (Gross Profit - Total operating expenses)]]/Table1_1[[#This Row],[ Total Revenue ]]</f>
        <v>0.23088956586174855</v>
      </c>
    </row>
    <row r="1109" spans="1:14" x14ac:dyDescent="0.35">
      <c r="A1109" t="s">
        <v>372</v>
      </c>
      <c r="B1109" t="s">
        <v>16</v>
      </c>
      <c r="C1109" s="1">
        <v>42004</v>
      </c>
      <c r="D1109" s="2">
        <v>13796000000</v>
      </c>
      <c r="E1109" s="2">
        <v>11830000000</v>
      </c>
      <c r="F1109" s="2">
        <v>659000000</v>
      </c>
      <c r="G1109" t="s">
        <v>12</v>
      </c>
      <c r="H1109" s="2">
        <v>148000000</v>
      </c>
      <c r="I1109" t="s">
        <v>19</v>
      </c>
      <c r="J1109" t="s">
        <v>133</v>
      </c>
      <c r="K1109" s="2">
        <f>+Table1_1[[#This Row],[ Total Revenue ]]-Table1_1[[#This Row],[ Cost of Goods Sold ]]</f>
        <v>1966000000</v>
      </c>
      <c r="L1109" s="2">
        <f>Table1_1[[#This Row],[Gross Profit (Total Revenue - Cost of Goods Sold)]]-SUM(F1109:H1109)</f>
        <v>1159000000</v>
      </c>
      <c r="M1109" s="63">
        <f>1-(Table1_1[[#This Row],[ Cost of Goods Sold ]]/Table1_1[[#This Row],[ Total Revenue ]])</f>
        <v>0.14250507393447376</v>
      </c>
      <c r="N1109" s="63">
        <f>+Table1_1[[#This Row],[Operating Profit (Gross Profit - Total operating expenses)]]/Table1_1[[#This Row],[ Total Revenue ]]</f>
        <v>8.400985792983473E-2</v>
      </c>
    </row>
    <row r="1110" spans="1:14" x14ac:dyDescent="0.35">
      <c r="A1110" t="s">
        <v>373</v>
      </c>
      <c r="B1110" t="s">
        <v>16</v>
      </c>
      <c r="C1110" s="1">
        <v>42369</v>
      </c>
      <c r="D1110" s="2">
        <v>7142000000</v>
      </c>
      <c r="E1110" s="2">
        <v>4889000000</v>
      </c>
      <c r="F1110" s="2">
        <v>1339000000</v>
      </c>
      <c r="G1110" t="s">
        <v>12</v>
      </c>
      <c r="H1110" t="s">
        <v>12</v>
      </c>
      <c r="I1110" t="s">
        <v>13</v>
      </c>
      <c r="J1110" t="s">
        <v>64</v>
      </c>
      <c r="K1110" s="2">
        <f>+Table1_1[[#This Row],[ Total Revenue ]]-Table1_1[[#This Row],[ Cost of Goods Sold ]]</f>
        <v>2253000000</v>
      </c>
      <c r="L1110" s="2">
        <f>Table1_1[[#This Row],[Gross Profit (Total Revenue - Cost of Goods Sold)]]-SUM(F1110:H1110)</f>
        <v>914000000</v>
      </c>
      <c r="M1110" s="63">
        <f>1-(Table1_1[[#This Row],[ Cost of Goods Sold ]]/Table1_1[[#This Row],[ Total Revenue ]])</f>
        <v>0.31545785494259315</v>
      </c>
      <c r="N1110" s="63">
        <f>+Table1_1[[#This Row],[Operating Profit (Gross Profit - Total operating expenses)]]/Table1_1[[#This Row],[ Total Revenue ]]</f>
        <v>0.12797535704284513</v>
      </c>
    </row>
    <row r="1111" spans="1:14" x14ac:dyDescent="0.35">
      <c r="A1111" t="s">
        <v>374</v>
      </c>
      <c r="B1111" t="s">
        <v>16</v>
      </c>
      <c r="C1111" s="1">
        <v>42004</v>
      </c>
      <c r="D1111" s="2">
        <v>6023819000</v>
      </c>
      <c r="E1111" s="2">
        <v>3022797000</v>
      </c>
      <c r="F1111" s="2">
        <v>2347308000</v>
      </c>
      <c r="G1111" t="s">
        <v>12</v>
      </c>
      <c r="H1111" t="s">
        <v>12</v>
      </c>
      <c r="I1111" t="s">
        <v>19</v>
      </c>
      <c r="J1111" t="s">
        <v>286</v>
      </c>
      <c r="K1111" s="2">
        <f>+Table1_1[[#This Row],[ Total Revenue ]]-Table1_1[[#This Row],[ Cost of Goods Sold ]]</f>
        <v>3001022000</v>
      </c>
      <c r="L1111" s="2">
        <f>Table1_1[[#This Row],[Gross Profit (Total Revenue - Cost of Goods Sold)]]-SUM(F1111:H1111)</f>
        <v>653714000</v>
      </c>
      <c r="M1111" s="63">
        <f>1-(Table1_1[[#This Row],[ Cost of Goods Sold ]]/Table1_1[[#This Row],[ Total Revenue ]])</f>
        <v>0.49819259177608088</v>
      </c>
      <c r="N1111" s="63">
        <f>+Table1_1[[#This Row],[Operating Profit (Gross Profit - Total operating expenses)]]/Table1_1[[#This Row],[ Total Revenue ]]</f>
        <v>0.10852152098195514</v>
      </c>
    </row>
    <row r="1112" spans="1:14" x14ac:dyDescent="0.35">
      <c r="A1112" t="s">
        <v>375</v>
      </c>
      <c r="B1112" t="s">
        <v>16</v>
      </c>
      <c r="C1112" s="1">
        <v>42004</v>
      </c>
      <c r="D1112" s="2">
        <v>27441300000</v>
      </c>
      <c r="E1112" s="2">
        <v>16985600000</v>
      </c>
      <c r="F1112" s="2">
        <v>2506500000</v>
      </c>
      <c r="G1112" t="s">
        <v>12</v>
      </c>
      <c r="H1112" t="s">
        <v>12</v>
      </c>
      <c r="I1112" t="s">
        <v>19</v>
      </c>
      <c r="J1112" t="s">
        <v>155</v>
      </c>
      <c r="K1112" s="2">
        <f>+Table1_1[[#This Row],[ Total Revenue ]]-Table1_1[[#This Row],[ Cost of Goods Sold ]]</f>
        <v>10455700000</v>
      </c>
      <c r="L1112" s="2">
        <f>Table1_1[[#This Row],[Gross Profit (Total Revenue - Cost of Goods Sold)]]-SUM(F1112:H1112)</f>
        <v>7949200000</v>
      </c>
      <c r="M1112" s="63">
        <f>1-(Table1_1[[#This Row],[ Cost of Goods Sold ]]/Table1_1[[#This Row],[ Total Revenue ]])</f>
        <v>0.38102057847113657</v>
      </c>
      <c r="N1112" s="63">
        <f>+Table1_1[[#This Row],[Operating Profit (Gross Profit - Total operating expenses)]]/Table1_1[[#This Row],[ Total Revenue ]]</f>
        <v>0.28968015363703614</v>
      </c>
    </row>
    <row r="1113" spans="1:14" x14ac:dyDescent="0.35">
      <c r="A1113" t="s">
        <v>376</v>
      </c>
      <c r="B1113" t="s">
        <v>16</v>
      </c>
      <c r="C1113" s="1">
        <v>42094</v>
      </c>
      <c r="D1113" s="2">
        <v>2147036000</v>
      </c>
      <c r="E1113" s="2">
        <v>917472000</v>
      </c>
      <c r="F1113" s="2">
        <v>274815000</v>
      </c>
      <c r="G1113" s="2">
        <v>349543000</v>
      </c>
      <c r="H1113" s="2">
        <v>176746000</v>
      </c>
      <c r="I1113" t="s">
        <v>22</v>
      </c>
      <c r="J1113" t="s">
        <v>34</v>
      </c>
      <c r="K1113" s="2">
        <f>+Table1_1[[#This Row],[ Total Revenue ]]-Table1_1[[#This Row],[ Cost of Goods Sold ]]</f>
        <v>1229564000</v>
      </c>
      <c r="L1113" s="2">
        <f>Table1_1[[#This Row],[Gross Profit (Total Revenue - Cost of Goods Sold)]]-SUM(F1113:H1113)</f>
        <v>428460000</v>
      </c>
      <c r="M1113" s="63">
        <f>1-(Table1_1[[#This Row],[ Cost of Goods Sold ]]/Table1_1[[#This Row],[ Total Revenue ]])</f>
        <v>0.57267973149961149</v>
      </c>
      <c r="N1113" s="63">
        <f>+Table1_1[[#This Row],[Operating Profit (Gross Profit - Total operating expenses)]]/Table1_1[[#This Row],[ Total Revenue ]]</f>
        <v>0.19955883366650581</v>
      </c>
    </row>
    <row r="1114" spans="1:14" x14ac:dyDescent="0.35">
      <c r="A1114" t="s">
        <v>377</v>
      </c>
      <c r="B1114" t="s">
        <v>16</v>
      </c>
      <c r="C1114" s="1">
        <v>42094</v>
      </c>
      <c r="D1114" s="2">
        <v>179045000000</v>
      </c>
      <c r="E1114" s="2">
        <v>167634000000</v>
      </c>
      <c r="F1114" s="2">
        <v>7901000000</v>
      </c>
      <c r="G1114" s="2">
        <v>392000000</v>
      </c>
      <c r="H1114" t="s">
        <v>12</v>
      </c>
      <c r="I1114" t="s">
        <v>25</v>
      </c>
      <c r="J1114" t="s">
        <v>28</v>
      </c>
      <c r="K1114" s="2">
        <f>+Table1_1[[#This Row],[ Total Revenue ]]-Table1_1[[#This Row],[ Cost of Goods Sold ]]</f>
        <v>11411000000</v>
      </c>
      <c r="L1114" s="2">
        <f>Table1_1[[#This Row],[Gross Profit (Total Revenue - Cost of Goods Sold)]]-SUM(F1114:H1114)</f>
        <v>3118000000</v>
      </c>
      <c r="M1114" s="63">
        <f>1-(Table1_1[[#This Row],[ Cost of Goods Sold ]]/Table1_1[[#This Row],[ Total Revenue ]])</f>
        <v>6.3732581194671734E-2</v>
      </c>
      <c r="N1114" s="63">
        <f>+Table1_1[[#This Row],[Operating Profit (Gross Profit - Total operating expenses)]]/Table1_1[[#This Row],[ Total Revenue ]]</f>
        <v>1.7414616437208524E-2</v>
      </c>
    </row>
    <row r="1115" spans="1:14" x14ac:dyDescent="0.35">
      <c r="A1115" t="s">
        <v>378</v>
      </c>
      <c r="B1115" t="s">
        <v>16</v>
      </c>
      <c r="C1115" s="1">
        <v>42004</v>
      </c>
      <c r="D1115" s="2">
        <v>3334300000</v>
      </c>
      <c r="E1115" s="2">
        <v>930300000</v>
      </c>
      <c r="F1115" s="2">
        <v>869300000</v>
      </c>
      <c r="G1115" t="s">
        <v>12</v>
      </c>
      <c r="H1115" s="2">
        <v>95600000</v>
      </c>
      <c r="I1115" t="s">
        <v>47</v>
      </c>
      <c r="J1115" t="s">
        <v>379</v>
      </c>
      <c r="K1115" s="2">
        <f>+Table1_1[[#This Row],[ Total Revenue ]]-Table1_1[[#This Row],[ Cost of Goods Sold ]]</f>
        <v>2404000000</v>
      </c>
      <c r="L1115" s="2">
        <f>Table1_1[[#This Row],[Gross Profit (Total Revenue - Cost of Goods Sold)]]-SUM(F1115:H1115)</f>
        <v>1439100000</v>
      </c>
      <c r="M1115" s="63">
        <f>1-(Table1_1[[#This Row],[ Cost of Goods Sold ]]/Table1_1[[#This Row],[ Total Revenue ]])</f>
        <v>0.72099091263533577</v>
      </c>
      <c r="N1115" s="63">
        <f>+Table1_1[[#This Row],[Operating Profit (Gross Profit - Total operating expenses)]]/Table1_1[[#This Row],[ Total Revenue ]]</f>
        <v>0.43160483459796661</v>
      </c>
    </row>
    <row r="1116" spans="1:14" x14ac:dyDescent="0.35">
      <c r="A1116" t="s">
        <v>380</v>
      </c>
      <c r="B1116" t="s">
        <v>16</v>
      </c>
      <c r="C1116" s="1">
        <v>42004</v>
      </c>
      <c r="D1116" s="2">
        <v>34244000000</v>
      </c>
      <c r="E1116" s="2">
        <v>21647000000</v>
      </c>
      <c r="F1116" s="2">
        <v>8457000000</v>
      </c>
      <c r="G1116" t="s">
        <v>12</v>
      </c>
      <c r="H1116" s="2">
        <v>206000000</v>
      </c>
      <c r="I1116" t="s">
        <v>36</v>
      </c>
      <c r="J1116" t="s">
        <v>124</v>
      </c>
      <c r="K1116" s="2">
        <f>+Table1_1[[#This Row],[ Total Revenue ]]-Table1_1[[#This Row],[ Cost of Goods Sold ]]</f>
        <v>12597000000</v>
      </c>
      <c r="L1116" s="2">
        <f>Table1_1[[#This Row],[Gross Profit (Total Revenue - Cost of Goods Sold)]]-SUM(F1116:H1116)</f>
        <v>3934000000</v>
      </c>
      <c r="M1116" s="63">
        <f>1-(Table1_1[[#This Row],[ Cost of Goods Sold ]]/Table1_1[[#This Row],[ Total Revenue ]])</f>
        <v>0.36786006307674335</v>
      </c>
      <c r="N1116" s="63">
        <f>+Table1_1[[#This Row],[Operating Profit (Gross Profit - Total operating expenses)]]/Table1_1[[#This Row],[ Total Revenue ]]</f>
        <v>0.11488143908421913</v>
      </c>
    </row>
    <row r="1117" spans="1:14" x14ac:dyDescent="0.35">
      <c r="A1117" t="s">
        <v>381</v>
      </c>
      <c r="B1117" t="s">
        <v>16</v>
      </c>
      <c r="C1117" s="1">
        <v>42004</v>
      </c>
      <c r="D1117" s="2">
        <v>73316000000</v>
      </c>
      <c r="E1117" s="2">
        <v>39102000000</v>
      </c>
      <c r="F1117" s="2">
        <v>8319000000</v>
      </c>
      <c r="G1117" t="s">
        <v>12</v>
      </c>
      <c r="H1117" s="2">
        <v>17091000000</v>
      </c>
      <c r="I1117" t="s">
        <v>47</v>
      </c>
      <c r="J1117" t="s">
        <v>48</v>
      </c>
      <c r="K1117" s="2">
        <f>+Table1_1[[#This Row],[ Total Revenue ]]-Table1_1[[#This Row],[ Cost of Goods Sold ]]</f>
        <v>34214000000</v>
      </c>
      <c r="L1117" s="2">
        <f>Table1_1[[#This Row],[Gross Profit (Total Revenue - Cost of Goods Sold)]]-SUM(F1117:H1117)</f>
        <v>8804000000</v>
      </c>
      <c r="M1117" s="63">
        <f>1-(Table1_1[[#This Row],[ Cost of Goods Sold ]]/Table1_1[[#This Row],[ Total Revenue ]])</f>
        <v>0.46666484805499486</v>
      </c>
      <c r="N1117" s="63">
        <f>+Table1_1[[#This Row],[Operating Profit (Gross Profit - Total operating expenses)]]/Table1_1[[#This Row],[ Total Revenue ]]</f>
        <v>0.12008292869223634</v>
      </c>
    </row>
    <row r="1118" spans="1:14" x14ac:dyDescent="0.35">
      <c r="A1118" t="s">
        <v>382</v>
      </c>
      <c r="B1118" t="s">
        <v>16</v>
      </c>
      <c r="C1118" s="1">
        <v>42004</v>
      </c>
      <c r="D1118" s="2">
        <v>7803446000</v>
      </c>
      <c r="E1118" s="2">
        <v>5649254000</v>
      </c>
      <c r="F1118" s="2">
        <v>1381396000</v>
      </c>
      <c r="G1118" t="s">
        <v>12</v>
      </c>
      <c r="H1118" t="s">
        <v>12</v>
      </c>
      <c r="I1118" t="s">
        <v>19</v>
      </c>
      <c r="J1118" t="s">
        <v>383</v>
      </c>
      <c r="K1118" s="2">
        <f>+Table1_1[[#This Row],[ Total Revenue ]]-Table1_1[[#This Row],[ Cost of Goods Sold ]]</f>
        <v>2154192000</v>
      </c>
      <c r="L1118" s="2">
        <f>Table1_1[[#This Row],[Gross Profit (Total Revenue - Cost of Goods Sold)]]-SUM(F1118:H1118)</f>
        <v>772796000</v>
      </c>
      <c r="M1118" s="63">
        <f>1-(Table1_1[[#This Row],[ Cost of Goods Sold ]]/Table1_1[[#This Row],[ Total Revenue ]])</f>
        <v>0.27605650119190928</v>
      </c>
      <c r="N1118" s="63">
        <f>+Table1_1[[#This Row],[Operating Profit (Gross Profit - Total operating expenses)]]/Table1_1[[#This Row],[ Total Revenue ]]</f>
        <v>9.9032658135905602E-2</v>
      </c>
    </row>
    <row r="1119" spans="1:14" x14ac:dyDescent="0.35">
      <c r="A1119" t="s">
        <v>384</v>
      </c>
      <c r="B1119" t="s">
        <v>16</v>
      </c>
      <c r="C1119" s="1">
        <v>42004</v>
      </c>
      <c r="D1119" s="2">
        <v>4409300000</v>
      </c>
      <c r="E1119" s="2">
        <v>1700600000</v>
      </c>
      <c r="F1119" s="2">
        <v>1617600000</v>
      </c>
      <c r="G1119" s="2">
        <v>115100000</v>
      </c>
      <c r="H1119" t="s">
        <v>12</v>
      </c>
      <c r="I1119" t="s">
        <v>36</v>
      </c>
      <c r="J1119" t="s">
        <v>124</v>
      </c>
      <c r="K1119" s="2">
        <f>+Table1_1[[#This Row],[ Total Revenue ]]-Table1_1[[#This Row],[ Cost of Goods Sold ]]</f>
        <v>2708700000</v>
      </c>
      <c r="L1119" s="2">
        <f>Table1_1[[#This Row],[Gross Profit (Total Revenue - Cost of Goods Sold)]]-SUM(F1119:H1119)</f>
        <v>976000000</v>
      </c>
      <c r="M1119" s="63">
        <f>1-(Table1_1[[#This Row],[ Cost of Goods Sold ]]/Table1_1[[#This Row],[ Total Revenue ]])</f>
        <v>0.61431519742362739</v>
      </c>
      <c r="N1119" s="63">
        <f>+Table1_1[[#This Row],[Operating Profit (Gross Profit - Total operating expenses)]]/Table1_1[[#This Row],[ Total Revenue ]]</f>
        <v>0.22135032771641758</v>
      </c>
    </row>
    <row r="1120" spans="1:14" x14ac:dyDescent="0.35">
      <c r="A1120" t="s">
        <v>385</v>
      </c>
      <c r="B1120" t="s">
        <v>16</v>
      </c>
      <c r="C1120" s="1">
        <v>42338</v>
      </c>
      <c r="D1120" s="2">
        <v>4296300000</v>
      </c>
      <c r="E1120" s="2">
        <v>2559000000</v>
      </c>
      <c r="F1120" s="2">
        <v>1127400000</v>
      </c>
      <c r="G1120" t="s">
        <v>12</v>
      </c>
      <c r="H1120" t="s">
        <v>12</v>
      </c>
      <c r="I1120" t="s">
        <v>36</v>
      </c>
      <c r="J1120" t="s">
        <v>124</v>
      </c>
      <c r="K1120" s="2">
        <f>+Table1_1[[#This Row],[ Total Revenue ]]-Table1_1[[#This Row],[ Cost of Goods Sold ]]</f>
        <v>1737300000</v>
      </c>
      <c r="L1120" s="2">
        <f>Table1_1[[#This Row],[Gross Profit (Total Revenue - Cost of Goods Sold)]]-SUM(F1120:H1120)</f>
        <v>609900000</v>
      </c>
      <c r="M1120" s="63">
        <f>1-(Table1_1[[#This Row],[ Cost of Goods Sold ]]/Table1_1[[#This Row],[ Total Revenue ]])</f>
        <v>0.40437120312827313</v>
      </c>
      <c r="N1120" s="63">
        <f>+Table1_1[[#This Row],[Operating Profit (Gross Profit - Total operating expenses)]]/Table1_1[[#This Row],[ Total Revenue ]]</f>
        <v>0.14195936037986173</v>
      </c>
    </row>
    <row r="1121" spans="1:14" x14ac:dyDescent="0.35">
      <c r="A1121" t="s">
        <v>386</v>
      </c>
      <c r="B1121" t="s">
        <v>16</v>
      </c>
      <c r="C1121" s="1">
        <v>42004</v>
      </c>
      <c r="D1121" s="2">
        <v>2957951000</v>
      </c>
      <c r="E1121" s="2">
        <v>2435591000</v>
      </c>
      <c r="F1121" s="2">
        <v>164596000</v>
      </c>
      <c r="G1121" t="s">
        <v>12</v>
      </c>
      <c r="H1121" t="s">
        <v>12</v>
      </c>
      <c r="I1121" t="s">
        <v>59</v>
      </c>
      <c r="J1121" t="s">
        <v>387</v>
      </c>
      <c r="K1121" s="2">
        <f>+Table1_1[[#This Row],[ Total Revenue ]]-Table1_1[[#This Row],[ Cost of Goods Sold ]]</f>
        <v>522360000</v>
      </c>
      <c r="L1121" s="2">
        <f>Table1_1[[#This Row],[Gross Profit (Total Revenue - Cost of Goods Sold)]]-SUM(F1121:H1121)</f>
        <v>357764000</v>
      </c>
      <c r="M1121" s="63">
        <f>1-(Table1_1[[#This Row],[ Cost of Goods Sold ]]/Table1_1[[#This Row],[ Total Revenue ]])</f>
        <v>0.17659521743260786</v>
      </c>
      <c r="N1121" s="63">
        <f>+Table1_1[[#This Row],[Operating Profit (Gross Profit - Total operating expenses)]]/Table1_1[[#This Row],[ Total Revenue ]]</f>
        <v>0.12094994136143566</v>
      </c>
    </row>
    <row r="1122" spans="1:14" x14ac:dyDescent="0.35">
      <c r="A1122" t="s">
        <v>388</v>
      </c>
      <c r="B1122" t="s">
        <v>16</v>
      </c>
      <c r="C1122" s="1">
        <v>42004</v>
      </c>
      <c r="D1122" s="2">
        <v>12951000000</v>
      </c>
      <c r="E1122" t="s">
        <v>12</v>
      </c>
      <c r="F1122" s="2">
        <v>7515000000</v>
      </c>
      <c r="G1122" t="s">
        <v>12</v>
      </c>
      <c r="H1122" s="2">
        <v>3135000000</v>
      </c>
      <c r="I1122" t="s">
        <v>47</v>
      </c>
      <c r="J1122" t="s">
        <v>389</v>
      </c>
      <c r="K1122" s="2" t="e">
        <f>+Table1_1[[#This Row],[ Total Revenue ]]-Table1_1[[#This Row],[ Cost of Goods Sold ]]</f>
        <v>#VALUE!</v>
      </c>
      <c r="L1122" s="2" t="e">
        <f>Table1_1[[#This Row],[Gross Profit (Total Revenue - Cost of Goods Sold)]]-SUM(F1122:H1122)</f>
        <v>#VALUE!</v>
      </c>
      <c r="M1122" s="63" t="e">
        <f>1-(Table1_1[[#This Row],[ Cost of Goods Sold ]]/Table1_1[[#This Row],[ Total Revenue ]])</f>
        <v>#VALUE!</v>
      </c>
      <c r="N1122" s="63" t="e">
        <f>+Table1_1[[#This Row],[Operating Profit (Gross Profit - Total operating expenses)]]/Table1_1[[#This Row],[ Total Revenue ]]</f>
        <v>#VALUE!</v>
      </c>
    </row>
    <row r="1123" spans="1:14" x14ac:dyDescent="0.35">
      <c r="A1123" t="s">
        <v>390</v>
      </c>
      <c r="B1123" t="s">
        <v>16</v>
      </c>
      <c r="C1123" s="1">
        <v>42369</v>
      </c>
      <c r="D1123" s="2">
        <v>30274000000</v>
      </c>
      <c r="E1123" s="2">
        <v>15383000000</v>
      </c>
      <c r="F1123" s="2">
        <v>6182000000</v>
      </c>
      <c r="G1123" s="2">
        <v>1763000000</v>
      </c>
      <c r="H1123" t="s">
        <v>12</v>
      </c>
      <c r="I1123" t="s">
        <v>13</v>
      </c>
      <c r="J1123" t="s">
        <v>164</v>
      </c>
      <c r="K1123" s="2">
        <f>+Table1_1[[#This Row],[ Total Revenue ]]-Table1_1[[#This Row],[ Cost of Goods Sold ]]</f>
        <v>14891000000</v>
      </c>
      <c r="L1123" s="2">
        <f>Table1_1[[#This Row],[Gross Profit (Total Revenue - Cost of Goods Sold)]]-SUM(F1123:H1123)</f>
        <v>6946000000</v>
      </c>
      <c r="M1123" s="63">
        <f>1-(Table1_1[[#This Row],[ Cost of Goods Sold ]]/Table1_1[[#This Row],[ Total Revenue ]])</f>
        <v>0.49187421549844756</v>
      </c>
      <c r="N1123" s="63">
        <f>+Table1_1[[#This Row],[Operating Profit (Gross Profit - Total operating expenses)]]/Table1_1[[#This Row],[ Total Revenue ]]</f>
        <v>0.22943780141375439</v>
      </c>
    </row>
    <row r="1124" spans="1:14" x14ac:dyDescent="0.35">
      <c r="A1124" t="s">
        <v>391</v>
      </c>
      <c r="B1124" t="s">
        <v>16</v>
      </c>
      <c r="C1124" s="1">
        <v>42004</v>
      </c>
      <c r="D1124" s="2">
        <v>2464867000</v>
      </c>
      <c r="E1124" s="2">
        <v>1125057000</v>
      </c>
      <c r="F1124" t="s">
        <v>12</v>
      </c>
      <c r="G1124" t="s">
        <v>12</v>
      </c>
      <c r="H1124" t="s">
        <v>12</v>
      </c>
      <c r="I1124" t="s">
        <v>36</v>
      </c>
      <c r="J1124" t="s">
        <v>214</v>
      </c>
      <c r="K1124" s="2">
        <f>+Table1_1[[#This Row],[ Total Revenue ]]-Table1_1[[#This Row],[ Cost of Goods Sold ]]</f>
        <v>1339810000</v>
      </c>
      <c r="L1124" s="2">
        <f>Table1_1[[#This Row],[Gross Profit (Total Revenue - Cost of Goods Sold)]]-SUM(F1124:H1124)</f>
        <v>1339810000</v>
      </c>
      <c r="M1124" s="63">
        <f>1-(Table1_1[[#This Row],[ Cost of Goods Sold ]]/Table1_1[[#This Row],[ Total Revenue ]])</f>
        <v>0.54356279669450724</v>
      </c>
      <c r="N1124" s="63">
        <f>+Table1_1[[#This Row],[Operating Profit (Gross Profit - Total operating expenses)]]/Table1_1[[#This Row],[ Total Revenue ]]</f>
        <v>0.54356279669450724</v>
      </c>
    </row>
    <row r="1125" spans="1:14" x14ac:dyDescent="0.35">
      <c r="A1125" t="s">
        <v>392</v>
      </c>
      <c r="B1125" t="s">
        <v>16</v>
      </c>
      <c r="C1125" s="1">
        <v>42004</v>
      </c>
      <c r="D1125" s="2">
        <v>24522000000</v>
      </c>
      <c r="E1125" s="2">
        <v>14362000000</v>
      </c>
      <c r="F1125" s="2">
        <v>2541000000</v>
      </c>
      <c r="G1125" t="s">
        <v>12</v>
      </c>
      <c r="H1125" t="s">
        <v>12</v>
      </c>
      <c r="I1125" t="s">
        <v>36</v>
      </c>
      <c r="J1125" t="s">
        <v>393</v>
      </c>
      <c r="K1125" s="2">
        <f>+Table1_1[[#This Row],[ Total Revenue ]]-Table1_1[[#This Row],[ Cost of Goods Sold ]]</f>
        <v>10160000000</v>
      </c>
      <c r="L1125" s="2">
        <f>Table1_1[[#This Row],[Gross Profit (Total Revenue - Cost of Goods Sold)]]-SUM(F1125:H1125)</f>
        <v>7619000000</v>
      </c>
      <c r="M1125" s="63">
        <f>1-(Table1_1[[#This Row],[ Cost of Goods Sold ]]/Table1_1[[#This Row],[ Total Revenue ]])</f>
        <v>0.41432183345567242</v>
      </c>
      <c r="N1125" s="63">
        <f>+Table1_1[[#This Row],[Operating Profit (Gross Profit - Total operating expenses)]]/Table1_1[[#This Row],[ Total Revenue ]]</f>
        <v>0.31070059538373707</v>
      </c>
    </row>
    <row r="1126" spans="1:14" x14ac:dyDescent="0.35">
      <c r="A1126" t="s">
        <v>394</v>
      </c>
      <c r="B1126" t="s">
        <v>16</v>
      </c>
      <c r="C1126" s="1">
        <v>42247</v>
      </c>
      <c r="D1126" s="2">
        <v>15001000000</v>
      </c>
      <c r="E1126" s="2">
        <v>6819000000</v>
      </c>
      <c r="F1126" s="2">
        <v>2686000000</v>
      </c>
      <c r="G1126" s="2">
        <v>1580000000</v>
      </c>
      <c r="H1126" t="s">
        <v>12</v>
      </c>
      <c r="I1126" t="s">
        <v>59</v>
      </c>
      <c r="J1126" t="s">
        <v>138</v>
      </c>
      <c r="K1126" s="2">
        <f>+Table1_1[[#This Row],[ Total Revenue ]]-Table1_1[[#This Row],[ Cost of Goods Sold ]]</f>
        <v>8182000000</v>
      </c>
      <c r="L1126" s="2">
        <f>Table1_1[[#This Row],[Gross Profit (Total Revenue - Cost of Goods Sold)]]-SUM(F1126:H1126)</f>
        <v>3916000000</v>
      </c>
      <c r="M1126" s="63">
        <f>1-(Table1_1[[#This Row],[ Cost of Goods Sold ]]/Table1_1[[#This Row],[ Total Revenue ]])</f>
        <v>0.54543030464635689</v>
      </c>
      <c r="N1126" s="63">
        <f>+Table1_1[[#This Row],[Operating Profit (Gross Profit - Total operating expenses)]]/Table1_1[[#This Row],[ Total Revenue ]]</f>
        <v>0.26104926338244117</v>
      </c>
    </row>
    <row r="1127" spans="1:14" x14ac:dyDescent="0.35">
      <c r="A1127" t="s">
        <v>395</v>
      </c>
      <c r="B1127" t="s">
        <v>16</v>
      </c>
      <c r="C1127" s="1">
        <v>42369</v>
      </c>
      <c r="D1127" s="2">
        <v>8895300000</v>
      </c>
      <c r="E1127" s="2">
        <v>7177400000</v>
      </c>
      <c r="F1127" s="2">
        <v>439100000</v>
      </c>
      <c r="G1127" t="s">
        <v>12</v>
      </c>
      <c r="H1127" t="s">
        <v>12</v>
      </c>
      <c r="I1127" t="s">
        <v>59</v>
      </c>
      <c r="J1127" t="s">
        <v>138</v>
      </c>
      <c r="K1127" s="2">
        <f>+Table1_1[[#This Row],[ Total Revenue ]]-Table1_1[[#This Row],[ Cost of Goods Sold ]]</f>
        <v>1717900000</v>
      </c>
      <c r="L1127" s="2">
        <f>Table1_1[[#This Row],[Gross Profit (Total Revenue - Cost of Goods Sold)]]-SUM(F1127:H1127)</f>
        <v>1278800000</v>
      </c>
      <c r="M1127" s="63">
        <f>1-(Table1_1[[#This Row],[ Cost of Goods Sold ]]/Table1_1[[#This Row],[ Total Revenue ]])</f>
        <v>0.1931244589839578</v>
      </c>
      <c r="N1127" s="63">
        <f>+Table1_1[[#This Row],[Operating Profit (Gross Profit - Total operating expenses)]]/Table1_1[[#This Row],[ Total Revenue ]]</f>
        <v>0.14376131215360921</v>
      </c>
    </row>
    <row r="1128" spans="1:14" x14ac:dyDescent="0.35">
      <c r="A1128" t="s">
        <v>396</v>
      </c>
      <c r="B1128" t="s">
        <v>16</v>
      </c>
      <c r="C1128" s="1">
        <v>42004</v>
      </c>
      <c r="D1128" s="2">
        <v>97817000000</v>
      </c>
      <c r="E1128" s="2">
        <v>84275000000</v>
      </c>
      <c r="F1128" s="2">
        <v>8450000000</v>
      </c>
      <c r="G1128" t="s">
        <v>12</v>
      </c>
      <c r="H1128" s="2">
        <v>1326000000</v>
      </c>
      <c r="I1128" t="s">
        <v>83</v>
      </c>
      <c r="J1128" t="s">
        <v>341</v>
      </c>
      <c r="K1128" s="2">
        <f>+Table1_1[[#This Row],[ Total Revenue ]]-Table1_1[[#This Row],[ Cost of Goods Sold ]]</f>
        <v>13542000000</v>
      </c>
      <c r="L1128" s="2">
        <f>Table1_1[[#This Row],[Gross Profit (Total Revenue - Cost of Goods Sold)]]-SUM(F1128:H1128)</f>
        <v>3766000000</v>
      </c>
      <c r="M1128" s="63">
        <f>1-(Table1_1[[#This Row],[ Cost of Goods Sold ]]/Table1_1[[#This Row],[ Total Revenue ]])</f>
        <v>0.13844219307482342</v>
      </c>
      <c r="N1128" s="63">
        <f>+Table1_1[[#This Row],[Operating Profit (Gross Profit - Total operating expenses)]]/Table1_1[[#This Row],[ Total Revenue ]]</f>
        <v>3.8500465154318778E-2</v>
      </c>
    </row>
    <row r="1129" spans="1:14" x14ac:dyDescent="0.35">
      <c r="A1129" t="s">
        <v>397</v>
      </c>
      <c r="B1129" t="s">
        <v>16</v>
      </c>
      <c r="C1129" s="1">
        <v>42004</v>
      </c>
      <c r="D1129" s="2">
        <v>42237000000</v>
      </c>
      <c r="E1129" s="2">
        <v>16768000000</v>
      </c>
      <c r="F1129" s="2">
        <v>11606000000</v>
      </c>
      <c r="G1129" s="2">
        <v>7180000000</v>
      </c>
      <c r="H1129" t="s">
        <v>12</v>
      </c>
      <c r="I1129" t="s">
        <v>25</v>
      </c>
      <c r="J1129" t="s">
        <v>26</v>
      </c>
      <c r="K1129" s="2">
        <f>+Table1_1[[#This Row],[ Total Revenue ]]-Table1_1[[#This Row],[ Cost of Goods Sold ]]</f>
        <v>25469000000</v>
      </c>
      <c r="L1129" s="2">
        <f>Table1_1[[#This Row],[Gross Profit (Total Revenue - Cost of Goods Sold)]]-SUM(F1129:H1129)</f>
        <v>6683000000</v>
      </c>
      <c r="M1129" s="63">
        <f>1-(Table1_1[[#This Row],[ Cost of Goods Sold ]]/Table1_1[[#This Row],[ Total Revenue ]])</f>
        <v>0.60300210715723179</v>
      </c>
      <c r="N1129" s="63">
        <f>+Table1_1[[#This Row],[Operating Profit (Gross Profit - Total operating expenses)]]/Table1_1[[#This Row],[ Total Revenue ]]</f>
        <v>0.15822619977744631</v>
      </c>
    </row>
    <row r="1130" spans="1:14" x14ac:dyDescent="0.35">
      <c r="A1130" t="s">
        <v>398</v>
      </c>
      <c r="B1130" t="s">
        <v>16</v>
      </c>
      <c r="C1130" s="1">
        <v>42004</v>
      </c>
      <c r="D1130" s="2">
        <v>10846000000</v>
      </c>
      <c r="E1130" s="2">
        <v>2246000000</v>
      </c>
      <c r="F1130" s="2">
        <v>3627000000</v>
      </c>
      <c r="G1130" t="s">
        <v>12</v>
      </c>
      <c r="H1130" s="2">
        <v>2861000000</v>
      </c>
      <c r="I1130" t="s">
        <v>83</v>
      </c>
      <c r="J1130" t="s">
        <v>84</v>
      </c>
      <c r="K1130" s="2">
        <f>+Table1_1[[#This Row],[ Total Revenue ]]-Table1_1[[#This Row],[ Cost of Goods Sold ]]</f>
        <v>8600000000</v>
      </c>
      <c r="L1130" s="2">
        <f>Table1_1[[#This Row],[Gross Profit (Total Revenue - Cost of Goods Sold)]]-SUM(F1130:H1130)</f>
        <v>2112000000</v>
      </c>
      <c r="M1130" s="63">
        <f>1-(Table1_1[[#This Row],[ Cost of Goods Sold ]]/Table1_1[[#This Row],[ Total Revenue ]])</f>
        <v>0.79291904849714179</v>
      </c>
      <c r="N1130" s="63">
        <f>+Table1_1[[#This Row],[Operating Profit (Gross Profit - Total operating expenses)]]/Table1_1[[#This Row],[ Total Revenue ]]</f>
        <v>0.1947261663286004</v>
      </c>
    </row>
    <row r="1131" spans="1:14" x14ac:dyDescent="0.35">
      <c r="A1131" t="s">
        <v>399</v>
      </c>
      <c r="B1131" t="s">
        <v>16</v>
      </c>
      <c r="C1131" s="1">
        <v>42185</v>
      </c>
      <c r="D1131" s="2">
        <v>93580000000</v>
      </c>
      <c r="E1131" s="2">
        <v>33038000000</v>
      </c>
      <c r="F1131" s="2">
        <v>20324000000</v>
      </c>
      <c r="G1131" s="2">
        <v>12046000000</v>
      </c>
      <c r="H1131" t="s">
        <v>12</v>
      </c>
      <c r="I1131" t="s">
        <v>22</v>
      </c>
      <c r="J1131" t="s">
        <v>400</v>
      </c>
      <c r="K1131" s="2">
        <f>+Table1_1[[#This Row],[ Total Revenue ]]-Table1_1[[#This Row],[ Cost of Goods Sold ]]</f>
        <v>60542000000</v>
      </c>
      <c r="L1131" s="2">
        <f>Table1_1[[#This Row],[Gross Profit (Total Revenue - Cost of Goods Sold)]]-SUM(F1131:H1131)</f>
        <v>28172000000</v>
      </c>
      <c r="M1131" s="63">
        <f>1-(Table1_1[[#This Row],[ Cost of Goods Sold ]]/Table1_1[[#This Row],[ Total Revenue ]])</f>
        <v>0.64695447745244716</v>
      </c>
      <c r="N1131" s="63">
        <f>+Table1_1[[#This Row],[Operating Profit (Gross Profit - Total operating expenses)]]/Table1_1[[#This Row],[ Total Revenue ]]</f>
        <v>0.30104723231459712</v>
      </c>
    </row>
    <row r="1132" spans="1:14" x14ac:dyDescent="0.35">
      <c r="A1132" t="s">
        <v>401</v>
      </c>
      <c r="B1132" t="s">
        <v>16</v>
      </c>
      <c r="C1132" s="1">
        <v>42004</v>
      </c>
      <c r="D1132" s="2">
        <v>4736150000</v>
      </c>
      <c r="E1132" s="2">
        <v>63083000</v>
      </c>
      <c r="F1132" s="2">
        <v>2655650000</v>
      </c>
      <c r="G1132" t="s">
        <v>12</v>
      </c>
      <c r="H1132" s="2">
        <v>157824000</v>
      </c>
      <c r="I1132" t="s">
        <v>47</v>
      </c>
      <c r="J1132" t="s">
        <v>105</v>
      </c>
      <c r="K1132" s="2">
        <f>+Table1_1[[#This Row],[ Total Revenue ]]-Table1_1[[#This Row],[ Cost of Goods Sold ]]</f>
        <v>4673067000</v>
      </c>
      <c r="L1132" s="2">
        <f>Table1_1[[#This Row],[Gross Profit (Total Revenue - Cost of Goods Sold)]]-SUM(F1132:H1132)</f>
        <v>1859593000</v>
      </c>
      <c r="M1132" s="63">
        <f>1-(Table1_1[[#This Row],[ Cost of Goods Sold ]]/Table1_1[[#This Row],[ Total Revenue ]])</f>
        <v>0.98668053165545855</v>
      </c>
      <c r="N1132" s="63">
        <f>+Table1_1[[#This Row],[Operating Profit (Gross Profit - Total operating expenses)]]/Table1_1[[#This Row],[ Total Revenue ]]</f>
        <v>0.39263811323543385</v>
      </c>
    </row>
    <row r="1133" spans="1:14" x14ac:dyDescent="0.35">
      <c r="A1133" t="s">
        <v>402</v>
      </c>
      <c r="B1133" t="s">
        <v>16</v>
      </c>
      <c r="C1133" s="1">
        <v>42369</v>
      </c>
      <c r="D1133" s="2">
        <v>2395447000</v>
      </c>
      <c r="E1133" s="2">
        <v>1043454000</v>
      </c>
      <c r="F1133" s="2">
        <v>700810000</v>
      </c>
      <c r="G1133" s="2">
        <v>119076000</v>
      </c>
      <c r="H1133" s="2">
        <v>30951000</v>
      </c>
      <c r="I1133" t="s">
        <v>25</v>
      </c>
      <c r="J1133" t="s">
        <v>318</v>
      </c>
      <c r="K1133" s="2">
        <f>+Table1_1[[#This Row],[ Total Revenue ]]-Table1_1[[#This Row],[ Cost of Goods Sold ]]</f>
        <v>1351993000</v>
      </c>
      <c r="L1133" s="2">
        <f>Table1_1[[#This Row],[Gross Profit (Total Revenue - Cost of Goods Sold)]]-SUM(F1133:H1133)</f>
        <v>501156000</v>
      </c>
      <c r="M1133" s="63">
        <f>1-(Table1_1[[#This Row],[ Cost of Goods Sold ]]/Table1_1[[#This Row],[ Total Revenue ]])</f>
        <v>0.56440113264872904</v>
      </c>
      <c r="N1133" s="63">
        <f>+Table1_1[[#This Row],[Operating Profit (Gross Profit - Total operating expenses)]]/Table1_1[[#This Row],[ Total Revenue ]]</f>
        <v>0.20921189239419616</v>
      </c>
    </row>
    <row r="1134" spans="1:14" x14ac:dyDescent="0.35">
      <c r="A1134" t="s">
        <v>403</v>
      </c>
      <c r="B1134" t="s">
        <v>16</v>
      </c>
      <c r="C1134" s="1">
        <v>42250</v>
      </c>
      <c r="D1134" s="2">
        <v>16192000000</v>
      </c>
      <c r="E1134" s="2">
        <v>10977000000</v>
      </c>
      <c r="F1134" s="2">
        <v>674000000</v>
      </c>
      <c r="G1134" s="2">
        <v>1540000000</v>
      </c>
      <c r="H1134" t="s">
        <v>12</v>
      </c>
      <c r="I1134" t="s">
        <v>22</v>
      </c>
      <c r="J1134" t="s">
        <v>34</v>
      </c>
      <c r="K1134" s="2">
        <f>+Table1_1[[#This Row],[ Total Revenue ]]-Table1_1[[#This Row],[ Cost of Goods Sold ]]</f>
        <v>5215000000</v>
      </c>
      <c r="L1134" s="2">
        <f>Table1_1[[#This Row],[Gross Profit (Total Revenue - Cost of Goods Sold)]]-SUM(F1134:H1134)</f>
        <v>3001000000</v>
      </c>
      <c r="M1134" s="63">
        <f>1-(Table1_1[[#This Row],[ Cost of Goods Sold ]]/Table1_1[[#This Row],[ Total Revenue ]])</f>
        <v>0.32207262845849804</v>
      </c>
      <c r="N1134" s="63">
        <f>+Table1_1[[#This Row],[Operating Profit (Gross Profit - Total operating expenses)]]/Table1_1[[#This Row],[ Total Revenue ]]</f>
        <v>0.18533843873517786</v>
      </c>
    </row>
    <row r="1135" spans="1:14" x14ac:dyDescent="0.35">
      <c r="A1135" t="s">
        <v>404</v>
      </c>
      <c r="B1135" t="s">
        <v>16</v>
      </c>
      <c r="C1135" s="1">
        <v>42004</v>
      </c>
      <c r="D1135" s="2">
        <v>5288933000</v>
      </c>
      <c r="E1135" s="2">
        <v>1089888000</v>
      </c>
      <c r="F1135" s="2">
        <v>471219000</v>
      </c>
      <c r="G1135" t="s">
        <v>12</v>
      </c>
      <c r="H1135" s="2">
        <v>1957025000</v>
      </c>
      <c r="I1135" t="s">
        <v>83</v>
      </c>
      <c r="J1135" t="s">
        <v>144</v>
      </c>
      <c r="K1135" s="2">
        <f>+Table1_1[[#This Row],[ Total Revenue ]]-Table1_1[[#This Row],[ Cost of Goods Sold ]]</f>
        <v>4199045000</v>
      </c>
      <c r="L1135" s="2">
        <f>Table1_1[[#This Row],[Gross Profit (Total Revenue - Cost of Goods Sold)]]-SUM(F1135:H1135)</f>
        <v>1770801000</v>
      </c>
      <c r="M1135" s="63">
        <f>1-(Table1_1[[#This Row],[ Cost of Goods Sold ]]/Table1_1[[#This Row],[ Total Revenue ]])</f>
        <v>0.79393045818504415</v>
      </c>
      <c r="N1135" s="63">
        <f>+Table1_1[[#This Row],[Operating Profit (Gross Profit - Total operating expenses)]]/Table1_1[[#This Row],[ Total Revenue ]]</f>
        <v>0.33481252267706929</v>
      </c>
    </row>
    <row r="1136" spans="1:14" x14ac:dyDescent="0.35">
      <c r="A1136" t="s">
        <v>406</v>
      </c>
      <c r="B1136" t="s">
        <v>16</v>
      </c>
      <c r="C1136" s="1">
        <v>42369</v>
      </c>
      <c r="D1136" s="2">
        <v>3183000000</v>
      </c>
      <c r="E1136" s="2">
        <v>979000000</v>
      </c>
      <c r="F1136" s="2">
        <v>745000000</v>
      </c>
      <c r="G1136" t="s">
        <v>12</v>
      </c>
      <c r="H1136" s="2">
        <v>2131000000</v>
      </c>
      <c r="I1136" t="s">
        <v>83</v>
      </c>
      <c r="J1136" t="s">
        <v>84</v>
      </c>
      <c r="K1136" s="2">
        <f>+Table1_1[[#This Row],[ Total Revenue ]]-Table1_1[[#This Row],[ Cost of Goods Sold ]]</f>
        <v>2204000000</v>
      </c>
      <c r="L1136" s="2">
        <f>Table1_1[[#This Row],[Gross Profit (Total Revenue - Cost of Goods Sold)]]-SUM(F1136:H1136)</f>
        <v>-672000000</v>
      </c>
      <c r="M1136" s="63">
        <f>1-(Table1_1[[#This Row],[ Cost of Goods Sold ]]/Table1_1[[#This Row],[ Total Revenue ]])</f>
        <v>0.69242852654728249</v>
      </c>
      <c r="N1136" s="63">
        <f>+Table1_1[[#This Row],[Operating Profit (Gross Profit - Total operating expenses)]]/Table1_1[[#This Row],[ Total Revenue ]]</f>
        <v>-0.21112158341187559</v>
      </c>
    </row>
    <row r="1137" spans="1:14" x14ac:dyDescent="0.35">
      <c r="A1137" t="s">
        <v>407</v>
      </c>
      <c r="B1137" t="s">
        <v>16</v>
      </c>
      <c r="C1137" s="1">
        <v>42004</v>
      </c>
      <c r="D1137" s="2">
        <v>3383000000</v>
      </c>
      <c r="E1137" s="2">
        <v>1433000000</v>
      </c>
      <c r="F1137" s="2">
        <v>1095000000</v>
      </c>
      <c r="G1137" t="s">
        <v>12</v>
      </c>
      <c r="H1137" s="2">
        <v>137000000</v>
      </c>
      <c r="I1137" t="s">
        <v>47</v>
      </c>
      <c r="J1137" t="s">
        <v>379</v>
      </c>
      <c r="K1137" s="2">
        <f>+Table1_1[[#This Row],[ Total Revenue ]]-Table1_1[[#This Row],[ Cost of Goods Sold ]]</f>
        <v>1950000000</v>
      </c>
      <c r="L1137" s="2">
        <f>Table1_1[[#This Row],[Gross Profit (Total Revenue - Cost of Goods Sold)]]-SUM(F1137:H1137)</f>
        <v>718000000</v>
      </c>
      <c r="M1137" s="63">
        <f>1-(Table1_1[[#This Row],[ Cost of Goods Sold ]]/Table1_1[[#This Row],[ Total Revenue ]])</f>
        <v>0.57641146911025709</v>
      </c>
      <c r="N1137" s="63">
        <f>+Table1_1[[#This Row],[Operating Profit (Gross Profit - Total operating expenses)]]/Table1_1[[#This Row],[ Total Revenue ]]</f>
        <v>0.21223765888264853</v>
      </c>
    </row>
    <row r="1138" spans="1:14" x14ac:dyDescent="0.35">
      <c r="A1138" t="s">
        <v>408</v>
      </c>
      <c r="B1138" t="s">
        <v>16</v>
      </c>
      <c r="C1138" s="1">
        <v>42004</v>
      </c>
      <c r="D1138" s="2">
        <v>17021000000</v>
      </c>
      <c r="E1138" s="2">
        <v>8751000000</v>
      </c>
      <c r="F1138" s="2">
        <v>1324000000</v>
      </c>
      <c r="G1138" t="s">
        <v>12</v>
      </c>
      <c r="H1138" s="2">
        <v>2551000000</v>
      </c>
      <c r="I1138" t="s">
        <v>42</v>
      </c>
      <c r="J1138" t="s">
        <v>43</v>
      </c>
      <c r="K1138" s="2">
        <f>+Table1_1[[#This Row],[ Total Revenue ]]-Table1_1[[#This Row],[ Cost of Goods Sold ]]</f>
        <v>8270000000</v>
      </c>
      <c r="L1138" s="2">
        <f>Table1_1[[#This Row],[Gross Profit (Total Revenue - Cost of Goods Sold)]]-SUM(F1138:H1138)</f>
        <v>4395000000</v>
      </c>
      <c r="M1138" s="63">
        <f>1-(Table1_1[[#This Row],[ Cost of Goods Sold ]]/Table1_1[[#This Row],[ Total Revenue ]])</f>
        <v>0.48587039539392518</v>
      </c>
      <c r="N1138" s="63">
        <f>+Table1_1[[#This Row],[Operating Profit (Gross Profit - Total operating expenses)]]/Table1_1[[#This Row],[ Total Revenue ]]</f>
        <v>0.25821044591974618</v>
      </c>
    </row>
    <row r="1139" spans="1:14" x14ac:dyDescent="0.35">
      <c r="A1139" t="s">
        <v>409</v>
      </c>
      <c r="B1139" t="s">
        <v>16</v>
      </c>
      <c r="C1139" s="1">
        <v>42004</v>
      </c>
      <c r="D1139" s="2">
        <v>7292000000</v>
      </c>
      <c r="E1139" s="2">
        <v>4457000000</v>
      </c>
      <c r="F1139" s="2">
        <v>545000000</v>
      </c>
      <c r="G1139" s="2">
        <v>325000000</v>
      </c>
      <c r="H1139" s="2">
        <v>1229000000</v>
      </c>
      <c r="I1139" t="s">
        <v>59</v>
      </c>
      <c r="J1139" t="s">
        <v>410</v>
      </c>
      <c r="K1139" s="2">
        <f>+Table1_1[[#This Row],[ Total Revenue ]]-Table1_1[[#This Row],[ Cost of Goods Sold ]]</f>
        <v>2835000000</v>
      </c>
      <c r="L1139" s="2">
        <f>Table1_1[[#This Row],[Gross Profit (Total Revenue - Cost of Goods Sold)]]-SUM(F1139:H1139)</f>
        <v>736000000</v>
      </c>
      <c r="M1139" s="63">
        <f>1-(Table1_1[[#This Row],[ Cost of Goods Sold ]]/Table1_1[[#This Row],[ Total Revenue ]])</f>
        <v>0.38878222709818977</v>
      </c>
      <c r="N1139" s="63">
        <f>+Table1_1[[#This Row],[Operating Profit (Gross Profit - Total operating expenses)]]/Table1_1[[#This Row],[ Total Revenue ]]</f>
        <v>0.10093252879868349</v>
      </c>
    </row>
    <row r="1140" spans="1:14" x14ac:dyDescent="0.35">
      <c r="A1140" t="s">
        <v>411</v>
      </c>
      <c r="B1140" t="s">
        <v>16</v>
      </c>
      <c r="C1140" s="1">
        <v>42369</v>
      </c>
      <c r="D1140" s="2">
        <v>6779511000</v>
      </c>
      <c r="E1140" s="2">
        <v>4591476000</v>
      </c>
      <c r="F1140" s="2">
        <v>1231421000</v>
      </c>
      <c r="G1140" s="2">
        <v>650788000</v>
      </c>
      <c r="H1140" t="s">
        <v>12</v>
      </c>
      <c r="I1140" t="s">
        <v>22</v>
      </c>
      <c r="J1140" t="s">
        <v>57</v>
      </c>
      <c r="K1140" s="2">
        <f>+Table1_1[[#This Row],[ Total Revenue ]]-Table1_1[[#This Row],[ Cost of Goods Sold ]]</f>
        <v>2188035000</v>
      </c>
      <c r="L1140" s="2">
        <f>Table1_1[[#This Row],[Gross Profit (Total Revenue - Cost of Goods Sold)]]-SUM(F1140:H1140)</f>
        <v>305826000</v>
      </c>
      <c r="M1140" s="63">
        <f>1-(Table1_1[[#This Row],[ Cost of Goods Sold ]]/Table1_1[[#This Row],[ Total Revenue ]])</f>
        <v>0.32274230398033132</v>
      </c>
      <c r="N1140" s="63">
        <f>+Table1_1[[#This Row],[Operating Profit (Gross Profit - Total operating expenses)]]/Table1_1[[#This Row],[ Total Revenue ]]</f>
        <v>4.5110333178897413E-2</v>
      </c>
    </row>
    <row r="1141" spans="1:14" x14ac:dyDescent="0.35">
      <c r="A1141" t="s">
        <v>412</v>
      </c>
      <c r="B1141" t="s">
        <v>16</v>
      </c>
      <c r="C1141" s="1">
        <v>42004</v>
      </c>
      <c r="D1141" s="2">
        <v>2288000000</v>
      </c>
      <c r="E1141" s="2">
        <v>485000000</v>
      </c>
      <c r="F1141" s="2">
        <v>358000000</v>
      </c>
      <c r="G1141" t="s">
        <v>12</v>
      </c>
      <c r="H1141" s="2">
        <v>870000000</v>
      </c>
      <c r="I1141" t="s">
        <v>83</v>
      </c>
      <c r="J1141" t="s">
        <v>84</v>
      </c>
      <c r="K1141" s="2">
        <f>+Table1_1[[#This Row],[ Total Revenue ]]-Table1_1[[#This Row],[ Cost of Goods Sold ]]</f>
        <v>1803000000</v>
      </c>
      <c r="L1141" s="2">
        <f>Table1_1[[#This Row],[Gross Profit (Total Revenue - Cost of Goods Sold)]]-SUM(F1141:H1141)</f>
        <v>575000000</v>
      </c>
      <c r="M1141" s="63">
        <f>1-(Table1_1[[#This Row],[ Cost of Goods Sold ]]/Table1_1[[#This Row],[ Total Revenue ]])</f>
        <v>0.78802447552447552</v>
      </c>
      <c r="N1141" s="63">
        <f>+Table1_1[[#This Row],[Operating Profit (Gross Profit - Total operating expenses)]]/Table1_1[[#This Row],[ Total Revenue ]]</f>
        <v>0.2513111888111888</v>
      </c>
    </row>
    <row r="1142" spans="1:14" x14ac:dyDescent="0.35">
      <c r="A1142" t="s">
        <v>413</v>
      </c>
      <c r="B1142" t="s">
        <v>16</v>
      </c>
      <c r="C1142" s="1">
        <v>42155</v>
      </c>
      <c r="D1142" s="2">
        <v>30601000000</v>
      </c>
      <c r="E1142" s="2">
        <v>16534000000</v>
      </c>
      <c r="F1142" s="2">
        <v>9892000000</v>
      </c>
      <c r="G1142" t="s">
        <v>12</v>
      </c>
      <c r="H1142" t="s">
        <v>12</v>
      </c>
      <c r="I1142" t="s">
        <v>19</v>
      </c>
      <c r="J1142" t="s">
        <v>289</v>
      </c>
      <c r="K1142" s="2">
        <f>+Table1_1[[#This Row],[ Total Revenue ]]-Table1_1[[#This Row],[ Cost of Goods Sold ]]</f>
        <v>14067000000</v>
      </c>
      <c r="L1142" s="2">
        <f>Table1_1[[#This Row],[Gross Profit (Total Revenue - Cost of Goods Sold)]]-SUM(F1142:H1142)</f>
        <v>4175000000</v>
      </c>
      <c r="M1142" s="63">
        <f>1-(Table1_1[[#This Row],[ Cost of Goods Sold ]]/Table1_1[[#This Row],[ Total Revenue ]])</f>
        <v>0.45969085977582436</v>
      </c>
      <c r="N1142" s="63">
        <f>+Table1_1[[#This Row],[Operating Profit (Gross Profit - Total operating expenses)]]/Table1_1[[#This Row],[ Total Revenue ]]</f>
        <v>0.13643344988725858</v>
      </c>
    </row>
    <row r="1143" spans="1:14" x14ac:dyDescent="0.35">
      <c r="A1143" t="s">
        <v>414</v>
      </c>
      <c r="B1143" t="s">
        <v>16</v>
      </c>
      <c r="C1143" s="1">
        <v>42369</v>
      </c>
      <c r="D1143" s="2">
        <v>6172000000</v>
      </c>
      <c r="E1143" s="2">
        <v>2539000000</v>
      </c>
      <c r="F1143" s="2">
        <v>1915000000</v>
      </c>
      <c r="G1143" t="s">
        <v>12</v>
      </c>
      <c r="H1143" s="2">
        <v>574000000</v>
      </c>
      <c r="I1143" t="s">
        <v>13</v>
      </c>
      <c r="J1143" t="s">
        <v>211</v>
      </c>
      <c r="K1143" s="2">
        <f>+Table1_1[[#This Row],[ Total Revenue ]]-Table1_1[[#This Row],[ Cost of Goods Sold ]]</f>
        <v>3633000000</v>
      </c>
      <c r="L1143" s="2">
        <f>Table1_1[[#This Row],[Gross Profit (Total Revenue - Cost of Goods Sold)]]-SUM(F1143:H1143)</f>
        <v>1144000000</v>
      </c>
      <c r="M1143" s="63">
        <f>1-(Table1_1[[#This Row],[ Cost of Goods Sold ]]/Table1_1[[#This Row],[ Total Revenue ]])</f>
        <v>0.58862605314322747</v>
      </c>
      <c r="N1143" s="63">
        <f>+Table1_1[[#This Row],[Operating Profit (Gross Profit - Total operating expenses)]]/Table1_1[[#This Row],[ Total Revenue ]]</f>
        <v>0.18535320803629293</v>
      </c>
    </row>
    <row r="1144" spans="1:14" x14ac:dyDescent="0.35">
      <c r="A1144" t="s">
        <v>415</v>
      </c>
      <c r="B1144" t="s">
        <v>16</v>
      </c>
      <c r="C1144" s="1">
        <v>42004</v>
      </c>
      <c r="D1144" s="2">
        <v>21440000000</v>
      </c>
      <c r="E1144" s="2">
        <v>15631000000</v>
      </c>
      <c r="F1144" s="2">
        <v>2092000000</v>
      </c>
      <c r="G1144" t="s">
        <v>12</v>
      </c>
      <c r="H1144" t="s">
        <v>12</v>
      </c>
      <c r="I1144" t="s">
        <v>83</v>
      </c>
      <c r="J1144" t="s">
        <v>114</v>
      </c>
      <c r="K1144" s="2">
        <f>+Table1_1[[#This Row],[ Total Revenue ]]-Table1_1[[#This Row],[ Cost of Goods Sold ]]</f>
        <v>5809000000</v>
      </c>
      <c r="L1144" s="2">
        <f>Table1_1[[#This Row],[Gross Profit (Total Revenue - Cost of Goods Sold)]]-SUM(F1144:H1144)</f>
        <v>3717000000</v>
      </c>
      <c r="M1144" s="63">
        <f>1-(Table1_1[[#This Row],[ Cost of Goods Sold ]]/Table1_1[[#This Row],[ Total Revenue ]])</f>
        <v>0.27094216417910444</v>
      </c>
      <c r="N1144" s="63">
        <f>+Table1_1[[#This Row],[Operating Profit (Gross Profit - Total operating expenses)]]/Table1_1[[#This Row],[ Total Revenue ]]</f>
        <v>0.17336753731343282</v>
      </c>
    </row>
    <row r="1145" spans="1:14" x14ac:dyDescent="0.35">
      <c r="A1145" t="s">
        <v>416</v>
      </c>
      <c r="B1145" t="s">
        <v>16</v>
      </c>
      <c r="C1145" s="1">
        <v>42369</v>
      </c>
      <c r="D1145" s="2">
        <v>10511000000</v>
      </c>
      <c r="E1145" s="2">
        <v>3662000000</v>
      </c>
      <c r="F1145" s="2">
        <v>2911000000</v>
      </c>
      <c r="G1145" t="s">
        <v>12</v>
      </c>
      <c r="H1145" s="2">
        <v>1054000000</v>
      </c>
      <c r="I1145" t="s">
        <v>13</v>
      </c>
      <c r="J1145" t="s">
        <v>178</v>
      </c>
      <c r="K1145" s="2">
        <f>+Table1_1[[#This Row],[ Total Revenue ]]-Table1_1[[#This Row],[ Cost of Goods Sold ]]</f>
        <v>6849000000</v>
      </c>
      <c r="L1145" s="2">
        <f>Table1_1[[#This Row],[Gross Profit (Total Revenue - Cost of Goods Sold)]]-SUM(F1145:H1145)</f>
        <v>2884000000</v>
      </c>
      <c r="M1145" s="63">
        <f>1-(Table1_1[[#This Row],[ Cost of Goods Sold ]]/Table1_1[[#This Row],[ Total Revenue ]])</f>
        <v>0.65160308248501564</v>
      </c>
      <c r="N1145" s="63">
        <f>+Table1_1[[#This Row],[Operating Profit (Gross Profit - Total operating expenses)]]/Table1_1[[#This Row],[ Total Revenue ]]</f>
        <v>0.27437922176767199</v>
      </c>
    </row>
    <row r="1146" spans="1:14" x14ac:dyDescent="0.35">
      <c r="A1146" t="s">
        <v>417</v>
      </c>
      <c r="B1146" t="s">
        <v>16</v>
      </c>
      <c r="C1146" s="1">
        <v>42118</v>
      </c>
      <c r="D1146" s="2">
        <v>6123000000</v>
      </c>
      <c r="E1146" s="2">
        <v>2290000000</v>
      </c>
      <c r="F1146" s="2">
        <v>2197000000</v>
      </c>
      <c r="G1146" s="2">
        <v>920000000</v>
      </c>
      <c r="H1146" t="s">
        <v>12</v>
      </c>
      <c r="I1146" t="s">
        <v>22</v>
      </c>
      <c r="J1146" t="s">
        <v>57</v>
      </c>
      <c r="K1146" s="2">
        <f>+Table1_1[[#This Row],[ Total Revenue ]]-Table1_1[[#This Row],[ Cost of Goods Sold ]]</f>
        <v>3833000000</v>
      </c>
      <c r="L1146" s="2">
        <f>Table1_1[[#This Row],[Gross Profit (Total Revenue - Cost of Goods Sold)]]-SUM(F1146:H1146)</f>
        <v>716000000</v>
      </c>
      <c r="M1146" s="63">
        <f>1-(Table1_1[[#This Row],[ Cost of Goods Sold ]]/Table1_1[[#This Row],[ Total Revenue ]])</f>
        <v>0.62600032663726934</v>
      </c>
      <c r="N1146" s="63">
        <f>+Table1_1[[#This Row],[Operating Profit (Gross Profit - Total operating expenses)]]/Table1_1[[#This Row],[ Total Revenue ]]</f>
        <v>0.11693614241384942</v>
      </c>
    </row>
    <row r="1147" spans="1:14" x14ac:dyDescent="0.35">
      <c r="A1147" t="s">
        <v>418</v>
      </c>
      <c r="B1147" t="s">
        <v>16</v>
      </c>
      <c r="C1147" s="1">
        <v>42004</v>
      </c>
      <c r="D1147" s="2">
        <v>21105141000</v>
      </c>
      <c r="E1147" s="2">
        <v>19198615000</v>
      </c>
      <c r="F1147" s="2">
        <v>520805000</v>
      </c>
      <c r="G1147" t="s">
        <v>12</v>
      </c>
      <c r="H1147" t="s">
        <v>12</v>
      </c>
      <c r="I1147" t="s">
        <v>59</v>
      </c>
      <c r="J1147" t="s">
        <v>419</v>
      </c>
      <c r="K1147" s="2">
        <f>+Table1_1[[#This Row],[ Total Revenue ]]-Table1_1[[#This Row],[ Cost of Goods Sold ]]</f>
        <v>1906526000</v>
      </c>
      <c r="L1147" s="2">
        <f>Table1_1[[#This Row],[Gross Profit (Total Revenue - Cost of Goods Sold)]]-SUM(F1147:H1147)</f>
        <v>1385721000</v>
      </c>
      <c r="M1147" s="63">
        <f>1-(Table1_1[[#This Row],[ Cost of Goods Sold ]]/Table1_1[[#This Row],[ Total Revenue ]])</f>
        <v>9.03346724857228E-2</v>
      </c>
      <c r="N1147" s="63">
        <f>+Table1_1[[#This Row],[Operating Profit (Gross Profit - Total operating expenses)]]/Table1_1[[#This Row],[ Total Revenue ]]</f>
        <v>6.5657983521645272E-2</v>
      </c>
    </row>
    <row r="1148" spans="1:14" x14ac:dyDescent="0.35">
      <c r="A1148" t="s">
        <v>420</v>
      </c>
      <c r="B1148" t="s">
        <v>16</v>
      </c>
      <c r="C1148" s="1">
        <v>42029</v>
      </c>
      <c r="D1148" s="2">
        <v>4682000000</v>
      </c>
      <c r="E1148" s="2">
        <v>2083000000</v>
      </c>
      <c r="F1148" s="2">
        <v>480000000</v>
      </c>
      <c r="G1148" s="2">
        <v>1360000000</v>
      </c>
      <c r="H1148" t="s">
        <v>12</v>
      </c>
      <c r="I1148" t="s">
        <v>22</v>
      </c>
      <c r="J1148" t="s">
        <v>34</v>
      </c>
      <c r="K1148" s="2">
        <f>+Table1_1[[#This Row],[ Total Revenue ]]-Table1_1[[#This Row],[ Cost of Goods Sold ]]</f>
        <v>2599000000</v>
      </c>
      <c r="L1148" s="2">
        <f>Table1_1[[#This Row],[Gross Profit (Total Revenue - Cost of Goods Sold)]]-SUM(F1148:H1148)</f>
        <v>759000000</v>
      </c>
      <c r="M1148" s="63">
        <f>1-(Table1_1[[#This Row],[ Cost of Goods Sold ]]/Table1_1[[#This Row],[ Total Revenue ]])</f>
        <v>0.55510465612985904</v>
      </c>
      <c r="N1148" s="63">
        <f>+Table1_1[[#This Row],[Operating Profit (Gross Profit - Total operating expenses)]]/Table1_1[[#This Row],[ Total Revenue ]]</f>
        <v>0.16211020931225972</v>
      </c>
    </row>
    <row r="1149" spans="1:14" x14ac:dyDescent="0.35">
      <c r="A1149" t="s">
        <v>421</v>
      </c>
      <c r="B1149" t="s">
        <v>16</v>
      </c>
      <c r="C1149" s="1">
        <v>42004</v>
      </c>
      <c r="D1149" s="2">
        <v>5727000000</v>
      </c>
      <c r="E1149" s="2">
        <v>3523600000</v>
      </c>
      <c r="F1149" s="2">
        <v>1545900000</v>
      </c>
      <c r="G1149" t="s">
        <v>12</v>
      </c>
      <c r="H1149" t="s">
        <v>12</v>
      </c>
      <c r="I1149" t="s">
        <v>19</v>
      </c>
      <c r="J1149" t="s">
        <v>422</v>
      </c>
      <c r="K1149" s="2">
        <f>+Table1_1[[#This Row],[ Total Revenue ]]-Table1_1[[#This Row],[ Cost of Goods Sold ]]</f>
        <v>2203400000</v>
      </c>
      <c r="L1149" s="2">
        <f>Table1_1[[#This Row],[Gross Profit (Total Revenue - Cost of Goods Sold)]]-SUM(F1149:H1149)</f>
        <v>657500000</v>
      </c>
      <c r="M1149" s="63">
        <f>1-(Table1_1[[#This Row],[ Cost of Goods Sold ]]/Table1_1[[#This Row],[ Total Revenue ]])</f>
        <v>0.3847389558232932</v>
      </c>
      <c r="N1149" s="63">
        <f>+Table1_1[[#This Row],[Operating Profit (Gross Profit - Total operating expenses)]]/Table1_1[[#This Row],[ Total Revenue ]]</f>
        <v>0.11480705430417322</v>
      </c>
    </row>
    <row r="1150" spans="1:14" x14ac:dyDescent="0.35">
      <c r="A1150" t="s">
        <v>423</v>
      </c>
      <c r="B1150" t="s">
        <v>16</v>
      </c>
      <c r="C1150" s="1">
        <v>42004</v>
      </c>
      <c r="D1150" s="2">
        <v>933505000</v>
      </c>
      <c r="E1150" s="2">
        <v>53871000</v>
      </c>
      <c r="F1150" s="2">
        <v>51085000</v>
      </c>
      <c r="G1150" t="s">
        <v>12</v>
      </c>
      <c r="H1150" s="2">
        <v>374661000</v>
      </c>
      <c r="I1150" t="s">
        <v>52</v>
      </c>
      <c r="J1150" t="s">
        <v>265</v>
      </c>
      <c r="K1150" s="2">
        <f>+Table1_1[[#This Row],[ Total Revenue ]]-Table1_1[[#This Row],[ Cost of Goods Sold ]]</f>
        <v>879634000</v>
      </c>
      <c r="L1150" s="2">
        <f>Table1_1[[#This Row],[Gross Profit (Total Revenue - Cost of Goods Sold)]]-SUM(F1150:H1150)</f>
        <v>453888000</v>
      </c>
      <c r="M1150" s="63">
        <f>1-(Table1_1[[#This Row],[ Cost of Goods Sold ]]/Table1_1[[#This Row],[ Total Revenue ]])</f>
        <v>0.94229168563639187</v>
      </c>
      <c r="N1150" s="63">
        <f>+Table1_1[[#This Row],[Operating Profit (Gross Profit - Total operating expenses)]]/Table1_1[[#This Row],[ Total Revenue ]]</f>
        <v>0.48621914183641224</v>
      </c>
    </row>
    <row r="1151" spans="1:14" x14ac:dyDescent="0.35">
      <c r="A1151" t="s">
        <v>424</v>
      </c>
      <c r="B1151" t="s">
        <v>16</v>
      </c>
      <c r="C1151" s="1">
        <v>42004</v>
      </c>
      <c r="D1151" s="2">
        <v>12195091000</v>
      </c>
      <c r="E1151" s="2">
        <v>10088548000</v>
      </c>
      <c r="F1151" s="2">
        <v>674887000</v>
      </c>
      <c r="G1151" t="s">
        <v>12</v>
      </c>
      <c r="H1151" s="2">
        <v>294684000</v>
      </c>
      <c r="I1151" t="s">
        <v>83</v>
      </c>
      <c r="J1151" t="s">
        <v>84</v>
      </c>
      <c r="K1151" s="2">
        <f>+Table1_1[[#This Row],[ Total Revenue ]]-Table1_1[[#This Row],[ Cost of Goods Sold ]]</f>
        <v>2106543000</v>
      </c>
      <c r="L1151" s="2">
        <f>Table1_1[[#This Row],[Gross Profit (Total Revenue - Cost of Goods Sold)]]-SUM(F1151:H1151)</f>
        <v>1136972000</v>
      </c>
      <c r="M1151" s="63">
        <f>1-(Table1_1[[#This Row],[ Cost of Goods Sold ]]/Table1_1[[#This Row],[ Total Revenue ]])</f>
        <v>0.17273696440641562</v>
      </c>
      <c r="N1151" s="63">
        <f>+Table1_1[[#This Row],[Operating Profit (Gross Profit - Total operating expenses)]]/Table1_1[[#This Row],[ Total Revenue ]]</f>
        <v>9.3231940622665294E-2</v>
      </c>
    </row>
    <row r="1152" spans="1:14" x14ac:dyDescent="0.35">
      <c r="A1152" t="s">
        <v>425</v>
      </c>
      <c r="B1152" t="s">
        <v>16</v>
      </c>
      <c r="C1152" s="1">
        <v>42735</v>
      </c>
      <c r="D1152" s="2">
        <v>15416900000</v>
      </c>
      <c r="E1152" s="2">
        <v>12671200000</v>
      </c>
      <c r="F1152" s="2">
        <v>443900000</v>
      </c>
      <c r="G1152" t="s">
        <v>12</v>
      </c>
      <c r="H1152" s="2">
        <v>292900000</v>
      </c>
      <c r="I1152" t="s">
        <v>19</v>
      </c>
      <c r="J1152" t="s">
        <v>323</v>
      </c>
      <c r="K1152" s="2">
        <f>+Table1_1[[#This Row],[ Total Revenue ]]-Table1_1[[#This Row],[ Cost of Goods Sold ]]</f>
        <v>2745700000</v>
      </c>
      <c r="L1152" s="2">
        <f>Table1_1[[#This Row],[Gross Profit (Total Revenue - Cost of Goods Sold)]]-SUM(F1152:H1152)</f>
        <v>2008900000</v>
      </c>
      <c r="M1152" s="63">
        <f>1-(Table1_1[[#This Row],[ Cost of Goods Sold ]]/Table1_1[[#This Row],[ Total Revenue ]])</f>
        <v>0.17809676394087004</v>
      </c>
      <c r="N1152" s="63">
        <f>+Table1_1[[#This Row],[Operating Profit (Gross Profit - Total operating expenses)]]/Table1_1[[#This Row],[ Total Revenue ]]</f>
        <v>0.1303050548424132</v>
      </c>
    </row>
    <row r="1153" spans="1:14" x14ac:dyDescent="0.35">
      <c r="A1153" t="s">
        <v>426</v>
      </c>
      <c r="B1153" t="s">
        <v>16</v>
      </c>
      <c r="C1153" s="1">
        <v>42004</v>
      </c>
      <c r="D1153" s="2">
        <v>7216081000</v>
      </c>
      <c r="E1153" s="2">
        <v>3507180000</v>
      </c>
      <c r="F1153" s="2">
        <v>2438527000</v>
      </c>
      <c r="G1153" t="s">
        <v>12</v>
      </c>
      <c r="H1153" t="s">
        <v>12</v>
      </c>
      <c r="I1153" t="s">
        <v>19</v>
      </c>
      <c r="J1153" t="s">
        <v>79</v>
      </c>
      <c r="K1153" s="2">
        <f>+Table1_1[[#This Row],[ Total Revenue ]]-Table1_1[[#This Row],[ Cost of Goods Sold ]]</f>
        <v>3708901000</v>
      </c>
      <c r="L1153" s="2">
        <f>Table1_1[[#This Row],[Gross Profit (Total Revenue - Cost of Goods Sold)]]-SUM(F1153:H1153)</f>
        <v>1270374000</v>
      </c>
      <c r="M1153" s="63">
        <f>1-(Table1_1[[#This Row],[ Cost of Goods Sold ]]/Table1_1[[#This Row],[ Total Revenue ]])</f>
        <v>0.51397718512306056</v>
      </c>
      <c r="N1153" s="63">
        <f>+Table1_1[[#This Row],[Operating Profit (Gross Profit - Total operating expenses)]]/Table1_1[[#This Row],[ Total Revenue ]]</f>
        <v>0.17604763582892155</v>
      </c>
    </row>
    <row r="1154" spans="1:14" x14ac:dyDescent="0.35">
      <c r="A1154" t="s">
        <v>427</v>
      </c>
      <c r="B1154" t="s">
        <v>16</v>
      </c>
      <c r="C1154" s="1">
        <v>42004</v>
      </c>
      <c r="D1154" s="2">
        <v>19312000000</v>
      </c>
      <c r="E1154" s="2">
        <v>6803000000</v>
      </c>
      <c r="F1154" s="2">
        <v>2053000000</v>
      </c>
      <c r="G1154" t="s">
        <v>12</v>
      </c>
      <c r="H1154" s="2">
        <v>4261000000</v>
      </c>
      <c r="I1154" t="s">
        <v>83</v>
      </c>
      <c r="J1154" t="s">
        <v>84</v>
      </c>
      <c r="K1154" s="2">
        <f>+Table1_1[[#This Row],[ Total Revenue ]]-Table1_1[[#This Row],[ Cost of Goods Sold ]]</f>
        <v>12509000000</v>
      </c>
      <c r="L1154" s="2">
        <f>Table1_1[[#This Row],[Gross Profit (Total Revenue - Cost of Goods Sold)]]-SUM(F1154:H1154)</f>
        <v>6195000000</v>
      </c>
      <c r="M1154" s="63">
        <f>1-(Table1_1[[#This Row],[ Cost of Goods Sold ]]/Table1_1[[#This Row],[ Total Revenue ]])</f>
        <v>0.64773198011598998</v>
      </c>
      <c r="N1154" s="63">
        <f>+Table1_1[[#This Row],[Operating Profit (Gross Profit - Total operating expenses)]]/Table1_1[[#This Row],[ Total Revenue ]]</f>
        <v>0.32078500414250205</v>
      </c>
    </row>
    <row r="1155" spans="1:14" x14ac:dyDescent="0.35">
      <c r="A1155" t="s">
        <v>428</v>
      </c>
      <c r="B1155" t="s">
        <v>16</v>
      </c>
      <c r="C1155" s="1">
        <v>42004</v>
      </c>
      <c r="D1155" s="2">
        <v>1381400000</v>
      </c>
      <c r="E1155" s="2">
        <v>80900000</v>
      </c>
      <c r="F1155" s="2">
        <v>816700000</v>
      </c>
      <c r="G1155" t="s">
        <v>12</v>
      </c>
      <c r="H1155" s="2">
        <v>65400000</v>
      </c>
      <c r="I1155" t="s">
        <v>47</v>
      </c>
      <c r="J1155" t="s">
        <v>429</v>
      </c>
      <c r="K1155" s="2">
        <f>+Table1_1[[#This Row],[ Total Revenue ]]-Table1_1[[#This Row],[ Cost of Goods Sold ]]</f>
        <v>1300500000</v>
      </c>
      <c r="L1155" s="2">
        <f>Table1_1[[#This Row],[Gross Profit (Total Revenue - Cost of Goods Sold)]]-SUM(F1155:H1155)</f>
        <v>418400000</v>
      </c>
      <c r="M1155" s="63">
        <f>1-(Table1_1[[#This Row],[ Cost of Goods Sold ]]/Table1_1[[#This Row],[ Total Revenue ]])</f>
        <v>0.94143622412045747</v>
      </c>
      <c r="N1155" s="63">
        <f>+Table1_1[[#This Row],[Operating Profit (Gross Profit - Total operating expenses)]]/Table1_1[[#This Row],[ Total Revenue ]]</f>
        <v>0.30288113508035325</v>
      </c>
    </row>
    <row r="1156" spans="1:14" x14ac:dyDescent="0.35">
      <c r="A1156" t="s">
        <v>430</v>
      </c>
      <c r="B1156" t="s">
        <v>16</v>
      </c>
      <c r="C1156" s="1">
        <v>42004</v>
      </c>
      <c r="D1156" s="2">
        <v>3821504000</v>
      </c>
      <c r="E1156" s="2">
        <v>1680791000</v>
      </c>
      <c r="F1156" s="2">
        <v>1378400000</v>
      </c>
      <c r="G1156" s="2">
        <v>109931000</v>
      </c>
      <c r="H1156" t="s">
        <v>12</v>
      </c>
      <c r="I1156" t="s">
        <v>13</v>
      </c>
      <c r="J1156" t="s">
        <v>431</v>
      </c>
      <c r="K1156" s="2">
        <f>+Table1_1[[#This Row],[ Total Revenue ]]-Table1_1[[#This Row],[ Cost of Goods Sold ]]</f>
        <v>2140713000</v>
      </c>
      <c r="L1156" s="2">
        <f>Table1_1[[#This Row],[Gross Profit (Total Revenue - Cost of Goods Sold)]]-SUM(F1156:H1156)</f>
        <v>652382000</v>
      </c>
      <c r="M1156" s="63">
        <f>1-(Table1_1[[#This Row],[ Cost of Goods Sold ]]/Table1_1[[#This Row],[ Total Revenue ]])</f>
        <v>0.56017552251678926</v>
      </c>
      <c r="N1156" s="63">
        <f>+Table1_1[[#This Row],[Operating Profit (Gross Profit - Total operating expenses)]]/Table1_1[[#This Row],[ Total Revenue ]]</f>
        <v>0.17071341545108942</v>
      </c>
    </row>
    <row r="1157" spans="1:14" x14ac:dyDescent="0.35">
      <c r="A1157" t="s">
        <v>432</v>
      </c>
      <c r="B1157" t="s">
        <v>16</v>
      </c>
      <c r="C1157" s="1">
        <v>42004</v>
      </c>
      <c r="D1157" s="2">
        <v>18534400000</v>
      </c>
      <c r="E1157" s="2">
        <v>15481600000</v>
      </c>
      <c r="F1157" s="2">
        <v>561400000</v>
      </c>
      <c r="G1157" s="2">
        <v>215600000</v>
      </c>
      <c r="H1157" s="2">
        <v>588500000</v>
      </c>
      <c r="I1157" t="s">
        <v>13</v>
      </c>
      <c r="J1157" t="s">
        <v>127</v>
      </c>
      <c r="K1157" s="2">
        <f>+Table1_1[[#This Row],[ Total Revenue ]]-Table1_1[[#This Row],[ Cost of Goods Sold ]]</f>
        <v>3052800000</v>
      </c>
      <c r="L1157" s="2">
        <f>Table1_1[[#This Row],[Gross Profit (Total Revenue - Cost of Goods Sold)]]-SUM(F1157:H1157)</f>
        <v>1687300000</v>
      </c>
      <c r="M1157" s="63">
        <f>1-(Table1_1[[#This Row],[ Cost of Goods Sold ]]/Table1_1[[#This Row],[ Total Revenue ]])</f>
        <v>0.16470994475138123</v>
      </c>
      <c r="N1157" s="63">
        <f>+Table1_1[[#This Row],[Operating Profit (Gross Profit - Total operating expenses)]]/Table1_1[[#This Row],[ Total Revenue ]]</f>
        <v>9.1036127417127077E-2</v>
      </c>
    </row>
    <row r="1158" spans="1:14" x14ac:dyDescent="0.35">
      <c r="A1158" t="s">
        <v>433</v>
      </c>
      <c r="B1158" t="s">
        <v>16</v>
      </c>
      <c r="C1158" s="1">
        <v>42369</v>
      </c>
      <c r="D1158" s="2">
        <v>16833000000</v>
      </c>
      <c r="E1158" s="2">
        <v>12713000000</v>
      </c>
      <c r="F1158" t="s">
        <v>12</v>
      </c>
      <c r="G1158" t="s">
        <v>12</v>
      </c>
      <c r="H1158" s="2">
        <v>2612000000</v>
      </c>
      <c r="I1158" t="s">
        <v>42</v>
      </c>
      <c r="J1158" t="s">
        <v>43</v>
      </c>
      <c r="K1158" s="2">
        <f>+Table1_1[[#This Row],[ Total Revenue ]]-Table1_1[[#This Row],[ Cost of Goods Sold ]]</f>
        <v>4120000000</v>
      </c>
      <c r="L1158" s="2">
        <f>Table1_1[[#This Row],[Gross Profit (Total Revenue - Cost of Goods Sold)]]-SUM(F1158:H1158)</f>
        <v>1508000000</v>
      </c>
      <c r="M1158" s="63">
        <f>1-(Table1_1[[#This Row],[ Cost of Goods Sold ]]/Table1_1[[#This Row],[ Total Revenue ]])</f>
        <v>0.24475732192716693</v>
      </c>
      <c r="N1158" s="63">
        <f>+Table1_1[[#This Row],[Operating Profit (Gross Profit - Total operating expenses)]]/Table1_1[[#This Row],[ Total Revenue ]]</f>
        <v>8.958593239470089E-2</v>
      </c>
    </row>
    <row r="1159" spans="1:14" x14ac:dyDescent="0.35">
      <c r="A1159" t="s">
        <v>434</v>
      </c>
      <c r="B1159" t="s">
        <v>16</v>
      </c>
      <c r="C1159" s="1">
        <v>42004</v>
      </c>
      <c r="D1159" s="2">
        <v>8441971000</v>
      </c>
      <c r="E1159" s="2">
        <v>857841000</v>
      </c>
      <c r="F1159" s="2">
        <v>4302998000</v>
      </c>
      <c r="G1159" t="s">
        <v>12</v>
      </c>
      <c r="H1159" s="2">
        <v>207820000</v>
      </c>
      <c r="I1159" t="s">
        <v>19</v>
      </c>
      <c r="J1159" t="s">
        <v>77</v>
      </c>
      <c r="K1159" s="2">
        <f>+Table1_1[[#This Row],[ Total Revenue ]]-Table1_1[[#This Row],[ Cost of Goods Sold ]]</f>
        <v>7584130000</v>
      </c>
      <c r="L1159" s="2">
        <f>Table1_1[[#This Row],[Gross Profit (Total Revenue - Cost of Goods Sold)]]-SUM(F1159:H1159)</f>
        <v>3073312000</v>
      </c>
      <c r="M1159" s="63">
        <f>1-(Table1_1[[#This Row],[ Cost of Goods Sold ]]/Table1_1[[#This Row],[ Total Revenue ]])</f>
        <v>0.89838380160273001</v>
      </c>
      <c r="N1159" s="63">
        <f>+Table1_1[[#This Row],[Operating Profit (Gross Profit - Total operating expenses)]]/Table1_1[[#This Row],[ Total Revenue ]]</f>
        <v>0.36405147565657359</v>
      </c>
    </row>
    <row r="1160" spans="1:14" x14ac:dyDescent="0.35">
      <c r="A1160" t="s">
        <v>435</v>
      </c>
      <c r="B1160" t="s">
        <v>16</v>
      </c>
      <c r="C1160" s="1">
        <v>42119</v>
      </c>
      <c r="D1160" s="2">
        <v>3910865000</v>
      </c>
      <c r="E1160" s="2">
        <v>2850316000</v>
      </c>
      <c r="F1160" t="s">
        <v>12</v>
      </c>
      <c r="G1160" t="s">
        <v>12</v>
      </c>
      <c r="H1160" t="s">
        <v>12</v>
      </c>
      <c r="I1160" t="s">
        <v>25</v>
      </c>
      <c r="J1160" t="s">
        <v>166</v>
      </c>
      <c r="K1160" s="2">
        <f>+Table1_1[[#This Row],[ Total Revenue ]]-Table1_1[[#This Row],[ Cost of Goods Sold ]]</f>
        <v>1060549000</v>
      </c>
      <c r="L1160" s="2">
        <f>Table1_1[[#This Row],[Gross Profit (Total Revenue - Cost of Goods Sold)]]-SUM(F1160:H1160)</f>
        <v>1060549000</v>
      </c>
      <c r="M1160" s="63">
        <f>1-(Table1_1[[#This Row],[ Cost of Goods Sold ]]/Table1_1[[#This Row],[ Total Revenue ]])</f>
        <v>0.27118016091069364</v>
      </c>
      <c r="N1160" s="63">
        <f>+Table1_1[[#This Row],[Operating Profit (Gross Profit - Total operating expenses)]]/Table1_1[[#This Row],[ Total Revenue ]]</f>
        <v>0.27118016091069369</v>
      </c>
    </row>
    <row r="1161" spans="1:14" x14ac:dyDescent="0.35">
      <c r="A1161" t="s">
        <v>436</v>
      </c>
      <c r="B1161" t="s">
        <v>16</v>
      </c>
      <c r="C1161" s="1">
        <v>42004</v>
      </c>
      <c r="D1161" s="2">
        <v>10886000000</v>
      </c>
      <c r="E1161" s="2">
        <v>7036000000</v>
      </c>
      <c r="F1161" t="s">
        <v>12</v>
      </c>
      <c r="G1161" t="s">
        <v>12</v>
      </c>
      <c r="H1161" s="2">
        <v>1227000000</v>
      </c>
      <c r="I1161" t="s">
        <v>42</v>
      </c>
      <c r="J1161" t="s">
        <v>45</v>
      </c>
      <c r="K1161" s="2">
        <f>+Table1_1[[#This Row],[ Total Revenue ]]-Table1_1[[#This Row],[ Cost of Goods Sold ]]</f>
        <v>3850000000</v>
      </c>
      <c r="L1161" s="2">
        <f>Table1_1[[#This Row],[Gross Profit (Total Revenue - Cost of Goods Sold)]]-SUM(F1161:H1161)</f>
        <v>2623000000</v>
      </c>
      <c r="M1161" s="63">
        <f>1-(Table1_1[[#This Row],[ Cost of Goods Sold ]]/Table1_1[[#This Row],[ Total Revenue ]])</f>
        <v>0.35366525812970784</v>
      </c>
      <c r="N1161" s="63">
        <f>+Table1_1[[#This Row],[Operating Profit (Gross Profit - Total operating expenses)]]/Table1_1[[#This Row],[ Total Revenue ]]</f>
        <v>0.24095168105823994</v>
      </c>
    </row>
    <row r="1162" spans="1:14" x14ac:dyDescent="0.35">
      <c r="A1162" t="s">
        <v>437</v>
      </c>
      <c r="B1162" t="s">
        <v>16</v>
      </c>
      <c r="C1162" s="1">
        <v>42364</v>
      </c>
      <c r="D1162" s="2">
        <v>63056000000</v>
      </c>
      <c r="E1162" s="2">
        <v>28731000000</v>
      </c>
      <c r="F1162" s="2">
        <v>24538000000</v>
      </c>
      <c r="G1162" t="s">
        <v>12</v>
      </c>
      <c r="H1162" s="2">
        <v>75000000</v>
      </c>
      <c r="I1162" t="s">
        <v>36</v>
      </c>
      <c r="J1162" t="s">
        <v>214</v>
      </c>
      <c r="K1162" s="2">
        <f>+Table1_1[[#This Row],[ Total Revenue ]]-Table1_1[[#This Row],[ Cost of Goods Sold ]]</f>
        <v>34325000000</v>
      </c>
      <c r="L1162" s="2">
        <f>Table1_1[[#This Row],[Gross Profit (Total Revenue - Cost of Goods Sold)]]-SUM(F1162:H1162)</f>
        <v>9712000000</v>
      </c>
      <c r="M1162" s="63">
        <f>1-(Table1_1[[#This Row],[ Cost of Goods Sold ]]/Table1_1[[#This Row],[ Total Revenue ]])</f>
        <v>0.54435739659984783</v>
      </c>
      <c r="N1162" s="63">
        <f>+Table1_1[[#This Row],[Operating Profit (Gross Profit - Total operating expenses)]]/Table1_1[[#This Row],[ Total Revenue ]]</f>
        <v>0.15402182187262117</v>
      </c>
    </row>
    <row r="1163" spans="1:14" x14ac:dyDescent="0.35">
      <c r="A1163" t="s">
        <v>438</v>
      </c>
      <c r="B1163" t="s">
        <v>16</v>
      </c>
      <c r="C1163" s="1">
        <v>42004</v>
      </c>
      <c r="D1163" s="2">
        <v>49605000000</v>
      </c>
      <c r="E1163" s="2">
        <v>9577000000</v>
      </c>
      <c r="F1163" s="2">
        <v>14097000000</v>
      </c>
      <c r="G1163" s="2">
        <v>8393000000</v>
      </c>
      <c r="H1163" s="2">
        <v>4039000000</v>
      </c>
      <c r="I1163" t="s">
        <v>25</v>
      </c>
      <c r="J1163" t="s">
        <v>26</v>
      </c>
      <c r="K1163" s="2">
        <f>+Table1_1[[#This Row],[ Total Revenue ]]-Table1_1[[#This Row],[ Cost of Goods Sold ]]</f>
        <v>40028000000</v>
      </c>
      <c r="L1163" s="2">
        <f>Table1_1[[#This Row],[Gross Profit (Total Revenue - Cost of Goods Sold)]]-SUM(F1163:H1163)</f>
        <v>13499000000</v>
      </c>
      <c r="M1163" s="63">
        <f>1-(Table1_1[[#This Row],[ Cost of Goods Sold ]]/Table1_1[[#This Row],[ Total Revenue ]])</f>
        <v>0.80693478479991931</v>
      </c>
      <c r="N1163" s="63">
        <f>+Table1_1[[#This Row],[Operating Profit (Gross Profit - Total operating expenses)]]/Table1_1[[#This Row],[ Total Revenue ]]</f>
        <v>0.27212982562241711</v>
      </c>
    </row>
    <row r="1164" spans="1:14" x14ac:dyDescent="0.35">
      <c r="A1164" t="s">
        <v>439</v>
      </c>
      <c r="B1164" t="s">
        <v>16</v>
      </c>
      <c r="C1164" s="1">
        <v>42369</v>
      </c>
      <c r="D1164" s="2">
        <v>11964400000</v>
      </c>
      <c r="E1164" s="2">
        <v>6697700000</v>
      </c>
      <c r="F1164" s="2">
        <v>163500000</v>
      </c>
      <c r="G1164" t="s">
        <v>12</v>
      </c>
      <c r="H1164" s="2">
        <v>3672400000</v>
      </c>
      <c r="I1164" t="s">
        <v>47</v>
      </c>
      <c r="J1164" t="s">
        <v>379</v>
      </c>
      <c r="K1164" s="2">
        <f>+Table1_1[[#This Row],[ Total Revenue ]]-Table1_1[[#This Row],[ Cost of Goods Sold ]]</f>
        <v>5266700000</v>
      </c>
      <c r="L1164" s="2">
        <f>Table1_1[[#This Row],[Gross Profit (Total Revenue - Cost of Goods Sold)]]-SUM(F1164:H1164)</f>
        <v>1430800000</v>
      </c>
      <c r="M1164" s="63">
        <f>1-(Table1_1[[#This Row],[ Cost of Goods Sold ]]/Table1_1[[#This Row],[ Total Revenue ]])</f>
        <v>0.44019758617231119</v>
      </c>
      <c r="N1164" s="63">
        <f>+Table1_1[[#This Row],[Operating Profit (Gross Profit - Total operating expenses)]]/Table1_1[[#This Row],[ Total Revenue ]]</f>
        <v>0.11958811139714487</v>
      </c>
    </row>
    <row r="1165" spans="1:14" x14ac:dyDescent="0.35">
      <c r="A1165" t="s">
        <v>440</v>
      </c>
      <c r="B1165" t="s">
        <v>16</v>
      </c>
      <c r="C1165" s="1">
        <v>42369</v>
      </c>
      <c r="D1165" s="2">
        <v>4103728000</v>
      </c>
      <c r="E1165" s="2">
        <v>392709000</v>
      </c>
      <c r="F1165" s="2">
        <v>838526000</v>
      </c>
      <c r="G1165" s="2">
        <v>1620577000</v>
      </c>
      <c r="H1165" t="s">
        <v>12</v>
      </c>
      <c r="I1165" t="s">
        <v>36</v>
      </c>
      <c r="J1165" t="s">
        <v>170</v>
      </c>
      <c r="K1165" s="2">
        <f>+Table1_1[[#This Row],[ Total Revenue ]]-Table1_1[[#This Row],[ Cost of Goods Sold ]]</f>
        <v>3711019000</v>
      </c>
      <c r="L1165" s="2">
        <f>Table1_1[[#This Row],[Gross Profit (Total Revenue - Cost of Goods Sold)]]-SUM(F1165:H1165)</f>
        <v>1251916000</v>
      </c>
      <c r="M1165" s="63">
        <f>1-(Table1_1[[#This Row],[ Cost of Goods Sold ]]/Table1_1[[#This Row],[ Total Revenue ]])</f>
        <v>0.90430433011154732</v>
      </c>
      <c r="N1165" s="63">
        <f>+Table1_1[[#This Row],[Operating Profit (Gross Profit - Total operating expenses)]]/Table1_1[[#This Row],[ Total Revenue ]]</f>
        <v>0.30506797721486412</v>
      </c>
    </row>
    <row r="1166" spans="1:14" x14ac:dyDescent="0.35">
      <c r="A1166" t="s">
        <v>441</v>
      </c>
      <c r="B1166" t="s">
        <v>16</v>
      </c>
      <c r="C1166" s="1">
        <v>42004</v>
      </c>
      <c r="D1166" s="2">
        <v>19391400000</v>
      </c>
      <c r="E1166" s="2">
        <v>17297300000</v>
      </c>
      <c r="F1166" s="2">
        <v>18900000</v>
      </c>
      <c r="G1166" t="s">
        <v>12</v>
      </c>
      <c r="H1166" s="2">
        <v>50900000</v>
      </c>
      <c r="I1166" t="s">
        <v>47</v>
      </c>
      <c r="J1166" t="s">
        <v>50</v>
      </c>
      <c r="K1166" s="2">
        <f>+Table1_1[[#This Row],[ Total Revenue ]]-Table1_1[[#This Row],[ Cost of Goods Sold ]]</f>
        <v>2094100000</v>
      </c>
      <c r="L1166" s="2">
        <f>Table1_1[[#This Row],[Gross Profit (Total Revenue - Cost of Goods Sold)]]-SUM(F1166:H1166)</f>
        <v>2024300000</v>
      </c>
      <c r="M1166" s="63">
        <f>1-(Table1_1[[#This Row],[ Cost of Goods Sold ]]/Table1_1[[#This Row],[ Total Revenue ]])</f>
        <v>0.10799117134399783</v>
      </c>
      <c r="N1166" s="63">
        <f>+Table1_1[[#This Row],[Operating Profit (Gross Profit - Total operating expenses)]]/Table1_1[[#This Row],[ Total Revenue ]]</f>
        <v>0.10439163753003909</v>
      </c>
    </row>
    <row r="1167" spans="1:14" x14ac:dyDescent="0.35">
      <c r="A1167" t="s">
        <v>442</v>
      </c>
      <c r="B1167" t="s">
        <v>16</v>
      </c>
      <c r="C1167" s="1">
        <v>42185</v>
      </c>
      <c r="D1167" s="2">
        <v>12711744000</v>
      </c>
      <c r="E1167" s="2">
        <v>9655245000</v>
      </c>
      <c r="F1167" s="2">
        <v>1544746000</v>
      </c>
      <c r="G1167" t="s">
        <v>12</v>
      </c>
      <c r="H1167" t="s">
        <v>12</v>
      </c>
      <c r="I1167" t="s">
        <v>13</v>
      </c>
      <c r="J1167" t="s">
        <v>164</v>
      </c>
      <c r="K1167" s="2">
        <f>+Table1_1[[#This Row],[ Total Revenue ]]-Table1_1[[#This Row],[ Cost of Goods Sold ]]</f>
        <v>3056499000</v>
      </c>
      <c r="L1167" s="2">
        <f>Table1_1[[#This Row],[Gross Profit (Total Revenue - Cost of Goods Sold)]]-SUM(F1167:H1167)</f>
        <v>1511753000</v>
      </c>
      <c r="M1167" s="63">
        <f>1-(Table1_1[[#This Row],[ Cost of Goods Sold ]]/Table1_1[[#This Row],[ Total Revenue ]])</f>
        <v>0.24044686551271011</v>
      </c>
      <c r="N1167" s="63">
        <f>+Table1_1[[#This Row],[Operating Profit (Gross Profit - Total operating expenses)]]/Table1_1[[#This Row],[ Total Revenue ]]</f>
        <v>0.11892569579752393</v>
      </c>
    </row>
    <row r="1168" spans="1:14" x14ac:dyDescent="0.35">
      <c r="A1168" t="s">
        <v>443</v>
      </c>
      <c r="B1168" t="s">
        <v>16</v>
      </c>
      <c r="C1168" s="1">
        <v>42369</v>
      </c>
      <c r="D1168" s="2">
        <v>5981964000</v>
      </c>
      <c r="E1168" s="2">
        <v>4353850000</v>
      </c>
      <c r="F1168" s="2">
        <v>794728000</v>
      </c>
      <c r="G1168" t="s">
        <v>12</v>
      </c>
      <c r="H1168" t="s">
        <v>12</v>
      </c>
      <c r="I1168" t="s">
        <v>19</v>
      </c>
      <c r="J1168" t="s">
        <v>201</v>
      </c>
      <c r="K1168" s="2">
        <f>+Table1_1[[#This Row],[ Total Revenue ]]-Table1_1[[#This Row],[ Cost of Goods Sold ]]</f>
        <v>1628114000</v>
      </c>
      <c r="L1168" s="2">
        <f>Table1_1[[#This Row],[Gross Profit (Total Revenue - Cost of Goods Sold)]]-SUM(F1168:H1168)</f>
        <v>833386000</v>
      </c>
      <c r="M1168" s="63">
        <f>1-(Table1_1[[#This Row],[ Cost of Goods Sold ]]/Table1_1[[#This Row],[ Total Revenue ]])</f>
        <v>0.27217047778956882</v>
      </c>
      <c r="N1168" s="63">
        <f>+Table1_1[[#This Row],[Operating Profit (Gross Profit - Total operating expenses)]]/Table1_1[[#This Row],[ Total Revenue ]]</f>
        <v>0.13931645192114162</v>
      </c>
    </row>
    <row r="1169" spans="1:14" x14ac:dyDescent="0.35">
      <c r="A1169" t="s">
        <v>444</v>
      </c>
      <c r="B1169" t="s">
        <v>16</v>
      </c>
      <c r="C1169" s="1">
        <v>42001</v>
      </c>
      <c r="D1169" s="2">
        <v>2237219000</v>
      </c>
      <c r="E1169" s="2">
        <v>1232611000</v>
      </c>
      <c r="F1169" s="2">
        <v>659335000</v>
      </c>
      <c r="G1169" s="2">
        <v>121141000</v>
      </c>
      <c r="H1169" t="s">
        <v>12</v>
      </c>
      <c r="I1169" t="s">
        <v>25</v>
      </c>
      <c r="J1169" t="s">
        <v>30</v>
      </c>
      <c r="K1169" s="2">
        <f>+Table1_1[[#This Row],[ Total Revenue ]]-Table1_1[[#This Row],[ Cost of Goods Sold ]]</f>
        <v>1004608000</v>
      </c>
      <c r="L1169" s="2">
        <f>Table1_1[[#This Row],[Gross Profit (Total Revenue - Cost of Goods Sold)]]-SUM(F1169:H1169)</f>
        <v>224132000</v>
      </c>
      <c r="M1169" s="63">
        <f>1-(Table1_1[[#This Row],[ Cost of Goods Sold ]]/Table1_1[[#This Row],[ Total Revenue ]])</f>
        <v>0.44904320944887377</v>
      </c>
      <c r="N1169" s="63">
        <f>+Table1_1[[#This Row],[Operating Profit (Gross Profit - Total operating expenses)]]/Table1_1[[#This Row],[ Total Revenue ]]</f>
        <v>0.10018330793722027</v>
      </c>
    </row>
    <row r="1170" spans="1:14" x14ac:dyDescent="0.35">
      <c r="A1170" t="s">
        <v>445</v>
      </c>
      <c r="B1170" t="s">
        <v>16</v>
      </c>
      <c r="C1170" s="1">
        <v>42369</v>
      </c>
      <c r="D1170" s="2">
        <v>73908000000</v>
      </c>
      <c r="E1170" s="2">
        <v>56479000000</v>
      </c>
      <c r="F1170" s="2">
        <v>6656000000</v>
      </c>
      <c r="G1170" t="s">
        <v>12</v>
      </c>
      <c r="H1170" s="2">
        <v>82000000</v>
      </c>
      <c r="I1170" t="s">
        <v>36</v>
      </c>
      <c r="J1170" t="s">
        <v>393</v>
      </c>
      <c r="K1170" s="2">
        <f>+Table1_1[[#This Row],[ Total Revenue ]]-Table1_1[[#This Row],[ Cost of Goods Sold ]]</f>
        <v>17429000000</v>
      </c>
      <c r="L1170" s="2">
        <f>Table1_1[[#This Row],[Gross Profit (Total Revenue - Cost of Goods Sold)]]-SUM(F1170:H1170)</f>
        <v>10691000000</v>
      </c>
      <c r="M1170" s="63">
        <f>1-(Table1_1[[#This Row],[ Cost of Goods Sold ]]/Table1_1[[#This Row],[ Total Revenue ]])</f>
        <v>0.23582020890837252</v>
      </c>
      <c r="N1170" s="63">
        <f>+Table1_1[[#This Row],[Operating Profit (Gross Profit - Total operating expenses)]]/Table1_1[[#This Row],[ Total Revenue ]]</f>
        <v>0.14465281160361532</v>
      </c>
    </row>
    <row r="1171" spans="1:14" x14ac:dyDescent="0.35">
      <c r="A1171" t="s">
        <v>446</v>
      </c>
      <c r="B1171" t="s">
        <v>16</v>
      </c>
      <c r="C1171" s="1">
        <v>42004</v>
      </c>
      <c r="D1171" s="2">
        <v>16281000000</v>
      </c>
      <c r="E1171" s="2">
        <v>325000000</v>
      </c>
      <c r="F1171" s="2">
        <v>9488000000</v>
      </c>
      <c r="G1171" t="s">
        <v>12</v>
      </c>
      <c r="H1171" s="2">
        <v>273000000</v>
      </c>
      <c r="I1171" t="s">
        <v>47</v>
      </c>
      <c r="J1171" t="s">
        <v>105</v>
      </c>
      <c r="K1171" s="2">
        <f>+Table1_1[[#This Row],[ Total Revenue ]]-Table1_1[[#This Row],[ Cost of Goods Sold ]]</f>
        <v>15956000000</v>
      </c>
      <c r="L1171" s="2">
        <f>Table1_1[[#This Row],[Gross Profit (Total Revenue - Cost of Goods Sold)]]-SUM(F1171:H1171)</f>
        <v>6195000000</v>
      </c>
      <c r="M1171" s="63">
        <f>1-(Table1_1[[#This Row],[ Cost of Goods Sold ]]/Table1_1[[#This Row],[ Total Revenue ]])</f>
        <v>0.98003808119894353</v>
      </c>
      <c r="N1171" s="63">
        <f>+Table1_1[[#This Row],[Operating Profit (Gross Profit - Total operating expenses)]]/Table1_1[[#This Row],[ Total Revenue ]]</f>
        <v>0.38050488299244517</v>
      </c>
    </row>
    <row r="1172" spans="1:14" x14ac:dyDescent="0.35">
      <c r="A1172" t="s">
        <v>447</v>
      </c>
      <c r="B1172" t="s">
        <v>16</v>
      </c>
      <c r="C1172" s="1">
        <v>42004</v>
      </c>
      <c r="D1172" s="2">
        <v>7039000000</v>
      </c>
      <c r="E1172" s="2">
        <v>4576000000</v>
      </c>
      <c r="F1172" s="2">
        <v>1493800000</v>
      </c>
      <c r="G1172" s="2">
        <v>117300000</v>
      </c>
      <c r="H1172" t="s">
        <v>12</v>
      </c>
      <c r="I1172" t="s">
        <v>13</v>
      </c>
      <c r="J1172" t="s">
        <v>157</v>
      </c>
      <c r="K1172" s="2">
        <f>+Table1_1[[#This Row],[ Total Revenue ]]-Table1_1[[#This Row],[ Cost of Goods Sold ]]</f>
        <v>2463000000</v>
      </c>
      <c r="L1172" s="2">
        <f>Table1_1[[#This Row],[Gross Profit (Total Revenue - Cost of Goods Sold)]]-SUM(F1172:H1172)</f>
        <v>851900000</v>
      </c>
      <c r="M1172" s="63">
        <f>1-(Table1_1[[#This Row],[ Cost of Goods Sold ]]/Table1_1[[#This Row],[ Total Revenue ]])</f>
        <v>0.34990765733769003</v>
      </c>
      <c r="N1172" s="63">
        <f>+Table1_1[[#This Row],[Operating Profit (Gross Profit - Total operating expenses)]]/Table1_1[[#This Row],[ Total Revenue ]]</f>
        <v>0.12102571387981248</v>
      </c>
    </row>
    <row r="1173" spans="1:14" x14ac:dyDescent="0.35">
      <c r="A1173" t="s">
        <v>448</v>
      </c>
      <c r="B1173" t="s">
        <v>16</v>
      </c>
      <c r="C1173" s="1">
        <v>42004</v>
      </c>
      <c r="D1173" s="2">
        <v>3491632000</v>
      </c>
      <c r="E1173" s="2">
        <v>2087854000</v>
      </c>
      <c r="F1173" s="2">
        <v>175178000</v>
      </c>
      <c r="G1173" t="s">
        <v>12</v>
      </c>
      <c r="H1173" s="2">
        <v>417358000</v>
      </c>
      <c r="I1173" t="s">
        <v>42</v>
      </c>
      <c r="J1173" t="s">
        <v>43</v>
      </c>
      <c r="K1173" s="2">
        <f>+Table1_1[[#This Row],[ Total Revenue ]]-Table1_1[[#This Row],[ Cost of Goods Sold ]]</f>
        <v>1403778000</v>
      </c>
      <c r="L1173" s="2">
        <f>Table1_1[[#This Row],[Gross Profit (Total Revenue - Cost of Goods Sold)]]-SUM(F1173:H1173)</f>
        <v>811242000</v>
      </c>
      <c r="M1173" s="63">
        <f>1-(Table1_1[[#This Row],[ Cost of Goods Sold ]]/Table1_1[[#This Row],[ Total Revenue ]])</f>
        <v>0.40204065033199377</v>
      </c>
      <c r="N1173" s="63">
        <f>+Table1_1[[#This Row],[Operating Profit (Gross Profit - Total operating expenses)]]/Table1_1[[#This Row],[ Total Revenue ]]</f>
        <v>0.23233891773245291</v>
      </c>
    </row>
    <row r="1174" spans="1:14" x14ac:dyDescent="0.35">
      <c r="A1174" t="s">
        <v>449</v>
      </c>
      <c r="B1174" t="s">
        <v>16</v>
      </c>
      <c r="C1174" s="1">
        <v>42369</v>
      </c>
      <c r="D1174" s="2">
        <v>14766000000</v>
      </c>
      <c r="E1174" s="2">
        <v>8206000000</v>
      </c>
      <c r="F1174" s="2">
        <v>3624000000</v>
      </c>
      <c r="G1174" s="2">
        <v>476000000</v>
      </c>
      <c r="H1174" s="2">
        <v>471000000</v>
      </c>
      <c r="I1174" t="s">
        <v>59</v>
      </c>
      <c r="J1174" t="s">
        <v>193</v>
      </c>
      <c r="K1174" s="2">
        <f>+Table1_1[[#This Row],[ Total Revenue ]]-Table1_1[[#This Row],[ Cost of Goods Sold ]]</f>
        <v>6560000000</v>
      </c>
      <c r="L1174" s="2">
        <f>Table1_1[[#This Row],[Gross Profit (Total Revenue - Cost of Goods Sold)]]-SUM(F1174:H1174)</f>
        <v>1989000000</v>
      </c>
      <c r="M1174" s="63">
        <f>1-(Table1_1[[#This Row],[ Cost of Goods Sold ]]/Table1_1[[#This Row],[ Total Revenue ]])</f>
        <v>0.44426384938371932</v>
      </c>
      <c r="N1174" s="63">
        <f>+Table1_1[[#This Row],[Operating Profit (Gross Profit - Total operating expenses)]]/Table1_1[[#This Row],[ Total Revenue ]]</f>
        <v>0.13470134091832589</v>
      </c>
    </row>
    <row r="1175" spans="1:14" x14ac:dyDescent="0.35">
      <c r="A1175" t="s">
        <v>450</v>
      </c>
      <c r="B1175" t="s">
        <v>16</v>
      </c>
      <c r="C1175" s="1">
        <v>42004</v>
      </c>
      <c r="D1175" s="2">
        <v>7852000000</v>
      </c>
      <c r="E1175" s="2">
        <v>1889000000</v>
      </c>
      <c r="F1175" s="2">
        <v>2173000000</v>
      </c>
      <c r="G1175" t="s">
        <v>12</v>
      </c>
      <c r="H1175" s="2">
        <v>923000000</v>
      </c>
      <c r="I1175" t="s">
        <v>42</v>
      </c>
      <c r="J1175" t="s">
        <v>45</v>
      </c>
      <c r="K1175" s="2">
        <f>+Table1_1[[#This Row],[ Total Revenue ]]-Table1_1[[#This Row],[ Cost of Goods Sold ]]</f>
        <v>5963000000</v>
      </c>
      <c r="L1175" s="2">
        <f>Table1_1[[#This Row],[Gross Profit (Total Revenue - Cost of Goods Sold)]]-SUM(F1175:H1175)</f>
        <v>2867000000</v>
      </c>
      <c r="M1175" s="63">
        <f>1-(Table1_1[[#This Row],[ Cost of Goods Sold ]]/Table1_1[[#This Row],[ Total Revenue ]])</f>
        <v>0.75942435048395307</v>
      </c>
      <c r="N1175" s="63">
        <f>+Table1_1[[#This Row],[Operating Profit (Gross Profit - Total operating expenses)]]/Table1_1[[#This Row],[ Total Revenue ]]</f>
        <v>0.36512990320937339</v>
      </c>
    </row>
    <row r="1176" spans="1:14" x14ac:dyDescent="0.35">
      <c r="A1176" t="s">
        <v>451</v>
      </c>
      <c r="B1176" t="s">
        <v>16</v>
      </c>
      <c r="C1176" s="1">
        <v>42004</v>
      </c>
      <c r="D1176" s="2">
        <v>54105000000</v>
      </c>
      <c r="E1176" s="2">
        <v>33560000000</v>
      </c>
      <c r="F1176" s="2">
        <v>18786000000</v>
      </c>
      <c r="G1176" t="s">
        <v>12</v>
      </c>
      <c r="H1176" t="s">
        <v>12</v>
      </c>
      <c r="I1176" t="s">
        <v>47</v>
      </c>
      <c r="J1176" t="s">
        <v>379</v>
      </c>
      <c r="K1176" s="2">
        <f>+Table1_1[[#This Row],[ Total Revenue ]]-Table1_1[[#This Row],[ Cost of Goods Sold ]]</f>
        <v>20545000000</v>
      </c>
      <c r="L1176" s="2">
        <f>Table1_1[[#This Row],[Gross Profit (Total Revenue - Cost of Goods Sold)]]-SUM(F1176:H1176)</f>
        <v>1759000000</v>
      </c>
      <c r="M1176" s="63">
        <f>1-(Table1_1[[#This Row],[ Cost of Goods Sold ]]/Table1_1[[#This Row],[ Total Revenue ]])</f>
        <v>0.37972460955549392</v>
      </c>
      <c r="N1176" s="63">
        <f>+Table1_1[[#This Row],[Operating Profit (Gross Profit - Total operating expenses)]]/Table1_1[[#This Row],[ Total Revenue ]]</f>
        <v>3.2510858515848812E-2</v>
      </c>
    </row>
    <row r="1177" spans="1:14" x14ac:dyDescent="0.35">
      <c r="A1177" t="s">
        <v>452</v>
      </c>
      <c r="B1177" t="s">
        <v>16</v>
      </c>
      <c r="C1177" s="1">
        <v>42004</v>
      </c>
      <c r="D1177" s="2">
        <v>161212000000</v>
      </c>
      <c r="E1177" s="2">
        <v>140183000000</v>
      </c>
      <c r="F1177" s="2">
        <v>16703000000</v>
      </c>
      <c r="G1177" t="s">
        <v>12</v>
      </c>
      <c r="H1177" s="2">
        <v>1019000000</v>
      </c>
      <c r="I1177" t="s">
        <v>83</v>
      </c>
      <c r="J1177" t="s">
        <v>341</v>
      </c>
      <c r="K1177" s="2">
        <f>+Table1_1[[#This Row],[ Total Revenue ]]-Table1_1[[#This Row],[ Cost of Goods Sold ]]</f>
        <v>21029000000</v>
      </c>
      <c r="L1177" s="2">
        <f>Table1_1[[#This Row],[Gross Profit (Total Revenue - Cost of Goods Sold)]]-SUM(F1177:H1177)</f>
        <v>3307000000</v>
      </c>
      <c r="M1177" s="63">
        <f>1-(Table1_1[[#This Row],[ Cost of Goods Sold ]]/Table1_1[[#This Row],[ Total Revenue ]])</f>
        <v>0.13044314319033323</v>
      </c>
      <c r="N1177" s="63">
        <f>+Table1_1[[#This Row],[Operating Profit (Gross Profit - Total operating expenses)]]/Table1_1[[#This Row],[ Total Revenue ]]</f>
        <v>2.051336128824157E-2</v>
      </c>
    </row>
    <row r="1178" spans="1:14" x14ac:dyDescent="0.35">
      <c r="A1178" t="s">
        <v>453</v>
      </c>
      <c r="B1178" t="s">
        <v>16</v>
      </c>
      <c r="C1178" s="1">
        <v>42036</v>
      </c>
      <c r="D1178" s="2">
        <v>8241200000</v>
      </c>
      <c r="E1178" s="2">
        <v>3914500000</v>
      </c>
      <c r="F1178" s="2">
        <v>3713600000</v>
      </c>
      <c r="G1178" t="s">
        <v>12</v>
      </c>
      <c r="H1178" t="s">
        <v>12</v>
      </c>
      <c r="I1178" t="s">
        <v>19</v>
      </c>
      <c r="J1178" t="s">
        <v>289</v>
      </c>
      <c r="K1178" s="2">
        <f>+Table1_1[[#This Row],[ Total Revenue ]]-Table1_1[[#This Row],[ Cost of Goods Sold ]]</f>
        <v>4326700000</v>
      </c>
      <c r="L1178" s="2">
        <f>Table1_1[[#This Row],[Gross Profit (Total Revenue - Cost of Goods Sold)]]-SUM(F1178:H1178)</f>
        <v>613100000</v>
      </c>
      <c r="M1178" s="63">
        <f>1-(Table1_1[[#This Row],[ Cost of Goods Sold ]]/Table1_1[[#This Row],[ Total Revenue ]])</f>
        <v>0.52500849390865412</v>
      </c>
      <c r="N1178" s="63">
        <f>+Table1_1[[#This Row],[Operating Profit (Gross Profit - Total operating expenses)]]/Table1_1[[#This Row],[ Total Revenue ]]</f>
        <v>7.439450565451633E-2</v>
      </c>
    </row>
    <row r="1179" spans="1:14" x14ac:dyDescent="0.35">
      <c r="A1179" t="s">
        <v>454</v>
      </c>
      <c r="B1179" t="s">
        <v>16</v>
      </c>
      <c r="C1179" s="1">
        <v>42004</v>
      </c>
      <c r="D1179" s="2">
        <v>7747229000</v>
      </c>
      <c r="E1179" s="2">
        <v>6578435000</v>
      </c>
      <c r="F1179" s="2">
        <v>705477000</v>
      </c>
      <c r="G1179" t="s">
        <v>12</v>
      </c>
      <c r="H1179" s="2">
        <v>34257000</v>
      </c>
      <c r="I1179" t="s">
        <v>13</v>
      </c>
      <c r="J1179" t="s">
        <v>164</v>
      </c>
      <c r="K1179" s="2">
        <f>+Table1_1[[#This Row],[ Total Revenue ]]-Table1_1[[#This Row],[ Cost of Goods Sold ]]</f>
        <v>1168794000</v>
      </c>
      <c r="L1179" s="2">
        <f>Table1_1[[#This Row],[Gross Profit (Total Revenue - Cost of Goods Sold)]]-SUM(F1179:H1179)</f>
        <v>429060000</v>
      </c>
      <c r="M1179" s="63">
        <f>1-(Table1_1[[#This Row],[ Cost of Goods Sold ]]/Table1_1[[#This Row],[ Total Revenue ]])</f>
        <v>0.15086607095259474</v>
      </c>
      <c r="N1179" s="63">
        <f>+Table1_1[[#This Row],[Operating Profit (Gross Profit - Total operating expenses)]]/Table1_1[[#This Row],[ Total Revenue ]]</f>
        <v>5.538238252670729E-2</v>
      </c>
    </row>
    <row r="1180" spans="1:14" x14ac:dyDescent="0.35">
      <c r="A1180" t="s">
        <v>455</v>
      </c>
      <c r="B1180" t="s">
        <v>16</v>
      </c>
      <c r="C1180" s="1">
        <v>42004</v>
      </c>
      <c r="D1180" s="2">
        <v>12273000000</v>
      </c>
      <c r="E1180" s="2">
        <v>6962000000</v>
      </c>
      <c r="F1180" s="2">
        <v>1437000000</v>
      </c>
      <c r="G1180" s="2">
        <v>96000000</v>
      </c>
      <c r="H1180" s="2">
        <v>1170000000</v>
      </c>
      <c r="I1180" t="s">
        <v>59</v>
      </c>
      <c r="J1180" t="s">
        <v>87</v>
      </c>
      <c r="K1180" s="2">
        <f>+Table1_1[[#This Row],[ Total Revenue ]]-Table1_1[[#This Row],[ Cost of Goods Sold ]]</f>
        <v>5311000000</v>
      </c>
      <c r="L1180" s="2">
        <f>Table1_1[[#This Row],[Gross Profit (Total Revenue - Cost of Goods Sold)]]-SUM(F1180:H1180)</f>
        <v>2608000000</v>
      </c>
      <c r="M1180" s="63">
        <f>1-(Table1_1[[#This Row],[ Cost of Goods Sold ]]/Table1_1[[#This Row],[ Total Revenue ]])</f>
        <v>0.43273853173633181</v>
      </c>
      <c r="N1180" s="63">
        <f>+Table1_1[[#This Row],[Operating Profit (Gross Profit - Total operating expenses)]]/Table1_1[[#This Row],[ Total Revenue ]]</f>
        <v>0.21249898150411473</v>
      </c>
    </row>
    <row r="1181" spans="1:14" x14ac:dyDescent="0.35">
      <c r="A1181" t="s">
        <v>456</v>
      </c>
      <c r="B1181" t="s">
        <v>16</v>
      </c>
      <c r="C1181" s="1">
        <v>42274</v>
      </c>
      <c r="D1181" s="2">
        <v>25281000000</v>
      </c>
      <c r="E1181" s="2">
        <v>10378000000</v>
      </c>
      <c r="F1181" s="2">
        <v>3637000000</v>
      </c>
      <c r="G1181" s="2">
        <v>5490000000</v>
      </c>
      <c r="H1181" t="s">
        <v>12</v>
      </c>
      <c r="I1181" t="s">
        <v>22</v>
      </c>
      <c r="J1181" t="s">
        <v>34</v>
      </c>
      <c r="K1181" s="2">
        <f>+Table1_1[[#This Row],[ Total Revenue ]]-Table1_1[[#This Row],[ Cost of Goods Sold ]]</f>
        <v>14903000000</v>
      </c>
      <c r="L1181" s="2">
        <f>Table1_1[[#This Row],[Gross Profit (Total Revenue - Cost of Goods Sold)]]-SUM(F1181:H1181)</f>
        <v>5776000000</v>
      </c>
      <c r="M1181" s="63">
        <f>1-(Table1_1[[#This Row],[ Cost of Goods Sold ]]/Table1_1[[#This Row],[ Total Revenue ]])</f>
        <v>0.58949408646809864</v>
      </c>
      <c r="N1181" s="63">
        <f>+Table1_1[[#This Row],[Operating Profit (Gross Profit - Total operating expenses)]]/Table1_1[[#This Row],[ Total Revenue ]]</f>
        <v>0.2284719750009889</v>
      </c>
    </row>
    <row r="1182" spans="1:14" x14ac:dyDescent="0.35">
      <c r="A1182" t="s">
        <v>457</v>
      </c>
      <c r="B1182" t="s">
        <v>16</v>
      </c>
      <c r="C1182" s="1">
        <v>42462</v>
      </c>
      <c r="D1182" s="2">
        <v>2610726000</v>
      </c>
      <c r="E1182" s="2">
        <v>1561173000</v>
      </c>
      <c r="F1182" s="2">
        <v>588822000</v>
      </c>
      <c r="G1182" s="2">
        <v>448763000</v>
      </c>
      <c r="H1182" t="s">
        <v>12</v>
      </c>
      <c r="I1182" t="s">
        <v>22</v>
      </c>
      <c r="J1182" t="s">
        <v>34</v>
      </c>
      <c r="K1182" s="2">
        <f>+Table1_1[[#This Row],[ Total Revenue ]]-Table1_1[[#This Row],[ Cost of Goods Sold ]]</f>
        <v>1049553000</v>
      </c>
      <c r="L1182" s="2">
        <f>Table1_1[[#This Row],[Gross Profit (Total Revenue - Cost of Goods Sold)]]-SUM(F1182:H1182)</f>
        <v>11968000</v>
      </c>
      <c r="M1182" s="63">
        <f>1-(Table1_1[[#This Row],[ Cost of Goods Sold ]]/Table1_1[[#This Row],[ Total Revenue ]])</f>
        <v>0.40201576113311011</v>
      </c>
      <c r="N1182" s="63">
        <f>+Table1_1[[#This Row],[Operating Profit (Gross Profit - Total operating expenses)]]/Table1_1[[#This Row],[ Total Revenue ]]</f>
        <v>4.5841654773423179E-3</v>
      </c>
    </row>
    <row r="1183" spans="1:14" x14ac:dyDescent="0.35">
      <c r="A1183" t="s">
        <v>458</v>
      </c>
      <c r="B1183" t="s">
        <v>16</v>
      </c>
      <c r="C1183" s="1">
        <v>42369</v>
      </c>
      <c r="D1183" s="2">
        <v>6571893000</v>
      </c>
      <c r="E1183" s="2">
        <v>5086449000</v>
      </c>
      <c r="F1183" s="2">
        <v>961579000</v>
      </c>
      <c r="G1183" t="s">
        <v>12</v>
      </c>
      <c r="H1183" t="s">
        <v>12</v>
      </c>
      <c r="I1183" t="s">
        <v>13</v>
      </c>
      <c r="J1183" t="s">
        <v>164</v>
      </c>
      <c r="K1183" s="2">
        <f>+Table1_1[[#This Row],[ Total Revenue ]]-Table1_1[[#This Row],[ Cost of Goods Sold ]]</f>
        <v>1485444000</v>
      </c>
      <c r="L1183" s="2">
        <f>Table1_1[[#This Row],[Gross Profit (Total Revenue - Cost of Goods Sold)]]-SUM(F1183:H1183)</f>
        <v>523865000</v>
      </c>
      <c r="M1183" s="63">
        <f>1-(Table1_1[[#This Row],[ Cost of Goods Sold ]]/Table1_1[[#This Row],[ Total Revenue ]])</f>
        <v>0.22602985167287415</v>
      </c>
      <c r="N1183" s="63">
        <f>+Table1_1[[#This Row],[Operating Profit (Gross Profit - Total operating expenses)]]/Table1_1[[#This Row],[ Total Revenue ]]</f>
        <v>7.9712953330189643E-2</v>
      </c>
    </row>
    <row r="1184" spans="1:14" x14ac:dyDescent="0.35">
      <c r="A1184" t="s">
        <v>459</v>
      </c>
      <c r="B1184" t="s">
        <v>16</v>
      </c>
      <c r="C1184" s="1">
        <v>42004</v>
      </c>
      <c r="D1184" s="2">
        <v>8073855000</v>
      </c>
      <c r="E1184" s="2">
        <v>5306281000</v>
      </c>
      <c r="F1184" s="2">
        <v>1048952000</v>
      </c>
      <c r="G1184" t="s">
        <v>12</v>
      </c>
      <c r="H1184" s="2">
        <v>772445000</v>
      </c>
      <c r="I1184" t="s">
        <v>19</v>
      </c>
      <c r="J1184" t="s">
        <v>133</v>
      </c>
      <c r="K1184" s="2">
        <f>+Table1_1[[#This Row],[ Total Revenue ]]-Table1_1[[#This Row],[ Cost of Goods Sold ]]</f>
        <v>2767574000</v>
      </c>
      <c r="L1184" s="2">
        <f>Table1_1[[#This Row],[Gross Profit (Total Revenue - Cost of Goods Sold)]]-SUM(F1184:H1184)</f>
        <v>946177000</v>
      </c>
      <c r="M1184" s="63">
        <f>1-(Table1_1[[#This Row],[ Cost of Goods Sold ]]/Table1_1[[#This Row],[ Total Revenue ]])</f>
        <v>0.34278222732511299</v>
      </c>
      <c r="N1184" s="63">
        <f>+Table1_1[[#This Row],[Operating Profit (Gross Profit - Total operating expenses)]]/Table1_1[[#This Row],[ Total Revenue ]]</f>
        <v>0.11719023935901747</v>
      </c>
    </row>
    <row r="1185" spans="1:14" x14ac:dyDescent="0.35">
      <c r="A1185" t="s">
        <v>460</v>
      </c>
      <c r="B1185" t="s">
        <v>16</v>
      </c>
      <c r="C1185" s="1">
        <v>42369</v>
      </c>
      <c r="D1185" s="2">
        <v>4103728000</v>
      </c>
      <c r="E1185" s="2">
        <v>392709000</v>
      </c>
      <c r="F1185" s="2">
        <v>838526000</v>
      </c>
      <c r="G1185" s="2">
        <v>1620577000</v>
      </c>
      <c r="H1185" t="s">
        <v>12</v>
      </c>
      <c r="I1185" t="s">
        <v>25</v>
      </c>
      <c r="J1185" t="s">
        <v>66</v>
      </c>
      <c r="K1185" s="2">
        <f>+Table1_1[[#This Row],[ Total Revenue ]]-Table1_1[[#This Row],[ Cost of Goods Sold ]]</f>
        <v>3711019000</v>
      </c>
      <c r="L1185" s="2">
        <f>Table1_1[[#This Row],[Gross Profit (Total Revenue - Cost of Goods Sold)]]-SUM(F1185:H1185)</f>
        <v>1251916000</v>
      </c>
      <c r="M1185" s="63">
        <f>1-(Table1_1[[#This Row],[ Cost of Goods Sold ]]/Table1_1[[#This Row],[ Total Revenue ]])</f>
        <v>0.90430433011154732</v>
      </c>
      <c r="N1185" s="63">
        <f>+Table1_1[[#This Row],[Operating Profit (Gross Profit - Total operating expenses)]]/Table1_1[[#This Row],[ Total Revenue ]]</f>
        <v>0.30506797721486412</v>
      </c>
    </row>
    <row r="1186" spans="1:14" x14ac:dyDescent="0.35">
      <c r="A1186" t="s">
        <v>461</v>
      </c>
      <c r="B1186" t="s">
        <v>16</v>
      </c>
      <c r="C1186" s="1">
        <v>42369</v>
      </c>
      <c r="D1186" s="2">
        <v>5094933000</v>
      </c>
      <c r="E1186" s="2">
        <v>2980462000</v>
      </c>
      <c r="F1186" s="2">
        <v>1533799000</v>
      </c>
      <c r="G1186" t="s">
        <v>12</v>
      </c>
      <c r="H1186" s="2">
        <v>192000</v>
      </c>
      <c r="I1186" t="s">
        <v>13</v>
      </c>
      <c r="J1186" t="s">
        <v>462</v>
      </c>
      <c r="K1186" s="2">
        <f>+Table1_1[[#This Row],[ Total Revenue ]]-Table1_1[[#This Row],[ Cost of Goods Sold ]]</f>
        <v>2114471000</v>
      </c>
      <c r="L1186" s="2">
        <f>Table1_1[[#This Row],[Gross Profit (Total Revenue - Cost of Goods Sold)]]-SUM(F1186:H1186)</f>
        <v>580480000</v>
      </c>
      <c r="M1186" s="63">
        <f>1-(Table1_1[[#This Row],[ Cost of Goods Sold ]]/Table1_1[[#This Row],[ Total Revenue ]])</f>
        <v>0.41501448596085566</v>
      </c>
      <c r="N1186" s="63">
        <f>+Table1_1[[#This Row],[Operating Profit (Gross Profit - Total operating expenses)]]/Table1_1[[#This Row],[ Total Revenue ]]</f>
        <v>0.11393280343431406</v>
      </c>
    </row>
    <row r="1187" spans="1:14" x14ac:dyDescent="0.35">
      <c r="A1187" t="s">
        <v>463</v>
      </c>
      <c r="B1187" t="s">
        <v>16</v>
      </c>
      <c r="C1187" s="1">
        <v>42063</v>
      </c>
      <c r="D1187" s="2">
        <v>1789489000</v>
      </c>
      <c r="E1187" s="2">
        <v>273199000</v>
      </c>
      <c r="F1187" s="2">
        <v>898440000</v>
      </c>
      <c r="G1187" s="2">
        <v>367856000</v>
      </c>
      <c r="H1187" t="s">
        <v>12</v>
      </c>
      <c r="I1187" t="s">
        <v>22</v>
      </c>
      <c r="J1187" t="s">
        <v>400</v>
      </c>
      <c r="K1187" s="2">
        <f>+Table1_1[[#This Row],[ Total Revenue ]]-Table1_1[[#This Row],[ Cost of Goods Sold ]]</f>
        <v>1516290000</v>
      </c>
      <c r="L1187" s="2">
        <f>Table1_1[[#This Row],[Gross Profit (Total Revenue - Cost of Goods Sold)]]-SUM(F1187:H1187)</f>
        <v>249994000</v>
      </c>
      <c r="M1187" s="63">
        <f>1-(Table1_1[[#This Row],[ Cost of Goods Sold ]]/Table1_1[[#This Row],[ Total Revenue ]])</f>
        <v>0.84733127725289181</v>
      </c>
      <c r="N1187" s="63">
        <f>+Table1_1[[#This Row],[Operating Profit (Gross Profit - Total operating expenses)]]/Table1_1[[#This Row],[ Total Revenue ]]</f>
        <v>0.13970133373270247</v>
      </c>
    </row>
    <row r="1188" spans="1:14" x14ac:dyDescent="0.35">
      <c r="A1188" t="s">
        <v>464</v>
      </c>
      <c r="B1188" t="s">
        <v>16</v>
      </c>
      <c r="C1188" s="1">
        <v>42091</v>
      </c>
      <c r="D1188" s="2">
        <v>7620000000</v>
      </c>
      <c r="E1188" s="2">
        <v>3242000000</v>
      </c>
      <c r="F1188" s="2">
        <v>3301000000</v>
      </c>
      <c r="G1188" t="s">
        <v>12</v>
      </c>
      <c r="H1188" s="2">
        <v>25000000</v>
      </c>
      <c r="I1188" t="s">
        <v>19</v>
      </c>
      <c r="J1188" t="s">
        <v>289</v>
      </c>
      <c r="K1188" s="2">
        <f>+Table1_1[[#This Row],[ Total Revenue ]]-Table1_1[[#This Row],[ Cost of Goods Sold ]]</f>
        <v>4378000000</v>
      </c>
      <c r="L1188" s="2">
        <f>Table1_1[[#This Row],[Gross Profit (Total Revenue - Cost of Goods Sold)]]-SUM(F1188:H1188)</f>
        <v>1052000000</v>
      </c>
      <c r="M1188" s="63">
        <f>1-(Table1_1[[#This Row],[ Cost of Goods Sold ]]/Table1_1[[#This Row],[ Total Revenue ]])</f>
        <v>0.57454068241469813</v>
      </c>
      <c r="N1188" s="63">
        <f>+Table1_1[[#This Row],[Operating Profit (Gross Profit - Total operating expenses)]]/Table1_1[[#This Row],[ Total Revenue ]]</f>
        <v>0.13805774278215224</v>
      </c>
    </row>
    <row r="1189" spans="1:14" x14ac:dyDescent="0.35">
      <c r="A1189" t="s">
        <v>465</v>
      </c>
      <c r="B1189" t="s">
        <v>16</v>
      </c>
      <c r="C1189" s="1">
        <v>42277</v>
      </c>
      <c r="D1189" s="2">
        <v>6307900000</v>
      </c>
      <c r="E1189" s="2">
        <v>3604800000</v>
      </c>
      <c r="F1189" s="2">
        <v>1506400000</v>
      </c>
      <c r="G1189" t="s">
        <v>12</v>
      </c>
      <c r="H1189" t="s">
        <v>12</v>
      </c>
      <c r="I1189" t="s">
        <v>13</v>
      </c>
      <c r="J1189" t="s">
        <v>164</v>
      </c>
      <c r="K1189" s="2">
        <f>+Table1_1[[#This Row],[ Total Revenue ]]-Table1_1[[#This Row],[ Cost of Goods Sold ]]</f>
        <v>2703100000</v>
      </c>
      <c r="L1189" s="2">
        <f>Table1_1[[#This Row],[Gross Profit (Total Revenue - Cost of Goods Sold)]]-SUM(F1189:H1189)</f>
        <v>1196700000</v>
      </c>
      <c r="M1189" s="63">
        <f>1-(Table1_1[[#This Row],[ Cost of Goods Sold ]]/Table1_1[[#This Row],[ Total Revenue ]])</f>
        <v>0.42852613389559124</v>
      </c>
      <c r="N1189" s="63">
        <f>+Table1_1[[#This Row],[Operating Profit (Gross Profit - Total operating expenses)]]/Table1_1[[#This Row],[ Total Revenue ]]</f>
        <v>0.18971448501085938</v>
      </c>
    </row>
    <row r="1190" spans="1:14" x14ac:dyDescent="0.35">
      <c r="A1190" t="s">
        <v>466</v>
      </c>
      <c r="B1190" t="s">
        <v>16</v>
      </c>
      <c r="C1190" s="1">
        <v>42004</v>
      </c>
      <c r="D1190" s="2">
        <v>3549494000</v>
      </c>
      <c r="E1190" s="2">
        <v>1447595000</v>
      </c>
      <c r="F1190" s="2">
        <v>1102426000</v>
      </c>
      <c r="G1190" t="s">
        <v>12</v>
      </c>
      <c r="H1190" t="s">
        <v>12</v>
      </c>
      <c r="I1190" t="s">
        <v>13</v>
      </c>
      <c r="J1190" t="s">
        <v>164</v>
      </c>
      <c r="K1190" s="2">
        <f>+Table1_1[[#This Row],[ Total Revenue ]]-Table1_1[[#This Row],[ Cost of Goods Sold ]]</f>
        <v>2101899000</v>
      </c>
      <c r="L1190" s="2">
        <f>Table1_1[[#This Row],[Gross Profit (Total Revenue - Cost of Goods Sold)]]-SUM(F1190:H1190)</f>
        <v>999473000</v>
      </c>
      <c r="M1190" s="63">
        <f>1-(Table1_1[[#This Row],[ Cost of Goods Sold ]]/Table1_1[[#This Row],[ Total Revenue ]])</f>
        <v>0.59216863023292898</v>
      </c>
      <c r="N1190" s="63">
        <f>+Table1_1[[#This Row],[Operating Profit (Gross Profit - Total operating expenses)]]/Table1_1[[#This Row],[ Total Revenue ]]</f>
        <v>0.28158182546582694</v>
      </c>
    </row>
    <row r="1191" spans="1:14" x14ac:dyDescent="0.35">
      <c r="A1191" t="s">
        <v>467</v>
      </c>
      <c r="B1191" t="s">
        <v>16</v>
      </c>
      <c r="C1191" s="1">
        <v>42035</v>
      </c>
      <c r="D1191" s="2">
        <v>11041677000</v>
      </c>
      <c r="E1191" s="2">
        <v>7937956000</v>
      </c>
      <c r="F1191" s="2">
        <v>1615371000</v>
      </c>
      <c r="G1191" t="s">
        <v>12</v>
      </c>
      <c r="H1191" t="s">
        <v>12</v>
      </c>
      <c r="I1191" t="s">
        <v>19</v>
      </c>
      <c r="J1191" t="s">
        <v>257</v>
      </c>
      <c r="K1191" s="2">
        <f>+Table1_1[[#This Row],[ Total Revenue ]]-Table1_1[[#This Row],[ Cost of Goods Sold ]]</f>
        <v>3103721000</v>
      </c>
      <c r="L1191" s="2">
        <f>Table1_1[[#This Row],[Gross Profit (Total Revenue - Cost of Goods Sold)]]-SUM(F1191:H1191)</f>
        <v>1488350000</v>
      </c>
      <c r="M1191" s="63">
        <f>1-(Table1_1[[#This Row],[ Cost of Goods Sold ]]/Table1_1[[#This Row],[ Total Revenue ]])</f>
        <v>0.28109145014837877</v>
      </c>
      <c r="N1191" s="63">
        <f>+Table1_1[[#This Row],[Operating Profit (Gross Profit - Total operating expenses)]]/Table1_1[[#This Row],[ Total Revenue ]]</f>
        <v>0.13479383611746656</v>
      </c>
    </row>
    <row r="1192" spans="1:14" x14ac:dyDescent="0.35">
      <c r="A1192" t="s">
        <v>468</v>
      </c>
      <c r="B1192" t="s">
        <v>16</v>
      </c>
      <c r="C1192" s="1">
        <v>42004</v>
      </c>
      <c r="D1192" s="2">
        <v>2042537000</v>
      </c>
      <c r="E1192" s="2">
        <v>605752000</v>
      </c>
      <c r="F1192" s="2">
        <v>191802000</v>
      </c>
      <c r="G1192" t="s">
        <v>12</v>
      </c>
      <c r="H1192" s="2">
        <v>551032000</v>
      </c>
      <c r="I1192" t="s">
        <v>83</v>
      </c>
      <c r="J1192" t="s">
        <v>84</v>
      </c>
      <c r="K1192" s="2">
        <f>+Table1_1[[#This Row],[ Total Revenue ]]-Table1_1[[#This Row],[ Cost of Goods Sold ]]</f>
        <v>1436785000</v>
      </c>
      <c r="L1192" s="2">
        <f>Table1_1[[#This Row],[Gross Profit (Total Revenue - Cost of Goods Sold)]]-SUM(F1192:H1192)</f>
        <v>693951000</v>
      </c>
      <c r="M1192" s="63">
        <f>1-(Table1_1[[#This Row],[ Cost of Goods Sold ]]/Table1_1[[#This Row],[ Total Revenue ]])</f>
        <v>0.70343156574397425</v>
      </c>
      <c r="N1192" s="63">
        <f>+Table1_1[[#This Row],[Operating Profit (Gross Profit - Total operating expenses)]]/Table1_1[[#This Row],[ Total Revenue ]]</f>
        <v>0.33974953697289206</v>
      </c>
    </row>
    <row r="1193" spans="1:14" x14ac:dyDescent="0.35">
      <c r="A1193" t="s">
        <v>469</v>
      </c>
      <c r="B1193" t="s">
        <v>16</v>
      </c>
      <c r="C1193" s="1">
        <v>42369</v>
      </c>
      <c r="D1193" s="2">
        <v>9115000000</v>
      </c>
      <c r="E1193" s="2">
        <v>5518600000</v>
      </c>
      <c r="F1193" s="2">
        <v>1067000000</v>
      </c>
      <c r="G1193" t="s">
        <v>12</v>
      </c>
      <c r="H1193" s="2">
        <v>970600000</v>
      </c>
      <c r="I1193" t="s">
        <v>13</v>
      </c>
      <c r="J1193" t="s">
        <v>164</v>
      </c>
      <c r="K1193" s="2">
        <f>+Table1_1[[#This Row],[ Total Revenue ]]-Table1_1[[#This Row],[ Cost of Goods Sold ]]</f>
        <v>3596400000</v>
      </c>
      <c r="L1193" s="2">
        <f>Table1_1[[#This Row],[Gross Profit (Total Revenue - Cost of Goods Sold)]]-SUM(F1193:H1193)</f>
        <v>1558800000</v>
      </c>
      <c r="M1193" s="63">
        <f>1-(Table1_1[[#This Row],[ Cost of Goods Sold ]]/Table1_1[[#This Row],[ Total Revenue ]])</f>
        <v>0.39455842018650578</v>
      </c>
      <c r="N1193" s="63">
        <f>+Table1_1[[#This Row],[Operating Profit (Gross Profit - Total operating expenses)]]/Table1_1[[#This Row],[ Total Revenue ]]</f>
        <v>0.17101481075150851</v>
      </c>
    </row>
    <row r="1194" spans="1:14" x14ac:dyDescent="0.35">
      <c r="A1194" t="s">
        <v>470</v>
      </c>
      <c r="B1194" t="s">
        <v>16</v>
      </c>
      <c r="C1194" s="1">
        <v>42274</v>
      </c>
      <c r="D1194" s="2">
        <v>19162700000</v>
      </c>
      <c r="E1194" s="2">
        <v>7787500000</v>
      </c>
      <c r="F1194" s="2">
        <v>7130200000</v>
      </c>
      <c r="G1194" t="s">
        <v>12</v>
      </c>
      <c r="H1194" s="2">
        <v>893900000</v>
      </c>
      <c r="I1194" t="s">
        <v>19</v>
      </c>
      <c r="J1194" t="s">
        <v>155</v>
      </c>
      <c r="K1194" s="2">
        <f>+Table1_1[[#This Row],[ Total Revenue ]]-Table1_1[[#This Row],[ Cost of Goods Sold ]]</f>
        <v>11375200000</v>
      </c>
      <c r="L1194" s="2">
        <f>Table1_1[[#This Row],[Gross Profit (Total Revenue - Cost of Goods Sold)]]-SUM(F1194:H1194)</f>
        <v>3351100000</v>
      </c>
      <c r="M1194" s="63">
        <f>1-(Table1_1[[#This Row],[ Cost of Goods Sold ]]/Table1_1[[#This Row],[ Total Revenue ]])</f>
        <v>0.59361154743329492</v>
      </c>
      <c r="N1194" s="63">
        <f>+Table1_1[[#This Row],[Operating Profit (Gross Profit - Total operating expenses)]]/Table1_1[[#This Row],[ Total Revenue ]]</f>
        <v>0.17487619176838337</v>
      </c>
    </row>
    <row r="1195" spans="1:14" x14ac:dyDescent="0.35">
      <c r="A1195" t="s">
        <v>471</v>
      </c>
      <c r="B1195" t="s">
        <v>16</v>
      </c>
      <c r="C1195" s="1">
        <v>42004</v>
      </c>
      <c r="D1195" s="2">
        <v>4951000000</v>
      </c>
      <c r="E1195" s="2">
        <v>3331000000</v>
      </c>
      <c r="F1195" s="2">
        <v>229000000</v>
      </c>
      <c r="G1195" t="s">
        <v>12</v>
      </c>
      <c r="H1195" s="2">
        <v>384000000</v>
      </c>
      <c r="I1195" t="s">
        <v>42</v>
      </c>
      <c r="J1195" t="s">
        <v>43</v>
      </c>
      <c r="K1195" s="2">
        <f>+Table1_1[[#This Row],[ Total Revenue ]]-Table1_1[[#This Row],[ Cost of Goods Sold ]]</f>
        <v>1620000000</v>
      </c>
      <c r="L1195" s="2">
        <f>Table1_1[[#This Row],[Gross Profit (Total Revenue - Cost of Goods Sold)]]-SUM(F1195:H1195)</f>
        <v>1007000000</v>
      </c>
      <c r="M1195" s="63">
        <f>1-(Table1_1[[#This Row],[ Cost of Goods Sold ]]/Table1_1[[#This Row],[ Total Revenue ]])</f>
        <v>0.32720662492425767</v>
      </c>
      <c r="N1195" s="63">
        <f>+Table1_1[[#This Row],[Operating Profit (Gross Profit - Total operating expenses)]]/Table1_1[[#This Row],[ Total Revenue ]]</f>
        <v>0.20339325388810342</v>
      </c>
    </row>
    <row r="1196" spans="1:14" x14ac:dyDescent="0.35">
      <c r="A1196" t="s">
        <v>472</v>
      </c>
      <c r="B1196" t="s">
        <v>16</v>
      </c>
      <c r="C1196" s="1">
        <v>42004</v>
      </c>
      <c r="D1196" s="2">
        <v>5903000000</v>
      </c>
      <c r="E1196" s="2">
        <v>2790000000</v>
      </c>
      <c r="F1196" s="2">
        <v>393000000</v>
      </c>
      <c r="G1196" t="s">
        <v>12</v>
      </c>
      <c r="H1196" s="2">
        <v>796000000</v>
      </c>
      <c r="I1196" t="s">
        <v>83</v>
      </c>
      <c r="J1196" t="s">
        <v>341</v>
      </c>
      <c r="K1196" s="2">
        <f>+Table1_1[[#This Row],[ Total Revenue ]]-Table1_1[[#This Row],[ Cost of Goods Sold ]]</f>
        <v>3113000000</v>
      </c>
      <c r="L1196" s="2">
        <f>Table1_1[[#This Row],[Gross Profit (Total Revenue - Cost of Goods Sold)]]-SUM(F1196:H1196)</f>
        <v>1924000000</v>
      </c>
      <c r="M1196" s="63">
        <f>1-(Table1_1[[#This Row],[ Cost of Goods Sold ]]/Table1_1[[#This Row],[ Total Revenue ]])</f>
        <v>0.52735897001524656</v>
      </c>
      <c r="N1196" s="63">
        <f>+Table1_1[[#This Row],[Operating Profit (Gross Profit - Total operating expenses)]]/Table1_1[[#This Row],[ Total Revenue ]]</f>
        <v>0.32593596476367948</v>
      </c>
    </row>
    <row r="1197" spans="1:14" x14ac:dyDescent="0.35">
      <c r="A1197" t="s">
        <v>473</v>
      </c>
      <c r="B1197" t="s">
        <v>16</v>
      </c>
      <c r="C1197" s="1">
        <v>42369</v>
      </c>
      <c r="D1197" s="2">
        <v>7031500000</v>
      </c>
      <c r="E1197" s="2">
        <v>4444900000</v>
      </c>
      <c r="F1197" s="2">
        <v>1656200000</v>
      </c>
      <c r="G1197" t="s">
        <v>12</v>
      </c>
      <c r="H1197" s="2">
        <v>88700000</v>
      </c>
      <c r="I1197" t="s">
        <v>59</v>
      </c>
      <c r="J1197" t="s">
        <v>96</v>
      </c>
      <c r="K1197" s="2">
        <f>+Table1_1[[#This Row],[ Total Revenue ]]-Table1_1[[#This Row],[ Cost of Goods Sold ]]</f>
        <v>2586600000</v>
      </c>
      <c r="L1197" s="2">
        <f>Table1_1[[#This Row],[Gross Profit (Total Revenue - Cost of Goods Sold)]]-SUM(F1197:H1197)</f>
        <v>841700000</v>
      </c>
      <c r="M1197" s="63">
        <f>1-(Table1_1[[#This Row],[ Cost of Goods Sold ]]/Table1_1[[#This Row],[ Total Revenue ]])</f>
        <v>0.36785892057171299</v>
      </c>
      <c r="N1197" s="63">
        <f>+Table1_1[[#This Row],[Operating Profit (Gross Profit - Total operating expenses)]]/Table1_1[[#This Row],[ Total Revenue ]]</f>
        <v>0.11970418829552727</v>
      </c>
    </row>
    <row r="1198" spans="1:14" x14ac:dyDescent="0.35">
      <c r="A1198" t="s">
        <v>474</v>
      </c>
      <c r="B1198" t="s">
        <v>16</v>
      </c>
      <c r="C1198" s="1">
        <v>42004</v>
      </c>
      <c r="D1198" s="2">
        <v>11129533000</v>
      </c>
      <c r="E1198" s="2">
        <v>5965049000</v>
      </c>
      <c r="F1198" s="2">
        <v>3860448000</v>
      </c>
      <c r="G1198" t="s">
        <v>12</v>
      </c>
      <c r="H1198" t="s">
        <v>12</v>
      </c>
      <c r="I1198" t="s">
        <v>59</v>
      </c>
      <c r="J1198" t="s">
        <v>60</v>
      </c>
      <c r="K1198" s="2">
        <f>+Table1_1[[#This Row],[ Total Revenue ]]-Table1_1[[#This Row],[ Cost of Goods Sold ]]</f>
        <v>5164484000</v>
      </c>
      <c r="L1198" s="2">
        <f>Table1_1[[#This Row],[Gross Profit (Total Revenue - Cost of Goods Sold)]]-SUM(F1198:H1198)</f>
        <v>1304036000</v>
      </c>
      <c r="M1198" s="63">
        <f>1-(Table1_1[[#This Row],[ Cost of Goods Sold ]]/Table1_1[[#This Row],[ Total Revenue ]])</f>
        <v>0.46403420520879002</v>
      </c>
      <c r="N1198" s="63">
        <f>+Table1_1[[#This Row],[Operating Profit (Gross Profit - Total operating expenses)]]/Table1_1[[#This Row],[ Total Revenue ]]</f>
        <v>0.11716897735062198</v>
      </c>
    </row>
    <row r="1199" spans="1:14" x14ac:dyDescent="0.35">
      <c r="A1199" t="s">
        <v>475</v>
      </c>
      <c r="B1199" t="s">
        <v>16</v>
      </c>
      <c r="C1199" s="1">
        <v>42037</v>
      </c>
      <c r="D1199" s="2">
        <v>5736300000</v>
      </c>
      <c r="E1199" s="2">
        <v>3662100000</v>
      </c>
      <c r="F1199" s="2">
        <v>1497600000</v>
      </c>
      <c r="G1199" t="s">
        <v>12</v>
      </c>
      <c r="H1199" t="s">
        <v>12</v>
      </c>
      <c r="I1199" t="s">
        <v>19</v>
      </c>
      <c r="J1199" t="s">
        <v>79</v>
      </c>
      <c r="K1199" s="2">
        <f>+Table1_1[[#This Row],[ Total Revenue ]]-Table1_1[[#This Row],[ Cost of Goods Sold ]]</f>
        <v>2074200000</v>
      </c>
      <c r="L1199" s="2">
        <f>Table1_1[[#This Row],[Gross Profit (Total Revenue - Cost of Goods Sold)]]-SUM(F1199:H1199)</f>
        <v>576600000</v>
      </c>
      <c r="M1199" s="63">
        <f>1-(Table1_1[[#This Row],[ Cost of Goods Sold ]]/Table1_1[[#This Row],[ Total Revenue ]])</f>
        <v>0.36159196694733542</v>
      </c>
      <c r="N1199" s="63">
        <f>+Table1_1[[#This Row],[Operating Profit (Gross Profit - Total operating expenses)]]/Table1_1[[#This Row],[ Total Revenue ]]</f>
        <v>0.10051775534752366</v>
      </c>
    </row>
    <row r="1200" spans="1:14" x14ac:dyDescent="0.35">
      <c r="A1200" t="s">
        <v>476</v>
      </c>
      <c r="B1200" t="s">
        <v>16</v>
      </c>
      <c r="C1200" s="1">
        <v>42124</v>
      </c>
      <c r="D1200" s="2">
        <v>5692700000</v>
      </c>
      <c r="E1200" s="2">
        <v>3724000000</v>
      </c>
      <c r="F1200" s="2">
        <v>1085800000</v>
      </c>
      <c r="G1200" t="s">
        <v>12</v>
      </c>
      <c r="H1200" s="2">
        <v>110900000</v>
      </c>
      <c r="I1200" t="s">
        <v>36</v>
      </c>
      <c r="J1200" t="s">
        <v>124</v>
      </c>
      <c r="K1200" s="2">
        <f>+Table1_1[[#This Row],[ Total Revenue ]]-Table1_1[[#This Row],[ Cost of Goods Sold ]]</f>
        <v>1968700000</v>
      </c>
      <c r="L1200" s="2">
        <f>Table1_1[[#This Row],[Gross Profit (Total Revenue - Cost of Goods Sold)]]-SUM(F1200:H1200)</f>
        <v>772000000</v>
      </c>
      <c r="M1200" s="63">
        <f>1-(Table1_1[[#This Row],[ Cost of Goods Sold ]]/Table1_1[[#This Row],[ Total Revenue ]])</f>
        <v>0.34582886855095119</v>
      </c>
      <c r="N1200" s="63">
        <f>+Table1_1[[#This Row],[Operating Profit (Gross Profit - Total operating expenses)]]/Table1_1[[#This Row],[ Total Revenue ]]</f>
        <v>0.13561227537021098</v>
      </c>
    </row>
    <row r="1201" spans="1:14" x14ac:dyDescent="0.35">
      <c r="A1201" t="s">
        <v>477</v>
      </c>
      <c r="B1201" t="s">
        <v>16</v>
      </c>
      <c r="C1201" s="1">
        <v>42004</v>
      </c>
      <c r="D1201" s="2">
        <v>1519978000</v>
      </c>
      <c r="E1201" s="2">
        <v>500126000</v>
      </c>
      <c r="F1201" s="2">
        <v>133502000</v>
      </c>
      <c r="G1201" t="s">
        <v>12</v>
      </c>
      <c r="H1201" s="2">
        <v>393987000</v>
      </c>
      <c r="I1201" t="s">
        <v>52</v>
      </c>
      <c r="J1201" t="s">
        <v>478</v>
      </c>
      <c r="K1201" s="2">
        <f>+Table1_1[[#This Row],[ Total Revenue ]]-Table1_1[[#This Row],[ Cost of Goods Sold ]]</f>
        <v>1019852000</v>
      </c>
      <c r="L1201" s="2">
        <f>Table1_1[[#This Row],[Gross Profit (Total Revenue - Cost of Goods Sold)]]-SUM(F1201:H1201)</f>
        <v>492363000</v>
      </c>
      <c r="M1201" s="63">
        <f>1-(Table1_1[[#This Row],[ Cost of Goods Sold ]]/Table1_1[[#This Row],[ Total Revenue ]])</f>
        <v>0.67096497449305192</v>
      </c>
      <c r="N1201" s="63">
        <f>+Table1_1[[#This Row],[Operating Profit (Gross Profit - Total operating expenses)]]/Table1_1[[#This Row],[ Total Revenue ]]</f>
        <v>0.32392771474323973</v>
      </c>
    </row>
    <row r="1202" spans="1:14" x14ac:dyDescent="0.35">
      <c r="A1202" t="s">
        <v>479</v>
      </c>
      <c r="B1202" t="s">
        <v>16</v>
      </c>
      <c r="C1202" s="1">
        <v>42371</v>
      </c>
      <c r="D1202" s="2">
        <v>3593100000</v>
      </c>
      <c r="E1202" s="2">
        <v>1774600000</v>
      </c>
      <c r="F1202" s="2">
        <v>1053700000</v>
      </c>
      <c r="G1202" t="s">
        <v>12</v>
      </c>
      <c r="H1202" t="s">
        <v>12</v>
      </c>
      <c r="I1202" t="s">
        <v>19</v>
      </c>
      <c r="J1202" t="s">
        <v>480</v>
      </c>
      <c r="K1202" s="2">
        <f>+Table1_1[[#This Row],[ Total Revenue ]]-Table1_1[[#This Row],[ Cost of Goods Sold ]]</f>
        <v>1818500000</v>
      </c>
      <c r="L1202" s="2">
        <f>Table1_1[[#This Row],[Gross Profit (Total Revenue - Cost of Goods Sold)]]-SUM(F1202:H1202)</f>
        <v>764800000</v>
      </c>
      <c r="M1202" s="63">
        <f>1-(Table1_1[[#This Row],[ Cost of Goods Sold ]]/Table1_1[[#This Row],[ Total Revenue ]])</f>
        <v>0.50610893100665166</v>
      </c>
      <c r="N1202" s="63">
        <f>+Table1_1[[#This Row],[Operating Profit (Gross Profit - Total operating expenses)]]/Table1_1[[#This Row],[ Total Revenue ]]</f>
        <v>0.21285241156661378</v>
      </c>
    </row>
    <row r="1203" spans="1:14" x14ac:dyDescent="0.35">
      <c r="A1203" t="s">
        <v>481</v>
      </c>
      <c r="B1203" t="s">
        <v>16</v>
      </c>
      <c r="C1203" s="1">
        <v>42004</v>
      </c>
      <c r="D1203" s="2">
        <v>2665456000</v>
      </c>
      <c r="E1203" s="2">
        <v>778896000</v>
      </c>
      <c r="F1203" s="2">
        <v>764799000</v>
      </c>
      <c r="G1203" t="s">
        <v>12</v>
      </c>
      <c r="H1203" s="2">
        <v>128582000</v>
      </c>
      <c r="I1203" t="s">
        <v>19</v>
      </c>
      <c r="J1203" t="s">
        <v>204</v>
      </c>
      <c r="K1203" s="2">
        <f>+Table1_1[[#This Row],[ Total Revenue ]]-Table1_1[[#This Row],[ Cost of Goods Sold ]]</f>
        <v>1886560000</v>
      </c>
      <c r="L1203" s="2">
        <f>Table1_1[[#This Row],[Gross Profit (Total Revenue - Cost of Goods Sold)]]-SUM(F1203:H1203)</f>
        <v>993179000</v>
      </c>
      <c r="M1203" s="63">
        <f>1-(Table1_1[[#This Row],[ Cost of Goods Sold ]]/Table1_1[[#This Row],[ Total Revenue ]])</f>
        <v>0.70778133272505717</v>
      </c>
      <c r="N1203" s="63">
        <f>+Table1_1[[#This Row],[Operating Profit (Gross Profit - Total operating expenses)]]/Table1_1[[#This Row],[ Total Revenue ]]</f>
        <v>0.37261129052589875</v>
      </c>
    </row>
    <row r="1204" spans="1:14" x14ac:dyDescent="0.35">
      <c r="A1204" t="s">
        <v>482</v>
      </c>
      <c r="B1204" t="s">
        <v>16</v>
      </c>
      <c r="C1204" s="1">
        <v>42004</v>
      </c>
      <c r="D1204" s="2">
        <v>18467000000</v>
      </c>
      <c r="E1204" s="2">
        <v>11031000000</v>
      </c>
      <c r="F1204" s="2">
        <v>981000000</v>
      </c>
      <c r="G1204" t="s">
        <v>12</v>
      </c>
      <c r="H1204" s="2">
        <v>1945000000</v>
      </c>
      <c r="I1204" t="s">
        <v>42</v>
      </c>
      <c r="J1204" t="s">
        <v>45</v>
      </c>
      <c r="K1204" s="2">
        <f>+Table1_1[[#This Row],[ Total Revenue ]]-Table1_1[[#This Row],[ Cost of Goods Sold ]]</f>
        <v>7436000000</v>
      </c>
      <c r="L1204" s="2">
        <f>Table1_1[[#This Row],[Gross Profit (Total Revenue - Cost of Goods Sold)]]-SUM(F1204:H1204)</f>
        <v>4510000000</v>
      </c>
      <c r="M1204" s="63">
        <f>1-(Table1_1[[#This Row],[ Cost of Goods Sold ]]/Table1_1[[#This Row],[ Total Revenue ]])</f>
        <v>0.40266421183733148</v>
      </c>
      <c r="N1204" s="63">
        <f>+Table1_1[[#This Row],[Operating Profit (Gross Profit - Total operating expenses)]]/Table1_1[[#This Row],[ Total Revenue ]]</f>
        <v>0.24421941842205014</v>
      </c>
    </row>
    <row r="1205" spans="1:14" x14ac:dyDescent="0.35">
      <c r="A1205" t="s">
        <v>483</v>
      </c>
      <c r="B1205" t="s">
        <v>16</v>
      </c>
      <c r="C1205" s="1">
        <v>42004</v>
      </c>
      <c r="D1205" s="2">
        <v>4870818000</v>
      </c>
      <c r="E1205" s="2">
        <v>882803000</v>
      </c>
      <c r="F1205" s="2">
        <v>446845000</v>
      </c>
      <c r="G1205" t="s">
        <v>12</v>
      </c>
      <c r="H1205" s="2">
        <v>1143827000</v>
      </c>
      <c r="I1205" t="s">
        <v>52</v>
      </c>
      <c r="J1205" t="s">
        <v>53</v>
      </c>
      <c r="K1205" s="2">
        <f>+Table1_1[[#This Row],[ Total Revenue ]]-Table1_1[[#This Row],[ Cost of Goods Sold ]]</f>
        <v>3988015000</v>
      </c>
      <c r="L1205" s="2">
        <f>Table1_1[[#This Row],[Gross Profit (Total Revenue - Cost of Goods Sold)]]-SUM(F1205:H1205)</f>
        <v>2397343000</v>
      </c>
      <c r="M1205" s="63">
        <f>1-(Table1_1[[#This Row],[ Cost of Goods Sold ]]/Table1_1[[#This Row],[ Total Revenue ]])</f>
        <v>0.8187567262829365</v>
      </c>
      <c r="N1205" s="63">
        <f>+Table1_1[[#This Row],[Operating Profit (Gross Profit - Total operating expenses)]]/Table1_1[[#This Row],[ Total Revenue ]]</f>
        <v>0.49218488557774076</v>
      </c>
    </row>
    <row r="1206" spans="1:14" x14ac:dyDescent="0.35">
      <c r="A1206" t="s">
        <v>484</v>
      </c>
      <c r="B1206" t="s">
        <v>16</v>
      </c>
      <c r="C1206" s="1">
        <v>42035</v>
      </c>
      <c r="D1206" s="2">
        <v>22492000000</v>
      </c>
      <c r="E1206" s="2">
        <v>16691000000</v>
      </c>
      <c r="F1206" s="2">
        <v>4816000000</v>
      </c>
      <c r="G1206" t="s">
        <v>12</v>
      </c>
      <c r="H1206" s="2">
        <v>62000000</v>
      </c>
      <c r="I1206" t="s">
        <v>19</v>
      </c>
      <c r="J1206" t="s">
        <v>79</v>
      </c>
      <c r="K1206" s="2">
        <f>+Table1_1[[#This Row],[ Total Revenue ]]-Table1_1[[#This Row],[ Cost of Goods Sold ]]</f>
        <v>5801000000</v>
      </c>
      <c r="L1206" s="2">
        <f>Table1_1[[#This Row],[Gross Profit (Total Revenue - Cost of Goods Sold)]]-SUM(F1206:H1206)</f>
        <v>923000000</v>
      </c>
      <c r="M1206" s="63">
        <f>1-(Table1_1[[#This Row],[ Cost of Goods Sold ]]/Table1_1[[#This Row],[ Total Revenue ]])</f>
        <v>0.25791392495109378</v>
      </c>
      <c r="N1206" s="63">
        <f>+Table1_1[[#This Row],[Operating Profit (Gross Profit - Total operating expenses)]]/Table1_1[[#This Row],[ Total Revenue ]]</f>
        <v>4.1036813089098345E-2</v>
      </c>
    </row>
    <row r="1207" spans="1:14" x14ac:dyDescent="0.35">
      <c r="A1207" t="s">
        <v>485</v>
      </c>
      <c r="B1207" t="s">
        <v>16</v>
      </c>
      <c r="C1207" s="1">
        <v>42004</v>
      </c>
      <c r="D1207" s="2">
        <v>2555601000</v>
      </c>
      <c r="E1207" s="2">
        <v>1461190000</v>
      </c>
      <c r="F1207" s="2">
        <v>489937000</v>
      </c>
      <c r="G1207" t="s">
        <v>12</v>
      </c>
      <c r="H1207" s="2">
        <v>48138000</v>
      </c>
      <c r="I1207" t="s">
        <v>13</v>
      </c>
      <c r="J1207" t="s">
        <v>164</v>
      </c>
      <c r="K1207" s="2">
        <f>+Table1_1[[#This Row],[ Total Revenue ]]-Table1_1[[#This Row],[ Cost of Goods Sold ]]</f>
        <v>1094411000</v>
      </c>
      <c r="L1207" s="2">
        <f>Table1_1[[#This Row],[Gross Profit (Total Revenue - Cost of Goods Sold)]]-SUM(F1207:H1207)</f>
        <v>556336000</v>
      </c>
      <c r="M1207" s="63">
        <f>1-(Table1_1[[#This Row],[ Cost of Goods Sold ]]/Table1_1[[#This Row],[ Total Revenue ]])</f>
        <v>0.42824016738137138</v>
      </c>
      <c r="N1207" s="63">
        <f>+Table1_1[[#This Row],[Operating Profit (Gross Profit - Total operating expenses)]]/Table1_1[[#This Row],[ Total Revenue ]]</f>
        <v>0.21769282450585986</v>
      </c>
    </row>
    <row r="1208" spans="1:14" x14ac:dyDescent="0.35">
      <c r="A1208" t="s">
        <v>486</v>
      </c>
      <c r="B1208" t="s">
        <v>16</v>
      </c>
      <c r="C1208" s="1">
        <v>42004</v>
      </c>
      <c r="D1208" s="2">
        <v>11035000000</v>
      </c>
      <c r="E1208" s="2">
        <v>7689000000</v>
      </c>
      <c r="F1208" s="2">
        <v>414000000</v>
      </c>
      <c r="G1208" t="s">
        <v>12</v>
      </c>
      <c r="H1208" s="2">
        <v>1156000000</v>
      </c>
      <c r="I1208" t="s">
        <v>42</v>
      </c>
      <c r="J1208" t="s">
        <v>43</v>
      </c>
      <c r="K1208" s="2">
        <f>+Table1_1[[#This Row],[ Total Revenue ]]-Table1_1[[#This Row],[ Cost of Goods Sold ]]</f>
        <v>3346000000</v>
      </c>
      <c r="L1208" s="2">
        <f>Table1_1[[#This Row],[Gross Profit (Total Revenue - Cost of Goods Sold)]]-SUM(F1208:H1208)</f>
        <v>1776000000</v>
      </c>
      <c r="M1208" s="63">
        <f>1-(Table1_1[[#This Row],[ Cost of Goods Sold ]]/Table1_1[[#This Row],[ Total Revenue ]])</f>
        <v>0.30321703670140465</v>
      </c>
      <c r="N1208" s="63">
        <f>+Table1_1[[#This Row],[Operating Profit (Gross Profit - Total operating expenses)]]/Table1_1[[#This Row],[ Total Revenue ]]</f>
        <v>0.16094245582238331</v>
      </c>
    </row>
    <row r="1209" spans="1:14" x14ac:dyDescent="0.35">
      <c r="A1209" t="s">
        <v>487</v>
      </c>
      <c r="B1209" t="s">
        <v>16</v>
      </c>
      <c r="C1209" s="1">
        <v>42004</v>
      </c>
      <c r="D1209" s="2">
        <v>8707000000</v>
      </c>
      <c r="E1209" s="2">
        <v>235000000</v>
      </c>
      <c r="F1209" s="2">
        <v>5518000000</v>
      </c>
      <c r="G1209" t="s">
        <v>12</v>
      </c>
      <c r="H1209" s="2">
        <v>367000000</v>
      </c>
      <c r="I1209" t="s">
        <v>47</v>
      </c>
      <c r="J1209" t="s">
        <v>105</v>
      </c>
      <c r="K1209" s="2">
        <f>+Table1_1[[#This Row],[ Total Revenue ]]-Table1_1[[#This Row],[ Cost of Goods Sold ]]</f>
        <v>8472000000</v>
      </c>
      <c r="L1209" s="2">
        <f>Table1_1[[#This Row],[Gross Profit (Total Revenue - Cost of Goods Sold)]]-SUM(F1209:H1209)</f>
        <v>2587000000</v>
      </c>
      <c r="M1209" s="63">
        <f>1-(Table1_1[[#This Row],[ Cost of Goods Sold ]]/Table1_1[[#This Row],[ Total Revenue ]])</f>
        <v>0.9730102216607327</v>
      </c>
      <c r="N1209" s="63">
        <f>+Table1_1[[#This Row],[Operating Profit (Gross Profit - Total operating expenses)]]/Table1_1[[#This Row],[ Total Revenue ]]</f>
        <v>0.29711726197312505</v>
      </c>
    </row>
    <row r="1210" spans="1:14" x14ac:dyDescent="0.35">
      <c r="A1210" t="s">
        <v>488</v>
      </c>
      <c r="B1210" t="s">
        <v>16</v>
      </c>
      <c r="C1210" s="1">
        <v>42188</v>
      </c>
      <c r="D1210" s="2">
        <v>13739000000</v>
      </c>
      <c r="E1210" s="2">
        <v>9930000000</v>
      </c>
      <c r="F1210" s="2">
        <v>237000000</v>
      </c>
      <c r="G1210" s="2">
        <v>1353000000</v>
      </c>
      <c r="H1210" s="2">
        <v>129000000</v>
      </c>
      <c r="I1210" t="s">
        <v>22</v>
      </c>
      <c r="J1210" t="s">
        <v>489</v>
      </c>
      <c r="K1210" s="2">
        <f>+Table1_1[[#This Row],[ Total Revenue ]]-Table1_1[[#This Row],[ Cost of Goods Sold ]]</f>
        <v>3809000000</v>
      </c>
      <c r="L1210" s="2">
        <f>Table1_1[[#This Row],[Gross Profit (Total Revenue - Cost of Goods Sold)]]-SUM(F1210:H1210)</f>
        <v>2090000000</v>
      </c>
      <c r="M1210" s="63">
        <f>1-(Table1_1[[#This Row],[ Cost of Goods Sold ]]/Table1_1[[#This Row],[ Total Revenue ]])</f>
        <v>0.27723997379721954</v>
      </c>
      <c r="N1210" s="63">
        <f>+Table1_1[[#This Row],[Operating Profit (Gross Profit - Total operating expenses)]]/Table1_1[[#This Row],[ Total Revenue ]]</f>
        <v>0.1521216973578863</v>
      </c>
    </row>
    <row r="1211" spans="1:14" x14ac:dyDescent="0.35">
      <c r="A1211" t="s">
        <v>490</v>
      </c>
      <c r="B1211" t="s">
        <v>16</v>
      </c>
      <c r="C1211" s="1">
        <v>42063</v>
      </c>
      <c r="D1211" s="2">
        <v>6028000000</v>
      </c>
      <c r="E1211" s="2">
        <v>3449400000</v>
      </c>
      <c r="F1211" s="2">
        <v>1078400000</v>
      </c>
      <c r="G1211" t="s">
        <v>12</v>
      </c>
      <c r="H1211" t="s">
        <v>12</v>
      </c>
      <c r="I1211" t="s">
        <v>36</v>
      </c>
      <c r="J1211" t="s">
        <v>491</v>
      </c>
      <c r="K1211" s="2">
        <f>+Table1_1[[#This Row],[ Total Revenue ]]-Table1_1[[#This Row],[ Cost of Goods Sold ]]</f>
        <v>2578600000</v>
      </c>
      <c r="L1211" s="2">
        <f>Table1_1[[#This Row],[Gross Profit (Total Revenue - Cost of Goods Sold)]]-SUM(F1211:H1211)</f>
        <v>1500200000</v>
      </c>
      <c r="M1211" s="63">
        <f>1-(Table1_1[[#This Row],[ Cost of Goods Sold ]]/Table1_1[[#This Row],[ Total Revenue ]])</f>
        <v>0.42777040477770401</v>
      </c>
      <c r="N1211" s="63">
        <f>+Table1_1[[#This Row],[Operating Profit (Gross Profit - Total operating expenses)]]/Table1_1[[#This Row],[ Total Revenue ]]</f>
        <v>0.24887193098871932</v>
      </c>
    </row>
    <row r="1212" spans="1:14" x14ac:dyDescent="0.35">
      <c r="A1212" t="s">
        <v>492</v>
      </c>
      <c r="B1212" t="s">
        <v>16</v>
      </c>
      <c r="C1212" s="1">
        <v>42371</v>
      </c>
      <c r="D1212" s="2">
        <v>11171800000</v>
      </c>
      <c r="E1212" s="2">
        <v>7099800000</v>
      </c>
      <c r="F1212" s="2">
        <v>2681100000</v>
      </c>
      <c r="G1212" t="s">
        <v>12</v>
      </c>
      <c r="H1212" t="s">
        <v>12</v>
      </c>
      <c r="I1212" t="s">
        <v>19</v>
      </c>
      <c r="J1212" t="s">
        <v>480</v>
      </c>
      <c r="K1212" s="2">
        <f>+Table1_1[[#This Row],[ Total Revenue ]]-Table1_1[[#This Row],[ Cost of Goods Sold ]]</f>
        <v>4072000000</v>
      </c>
      <c r="L1212" s="2">
        <f>Table1_1[[#This Row],[Gross Profit (Total Revenue - Cost of Goods Sold)]]-SUM(F1212:H1212)</f>
        <v>1390900000</v>
      </c>
      <c r="M1212" s="63">
        <f>1-(Table1_1[[#This Row],[ Cost of Goods Sold ]]/Table1_1[[#This Row],[ Total Revenue ]])</f>
        <v>0.36448916020694966</v>
      </c>
      <c r="N1212" s="63">
        <f>+Table1_1[[#This Row],[Operating Profit (Gross Profit - Total operating expenses)]]/Table1_1[[#This Row],[ Total Revenue ]]</f>
        <v>0.12450097567088562</v>
      </c>
    </row>
    <row r="1213" spans="1:14" x14ac:dyDescent="0.35">
      <c r="A1213" t="s">
        <v>493</v>
      </c>
      <c r="B1213" t="s">
        <v>16</v>
      </c>
      <c r="C1213" s="1">
        <v>42279</v>
      </c>
      <c r="D1213" s="2">
        <v>3258400000</v>
      </c>
      <c r="E1213" s="2">
        <v>1703900000</v>
      </c>
      <c r="F1213" s="2">
        <v>191300000</v>
      </c>
      <c r="G1213" s="2">
        <v>303200000</v>
      </c>
      <c r="H1213" s="2">
        <v>33500000</v>
      </c>
      <c r="I1213" t="s">
        <v>22</v>
      </c>
      <c r="J1213" t="s">
        <v>34</v>
      </c>
      <c r="K1213" s="2">
        <f>+Table1_1[[#This Row],[ Total Revenue ]]-Table1_1[[#This Row],[ Cost of Goods Sold ]]</f>
        <v>1554500000</v>
      </c>
      <c r="L1213" s="2">
        <f>Table1_1[[#This Row],[Gross Profit (Total Revenue - Cost of Goods Sold)]]-SUM(F1213:H1213)</f>
        <v>1026500000</v>
      </c>
      <c r="M1213" s="63">
        <f>1-(Table1_1[[#This Row],[ Cost of Goods Sold ]]/Table1_1[[#This Row],[ Total Revenue ]])</f>
        <v>0.47707463785907189</v>
      </c>
      <c r="N1213" s="63">
        <f>+Table1_1[[#This Row],[Operating Profit (Gross Profit - Total operating expenses)]]/Table1_1[[#This Row],[ Total Revenue ]]</f>
        <v>0.31503191750552417</v>
      </c>
    </row>
    <row r="1214" spans="1:14" x14ac:dyDescent="0.35">
      <c r="A1214" t="s">
        <v>494</v>
      </c>
      <c r="B1214" t="s">
        <v>16</v>
      </c>
      <c r="C1214" s="1">
        <v>42004</v>
      </c>
      <c r="D1214" s="2">
        <v>4038000000</v>
      </c>
      <c r="E1214" s="2">
        <v>427000000</v>
      </c>
      <c r="F1214" s="2">
        <v>1296000000</v>
      </c>
      <c r="G1214" t="s">
        <v>12</v>
      </c>
      <c r="H1214" s="2">
        <v>942000000</v>
      </c>
      <c r="I1214" t="s">
        <v>83</v>
      </c>
      <c r="J1214" t="s">
        <v>84</v>
      </c>
      <c r="K1214" s="2">
        <f>+Table1_1[[#This Row],[ Total Revenue ]]-Table1_1[[#This Row],[ Cost of Goods Sold ]]</f>
        <v>3611000000</v>
      </c>
      <c r="L1214" s="2">
        <f>Table1_1[[#This Row],[Gross Profit (Total Revenue - Cost of Goods Sold)]]-SUM(F1214:H1214)</f>
        <v>1373000000</v>
      </c>
      <c r="M1214" s="63">
        <f>1-(Table1_1[[#This Row],[ Cost of Goods Sold ]]/Table1_1[[#This Row],[ Total Revenue ]])</f>
        <v>0.89425458147597825</v>
      </c>
      <c r="N1214" s="63">
        <f>+Table1_1[[#This Row],[Operating Profit (Gross Profit - Total operating expenses)]]/Table1_1[[#This Row],[ Total Revenue ]]</f>
        <v>0.34001981178801388</v>
      </c>
    </row>
    <row r="1215" spans="1:14" x14ac:dyDescent="0.35">
      <c r="A1215" t="s">
        <v>495</v>
      </c>
      <c r="B1215" t="s">
        <v>16</v>
      </c>
      <c r="C1215" s="1">
        <v>42004</v>
      </c>
      <c r="D1215" s="2">
        <v>12727000000</v>
      </c>
      <c r="E1215" s="2">
        <v>470000000</v>
      </c>
      <c r="F1215" s="2">
        <v>2927000000</v>
      </c>
      <c r="G1215" t="s">
        <v>12</v>
      </c>
      <c r="H1215" s="2">
        <v>5492000000</v>
      </c>
      <c r="I1215" t="s">
        <v>47</v>
      </c>
      <c r="J1215" t="s">
        <v>100</v>
      </c>
      <c r="K1215" s="2">
        <f>+Table1_1[[#This Row],[ Total Revenue ]]-Table1_1[[#This Row],[ Cost of Goods Sold ]]</f>
        <v>12257000000</v>
      </c>
      <c r="L1215" s="2">
        <f>Table1_1[[#This Row],[Gross Profit (Total Revenue - Cost of Goods Sold)]]-SUM(F1215:H1215)</f>
        <v>3838000000</v>
      </c>
      <c r="M1215" s="63">
        <f>1-(Table1_1[[#This Row],[ Cost of Goods Sold ]]/Table1_1[[#This Row],[ Total Revenue ]])</f>
        <v>0.96307063722794062</v>
      </c>
      <c r="N1215" s="63">
        <f>+Table1_1[[#This Row],[Operating Profit (Gross Profit - Total operating expenses)]]/Table1_1[[#This Row],[ Total Revenue ]]</f>
        <v>0.30156360493439144</v>
      </c>
    </row>
    <row r="1216" spans="1:14" x14ac:dyDescent="0.35">
      <c r="A1216" t="s">
        <v>496</v>
      </c>
      <c r="B1216" t="s">
        <v>16</v>
      </c>
      <c r="C1216" s="1">
        <v>42369</v>
      </c>
      <c r="D1216" s="2">
        <v>9946000000</v>
      </c>
      <c r="E1216" s="2">
        <v>3344000000</v>
      </c>
      <c r="F1216" s="2">
        <v>3906000000</v>
      </c>
      <c r="G1216" s="2">
        <v>625000000</v>
      </c>
      <c r="H1216" s="2">
        <v>210000000</v>
      </c>
      <c r="I1216" t="s">
        <v>25</v>
      </c>
      <c r="J1216" t="s">
        <v>30</v>
      </c>
      <c r="K1216" s="2">
        <f>+Table1_1[[#This Row],[ Total Revenue ]]-Table1_1[[#This Row],[ Cost of Goods Sold ]]</f>
        <v>6602000000</v>
      </c>
      <c r="L1216" s="2">
        <f>Table1_1[[#This Row],[Gross Profit (Total Revenue - Cost of Goods Sold)]]-SUM(F1216:H1216)</f>
        <v>1861000000</v>
      </c>
      <c r="M1216" s="63">
        <f>1-(Table1_1[[#This Row],[ Cost of Goods Sold ]]/Table1_1[[#This Row],[ Total Revenue ]])</f>
        <v>0.66378443595415249</v>
      </c>
      <c r="N1216" s="63">
        <f>+Table1_1[[#This Row],[Operating Profit (Gross Profit - Total operating expenses)]]/Table1_1[[#This Row],[ Total Revenue ]]</f>
        <v>0.18711039613915142</v>
      </c>
    </row>
    <row r="1217" spans="1:14" x14ac:dyDescent="0.35">
      <c r="A1217" t="s">
        <v>497</v>
      </c>
      <c r="B1217" t="s">
        <v>16</v>
      </c>
      <c r="C1217" s="1">
        <v>42097</v>
      </c>
      <c r="D1217" s="2">
        <v>3956000000</v>
      </c>
      <c r="E1217" s="2">
        <v>727000000</v>
      </c>
      <c r="F1217" s="2">
        <v>2012000000</v>
      </c>
      <c r="G1217" s="2">
        <v>812000000</v>
      </c>
      <c r="H1217" s="2">
        <v>87000000</v>
      </c>
      <c r="I1217" t="s">
        <v>22</v>
      </c>
      <c r="J1217" t="s">
        <v>32</v>
      </c>
      <c r="K1217" s="2">
        <f>+Table1_1[[#This Row],[ Total Revenue ]]-Table1_1[[#This Row],[ Cost of Goods Sold ]]</f>
        <v>3229000000</v>
      </c>
      <c r="L1217" s="2">
        <f>Table1_1[[#This Row],[Gross Profit (Total Revenue - Cost of Goods Sold)]]-SUM(F1217:H1217)</f>
        <v>318000000</v>
      </c>
      <c r="M1217" s="63">
        <f>1-(Table1_1[[#This Row],[ Cost of Goods Sold ]]/Table1_1[[#This Row],[ Total Revenue ]])</f>
        <v>0.8162285136501517</v>
      </c>
      <c r="N1217" s="63">
        <f>+Table1_1[[#This Row],[Operating Profit (Gross Profit - Total operating expenses)]]/Table1_1[[#This Row],[ Total Revenue ]]</f>
        <v>8.0384226491405461E-2</v>
      </c>
    </row>
    <row r="1218" spans="1:14" x14ac:dyDescent="0.35">
      <c r="A1218" t="s">
        <v>498</v>
      </c>
      <c r="B1218" t="s">
        <v>16</v>
      </c>
      <c r="C1218" s="1">
        <v>42182</v>
      </c>
      <c r="D1218" s="2">
        <v>48680752000</v>
      </c>
      <c r="E1218" s="2">
        <v>40129236000</v>
      </c>
      <c r="F1218" t="s">
        <v>12</v>
      </c>
      <c r="G1218" t="s">
        <v>12</v>
      </c>
      <c r="H1218" t="s">
        <v>12</v>
      </c>
      <c r="I1218" t="s">
        <v>36</v>
      </c>
      <c r="J1218" t="s">
        <v>499</v>
      </c>
      <c r="K1218" s="2">
        <f>+Table1_1[[#This Row],[ Total Revenue ]]-Table1_1[[#This Row],[ Cost of Goods Sold ]]</f>
        <v>8551516000</v>
      </c>
      <c r="L1218" s="2">
        <f>Table1_1[[#This Row],[Gross Profit (Total Revenue - Cost of Goods Sold)]]-SUM(F1218:H1218)</f>
        <v>8551516000</v>
      </c>
      <c r="M1218" s="63">
        <f>1-(Table1_1[[#This Row],[ Cost of Goods Sold ]]/Table1_1[[#This Row],[ Total Revenue ]])</f>
        <v>0.17566524033975484</v>
      </c>
      <c r="N1218" s="63">
        <f>+Table1_1[[#This Row],[Operating Profit (Gross Profit - Total operating expenses)]]/Table1_1[[#This Row],[ Total Revenue ]]</f>
        <v>0.17566524033975481</v>
      </c>
    </row>
    <row r="1219" spans="1:14" x14ac:dyDescent="0.35">
      <c r="A1219" t="s">
        <v>500</v>
      </c>
      <c r="B1219" t="s">
        <v>16</v>
      </c>
      <c r="C1219" s="1">
        <v>42004</v>
      </c>
      <c r="D1219" s="2">
        <v>132447000000</v>
      </c>
      <c r="E1219" s="2">
        <v>60145000000</v>
      </c>
      <c r="F1219" s="2">
        <v>41817000000</v>
      </c>
      <c r="G1219" t="s">
        <v>12</v>
      </c>
      <c r="H1219" s="2">
        <v>18273000000</v>
      </c>
      <c r="I1219" t="s">
        <v>182</v>
      </c>
      <c r="J1219" t="s">
        <v>183</v>
      </c>
      <c r="K1219" s="2">
        <f>+Table1_1[[#This Row],[ Total Revenue ]]-Table1_1[[#This Row],[ Cost of Goods Sold ]]</f>
        <v>72302000000</v>
      </c>
      <c r="L1219" s="2">
        <f>Table1_1[[#This Row],[Gross Profit (Total Revenue - Cost of Goods Sold)]]-SUM(F1219:H1219)</f>
        <v>12212000000</v>
      </c>
      <c r="M1219" s="63">
        <f>1-(Table1_1[[#This Row],[ Cost of Goods Sold ]]/Table1_1[[#This Row],[ Total Revenue ]])</f>
        <v>0.54589382922980512</v>
      </c>
      <c r="N1219" s="63">
        <f>+Table1_1[[#This Row],[Operating Profit (Gross Profit - Total operating expenses)]]/Table1_1[[#This Row],[ Total Revenue ]]</f>
        <v>9.2202918903410425E-2</v>
      </c>
    </row>
    <row r="1220" spans="1:14" x14ac:dyDescent="0.35">
      <c r="A1220" t="s">
        <v>501</v>
      </c>
      <c r="B1220" t="s">
        <v>16</v>
      </c>
      <c r="C1220" s="1">
        <v>42369</v>
      </c>
      <c r="D1220" s="2">
        <v>3567500000</v>
      </c>
      <c r="E1220" s="2">
        <v>2163500000</v>
      </c>
      <c r="F1220" s="2">
        <v>1051800000</v>
      </c>
      <c r="G1220" t="s">
        <v>12</v>
      </c>
      <c r="H1220" t="s">
        <v>12</v>
      </c>
      <c r="I1220" t="s">
        <v>36</v>
      </c>
      <c r="J1220" t="s">
        <v>502</v>
      </c>
      <c r="K1220" s="2">
        <f>+Table1_1[[#This Row],[ Total Revenue ]]-Table1_1[[#This Row],[ Cost of Goods Sold ]]</f>
        <v>1404000000</v>
      </c>
      <c r="L1220" s="2">
        <f>Table1_1[[#This Row],[Gross Profit (Total Revenue - Cost of Goods Sold)]]-SUM(F1220:H1220)</f>
        <v>352200000</v>
      </c>
      <c r="M1220" s="63">
        <f>1-(Table1_1[[#This Row],[ Cost of Goods Sold ]]/Table1_1[[#This Row],[ Total Revenue ]])</f>
        <v>0.39355290819901889</v>
      </c>
      <c r="N1220" s="63">
        <f>+Table1_1[[#This Row],[Operating Profit (Gross Profit - Total operating expenses)]]/Table1_1[[#This Row],[ Total Revenue ]]</f>
        <v>9.8724597056762439E-2</v>
      </c>
    </row>
    <row r="1221" spans="1:14" x14ac:dyDescent="0.35">
      <c r="A1221" t="s">
        <v>503</v>
      </c>
      <c r="B1221" t="s">
        <v>16</v>
      </c>
      <c r="C1221" s="1">
        <v>42004</v>
      </c>
      <c r="D1221" s="2">
        <v>2732000000</v>
      </c>
      <c r="E1221" s="2">
        <v>1253000000</v>
      </c>
      <c r="F1221" s="2">
        <v>770000000</v>
      </c>
      <c r="G1221" s="2">
        <v>206000000</v>
      </c>
      <c r="H1221" t="s">
        <v>12</v>
      </c>
      <c r="I1221" t="s">
        <v>22</v>
      </c>
      <c r="J1221" t="s">
        <v>32</v>
      </c>
      <c r="K1221" s="2">
        <f>+Table1_1[[#This Row],[ Total Revenue ]]-Table1_1[[#This Row],[ Cost of Goods Sold ]]</f>
        <v>1479000000</v>
      </c>
      <c r="L1221" s="2">
        <f>Table1_1[[#This Row],[Gross Profit (Total Revenue - Cost of Goods Sold)]]-SUM(F1221:H1221)</f>
        <v>503000000</v>
      </c>
      <c r="M1221" s="63">
        <f>1-(Table1_1[[#This Row],[ Cost of Goods Sold ]]/Table1_1[[#This Row],[ Total Revenue ]])</f>
        <v>0.54136163982430452</v>
      </c>
      <c r="N1221" s="63">
        <f>+Table1_1[[#This Row],[Operating Profit (Gross Profit - Total operating expenses)]]/Table1_1[[#This Row],[ Total Revenue ]]</f>
        <v>0.18411420204978038</v>
      </c>
    </row>
    <row r="1222" spans="1:14" x14ac:dyDescent="0.35">
      <c r="A1222" t="s">
        <v>504</v>
      </c>
      <c r="B1222" t="s">
        <v>16</v>
      </c>
      <c r="C1222" s="1">
        <v>42277</v>
      </c>
      <c r="D1222" s="2">
        <v>2707115000</v>
      </c>
      <c r="E1222" s="2">
        <v>1257270000</v>
      </c>
      <c r="F1222" s="2">
        <v>321624000</v>
      </c>
      <c r="G1222" t="s">
        <v>12</v>
      </c>
      <c r="H1222" s="2">
        <v>54219000</v>
      </c>
      <c r="I1222" t="s">
        <v>13</v>
      </c>
      <c r="J1222" t="s">
        <v>91</v>
      </c>
      <c r="K1222" s="2">
        <f>+Table1_1[[#This Row],[ Total Revenue ]]-Table1_1[[#This Row],[ Cost of Goods Sold ]]</f>
        <v>1449845000</v>
      </c>
      <c r="L1222" s="2">
        <f>Table1_1[[#This Row],[Gross Profit (Total Revenue - Cost of Goods Sold)]]-SUM(F1222:H1222)</f>
        <v>1074002000</v>
      </c>
      <c r="M1222" s="63">
        <f>1-(Table1_1[[#This Row],[ Cost of Goods Sold ]]/Table1_1[[#This Row],[ Total Revenue ]])</f>
        <v>0.5355683079588418</v>
      </c>
      <c r="N1222" s="63">
        <f>+Table1_1[[#This Row],[Operating Profit (Gross Profit - Total operating expenses)]]/Table1_1[[#This Row],[ Total Revenue ]]</f>
        <v>0.39673305345358434</v>
      </c>
    </row>
    <row r="1223" spans="1:14" x14ac:dyDescent="0.35">
      <c r="A1223" t="s">
        <v>505</v>
      </c>
      <c r="B1223" t="s">
        <v>16</v>
      </c>
      <c r="C1223" s="1">
        <v>42272</v>
      </c>
      <c r="D1223" s="2">
        <v>12233000000</v>
      </c>
      <c r="E1223" s="2">
        <v>8146000000</v>
      </c>
      <c r="F1223" s="2">
        <v>1504000000</v>
      </c>
      <c r="G1223" s="2">
        <v>627000000</v>
      </c>
      <c r="H1223" t="s">
        <v>12</v>
      </c>
      <c r="I1223" t="s">
        <v>22</v>
      </c>
      <c r="J1223" t="s">
        <v>506</v>
      </c>
      <c r="K1223" s="2">
        <f>+Table1_1[[#This Row],[ Total Revenue ]]-Table1_1[[#This Row],[ Cost of Goods Sold ]]</f>
        <v>4087000000</v>
      </c>
      <c r="L1223" s="2">
        <f>Table1_1[[#This Row],[Gross Profit (Total Revenue - Cost of Goods Sold)]]-SUM(F1223:H1223)</f>
        <v>1956000000</v>
      </c>
      <c r="M1223" s="63">
        <f>1-(Table1_1[[#This Row],[ Cost of Goods Sold ]]/Table1_1[[#This Row],[ Total Revenue ]])</f>
        <v>0.33409629690182296</v>
      </c>
      <c r="N1223" s="63">
        <f>+Table1_1[[#This Row],[Operating Profit (Gross Profit - Total operating expenses)]]/Table1_1[[#This Row],[ Total Revenue ]]</f>
        <v>0.15989536499632143</v>
      </c>
    </row>
    <row r="1224" spans="1:14" x14ac:dyDescent="0.35">
      <c r="A1224" t="s">
        <v>507</v>
      </c>
      <c r="B1224" t="s">
        <v>16</v>
      </c>
      <c r="C1224" s="1">
        <v>42004</v>
      </c>
      <c r="D1224" s="2">
        <v>2626141000</v>
      </c>
      <c r="E1224" s="2">
        <v>954990000</v>
      </c>
      <c r="F1224" s="2">
        <v>766854000</v>
      </c>
      <c r="G1224" t="s">
        <v>12</v>
      </c>
      <c r="H1224" s="2">
        <v>151837000</v>
      </c>
      <c r="I1224" t="s">
        <v>19</v>
      </c>
      <c r="J1224" t="s">
        <v>508</v>
      </c>
      <c r="K1224" s="2">
        <f>+Table1_1[[#This Row],[ Total Revenue ]]-Table1_1[[#This Row],[ Cost of Goods Sold ]]</f>
        <v>1671151000</v>
      </c>
      <c r="L1224" s="2">
        <f>Table1_1[[#This Row],[Gross Profit (Total Revenue - Cost of Goods Sold)]]-SUM(F1224:H1224)</f>
        <v>752460000</v>
      </c>
      <c r="M1224" s="63">
        <f>1-(Table1_1[[#This Row],[ Cost of Goods Sold ]]/Table1_1[[#This Row],[ Total Revenue ]])</f>
        <v>0.63635235122561973</v>
      </c>
      <c r="N1224" s="63">
        <f>+Table1_1[[#This Row],[Operating Profit (Gross Profit - Total operating expenses)]]/Table1_1[[#This Row],[ Total Revenue ]]</f>
        <v>0.28652688488546502</v>
      </c>
    </row>
    <row r="1225" spans="1:14" x14ac:dyDescent="0.35">
      <c r="A1225" t="s">
        <v>509</v>
      </c>
      <c r="B1225" t="s">
        <v>16</v>
      </c>
      <c r="C1225" s="1">
        <v>42035</v>
      </c>
      <c r="D1225" s="2">
        <v>72618000000</v>
      </c>
      <c r="E1225" s="2">
        <v>51278000000</v>
      </c>
      <c r="F1225" s="2">
        <v>14676000000</v>
      </c>
      <c r="G1225" t="s">
        <v>12</v>
      </c>
      <c r="H1225" s="2">
        <v>2129000000</v>
      </c>
      <c r="I1225" t="s">
        <v>19</v>
      </c>
      <c r="J1225" t="s">
        <v>197</v>
      </c>
      <c r="K1225" s="2">
        <f>+Table1_1[[#This Row],[ Total Revenue ]]-Table1_1[[#This Row],[ Cost of Goods Sold ]]</f>
        <v>21340000000</v>
      </c>
      <c r="L1225" s="2">
        <f>Table1_1[[#This Row],[Gross Profit (Total Revenue - Cost of Goods Sold)]]-SUM(F1225:H1225)</f>
        <v>4535000000</v>
      </c>
      <c r="M1225" s="63">
        <f>1-(Table1_1[[#This Row],[ Cost of Goods Sold ]]/Table1_1[[#This Row],[ Total Revenue ]])</f>
        <v>0.29386653446803823</v>
      </c>
      <c r="N1225" s="63">
        <f>+Table1_1[[#This Row],[Operating Profit (Gross Profit - Total operating expenses)]]/Table1_1[[#This Row],[ Total Revenue ]]</f>
        <v>6.2450081247073727E-2</v>
      </c>
    </row>
    <row r="1226" spans="1:14" x14ac:dyDescent="0.35">
      <c r="A1226" t="s">
        <v>510</v>
      </c>
      <c r="B1226" t="s">
        <v>16</v>
      </c>
      <c r="C1226" s="1">
        <v>42035</v>
      </c>
      <c r="D1226" s="2">
        <v>4249900000</v>
      </c>
      <c r="E1226" s="2">
        <v>1712700000</v>
      </c>
      <c r="F1226" s="2">
        <v>1645800000</v>
      </c>
      <c r="G1226" t="s">
        <v>12</v>
      </c>
      <c r="H1226" t="s">
        <v>12</v>
      </c>
      <c r="I1226" t="s">
        <v>19</v>
      </c>
      <c r="J1226" t="s">
        <v>289</v>
      </c>
      <c r="K1226" s="2">
        <f>+Table1_1[[#This Row],[ Total Revenue ]]-Table1_1[[#This Row],[ Cost of Goods Sold ]]</f>
        <v>2537200000</v>
      </c>
      <c r="L1226" s="2">
        <f>Table1_1[[#This Row],[Gross Profit (Total Revenue - Cost of Goods Sold)]]-SUM(F1226:H1226)</f>
        <v>891400000</v>
      </c>
      <c r="M1226" s="63">
        <f>1-(Table1_1[[#This Row],[ Cost of Goods Sold ]]/Table1_1[[#This Row],[ Total Revenue ]])</f>
        <v>0.59700228240664488</v>
      </c>
      <c r="N1226" s="63">
        <f>+Table1_1[[#This Row],[Operating Profit (Gross Profit - Total operating expenses)]]/Table1_1[[#This Row],[ Total Revenue ]]</f>
        <v>0.20974611167321583</v>
      </c>
    </row>
    <row r="1227" spans="1:14" x14ac:dyDescent="0.35">
      <c r="A1227" t="s">
        <v>511</v>
      </c>
      <c r="B1227" t="s">
        <v>16</v>
      </c>
      <c r="C1227" s="1">
        <v>42035</v>
      </c>
      <c r="D1227" s="2">
        <v>29078407000</v>
      </c>
      <c r="E1227" s="2">
        <v>20776522000</v>
      </c>
      <c r="F1227" s="2">
        <v>4695384000</v>
      </c>
      <c r="G1227" t="s">
        <v>12</v>
      </c>
      <c r="H1227" t="s">
        <v>12</v>
      </c>
      <c r="I1227" t="s">
        <v>19</v>
      </c>
      <c r="J1227" t="s">
        <v>257</v>
      </c>
      <c r="K1227" s="2">
        <f>+Table1_1[[#This Row],[ Total Revenue ]]-Table1_1[[#This Row],[ Cost of Goods Sold ]]</f>
        <v>8301885000</v>
      </c>
      <c r="L1227" s="2">
        <f>Table1_1[[#This Row],[Gross Profit (Total Revenue - Cost of Goods Sold)]]-SUM(F1227:H1227)</f>
        <v>3606501000</v>
      </c>
      <c r="M1227" s="63">
        <f>1-(Table1_1[[#This Row],[ Cost of Goods Sold ]]/Table1_1[[#This Row],[ Total Revenue ]])</f>
        <v>0.28549999317362884</v>
      </c>
      <c r="N1227" s="63">
        <f>+Table1_1[[#This Row],[Operating Profit (Gross Profit - Total operating expenses)]]/Table1_1[[#This Row],[ Total Revenue ]]</f>
        <v>0.1240267735436814</v>
      </c>
    </row>
    <row r="1228" spans="1:14" x14ac:dyDescent="0.35">
      <c r="A1228" t="s">
        <v>512</v>
      </c>
      <c r="B1228" t="s">
        <v>16</v>
      </c>
      <c r="C1228" s="1">
        <v>42004</v>
      </c>
      <c r="D1228" s="2">
        <v>3620095000</v>
      </c>
      <c r="E1228" s="2">
        <v>1903384000</v>
      </c>
      <c r="F1228" t="s">
        <v>12</v>
      </c>
      <c r="G1228" t="s">
        <v>12</v>
      </c>
      <c r="H1228" s="2">
        <v>855908000</v>
      </c>
      <c r="I1228" t="s">
        <v>47</v>
      </c>
      <c r="J1228" t="s">
        <v>48</v>
      </c>
      <c r="K1228" s="2">
        <f>+Table1_1[[#This Row],[ Total Revenue ]]-Table1_1[[#This Row],[ Cost of Goods Sold ]]</f>
        <v>1716711000</v>
      </c>
      <c r="L1228" s="2">
        <f>Table1_1[[#This Row],[Gross Profit (Total Revenue - Cost of Goods Sold)]]-SUM(F1228:H1228)</f>
        <v>860803000</v>
      </c>
      <c r="M1228" s="63">
        <f>1-(Table1_1[[#This Row],[ Cost of Goods Sold ]]/Table1_1[[#This Row],[ Total Revenue ]])</f>
        <v>0.47421711308681125</v>
      </c>
      <c r="N1228" s="63">
        <f>+Table1_1[[#This Row],[Operating Profit (Gross Profit - Total operating expenses)]]/Table1_1[[#This Row],[ Total Revenue ]]</f>
        <v>0.23778464377316064</v>
      </c>
    </row>
    <row r="1229" spans="1:14" x14ac:dyDescent="0.35">
      <c r="A1229" t="s">
        <v>513</v>
      </c>
      <c r="B1229" t="s">
        <v>16</v>
      </c>
      <c r="C1229" s="1">
        <v>42004</v>
      </c>
      <c r="D1229" s="2">
        <v>16889600000</v>
      </c>
      <c r="E1229" s="2">
        <v>9397600000</v>
      </c>
      <c r="F1229" s="2">
        <v>4896100000</v>
      </c>
      <c r="G1229" s="2">
        <v>691100000</v>
      </c>
      <c r="H1229" t="s">
        <v>12</v>
      </c>
      <c r="I1229" t="s">
        <v>25</v>
      </c>
      <c r="J1229" t="s">
        <v>30</v>
      </c>
      <c r="K1229" s="2">
        <f>+Table1_1[[#This Row],[ Total Revenue ]]-Table1_1[[#This Row],[ Cost of Goods Sold ]]</f>
        <v>7492000000</v>
      </c>
      <c r="L1229" s="2">
        <f>Table1_1[[#This Row],[Gross Profit (Total Revenue - Cost of Goods Sold)]]-SUM(F1229:H1229)</f>
        <v>1904800000</v>
      </c>
      <c r="M1229" s="63">
        <f>1-(Table1_1[[#This Row],[ Cost of Goods Sold ]]/Table1_1[[#This Row],[ Total Revenue ]])</f>
        <v>0.44358658582796517</v>
      </c>
      <c r="N1229" s="63">
        <f>+Table1_1[[#This Row],[Operating Profit (Gross Profit - Total operating expenses)]]/Table1_1[[#This Row],[ Total Revenue ]]</f>
        <v>0.11277946191739295</v>
      </c>
    </row>
    <row r="1230" spans="1:14" x14ac:dyDescent="0.35">
      <c r="A1230" t="s">
        <v>514</v>
      </c>
      <c r="B1230" t="s">
        <v>16</v>
      </c>
      <c r="C1230" s="1">
        <v>42004</v>
      </c>
      <c r="D1230" s="2">
        <v>1246000000</v>
      </c>
      <c r="E1230" s="2">
        <v>40000000</v>
      </c>
      <c r="F1230" s="2">
        <v>801000000</v>
      </c>
      <c r="G1230" t="s">
        <v>12</v>
      </c>
      <c r="H1230" s="2">
        <v>65000000</v>
      </c>
      <c r="I1230" t="s">
        <v>19</v>
      </c>
      <c r="J1230" t="s">
        <v>77</v>
      </c>
      <c r="K1230" s="2">
        <f>+Table1_1[[#This Row],[ Total Revenue ]]-Table1_1[[#This Row],[ Cost of Goods Sold ]]</f>
        <v>1206000000</v>
      </c>
      <c r="L1230" s="2">
        <f>Table1_1[[#This Row],[Gross Profit (Total Revenue - Cost of Goods Sold)]]-SUM(F1230:H1230)</f>
        <v>340000000</v>
      </c>
      <c r="M1230" s="63">
        <f>1-(Table1_1[[#This Row],[ Cost of Goods Sold ]]/Table1_1[[#This Row],[ Total Revenue ]])</f>
        <v>0.9678972712680578</v>
      </c>
      <c r="N1230" s="63">
        <f>+Table1_1[[#This Row],[Operating Profit (Gross Profit - Total operating expenses)]]/Table1_1[[#This Row],[ Total Revenue ]]</f>
        <v>0.27287319422150885</v>
      </c>
    </row>
    <row r="1231" spans="1:14" x14ac:dyDescent="0.35">
      <c r="A1231" t="s">
        <v>515</v>
      </c>
      <c r="B1231" t="s">
        <v>16</v>
      </c>
      <c r="C1231" s="1">
        <v>42369</v>
      </c>
      <c r="D1231" s="2">
        <v>26815000000</v>
      </c>
      <c r="E1231" s="2">
        <v>13723000000</v>
      </c>
      <c r="F1231" s="2">
        <v>4094000000</v>
      </c>
      <c r="G1231" t="s">
        <v>12</v>
      </c>
      <c r="H1231" s="2">
        <v>3885000000</v>
      </c>
      <c r="I1231" t="s">
        <v>47</v>
      </c>
      <c r="J1231" t="s">
        <v>50</v>
      </c>
      <c r="K1231" s="2">
        <f>+Table1_1[[#This Row],[ Total Revenue ]]-Table1_1[[#This Row],[ Cost of Goods Sold ]]</f>
        <v>13092000000</v>
      </c>
      <c r="L1231" s="2">
        <f>Table1_1[[#This Row],[Gross Profit (Total Revenue - Cost of Goods Sold)]]-SUM(F1231:H1231)</f>
        <v>5113000000</v>
      </c>
      <c r="M1231" s="63">
        <f>1-(Table1_1[[#This Row],[ Cost of Goods Sold ]]/Table1_1[[#This Row],[ Total Revenue ]])</f>
        <v>0.48823419727764306</v>
      </c>
      <c r="N1231" s="63">
        <f>+Table1_1[[#This Row],[Operating Profit (Gross Profit - Total operating expenses)]]/Table1_1[[#This Row],[ Total Revenue ]]</f>
        <v>0.19067685996643668</v>
      </c>
    </row>
    <row r="1232" spans="1:14" x14ac:dyDescent="0.35">
      <c r="A1232" t="s">
        <v>516</v>
      </c>
      <c r="B1232" t="s">
        <v>16</v>
      </c>
      <c r="C1232" s="1">
        <v>42000</v>
      </c>
      <c r="D1232" s="2">
        <v>5711715000</v>
      </c>
      <c r="E1232" s="2">
        <v>3761300000</v>
      </c>
      <c r="F1232" s="2">
        <v>1246308000</v>
      </c>
      <c r="G1232" t="s">
        <v>12</v>
      </c>
      <c r="H1232" s="2">
        <v>114635000</v>
      </c>
      <c r="I1232" t="s">
        <v>19</v>
      </c>
      <c r="J1232" t="s">
        <v>517</v>
      </c>
      <c r="K1232" s="2">
        <f>+Table1_1[[#This Row],[ Total Revenue ]]-Table1_1[[#This Row],[ Cost of Goods Sold ]]</f>
        <v>1950415000</v>
      </c>
      <c r="L1232" s="2">
        <f>Table1_1[[#This Row],[Gross Profit (Total Revenue - Cost of Goods Sold)]]-SUM(F1232:H1232)</f>
        <v>589472000</v>
      </c>
      <c r="M1232" s="63">
        <f>1-(Table1_1[[#This Row],[ Cost of Goods Sold ]]/Table1_1[[#This Row],[ Total Revenue ]])</f>
        <v>0.34147624662645104</v>
      </c>
      <c r="N1232" s="63">
        <f>+Table1_1[[#This Row],[Operating Profit (Gross Profit - Total operating expenses)]]/Table1_1[[#This Row],[ Total Revenue ]]</f>
        <v>0.10320402891250702</v>
      </c>
    </row>
    <row r="1233" spans="1:14" x14ac:dyDescent="0.35">
      <c r="A1233" t="s">
        <v>518</v>
      </c>
      <c r="B1233" t="s">
        <v>16</v>
      </c>
      <c r="C1233" s="1">
        <v>42280</v>
      </c>
      <c r="D1233" s="2">
        <v>41373000000</v>
      </c>
      <c r="E1233" s="2">
        <v>37456000000</v>
      </c>
      <c r="F1233" s="2">
        <v>1748000000</v>
      </c>
      <c r="G1233" t="s">
        <v>12</v>
      </c>
      <c r="H1233" t="s">
        <v>12</v>
      </c>
      <c r="I1233" t="s">
        <v>36</v>
      </c>
      <c r="J1233" t="s">
        <v>124</v>
      </c>
      <c r="K1233" s="2">
        <f>+Table1_1[[#This Row],[ Total Revenue ]]-Table1_1[[#This Row],[ Cost of Goods Sold ]]</f>
        <v>3917000000</v>
      </c>
      <c r="L1233" s="2">
        <f>Table1_1[[#This Row],[Gross Profit (Total Revenue - Cost of Goods Sold)]]-SUM(F1233:H1233)</f>
        <v>2169000000</v>
      </c>
      <c r="M1233" s="63">
        <f>1-(Table1_1[[#This Row],[ Cost of Goods Sold ]]/Table1_1[[#This Row],[ Total Revenue ]])</f>
        <v>9.4675271312208431E-2</v>
      </c>
      <c r="N1233" s="63">
        <f>+Table1_1[[#This Row],[Operating Profit (Gross Profit - Total operating expenses)]]/Table1_1[[#This Row],[ Total Revenue ]]</f>
        <v>5.2425494887970416E-2</v>
      </c>
    </row>
    <row r="1234" spans="1:14" x14ac:dyDescent="0.35">
      <c r="A1234" t="s">
        <v>519</v>
      </c>
      <c r="B1234" t="s">
        <v>16</v>
      </c>
      <c r="C1234" s="1">
        <v>42004</v>
      </c>
      <c r="D1234" s="2">
        <v>40633000000</v>
      </c>
      <c r="E1234" s="2">
        <v>35673000000</v>
      </c>
      <c r="F1234" s="2">
        <v>2762000000</v>
      </c>
      <c r="G1234" t="s">
        <v>12</v>
      </c>
      <c r="H1234" s="2">
        <v>562000000</v>
      </c>
      <c r="I1234" t="s">
        <v>83</v>
      </c>
      <c r="J1234" t="s">
        <v>341</v>
      </c>
      <c r="K1234" s="2">
        <f>+Table1_1[[#This Row],[ Total Revenue ]]-Table1_1[[#This Row],[ Cost of Goods Sold ]]</f>
        <v>4960000000</v>
      </c>
      <c r="L1234" s="2">
        <f>Table1_1[[#This Row],[Gross Profit (Total Revenue - Cost of Goods Sold)]]-SUM(F1234:H1234)</f>
        <v>1636000000</v>
      </c>
      <c r="M1234" s="63">
        <f>1-(Table1_1[[#This Row],[ Cost of Goods Sold ]]/Table1_1[[#This Row],[ Total Revenue ]])</f>
        <v>0.12206826963305684</v>
      </c>
      <c r="N1234" s="63">
        <f>+Table1_1[[#This Row],[Operating Profit (Gross Profit - Total operating expenses)]]/Table1_1[[#This Row],[ Total Revenue ]]</f>
        <v>4.0262840548322791E-2</v>
      </c>
    </row>
    <row r="1235" spans="1:14" x14ac:dyDescent="0.35">
      <c r="A1235" t="s">
        <v>520</v>
      </c>
      <c r="B1235" t="s">
        <v>16</v>
      </c>
      <c r="C1235" s="1">
        <v>42004</v>
      </c>
      <c r="D1235" s="2">
        <v>2446877000</v>
      </c>
      <c r="E1235" s="2">
        <v>1668892000</v>
      </c>
      <c r="F1235" s="2">
        <v>346345000</v>
      </c>
      <c r="G1235" t="s">
        <v>12</v>
      </c>
      <c r="H1235" t="s">
        <v>12</v>
      </c>
      <c r="I1235" t="s">
        <v>22</v>
      </c>
      <c r="J1235" t="s">
        <v>57</v>
      </c>
      <c r="K1235" s="2">
        <f>+Table1_1[[#This Row],[ Total Revenue ]]-Table1_1[[#This Row],[ Cost of Goods Sold ]]</f>
        <v>777985000</v>
      </c>
      <c r="L1235" s="2">
        <f>Table1_1[[#This Row],[Gross Profit (Total Revenue - Cost of Goods Sold)]]-SUM(F1235:H1235)</f>
        <v>431640000</v>
      </c>
      <c r="M1235" s="63">
        <f>1-(Table1_1[[#This Row],[ Cost of Goods Sold ]]/Table1_1[[#This Row],[ Total Revenue ]])</f>
        <v>0.31795018711606671</v>
      </c>
      <c r="N1235" s="63">
        <f>+Table1_1[[#This Row],[Operating Profit (Gross Profit - Total operating expenses)]]/Table1_1[[#This Row],[ Total Revenue ]]</f>
        <v>0.17640445351360121</v>
      </c>
    </row>
    <row r="1236" spans="1:14" x14ac:dyDescent="0.35">
      <c r="A1236" t="s">
        <v>521</v>
      </c>
      <c r="B1236" t="s">
        <v>16</v>
      </c>
      <c r="C1236" s="1">
        <v>42004</v>
      </c>
      <c r="D1236" s="2">
        <v>13045000000</v>
      </c>
      <c r="E1236" s="2">
        <v>5618000000</v>
      </c>
      <c r="F1236" s="2">
        <v>1843000000</v>
      </c>
      <c r="G1236" s="2">
        <v>1358000000</v>
      </c>
      <c r="H1236" t="s">
        <v>12</v>
      </c>
      <c r="I1236" t="s">
        <v>22</v>
      </c>
      <c r="J1236" t="s">
        <v>34</v>
      </c>
      <c r="K1236" s="2">
        <f>+Table1_1[[#This Row],[ Total Revenue ]]-Table1_1[[#This Row],[ Cost of Goods Sold ]]</f>
        <v>7427000000</v>
      </c>
      <c r="L1236" s="2">
        <f>Table1_1[[#This Row],[Gross Profit (Total Revenue - Cost of Goods Sold)]]-SUM(F1236:H1236)</f>
        <v>4226000000</v>
      </c>
      <c r="M1236" s="63">
        <f>1-(Table1_1[[#This Row],[ Cost of Goods Sold ]]/Table1_1[[#This Row],[ Total Revenue ]])</f>
        <v>0.56933691069375247</v>
      </c>
      <c r="N1236" s="63">
        <f>+Table1_1[[#This Row],[Operating Profit (Gross Profit - Total operating expenses)]]/Table1_1[[#This Row],[ Total Revenue ]]</f>
        <v>0.32395553852050596</v>
      </c>
    </row>
    <row r="1237" spans="1:14" x14ac:dyDescent="0.35">
      <c r="A1237" t="s">
        <v>522</v>
      </c>
      <c r="B1237" t="s">
        <v>16</v>
      </c>
      <c r="C1237" s="1">
        <v>42007</v>
      </c>
      <c r="D1237" s="2">
        <v>13878000000</v>
      </c>
      <c r="E1237" s="2">
        <v>11421000000</v>
      </c>
      <c r="F1237" s="2">
        <v>1361000000</v>
      </c>
      <c r="G1237" t="s">
        <v>12</v>
      </c>
      <c r="H1237" t="s">
        <v>12</v>
      </c>
      <c r="I1237" t="s">
        <v>13</v>
      </c>
      <c r="J1237" t="s">
        <v>164</v>
      </c>
      <c r="K1237" s="2">
        <f>+Table1_1[[#This Row],[ Total Revenue ]]-Table1_1[[#This Row],[ Cost of Goods Sold ]]</f>
        <v>2457000000</v>
      </c>
      <c r="L1237" s="2">
        <f>Table1_1[[#This Row],[Gross Profit (Total Revenue - Cost of Goods Sold)]]-SUM(F1237:H1237)</f>
        <v>1096000000</v>
      </c>
      <c r="M1237" s="63">
        <f>1-(Table1_1[[#This Row],[ Cost of Goods Sold ]]/Table1_1[[#This Row],[ Total Revenue ]])</f>
        <v>0.17704280155642027</v>
      </c>
      <c r="N1237" s="63">
        <f>+Table1_1[[#This Row],[Operating Profit (Gross Profit - Total operating expenses)]]/Table1_1[[#This Row],[ Total Revenue ]]</f>
        <v>7.8973915549791038E-2</v>
      </c>
    </row>
    <row r="1238" spans="1:14" x14ac:dyDescent="0.35">
      <c r="A1238" t="s">
        <v>523</v>
      </c>
      <c r="B1238" t="s">
        <v>16</v>
      </c>
      <c r="C1238" s="1">
        <v>42004</v>
      </c>
      <c r="D1238" s="2">
        <v>3084370000</v>
      </c>
      <c r="E1238" s="2">
        <v>1572164000</v>
      </c>
      <c r="F1238" s="2">
        <v>1158251000</v>
      </c>
      <c r="G1238" t="s">
        <v>12</v>
      </c>
      <c r="H1238" t="s">
        <v>12</v>
      </c>
      <c r="I1238" t="s">
        <v>19</v>
      </c>
      <c r="J1238" t="s">
        <v>289</v>
      </c>
      <c r="K1238" s="2">
        <f>+Table1_1[[#This Row],[ Total Revenue ]]-Table1_1[[#This Row],[ Cost of Goods Sold ]]</f>
        <v>1512206000</v>
      </c>
      <c r="L1238" s="2">
        <f>Table1_1[[#This Row],[Gross Profit (Total Revenue - Cost of Goods Sold)]]-SUM(F1238:H1238)</f>
        <v>353955000</v>
      </c>
      <c r="M1238" s="63">
        <f>1-(Table1_1[[#This Row],[ Cost of Goods Sold ]]/Table1_1[[#This Row],[ Total Revenue ]])</f>
        <v>0.49028034898536821</v>
      </c>
      <c r="N1238" s="63">
        <f>+Table1_1[[#This Row],[Operating Profit (Gross Profit - Total operating expenses)]]/Table1_1[[#This Row],[ Total Revenue ]]</f>
        <v>0.11475763283912112</v>
      </c>
    </row>
    <row r="1239" spans="1:14" x14ac:dyDescent="0.35">
      <c r="A1239" t="s">
        <v>524</v>
      </c>
      <c r="B1239" t="s">
        <v>16</v>
      </c>
      <c r="C1239" s="1">
        <v>42004</v>
      </c>
      <c r="D1239" s="2">
        <v>3084370000</v>
      </c>
      <c r="E1239" s="2">
        <v>1572164000</v>
      </c>
      <c r="F1239" s="2">
        <v>1158251000</v>
      </c>
      <c r="G1239" t="s">
        <v>12</v>
      </c>
      <c r="H1239" t="s">
        <v>12</v>
      </c>
      <c r="I1239" t="s">
        <v>19</v>
      </c>
      <c r="J1239" t="s">
        <v>289</v>
      </c>
      <c r="K1239" s="2">
        <f>+Table1_1[[#This Row],[ Total Revenue ]]-Table1_1[[#This Row],[ Cost of Goods Sold ]]</f>
        <v>1512206000</v>
      </c>
      <c r="L1239" s="2">
        <f>Table1_1[[#This Row],[Gross Profit (Total Revenue - Cost of Goods Sold)]]-SUM(F1239:H1239)</f>
        <v>353955000</v>
      </c>
      <c r="M1239" s="63">
        <f>1-(Table1_1[[#This Row],[ Cost of Goods Sold ]]/Table1_1[[#This Row],[ Total Revenue ]])</f>
        <v>0.49028034898536821</v>
      </c>
      <c r="N1239" s="63">
        <f>+Table1_1[[#This Row],[Operating Profit (Gross Profit - Total operating expenses)]]/Table1_1[[#This Row],[ Total Revenue ]]</f>
        <v>0.11475763283912112</v>
      </c>
    </row>
    <row r="1240" spans="1:14" x14ac:dyDescent="0.35">
      <c r="A1240" t="s">
        <v>525</v>
      </c>
      <c r="B1240" t="s">
        <v>16</v>
      </c>
      <c r="C1240" s="1">
        <v>42004</v>
      </c>
      <c r="D1240" s="2">
        <v>38901000000</v>
      </c>
      <c r="E1240" s="2">
        <v>16611000000</v>
      </c>
      <c r="F1240" s="2">
        <v>17795000000</v>
      </c>
      <c r="G1240" t="s">
        <v>12</v>
      </c>
      <c r="H1240" s="2">
        <v>1679000000</v>
      </c>
      <c r="I1240" t="s">
        <v>13</v>
      </c>
      <c r="J1240" t="s">
        <v>14</v>
      </c>
      <c r="K1240" s="2">
        <f>+Table1_1[[#This Row],[ Total Revenue ]]-Table1_1[[#This Row],[ Cost of Goods Sold ]]</f>
        <v>22290000000</v>
      </c>
      <c r="L1240" s="2">
        <f>Table1_1[[#This Row],[Gross Profit (Total Revenue - Cost of Goods Sold)]]-SUM(F1240:H1240)</f>
        <v>2816000000</v>
      </c>
      <c r="M1240" s="63">
        <f>1-(Table1_1[[#This Row],[ Cost of Goods Sold ]]/Table1_1[[#This Row],[ Total Revenue ]])</f>
        <v>0.57299298218554795</v>
      </c>
      <c r="N1240" s="63">
        <f>+Table1_1[[#This Row],[Operating Profit (Gross Profit - Total operating expenses)]]/Table1_1[[#This Row],[ Total Revenue ]]</f>
        <v>7.2388884604508888E-2</v>
      </c>
    </row>
    <row r="1241" spans="1:14" x14ac:dyDescent="0.35">
      <c r="A1241" t="s">
        <v>526</v>
      </c>
      <c r="B1241" t="s">
        <v>16</v>
      </c>
      <c r="C1241" s="1">
        <v>42004</v>
      </c>
      <c r="D1241" s="2">
        <v>818046000</v>
      </c>
      <c r="E1241" s="2">
        <v>270741000</v>
      </c>
      <c r="F1241" s="2">
        <v>56612000</v>
      </c>
      <c r="G1241" t="s">
        <v>12</v>
      </c>
      <c r="H1241" s="2">
        <v>363929000</v>
      </c>
      <c r="I1241" t="s">
        <v>52</v>
      </c>
      <c r="J1241" t="s">
        <v>234</v>
      </c>
      <c r="K1241" s="2">
        <f>+Table1_1[[#This Row],[ Total Revenue ]]-Table1_1[[#This Row],[ Cost of Goods Sold ]]</f>
        <v>547305000</v>
      </c>
      <c r="L1241" s="2">
        <f>Table1_1[[#This Row],[Gross Profit (Total Revenue - Cost of Goods Sold)]]-SUM(F1241:H1241)</f>
        <v>126764000</v>
      </c>
      <c r="M1241" s="63">
        <f>1-(Table1_1[[#This Row],[ Cost of Goods Sold ]]/Table1_1[[#This Row],[ Total Revenue ]])</f>
        <v>0.66903939387271616</v>
      </c>
      <c r="N1241" s="63">
        <f>+Table1_1[[#This Row],[Operating Profit (Gross Profit - Total operating expenses)]]/Table1_1[[#This Row],[ Total Revenue ]]</f>
        <v>0.1549595010549529</v>
      </c>
    </row>
    <row r="1242" spans="1:14" x14ac:dyDescent="0.35">
      <c r="A1242" t="s">
        <v>527</v>
      </c>
      <c r="B1242" t="s">
        <v>16</v>
      </c>
      <c r="C1242" s="1">
        <v>42035</v>
      </c>
      <c r="D1242" s="2">
        <v>3241369000</v>
      </c>
      <c r="E1242" s="2">
        <v>2104582000</v>
      </c>
      <c r="F1242" s="2">
        <v>712006000</v>
      </c>
      <c r="G1242" t="s">
        <v>12</v>
      </c>
      <c r="H1242" t="s">
        <v>12</v>
      </c>
      <c r="I1242" t="s">
        <v>19</v>
      </c>
      <c r="J1242" t="s">
        <v>79</v>
      </c>
      <c r="K1242" s="2">
        <f>+Table1_1[[#This Row],[ Total Revenue ]]-Table1_1[[#This Row],[ Cost of Goods Sold ]]</f>
        <v>1136787000</v>
      </c>
      <c r="L1242" s="2">
        <f>Table1_1[[#This Row],[Gross Profit (Total Revenue - Cost of Goods Sold)]]-SUM(F1242:H1242)</f>
        <v>424781000</v>
      </c>
      <c r="M1242" s="63">
        <f>1-(Table1_1[[#This Row],[ Cost of Goods Sold ]]/Table1_1[[#This Row],[ Total Revenue ]])</f>
        <v>0.35071199854135704</v>
      </c>
      <c r="N1242" s="63">
        <f>+Table1_1[[#This Row],[Operating Profit (Gross Profit - Total operating expenses)]]/Table1_1[[#This Row],[ Total Revenue ]]</f>
        <v>0.13104987429694059</v>
      </c>
    </row>
    <row r="1243" spans="1:14" x14ac:dyDescent="0.35">
      <c r="A1243" t="s">
        <v>528</v>
      </c>
      <c r="B1243" t="s">
        <v>16</v>
      </c>
      <c r="C1243" s="1">
        <v>42369</v>
      </c>
      <c r="D1243" s="2">
        <v>157107000000</v>
      </c>
      <c r="E1243" s="2">
        <v>103875000000</v>
      </c>
      <c r="F1243" t="s">
        <v>12</v>
      </c>
      <c r="G1243" t="s">
        <v>12</v>
      </c>
      <c r="H1243" s="2">
        <v>42211000000</v>
      </c>
      <c r="I1243" t="s">
        <v>25</v>
      </c>
      <c r="J1243" t="s">
        <v>81</v>
      </c>
      <c r="K1243" s="2">
        <f>+Table1_1[[#This Row],[ Total Revenue ]]-Table1_1[[#This Row],[ Cost of Goods Sold ]]</f>
        <v>53232000000</v>
      </c>
      <c r="L1243" s="2">
        <f>Table1_1[[#This Row],[Gross Profit (Total Revenue - Cost of Goods Sold)]]-SUM(F1243:H1243)</f>
        <v>11021000000</v>
      </c>
      <c r="M1243" s="63">
        <f>1-(Table1_1[[#This Row],[ Cost of Goods Sold ]]/Table1_1[[#This Row],[ Total Revenue ]])</f>
        <v>0.33882640493421678</v>
      </c>
      <c r="N1243" s="63">
        <f>+Table1_1[[#This Row],[Operating Profit (Gross Profit - Total operating expenses)]]/Table1_1[[#This Row],[ Total Revenue ]]</f>
        <v>7.0149643236774931E-2</v>
      </c>
    </row>
    <row r="1244" spans="1:14" x14ac:dyDescent="0.35">
      <c r="A1244" t="s">
        <v>529</v>
      </c>
      <c r="B1244" t="s">
        <v>16</v>
      </c>
      <c r="C1244" s="1">
        <v>42004</v>
      </c>
      <c r="D1244" s="2">
        <v>10524500000</v>
      </c>
      <c r="E1244" s="2">
        <v>7722100000</v>
      </c>
      <c r="F1244" s="2">
        <v>820900000</v>
      </c>
      <c r="G1244" t="s">
        <v>12</v>
      </c>
      <c r="H1244" s="2">
        <v>1272000000</v>
      </c>
      <c r="I1244" t="s">
        <v>47</v>
      </c>
      <c r="J1244" t="s">
        <v>379</v>
      </c>
      <c r="K1244" s="2">
        <f>+Table1_1[[#This Row],[ Total Revenue ]]-Table1_1[[#This Row],[ Cost of Goods Sold ]]</f>
        <v>2802400000</v>
      </c>
      <c r="L1244" s="2">
        <f>Table1_1[[#This Row],[Gross Profit (Total Revenue - Cost of Goods Sold)]]-SUM(F1244:H1244)</f>
        <v>709500000</v>
      </c>
      <c r="M1244" s="63">
        <f>1-(Table1_1[[#This Row],[ Cost of Goods Sold ]]/Table1_1[[#This Row],[ Total Revenue ]])</f>
        <v>0.26627393225331375</v>
      </c>
      <c r="N1244" s="63">
        <f>+Table1_1[[#This Row],[Operating Profit (Gross Profit - Total operating expenses)]]/Table1_1[[#This Row],[ Total Revenue ]]</f>
        <v>6.7414128937241677E-2</v>
      </c>
    </row>
    <row r="1245" spans="1:14" x14ac:dyDescent="0.35">
      <c r="A1245" t="s">
        <v>530</v>
      </c>
      <c r="B1245" t="s">
        <v>16</v>
      </c>
      <c r="C1245" s="1">
        <v>42369</v>
      </c>
      <c r="D1245" s="2">
        <v>21813000000</v>
      </c>
      <c r="E1245" s="2">
        <v>4434000000</v>
      </c>
      <c r="F1245" s="2">
        <v>7315000000</v>
      </c>
      <c r="G1245" t="s">
        <v>12</v>
      </c>
      <c r="H1245" s="2">
        <v>2012000000</v>
      </c>
      <c r="I1245" t="s">
        <v>13</v>
      </c>
      <c r="J1245" t="s">
        <v>178</v>
      </c>
      <c r="K1245" s="2">
        <f>+Table1_1[[#This Row],[ Total Revenue ]]-Table1_1[[#This Row],[ Cost of Goods Sold ]]</f>
        <v>17379000000</v>
      </c>
      <c r="L1245" s="2">
        <f>Table1_1[[#This Row],[Gross Profit (Total Revenue - Cost of Goods Sold)]]-SUM(F1245:H1245)</f>
        <v>8052000000</v>
      </c>
      <c r="M1245" s="63">
        <f>1-(Table1_1[[#This Row],[ Cost of Goods Sold ]]/Table1_1[[#This Row],[ Total Revenue ]])</f>
        <v>0.7967267225966167</v>
      </c>
      <c r="N1245" s="63">
        <f>+Table1_1[[#This Row],[Operating Profit (Gross Profit - Total operating expenses)]]/Table1_1[[#This Row],[ Total Revenue ]]</f>
        <v>0.36913767019667171</v>
      </c>
    </row>
    <row r="1246" spans="1:14" x14ac:dyDescent="0.35">
      <c r="A1246" t="s">
        <v>531</v>
      </c>
      <c r="B1246" t="s">
        <v>16</v>
      </c>
      <c r="C1246" s="1">
        <v>42004</v>
      </c>
      <c r="D1246" s="2">
        <v>58232000000</v>
      </c>
      <c r="E1246" s="2">
        <v>14758000000</v>
      </c>
      <c r="F1246" s="2">
        <v>36583000000</v>
      </c>
      <c r="G1246" t="s">
        <v>12</v>
      </c>
      <c r="H1246" s="2">
        <v>1923000000</v>
      </c>
      <c r="I1246" t="s">
        <v>13</v>
      </c>
      <c r="J1246" t="s">
        <v>146</v>
      </c>
      <c r="K1246" s="2">
        <f>+Table1_1[[#This Row],[ Total Revenue ]]-Table1_1[[#This Row],[ Cost of Goods Sold ]]</f>
        <v>43474000000</v>
      </c>
      <c r="L1246" s="2">
        <f>Table1_1[[#This Row],[Gross Profit (Total Revenue - Cost of Goods Sold)]]-SUM(F1246:H1246)</f>
        <v>4968000000</v>
      </c>
      <c r="M1246" s="63">
        <f>1-(Table1_1[[#This Row],[ Cost of Goods Sold ]]/Table1_1[[#This Row],[ Total Revenue ]])</f>
        <v>0.74656546228877585</v>
      </c>
      <c r="N1246" s="63">
        <f>+Table1_1[[#This Row],[Operating Profit (Gross Profit - Total operating expenses)]]/Table1_1[[#This Row],[ Total Revenue ]]</f>
        <v>8.5313916746805885E-2</v>
      </c>
    </row>
    <row r="1247" spans="1:14" x14ac:dyDescent="0.35">
      <c r="A1247" t="s">
        <v>532</v>
      </c>
      <c r="B1247" t="s">
        <v>16</v>
      </c>
      <c r="C1247" s="1">
        <v>42035</v>
      </c>
      <c r="D1247" s="2">
        <v>3323077000</v>
      </c>
      <c r="E1247" s="2">
        <v>2148147000</v>
      </c>
      <c r="F1247" s="2">
        <v>809545000</v>
      </c>
      <c r="G1247" t="s">
        <v>12</v>
      </c>
      <c r="H1247" t="s">
        <v>12</v>
      </c>
      <c r="I1247" t="s">
        <v>19</v>
      </c>
      <c r="J1247" t="s">
        <v>257</v>
      </c>
      <c r="K1247" s="2">
        <f>+Table1_1[[#This Row],[ Total Revenue ]]-Table1_1[[#This Row],[ Cost of Goods Sold ]]</f>
        <v>1174930000</v>
      </c>
      <c r="L1247" s="2">
        <f>Table1_1[[#This Row],[Gross Profit (Total Revenue - Cost of Goods Sold)]]-SUM(F1247:H1247)</f>
        <v>365385000</v>
      </c>
      <c r="M1247" s="63">
        <f>1-(Table1_1[[#This Row],[ Cost of Goods Sold ]]/Table1_1[[#This Row],[ Total Revenue ]])</f>
        <v>0.35356688996372942</v>
      </c>
      <c r="N1247" s="63">
        <f>+Table1_1[[#This Row],[Operating Profit (Gross Profit - Total operating expenses)]]/Table1_1[[#This Row],[ Total Revenue ]]</f>
        <v>0.1099538168992172</v>
      </c>
    </row>
    <row r="1248" spans="1:14" x14ac:dyDescent="0.35">
      <c r="A1248" t="s">
        <v>533</v>
      </c>
      <c r="B1248" t="s">
        <v>16</v>
      </c>
      <c r="C1248" s="1">
        <v>42216</v>
      </c>
      <c r="D1248" s="2">
        <v>2371200000</v>
      </c>
      <c r="E1248" s="2">
        <v>1562600000</v>
      </c>
      <c r="F1248" s="2">
        <v>460100000</v>
      </c>
      <c r="G1248" s="2">
        <v>60200000</v>
      </c>
      <c r="H1248" t="s">
        <v>12</v>
      </c>
      <c r="I1248" t="s">
        <v>47</v>
      </c>
      <c r="J1248" t="s">
        <v>105</v>
      </c>
      <c r="K1248" s="2">
        <f>+Table1_1[[#This Row],[ Total Revenue ]]-Table1_1[[#This Row],[ Cost of Goods Sold ]]</f>
        <v>808600000</v>
      </c>
      <c r="L1248" s="2">
        <f>Table1_1[[#This Row],[Gross Profit (Total Revenue - Cost of Goods Sold)]]-SUM(F1248:H1248)</f>
        <v>288300000</v>
      </c>
      <c r="M1248" s="63">
        <f>1-(Table1_1[[#This Row],[ Cost of Goods Sold ]]/Table1_1[[#This Row],[ Total Revenue ]])</f>
        <v>0.34100877192982459</v>
      </c>
      <c r="N1248" s="63">
        <f>+Table1_1[[#This Row],[Operating Profit (Gross Profit - Total operating expenses)]]/Table1_1[[#This Row],[ Total Revenue ]]</f>
        <v>0.12158400809716599</v>
      </c>
    </row>
    <row r="1249" spans="1:14" x14ac:dyDescent="0.35">
      <c r="A1249" t="s">
        <v>534</v>
      </c>
      <c r="B1249" t="s">
        <v>16</v>
      </c>
      <c r="C1249" s="1">
        <v>42369</v>
      </c>
      <c r="D1249" s="2">
        <v>56098000000</v>
      </c>
      <c r="E1249" s="2">
        <v>40431000000</v>
      </c>
      <c r="F1249" s="2">
        <v>6097000000</v>
      </c>
      <c r="G1249" s="2">
        <v>2279000000</v>
      </c>
      <c r="H1249" t="s">
        <v>12</v>
      </c>
      <c r="I1249" t="s">
        <v>13</v>
      </c>
      <c r="J1249" t="s">
        <v>164</v>
      </c>
      <c r="K1249" s="2">
        <f>+Table1_1[[#This Row],[ Total Revenue ]]-Table1_1[[#This Row],[ Cost of Goods Sold ]]</f>
        <v>15667000000</v>
      </c>
      <c r="L1249" s="2">
        <f>Table1_1[[#This Row],[Gross Profit (Total Revenue - Cost of Goods Sold)]]-SUM(F1249:H1249)</f>
        <v>7291000000</v>
      </c>
      <c r="M1249" s="63">
        <f>1-(Table1_1[[#This Row],[ Cost of Goods Sold ]]/Table1_1[[#This Row],[ Total Revenue ]])</f>
        <v>0.27927911868515809</v>
      </c>
      <c r="N1249" s="63">
        <f>+Table1_1[[#This Row],[Operating Profit (Gross Profit - Total operating expenses)]]/Table1_1[[#This Row],[ Total Revenue ]]</f>
        <v>0.12996898285143854</v>
      </c>
    </row>
    <row r="1250" spans="1:14" x14ac:dyDescent="0.35">
      <c r="A1250" t="s">
        <v>535</v>
      </c>
      <c r="B1250" t="s">
        <v>16</v>
      </c>
      <c r="C1250" s="1">
        <v>42277</v>
      </c>
      <c r="D1250" s="2">
        <v>13880000000</v>
      </c>
      <c r="E1250" s="2">
        <v>2079000000</v>
      </c>
      <c r="F1250" s="2">
        <v>2229000000</v>
      </c>
      <c r="G1250" t="s">
        <v>12</v>
      </c>
      <c r="H1250" s="2">
        <v>494000000</v>
      </c>
      <c r="I1250" t="s">
        <v>22</v>
      </c>
      <c r="J1250" t="s">
        <v>57</v>
      </c>
      <c r="K1250" s="2">
        <f>+Table1_1[[#This Row],[ Total Revenue ]]-Table1_1[[#This Row],[ Cost of Goods Sold ]]</f>
        <v>11801000000</v>
      </c>
      <c r="L1250" s="2">
        <f>Table1_1[[#This Row],[Gross Profit (Total Revenue - Cost of Goods Sold)]]-SUM(F1250:H1250)</f>
        <v>9078000000</v>
      </c>
      <c r="M1250" s="63">
        <f>1-(Table1_1[[#This Row],[ Cost of Goods Sold ]]/Table1_1[[#This Row],[ Total Revenue ]])</f>
        <v>0.85021613832853027</v>
      </c>
      <c r="N1250" s="63">
        <f>+Table1_1[[#This Row],[Operating Profit (Gross Profit - Total operating expenses)]]/Table1_1[[#This Row],[ Total Revenue ]]</f>
        <v>0.65403458213256482</v>
      </c>
    </row>
    <row r="1251" spans="1:14" x14ac:dyDescent="0.35">
      <c r="A1251" t="s">
        <v>536</v>
      </c>
      <c r="B1251" t="s">
        <v>16</v>
      </c>
      <c r="C1251" s="1">
        <v>42279</v>
      </c>
      <c r="D1251" s="2">
        <v>3099100000</v>
      </c>
      <c r="E1251" s="2">
        <v>1816400000</v>
      </c>
      <c r="F1251" s="2">
        <v>488500000</v>
      </c>
      <c r="G1251" s="2">
        <v>245200000</v>
      </c>
      <c r="H1251" t="s">
        <v>12</v>
      </c>
      <c r="I1251" t="s">
        <v>25</v>
      </c>
      <c r="J1251" t="s">
        <v>30</v>
      </c>
      <c r="K1251" s="2">
        <f>+Table1_1[[#This Row],[ Total Revenue ]]-Table1_1[[#This Row],[ Cost of Goods Sold ]]</f>
        <v>1282700000</v>
      </c>
      <c r="L1251" s="2">
        <f>Table1_1[[#This Row],[Gross Profit (Total Revenue - Cost of Goods Sold)]]-SUM(F1251:H1251)</f>
        <v>549000000</v>
      </c>
      <c r="M1251" s="63">
        <f>1-(Table1_1[[#This Row],[ Cost of Goods Sold ]]/Table1_1[[#This Row],[ Total Revenue ]])</f>
        <v>0.41389435642605921</v>
      </c>
      <c r="N1251" s="63">
        <f>+Table1_1[[#This Row],[Operating Profit (Gross Profit - Total operating expenses)]]/Table1_1[[#This Row],[ Total Revenue ]]</f>
        <v>0.17714820431738246</v>
      </c>
    </row>
    <row r="1252" spans="1:14" x14ac:dyDescent="0.35">
      <c r="A1252" t="s">
        <v>537</v>
      </c>
      <c r="B1252" t="s">
        <v>16</v>
      </c>
      <c r="C1252" s="1">
        <v>42007</v>
      </c>
      <c r="D1252" s="2">
        <v>12282161000</v>
      </c>
      <c r="E1252" s="2">
        <v>6288190000</v>
      </c>
      <c r="F1252" s="2">
        <v>4159885000</v>
      </c>
      <c r="G1252" t="s">
        <v>12</v>
      </c>
      <c r="H1252" t="s">
        <v>12</v>
      </c>
      <c r="I1252" t="s">
        <v>19</v>
      </c>
      <c r="J1252" t="s">
        <v>289</v>
      </c>
      <c r="K1252" s="2">
        <f>+Table1_1[[#This Row],[ Total Revenue ]]-Table1_1[[#This Row],[ Cost of Goods Sold ]]</f>
        <v>5993971000</v>
      </c>
      <c r="L1252" s="2">
        <f>Table1_1[[#This Row],[Gross Profit (Total Revenue - Cost of Goods Sold)]]-SUM(F1252:H1252)</f>
        <v>1834086000</v>
      </c>
      <c r="M1252" s="63">
        <f>1-(Table1_1[[#This Row],[ Cost of Goods Sold ]]/Table1_1[[#This Row],[ Total Revenue ]])</f>
        <v>0.48802250678850412</v>
      </c>
      <c r="N1252" s="63">
        <f>+Table1_1[[#This Row],[Operating Profit (Gross Profit - Total operating expenses)]]/Table1_1[[#This Row],[ Total Revenue ]]</f>
        <v>0.1493292589146161</v>
      </c>
    </row>
    <row r="1253" spans="1:14" x14ac:dyDescent="0.35">
      <c r="A1253" t="s">
        <v>538</v>
      </c>
      <c r="B1253" t="s">
        <v>16</v>
      </c>
      <c r="C1253" s="1">
        <v>42277</v>
      </c>
      <c r="D1253" s="2">
        <v>13268000000</v>
      </c>
      <c r="E1253" s="2">
        <v>6868000000</v>
      </c>
      <c r="F1253" s="2">
        <v>2860000000</v>
      </c>
      <c r="G1253" t="s">
        <v>12</v>
      </c>
      <c r="H1253" s="2">
        <v>222000000</v>
      </c>
      <c r="I1253" t="s">
        <v>19</v>
      </c>
      <c r="J1253" t="s">
        <v>204</v>
      </c>
      <c r="K1253" s="2">
        <f>+Table1_1[[#This Row],[ Total Revenue ]]-Table1_1[[#This Row],[ Cost of Goods Sold ]]</f>
        <v>6400000000</v>
      </c>
      <c r="L1253" s="2">
        <f>Table1_1[[#This Row],[Gross Profit (Total Revenue - Cost of Goods Sold)]]-SUM(F1253:H1253)</f>
        <v>3318000000</v>
      </c>
      <c r="M1253" s="63">
        <f>1-(Table1_1[[#This Row],[ Cost of Goods Sold ]]/Table1_1[[#This Row],[ Total Revenue ]])</f>
        <v>0.48236358154959302</v>
      </c>
      <c r="N1253" s="63">
        <f>+Table1_1[[#This Row],[Operating Profit (Gross Profit - Total operating expenses)]]/Table1_1[[#This Row],[ Total Revenue ]]</f>
        <v>0.2500753693096171</v>
      </c>
    </row>
    <row r="1254" spans="1:14" x14ac:dyDescent="0.35">
      <c r="A1254" t="s">
        <v>539</v>
      </c>
      <c r="B1254" t="s">
        <v>16</v>
      </c>
      <c r="C1254" s="1">
        <v>42004</v>
      </c>
      <c r="D1254" s="2">
        <v>130844000000</v>
      </c>
      <c r="E1254" s="2">
        <v>118141000000</v>
      </c>
      <c r="F1254" s="2">
        <v>5111000000</v>
      </c>
      <c r="G1254" t="s">
        <v>12</v>
      </c>
      <c r="H1254" s="2">
        <v>1690000000</v>
      </c>
      <c r="I1254" t="s">
        <v>83</v>
      </c>
      <c r="J1254" t="s">
        <v>341</v>
      </c>
      <c r="K1254" s="2">
        <f>+Table1_1[[#This Row],[ Total Revenue ]]-Table1_1[[#This Row],[ Cost of Goods Sold ]]</f>
        <v>12703000000</v>
      </c>
      <c r="L1254" s="2">
        <f>Table1_1[[#This Row],[Gross Profit (Total Revenue - Cost of Goods Sold)]]-SUM(F1254:H1254)</f>
        <v>5902000000</v>
      </c>
      <c r="M1254" s="63">
        <f>1-(Table1_1[[#This Row],[ Cost of Goods Sold ]]/Table1_1[[#This Row],[ Total Revenue ]])</f>
        <v>9.7085078413989168E-2</v>
      </c>
      <c r="N1254" s="63">
        <f>+Table1_1[[#This Row],[Operating Profit (Gross Profit - Total operating expenses)]]/Table1_1[[#This Row],[ Total Revenue ]]</f>
        <v>4.5107150499831862E-2</v>
      </c>
    </row>
    <row r="1255" spans="1:14" x14ac:dyDescent="0.35">
      <c r="A1255" t="s">
        <v>540</v>
      </c>
      <c r="B1255" t="s">
        <v>16</v>
      </c>
      <c r="C1255" s="1">
        <v>42004</v>
      </c>
      <c r="D1255" s="2">
        <v>2994169000</v>
      </c>
      <c r="E1255" s="2">
        <v>2406587000</v>
      </c>
      <c r="F1255" s="2">
        <v>292358000</v>
      </c>
      <c r="G1255" t="s">
        <v>12</v>
      </c>
      <c r="H1255" t="s">
        <v>12</v>
      </c>
      <c r="I1255" t="s">
        <v>59</v>
      </c>
      <c r="J1255" t="s">
        <v>387</v>
      </c>
      <c r="K1255" s="2">
        <f>+Table1_1[[#This Row],[ Total Revenue ]]-Table1_1[[#This Row],[ Cost of Goods Sold ]]</f>
        <v>587582000</v>
      </c>
      <c r="L1255" s="2">
        <f>Table1_1[[#This Row],[Gross Profit (Total Revenue - Cost of Goods Sold)]]-SUM(F1255:H1255)</f>
        <v>295224000</v>
      </c>
      <c r="M1255" s="63">
        <f>1-(Table1_1[[#This Row],[ Cost of Goods Sold ]]/Table1_1[[#This Row],[ Total Revenue ]])</f>
        <v>0.19624209588703911</v>
      </c>
      <c r="N1255" s="63">
        <f>+Table1_1[[#This Row],[Operating Profit (Gross Profit - Total operating expenses)]]/Table1_1[[#This Row],[ Total Revenue ]]</f>
        <v>9.8599644843026565E-2</v>
      </c>
    </row>
    <row r="1256" spans="1:14" x14ac:dyDescent="0.35">
      <c r="A1256" t="s">
        <v>541</v>
      </c>
      <c r="B1256" t="s">
        <v>16</v>
      </c>
      <c r="C1256" s="1">
        <v>42369</v>
      </c>
      <c r="D1256" s="2">
        <v>2502267000</v>
      </c>
      <c r="E1256" s="2">
        <v>1011249000</v>
      </c>
      <c r="F1256" s="2">
        <v>175307000</v>
      </c>
      <c r="G1256" t="s">
        <v>12</v>
      </c>
      <c r="H1256" s="2">
        <v>542952000</v>
      </c>
      <c r="I1256" t="s">
        <v>52</v>
      </c>
      <c r="J1256" t="s">
        <v>53</v>
      </c>
      <c r="K1256" s="2">
        <f>+Table1_1[[#This Row],[ Total Revenue ]]-Table1_1[[#This Row],[ Cost of Goods Sold ]]</f>
        <v>1491018000</v>
      </c>
      <c r="L1256" s="2">
        <f>Table1_1[[#This Row],[Gross Profit (Total Revenue - Cost of Goods Sold)]]-SUM(F1256:H1256)</f>
        <v>772759000</v>
      </c>
      <c r="M1256" s="63">
        <f>1-(Table1_1[[#This Row],[ Cost of Goods Sold ]]/Table1_1[[#This Row],[ Total Revenue ]])</f>
        <v>0.59586686792416632</v>
      </c>
      <c r="N1256" s="63">
        <f>+Table1_1[[#This Row],[Operating Profit (Gross Profit - Total operating expenses)]]/Table1_1[[#This Row],[ Total Revenue ]]</f>
        <v>0.308823558796883</v>
      </c>
    </row>
    <row r="1257" spans="1:14" x14ac:dyDescent="0.35">
      <c r="A1257" t="s">
        <v>542</v>
      </c>
      <c r="B1257" t="s">
        <v>16</v>
      </c>
      <c r="C1257" s="1">
        <v>42004</v>
      </c>
      <c r="D1257" s="2">
        <v>1746726000</v>
      </c>
      <c r="E1257" s="2">
        <v>716598000</v>
      </c>
      <c r="F1257" s="2">
        <v>227306000</v>
      </c>
      <c r="G1257" t="s">
        <v>12</v>
      </c>
      <c r="H1257" s="2">
        <v>142376000</v>
      </c>
      <c r="I1257" t="s">
        <v>13</v>
      </c>
      <c r="J1257" t="s">
        <v>211</v>
      </c>
      <c r="K1257" s="2">
        <f>+Table1_1[[#This Row],[ Total Revenue ]]-Table1_1[[#This Row],[ Cost of Goods Sold ]]</f>
        <v>1030128000</v>
      </c>
      <c r="L1257" s="2">
        <f>Table1_1[[#This Row],[Gross Profit (Total Revenue - Cost of Goods Sold)]]-SUM(F1257:H1257)</f>
        <v>660446000</v>
      </c>
      <c r="M1257" s="63">
        <f>1-(Table1_1[[#This Row],[ Cost of Goods Sold ]]/Table1_1[[#This Row],[ Total Revenue ]])</f>
        <v>0.58974790551008005</v>
      </c>
      <c r="N1257" s="63">
        <f>+Table1_1[[#This Row],[Operating Profit (Gross Profit - Total operating expenses)]]/Table1_1[[#This Row],[ Total Revenue ]]</f>
        <v>0.37810509490326472</v>
      </c>
    </row>
    <row r="1258" spans="1:14" x14ac:dyDescent="0.35">
      <c r="A1258" t="s">
        <v>543</v>
      </c>
      <c r="B1258" t="s">
        <v>16</v>
      </c>
      <c r="C1258" s="1">
        <v>42004</v>
      </c>
      <c r="D1258" s="2">
        <v>1010117000</v>
      </c>
      <c r="E1258" s="2">
        <v>188425000</v>
      </c>
      <c r="F1258" s="2">
        <v>189488000</v>
      </c>
      <c r="G1258" s="2">
        <v>67777000</v>
      </c>
      <c r="H1258" t="s">
        <v>12</v>
      </c>
      <c r="I1258" t="s">
        <v>22</v>
      </c>
      <c r="J1258" t="s">
        <v>57</v>
      </c>
      <c r="K1258" s="2">
        <f>+Table1_1[[#This Row],[ Total Revenue ]]-Table1_1[[#This Row],[ Cost of Goods Sold ]]</f>
        <v>821692000</v>
      </c>
      <c r="L1258" s="2">
        <f>Table1_1[[#This Row],[Gross Profit (Total Revenue - Cost of Goods Sold)]]-SUM(F1258:H1258)</f>
        <v>564427000</v>
      </c>
      <c r="M1258" s="63">
        <f>1-(Table1_1[[#This Row],[ Cost of Goods Sold ]]/Table1_1[[#This Row],[ Total Revenue ]])</f>
        <v>0.81346220289332827</v>
      </c>
      <c r="N1258" s="63">
        <f>+Table1_1[[#This Row],[Operating Profit (Gross Profit - Total operating expenses)]]/Table1_1[[#This Row],[ Total Revenue ]]</f>
        <v>0.55877388460940658</v>
      </c>
    </row>
    <row r="1259" spans="1:14" x14ac:dyDescent="0.35">
      <c r="A1259" t="s">
        <v>544</v>
      </c>
      <c r="B1259" t="s">
        <v>16</v>
      </c>
      <c r="C1259" s="1">
        <v>42004</v>
      </c>
      <c r="D1259" s="2">
        <v>580415000</v>
      </c>
      <c r="E1259" s="2">
        <v>60987000</v>
      </c>
      <c r="F1259" s="2">
        <v>305409000</v>
      </c>
      <c r="G1259" s="2">
        <v>855506000</v>
      </c>
      <c r="H1259" t="s">
        <v>12</v>
      </c>
      <c r="I1259" t="s">
        <v>25</v>
      </c>
      <c r="J1259" t="s">
        <v>66</v>
      </c>
      <c r="K1259" s="2">
        <f>+Table1_1[[#This Row],[ Total Revenue ]]-Table1_1[[#This Row],[ Cost of Goods Sold ]]</f>
        <v>519428000</v>
      </c>
      <c r="L1259" s="2">
        <f>Table1_1[[#This Row],[Gross Profit (Total Revenue - Cost of Goods Sold)]]-SUM(F1259:H1259)</f>
        <v>-641487000</v>
      </c>
      <c r="M1259" s="63">
        <f>1-(Table1_1[[#This Row],[ Cost of Goods Sold ]]/Table1_1[[#This Row],[ Total Revenue ]])</f>
        <v>0.89492518284331035</v>
      </c>
      <c r="N1259" s="63">
        <f>+Table1_1[[#This Row],[Operating Profit (Gross Profit - Total operating expenses)]]/Table1_1[[#This Row],[ Total Revenue ]]</f>
        <v>-1.1052212640955179</v>
      </c>
    </row>
    <row r="1260" spans="1:14" x14ac:dyDescent="0.35">
      <c r="A1260" t="s">
        <v>545</v>
      </c>
      <c r="B1260" t="s">
        <v>16</v>
      </c>
      <c r="C1260" s="1">
        <v>42369</v>
      </c>
      <c r="D1260" s="2">
        <v>3285346000</v>
      </c>
      <c r="E1260" s="2">
        <v>1410205000</v>
      </c>
      <c r="F1260" s="2">
        <v>145992000</v>
      </c>
      <c r="G1260" t="s">
        <v>12</v>
      </c>
      <c r="H1260" s="2">
        <v>894057000</v>
      </c>
      <c r="I1260" t="s">
        <v>52</v>
      </c>
      <c r="J1260" t="s">
        <v>53</v>
      </c>
      <c r="K1260" s="2">
        <f>+Table1_1[[#This Row],[ Total Revenue ]]-Table1_1[[#This Row],[ Cost of Goods Sold ]]</f>
        <v>1875141000</v>
      </c>
      <c r="L1260" s="2">
        <f>Table1_1[[#This Row],[Gross Profit (Total Revenue - Cost of Goods Sold)]]-SUM(F1260:H1260)</f>
        <v>835092000</v>
      </c>
      <c r="M1260" s="63">
        <f>1-(Table1_1[[#This Row],[ Cost of Goods Sold ]]/Table1_1[[#This Row],[ Total Revenue ]])</f>
        <v>0.570759061602644</v>
      </c>
      <c r="N1260" s="63">
        <f>+Table1_1[[#This Row],[Operating Profit (Gross Profit - Total operating expenses)]]/Table1_1[[#This Row],[ Total Revenue ]]</f>
        <v>0.25418692582151164</v>
      </c>
    </row>
    <row r="1261" spans="1:14" x14ac:dyDescent="0.35">
      <c r="A1261" t="s">
        <v>546</v>
      </c>
      <c r="B1261" t="s">
        <v>16</v>
      </c>
      <c r="C1261" s="1">
        <v>42004</v>
      </c>
      <c r="D1261" s="2">
        <v>127079000000</v>
      </c>
      <c r="E1261" s="2">
        <v>49931000000</v>
      </c>
      <c r="F1261" s="2">
        <v>41016000000</v>
      </c>
      <c r="G1261" t="s">
        <v>12</v>
      </c>
      <c r="H1261" s="2">
        <v>16533000000</v>
      </c>
      <c r="I1261" t="s">
        <v>182</v>
      </c>
      <c r="J1261" t="s">
        <v>183</v>
      </c>
      <c r="K1261" s="2">
        <f>+Table1_1[[#This Row],[ Total Revenue ]]-Table1_1[[#This Row],[ Cost of Goods Sold ]]</f>
        <v>77148000000</v>
      </c>
      <c r="L1261" s="2">
        <f>Table1_1[[#This Row],[Gross Profit (Total Revenue - Cost of Goods Sold)]]-SUM(F1261:H1261)</f>
        <v>19599000000</v>
      </c>
      <c r="M1261" s="63">
        <f>1-(Table1_1[[#This Row],[ Cost of Goods Sold ]]/Table1_1[[#This Row],[ Total Revenue ]])</f>
        <v>0.60708693017729132</v>
      </c>
      <c r="N1261" s="63">
        <f>+Table1_1[[#This Row],[Operating Profit (Gross Profit - Total operating expenses)]]/Table1_1[[#This Row],[ Total Revenue ]]</f>
        <v>0.15422689822866092</v>
      </c>
    </row>
    <row r="1262" spans="1:14" x14ac:dyDescent="0.35">
      <c r="A1262" t="s">
        <v>547</v>
      </c>
      <c r="B1262" t="s">
        <v>16</v>
      </c>
      <c r="C1262" s="1">
        <v>42004</v>
      </c>
      <c r="D1262" s="2">
        <v>1989344000</v>
      </c>
      <c r="E1262" s="2">
        <v>824913000</v>
      </c>
      <c r="F1262" s="2">
        <v>512707000</v>
      </c>
      <c r="G1262" s="2">
        <v>107726000</v>
      </c>
      <c r="H1262" s="2">
        <v>10634000</v>
      </c>
      <c r="I1262" t="s">
        <v>25</v>
      </c>
      <c r="J1262" t="s">
        <v>28</v>
      </c>
      <c r="K1262" s="2">
        <f>+Table1_1[[#This Row],[ Total Revenue ]]-Table1_1[[#This Row],[ Cost of Goods Sold ]]</f>
        <v>1164431000</v>
      </c>
      <c r="L1262" s="2">
        <f>Table1_1[[#This Row],[Gross Profit (Total Revenue - Cost of Goods Sold)]]-SUM(F1262:H1262)</f>
        <v>533364000</v>
      </c>
      <c r="M1262" s="63">
        <f>1-(Table1_1[[#This Row],[ Cost of Goods Sold ]]/Table1_1[[#This Row],[ Total Revenue ]])</f>
        <v>0.58533416040664665</v>
      </c>
      <c r="N1262" s="63">
        <f>+Table1_1[[#This Row],[Operating Profit (Gross Profit - Total operating expenses)]]/Table1_1[[#This Row],[ Total Revenue ]]</f>
        <v>0.26811049270513293</v>
      </c>
    </row>
    <row r="1263" spans="1:14" x14ac:dyDescent="0.35">
      <c r="A1263" t="s">
        <v>548</v>
      </c>
      <c r="B1263" t="s">
        <v>16</v>
      </c>
      <c r="C1263" s="1">
        <v>42188</v>
      </c>
      <c r="D1263" s="2">
        <v>14572000000</v>
      </c>
      <c r="E1263" s="2">
        <v>10351000000</v>
      </c>
      <c r="F1263" s="2">
        <v>964000000</v>
      </c>
      <c r="G1263" s="2">
        <v>1646000000</v>
      </c>
      <c r="H1263" t="s">
        <v>12</v>
      </c>
      <c r="I1263" t="s">
        <v>22</v>
      </c>
      <c r="J1263" t="s">
        <v>489</v>
      </c>
      <c r="K1263" s="2">
        <f>+Table1_1[[#This Row],[ Total Revenue ]]-Table1_1[[#This Row],[ Cost of Goods Sold ]]</f>
        <v>4221000000</v>
      </c>
      <c r="L1263" s="2">
        <f>Table1_1[[#This Row],[Gross Profit (Total Revenue - Cost of Goods Sold)]]-SUM(F1263:H1263)</f>
        <v>1611000000</v>
      </c>
      <c r="M1263" s="63">
        <f>1-(Table1_1[[#This Row],[ Cost of Goods Sold ]]/Table1_1[[#This Row],[ Total Revenue ]])</f>
        <v>0.28966511117211091</v>
      </c>
      <c r="N1263" s="63">
        <f>+Table1_1[[#This Row],[Operating Profit (Gross Profit - Total operating expenses)]]/Table1_1[[#This Row],[ Total Revenue ]]</f>
        <v>0.11055448805929179</v>
      </c>
    </row>
    <row r="1264" spans="1:14" x14ac:dyDescent="0.35">
      <c r="A1264" t="s">
        <v>549</v>
      </c>
      <c r="B1264" t="s">
        <v>16</v>
      </c>
      <c r="C1264" s="1">
        <v>42004</v>
      </c>
      <c r="D1264" s="2">
        <v>4997100000</v>
      </c>
      <c r="E1264" s="2">
        <v>3371800000</v>
      </c>
      <c r="F1264" s="2">
        <v>121800000</v>
      </c>
      <c r="G1264" t="s">
        <v>12</v>
      </c>
      <c r="H1264" s="2">
        <v>391400000</v>
      </c>
      <c r="I1264" t="s">
        <v>42</v>
      </c>
      <c r="J1264" t="s">
        <v>45</v>
      </c>
      <c r="K1264" s="2">
        <f>+Table1_1[[#This Row],[ Total Revenue ]]-Table1_1[[#This Row],[ Cost of Goods Sold ]]</f>
        <v>1625300000</v>
      </c>
      <c r="L1264" s="2">
        <f>Table1_1[[#This Row],[Gross Profit (Total Revenue - Cost of Goods Sold)]]-SUM(F1264:H1264)</f>
        <v>1112100000</v>
      </c>
      <c r="M1264" s="63">
        <f>1-(Table1_1[[#This Row],[ Cost of Goods Sold ]]/Table1_1[[#This Row],[ Total Revenue ]])</f>
        <v>0.32524864421364397</v>
      </c>
      <c r="N1264" s="63">
        <f>+Table1_1[[#This Row],[Operating Profit (Gross Profit - Total operating expenses)]]/Table1_1[[#This Row],[ Total Revenue ]]</f>
        <v>0.22254907846551</v>
      </c>
    </row>
    <row r="1265" spans="1:14" x14ac:dyDescent="0.35">
      <c r="A1265" t="s">
        <v>550</v>
      </c>
      <c r="B1265" t="s">
        <v>16</v>
      </c>
      <c r="C1265" s="1">
        <v>42004</v>
      </c>
      <c r="D1265" s="2">
        <v>88372000000</v>
      </c>
      <c r="E1265" s="2">
        <v>1096000000</v>
      </c>
      <c r="F1265" s="2">
        <v>47667000000</v>
      </c>
      <c r="G1265" t="s">
        <v>12</v>
      </c>
      <c r="H1265" s="2">
        <v>2765000000</v>
      </c>
      <c r="I1265" t="s">
        <v>47</v>
      </c>
      <c r="J1265" t="s">
        <v>105</v>
      </c>
      <c r="K1265" s="2">
        <f>+Table1_1[[#This Row],[ Total Revenue ]]-Table1_1[[#This Row],[ Cost of Goods Sold ]]</f>
        <v>87276000000</v>
      </c>
      <c r="L1265" s="2">
        <f>Table1_1[[#This Row],[Gross Profit (Total Revenue - Cost of Goods Sold)]]-SUM(F1265:H1265)</f>
        <v>36844000000</v>
      </c>
      <c r="M1265" s="63">
        <f>1-(Table1_1[[#This Row],[ Cost of Goods Sold ]]/Table1_1[[#This Row],[ Total Revenue ]])</f>
        <v>0.9875978816819807</v>
      </c>
      <c r="N1265" s="63">
        <f>+Table1_1[[#This Row],[Operating Profit (Gross Profit - Total operating expenses)]]/Table1_1[[#This Row],[ Total Revenue ]]</f>
        <v>0.41691938623093289</v>
      </c>
    </row>
    <row r="1266" spans="1:14" x14ac:dyDescent="0.35">
      <c r="A1266" t="s">
        <v>551</v>
      </c>
      <c r="B1266" t="s">
        <v>16</v>
      </c>
      <c r="C1266" s="1">
        <v>42274</v>
      </c>
      <c r="D1266" s="2">
        <v>15389000000</v>
      </c>
      <c r="E1266" s="2">
        <v>9973000000</v>
      </c>
      <c r="F1266" s="2">
        <v>4472000000</v>
      </c>
      <c r="G1266" t="s">
        <v>12</v>
      </c>
      <c r="H1266" t="s">
        <v>12</v>
      </c>
      <c r="I1266" t="s">
        <v>36</v>
      </c>
      <c r="J1266" t="s">
        <v>346</v>
      </c>
      <c r="K1266" s="2">
        <f>+Table1_1[[#This Row],[ Total Revenue ]]-Table1_1[[#This Row],[ Cost of Goods Sold ]]</f>
        <v>5416000000</v>
      </c>
      <c r="L1266" s="2">
        <f>Table1_1[[#This Row],[Gross Profit (Total Revenue - Cost of Goods Sold)]]-SUM(F1266:H1266)</f>
        <v>944000000</v>
      </c>
      <c r="M1266" s="63">
        <f>1-(Table1_1[[#This Row],[ Cost of Goods Sold ]]/Table1_1[[#This Row],[ Total Revenue ]])</f>
        <v>0.35193969718630191</v>
      </c>
      <c r="N1266" s="63">
        <f>+Table1_1[[#This Row],[Operating Profit (Gross Profit - Total operating expenses)]]/Table1_1[[#This Row],[ Total Revenue ]]</f>
        <v>6.1342517382545973E-2</v>
      </c>
    </row>
    <row r="1267" spans="1:14" x14ac:dyDescent="0.35">
      <c r="A1267" t="s">
        <v>552</v>
      </c>
      <c r="B1267" t="s">
        <v>16</v>
      </c>
      <c r="C1267" s="1">
        <v>42369</v>
      </c>
      <c r="D1267" s="2">
        <v>20891000000</v>
      </c>
      <c r="E1267" s="2">
        <v>17201000000</v>
      </c>
      <c r="F1267" s="2">
        <v>2130000000</v>
      </c>
      <c r="G1267" t="s">
        <v>12</v>
      </c>
      <c r="H1267" s="2">
        <v>74000000</v>
      </c>
      <c r="I1267" t="s">
        <v>19</v>
      </c>
      <c r="J1267" t="s">
        <v>480</v>
      </c>
      <c r="K1267" s="2">
        <f>+Table1_1[[#This Row],[ Total Revenue ]]-Table1_1[[#This Row],[ Cost of Goods Sold ]]</f>
        <v>3690000000</v>
      </c>
      <c r="L1267" s="2">
        <f>Table1_1[[#This Row],[Gross Profit (Total Revenue - Cost of Goods Sold)]]-SUM(F1267:H1267)</f>
        <v>1486000000</v>
      </c>
      <c r="M1267" s="63">
        <f>1-(Table1_1[[#This Row],[ Cost of Goods Sold ]]/Table1_1[[#This Row],[ Total Revenue ]])</f>
        <v>0.17663108515628745</v>
      </c>
      <c r="N1267" s="63">
        <f>+Table1_1[[#This Row],[Operating Profit (Gross Profit - Total operating expenses)]]/Table1_1[[#This Row],[ Total Revenue ]]</f>
        <v>7.1131109090038766E-2</v>
      </c>
    </row>
    <row r="1268" spans="1:14" x14ac:dyDescent="0.35">
      <c r="A1268" t="s">
        <v>553</v>
      </c>
      <c r="B1268" t="s">
        <v>16</v>
      </c>
      <c r="C1268" s="1">
        <v>42369</v>
      </c>
      <c r="D1268" s="2">
        <v>12961000000</v>
      </c>
      <c r="E1268" s="2">
        <v>8231000000</v>
      </c>
      <c r="F1268" s="2">
        <v>1343000000</v>
      </c>
      <c r="G1268" t="s">
        <v>12</v>
      </c>
      <c r="H1268" s="2">
        <v>1245000000</v>
      </c>
      <c r="I1268" t="s">
        <v>13</v>
      </c>
      <c r="J1268" t="s">
        <v>554</v>
      </c>
      <c r="K1268" s="2">
        <f>+Table1_1[[#This Row],[ Total Revenue ]]-Table1_1[[#This Row],[ Cost of Goods Sold ]]</f>
        <v>4730000000</v>
      </c>
      <c r="L1268" s="2">
        <f>Table1_1[[#This Row],[Gross Profit (Total Revenue - Cost of Goods Sold)]]-SUM(F1268:H1268)</f>
        <v>2142000000</v>
      </c>
      <c r="M1268" s="63">
        <f>1-(Table1_1[[#This Row],[ Cost of Goods Sold ]]/Table1_1[[#This Row],[ Total Revenue ]])</f>
        <v>0.36494097677648329</v>
      </c>
      <c r="N1268" s="63">
        <f>+Table1_1[[#This Row],[Operating Profit (Gross Profit - Total operating expenses)]]/Table1_1[[#This Row],[ Total Revenue ]]</f>
        <v>0.16526502584677108</v>
      </c>
    </row>
    <row r="1269" spans="1:14" x14ac:dyDescent="0.35">
      <c r="A1269" t="s">
        <v>555</v>
      </c>
      <c r="B1269" t="s">
        <v>16</v>
      </c>
      <c r="C1269" s="1">
        <v>42004</v>
      </c>
      <c r="D1269" s="2">
        <v>7637000000</v>
      </c>
      <c r="E1269" s="2">
        <v>4508000000</v>
      </c>
      <c r="F1269" s="2">
        <v>384000000</v>
      </c>
      <c r="G1269" t="s">
        <v>12</v>
      </c>
      <c r="H1269" s="2">
        <v>1176000000</v>
      </c>
      <c r="I1269" t="s">
        <v>83</v>
      </c>
      <c r="J1269" t="s">
        <v>84</v>
      </c>
      <c r="K1269" s="2">
        <f>+Table1_1[[#This Row],[ Total Revenue ]]-Table1_1[[#This Row],[ Cost of Goods Sold ]]</f>
        <v>3129000000</v>
      </c>
      <c r="L1269" s="2">
        <f>Table1_1[[#This Row],[Gross Profit (Total Revenue - Cost of Goods Sold)]]-SUM(F1269:H1269)</f>
        <v>1569000000</v>
      </c>
      <c r="M1269" s="63">
        <f>1-(Table1_1[[#This Row],[ Cost of Goods Sold ]]/Table1_1[[#This Row],[ Total Revenue ]])</f>
        <v>0.40971585701191571</v>
      </c>
      <c r="N1269" s="63">
        <f>+Table1_1[[#This Row],[Operating Profit (Gross Profit - Total operating expenses)]]/Table1_1[[#This Row],[ Total Revenue ]]</f>
        <v>0.2054471651171926</v>
      </c>
    </row>
    <row r="1270" spans="1:14" x14ac:dyDescent="0.35">
      <c r="A1270" t="s">
        <v>556</v>
      </c>
      <c r="B1270" t="s">
        <v>16</v>
      </c>
      <c r="C1270" s="1">
        <v>42035</v>
      </c>
      <c r="D1270" s="2">
        <v>485651000000</v>
      </c>
      <c r="E1270" s="2">
        <v>365086000000</v>
      </c>
      <c r="F1270" s="2">
        <v>93418000000</v>
      </c>
      <c r="G1270" t="s">
        <v>12</v>
      </c>
      <c r="H1270" t="s">
        <v>12</v>
      </c>
      <c r="I1270" t="s">
        <v>36</v>
      </c>
      <c r="J1270" t="s">
        <v>168</v>
      </c>
      <c r="K1270" s="2">
        <f>+Table1_1[[#This Row],[ Total Revenue ]]-Table1_1[[#This Row],[ Cost of Goods Sold ]]</f>
        <v>120565000000</v>
      </c>
      <c r="L1270" s="2">
        <f>Table1_1[[#This Row],[Gross Profit (Total Revenue - Cost of Goods Sold)]]-SUM(F1270:H1270)</f>
        <v>27147000000</v>
      </c>
      <c r="M1270" s="63">
        <f>1-(Table1_1[[#This Row],[ Cost of Goods Sold ]]/Table1_1[[#This Row],[ Total Revenue ]])</f>
        <v>0.24825440491216944</v>
      </c>
      <c r="N1270" s="63">
        <f>+Table1_1[[#This Row],[Operating Profit (Gross Profit - Total operating expenses)]]/Table1_1[[#This Row],[ Total Revenue ]]</f>
        <v>5.5898165555100264E-2</v>
      </c>
    </row>
    <row r="1271" spans="1:14" x14ac:dyDescent="0.35">
      <c r="A1271" t="s">
        <v>557</v>
      </c>
      <c r="B1271" t="s">
        <v>16</v>
      </c>
      <c r="C1271" s="1">
        <v>42643</v>
      </c>
      <c r="D1271" s="2">
        <v>14171800000</v>
      </c>
      <c r="E1271" s="2">
        <v>11413200000</v>
      </c>
      <c r="F1271" s="2">
        <v>1750100000</v>
      </c>
      <c r="G1271" t="s">
        <v>12</v>
      </c>
      <c r="H1271" s="2">
        <v>211800000</v>
      </c>
      <c r="I1271" t="s">
        <v>59</v>
      </c>
      <c r="J1271" t="s">
        <v>96</v>
      </c>
      <c r="K1271" s="2">
        <f>+Table1_1[[#This Row],[ Total Revenue ]]-Table1_1[[#This Row],[ Cost of Goods Sold ]]</f>
        <v>2758600000</v>
      </c>
      <c r="L1271" s="2">
        <f>Table1_1[[#This Row],[Gross Profit (Total Revenue - Cost of Goods Sold)]]-SUM(F1271:H1271)</f>
        <v>796700000</v>
      </c>
      <c r="M1271" s="63">
        <f>1-(Table1_1[[#This Row],[ Cost of Goods Sold ]]/Table1_1[[#This Row],[ Total Revenue ]])</f>
        <v>0.19465417237048221</v>
      </c>
      <c r="N1271" s="63">
        <f>+Table1_1[[#This Row],[Operating Profit (Gross Profit - Total operating expenses)]]/Table1_1[[#This Row],[ Total Revenue ]]</f>
        <v>5.6217276563315884E-2</v>
      </c>
    </row>
    <row r="1272" spans="1:14" x14ac:dyDescent="0.35">
      <c r="A1272" t="s">
        <v>558</v>
      </c>
      <c r="B1272" t="s">
        <v>16</v>
      </c>
      <c r="C1272" s="1">
        <v>42004</v>
      </c>
      <c r="D1272" s="2">
        <v>5607200000</v>
      </c>
      <c r="E1272" s="2">
        <v>3297400000</v>
      </c>
      <c r="F1272" s="2">
        <v>1169300000</v>
      </c>
      <c r="G1272" t="s">
        <v>12</v>
      </c>
      <c r="H1272" t="s">
        <v>12</v>
      </c>
      <c r="I1272" t="s">
        <v>22</v>
      </c>
      <c r="J1272" t="s">
        <v>57</v>
      </c>
      <c r="K1272" s="2">
        <f>+Table1_1[[#This Row],[ Total Revenue ]]-Table1_1[[#This Row],[ Cost of Goods Sold ]]</f>
        <v>2309800000</v>
      </c>
      <c r="L1272" s="2">
        <f>Table1_1[[#This Row],[Gross Profit (Total Revenue - Cost of Goods Sold)]]-SUM(F1272:H1272)</f>
        <v>1140500000</v>
      </c>
      <c r="M1272" s="63">
        <f>1-(Table1_1[[#This Row],[ Cost of Goods Sold ]]/Table1_1[[#This Row],[ Total Revenue ]])</f>
        <v>0.4119346554430019</v>
      </c>
      <c r="N1272" s="63">
        <f>+Table1_1[[#This Row],[Operating Profit (Gross Profit - Total operating expenses)]]/Table1_1[[#This Row],[ Total Revenue ]]</f>
        <v>0.20339920102725068</v>
      </c>
    </row>
    <row r="1273" spans="1:14" x14ac:dyDescent="0.35">
      <c r="A1273" t="s">
        <v>559</v>
      </c>
      <c r="B1273" t="s">
        <v>16</v>
      </c>
      <c r="C1273" s="1">
        <v>42004</v>
      </c>
      <c r="D1273" s="2">
        <v>7403000000</v>
      </c>
      <c r="E1273" s="2">
        <v>5763000000</v>
      </c>
      <c r="F1273" s="2">
        <v>249000000</v>
      </c>
      <c r="G1273" s="2">
        <v>27000000</v>
      </c>
      <c r="H1273" t="s">
        <v>12</v>
      </c>
      <c r="I1273" t="s">
        <v>52</v>
      </c>
      <c r="J1273" t="s">
        <v>53</v>
      </c>
      <c r="K1273" s="2">
        <f>+Table1_1[[#This Row],[ Total Revenue ]]-Table1_1[[#This Row],[ Cost of Goods Sold ]]</f>
        <v>1640000000</v>
      </c>
      <c r="L1273" s="2">
        <f>Table1_1[[#This Row],[Gross Profit (Total Revenue - Cost of Goods Sold)]]-SUM(F1273:H1273)</f>
        <v>1364000000</v>
      </c>
      <c r="M1273" s="63">
        <f>1-(Table1_1[[#This Row],[ Cost of Goods Sold ]]/Table1_1[[#This Row],[ Total Revenue ]])</f>
        <v>0.22153181142779954</v>
      </c>
      <c r="N1273" s="63">
        <f>+Table1_1[[#This Row],[Operating Profit (Gross Profit - Total operating expenses)]]/Table1_1[[#This Row],[ Total Revenue ]]</f>
        <v>0.18424962852897475</v>
      </c>
    </row>
    <row r="1274" spans="1:14" x14ac:dyDescent="0.35">
      <c r="A1274" t="s">
        <v>560</v>
      </c>
      <c r="B1274" t="s">
        <v>16</v>
      </c>
      <c r="C1274" s="1">
        <v>42004</v>
      </c>
      <c r="D1274" s="2">
        <v>5281000000</v>
      </c>
      <c r="E1274" s="2">
        <v>2504000000</v>
      </c>
      <c r="F1274" s="2">
        <v>1557000000</v>
      </c>
      <c r="G1274" t="s">
        <v>12</v>
      </c>
      <c r="H1274" s="2">
        <v>233000000</v>
      </c>
      <c r="I1274" t="s">
        <v>19</v>
      </c>
      <c r="J1274" t="s">
        <v>133</v>
      </c>
      <c r="K1274" s="2">
        <f>+Table1_1[[#This Row],[ Total Revenue ]]-Table1_1[[#This Row],[ Cost of Goods Sold ]]</f>
        <v>2777000000</v>
      </c>
      <c r="L1274" s="2">
        <f>Table1_1[[#This Row],[Gross Profit (Total Revenue - Cost of Goods Sold)]]-SUM(F1274:H1274)</f>
        <v>987000000</v>
      </c>
      <c r="M1274" s="63">
        <f>1-(Table1_1[[#This Row],[ Cost of Goods Sold ]]/Table1_1[[#This Row],[ Total Revenue ]])</f>
        <v>0.52584737739064569</v>
      </c>
      <c r="N1274" s="63">
        <f>+Table1_1[[#This Row],[Operating Profit (Gross Profit - Total operating expenses)]]/Table1_1[[#This Row],[ Total Revenue ]]</f>
        <v>0.1868964211323613</v>
      </c>
    </row>
    <row r="1275" spans="1:14" x14ac:dyDescent="0.35">
      <c r="A1275" t="s">
        <v>561</v>
      </c>
      <c r="B1275" t="s">
        <v>16</v>
      </c>
      <c r="C1275" s="1">
        <v>42004</v>
      </c>
      <c r="D1275" s="2">
        <v>5433661000</v>
      </c>
      <c r="E1275" s="2">
        <v>3316311000</v>
      </c>
      <c r="F1275" s="2">
        <v>502901000</v>
      </c>
      <c r="G1275" t="s">
        <v>12</v>
      </c>
      <c r="H1275" s="2">
        <v>314119000</v>
      </c>
      <c r="I1275" t="s">
        <v>19</v>
      </c>
      <c r="J1275" t="s">
        <v>562</v>
      </c>
      <c r="K1275" s="2">
        <f>+Table1_1[[#This Row],[ Total Revenue ]]-Table1_1[[#This Row],[ Cost of Goods Sold ]]</f>
        <v>2117350000</v>
      </c>
      <c r="L1275" s="2">
        <f>Table1_1[[#This Row],[Gross Profit (Total Revenue - Cost of Goods Sold)]]-SUM(F1275:H1275)</f>
        <v>1300330000</v>
      </c>
      <c r="M1275" s="63">
        <f>1-(Table1_1[[#This Row],[ Cost of Goods Sold ]]/Table1_1[[#This Row],[ Total Revenue ]])</f>
        <v>0.38967281911771823</v>
      </c>
      <c r="N1275" s="63">
        <f>+Table1_1[[#This Row],[Operating Profit (Gross Profit - Total operating expenses)]]/Table1_1[[#This Row],[ Total Revenue ]]</f>
        <v>0.23931010786282031</v>
      </c>
    </row>
    <row r="1276" spans="1:14" x14ac:dyDescent="0.35">
      <c r="A1276" t="s">
        <v>563</v>
      </c>
      <c r="B1276" t="s">
        <v>16</v>
      </c>
      <c r="C1276" s="1">
        <v>42004</v>
      </c>
      <c r="D1276" s="2">
        <v>2424176000</v>
      </c>
      <c r="E1276" s="2">
        <v>572831000</v>
      </c>
      <c r="F1276" s="2">
        <v>225070000</v>
      </c>
      <c r="G1276" t="s">
        <v>12</v>
      </c>
      <c r="H1276" s="2">
        <v>806021000</v>
      </c>
      <c r="I1276" t="s">
        <v>83</v>
      </c>
      <c r="J1276" t="s">
        <v>84</v>
      </c>
      <c r="K1276" s="2">
        <f>+Table1_1[[#This Row],[ Total Revenue ]]-Table1_1[[#This Row],[ Cost of Goods Sold ]]</f>
        <v>1851345000</v>
      </c>
      <c r="L1276" s="2">
        <f>Table1_1[[#This Row],[Gross Profit (Total Revenue - Cost of Goods Sold)]]-SUM(F1276:H1276)</f>
        <v>820254000</v>
      </c>
      <c r="M1276" s="63">
        <f>1-(Table1_1[[#This Row],[ Cost of Goods Sold ]]/Table1_1[[#This Row],[ Total Revenue ]])</f>
        <v>0.76370073790021853</v>
      </c>
      <c r="N1276" s="63">
        <f>+Table1_1[[#This Row],[Operating Profit (Gross Profit - Total operating expenses)]]/Table1_1[[#This Row],[ Total Revenue ]]</f>
        <v>0.33836404617486521</v>
      </c>
    </row>
    <row r="1277" spans="1:14" x14ac:dyDescent="0.35">
      <c r="A1277" t="s">
        <v>564</v>
      </c>
      <c r="B1277" t="s">
        <v>16</v>
      </c>
      <c r="C1277" s="1">
        <v>42004</v>
      </c>
      <c r="D1277" s="2">
        <v>11686135000</v>
      </c>
      <c r="E1277" s="2">
        <v>7951352000</v>
      </c>
      <c r="F1277" s="2">
        <v>767608000</v>
      </c>
      <c r="G1277" t="s">
        <v>12</v>
      </c>
      <c r="H1277" s="2">
        <v>1019045000</v>
      </c>
      <c r="I1277" t="s">
        <v>42</v>
      </c>
      <c r="J1277" t="s">
        <v>43</v>
      </c>
      <c r="K1277" s="2">
        <f>+Table1_1[[#This Row],[ Total Revenue ]]-Table1_1[[#This Row],[ Cost of Goods Sold ]]</f>
        <v>3734783000</v>
      </c>
      <c r="L1277" s="2">
        <f>Table1_1[[#This Row],[Gross Profit (Total Revenue - Cost of Goods Sold)]]-SUM(F1277:H1277)</f>
        <v>1948130000</v>
      </c>
      <c r="M1277" s="63">
        <f>1-(Table1_1[[#This Row],[ Cost of Goods Sold ]]/Table1_1[[#This Row],[ Total Revenue ]])</f>
        <v>0.31959095115707636</v>
      </c>
      <c r="N1277" s="63">
        <f>+Table1_1[[#This Row],[Operating Profit (Gross Profit - Total operating expenses)]]/Table1_1[[#This Row],[ Total Revenue ]]</f>
        <v>0.16670438943243424</v>
      </c>
    </row>
    <row r="1278" spans="1:14" x14ac:dyDescent="0.35">
      <c r="A1278" t="s">
        <v>565</v>
      </c>
      <c r="B1278" t="s">
        <v>16</v>
      </c>
      <c r="C1278" s="1">
        <v>42004</v>
      </c>
      <c r="D1278" s="2">
        <v>6602267000</v>
      </c>
      <c r="E1278" s="2">
        <v>4239474000</v>
      </c>
      <c r="F1278" t="s">
        <v>12</v>
      </c>
      <c r="G1278" t="s">
        <v>12</v>
      </c>
      <c r="H1278" s="2">
        <v>1341315000</v>
      </c>
      <c r="I1278" t="s">
        <v>47</v>
      </c>
      <c r="J1278" t="s">
        <v>50</v>
      </c>
      <c r="K1278" s="2">
        <f>+Table1_1[[#This Row],[ Total Revenue ]]-Table1_1[[#This Row],[ Cost of Goods Sold ]]</f>
        <v>2362793000</v>
      </c>
      <c r="L1278" s="2">
        <f>Table1_1[[#This Row],[Gross Profit (Total Revenue - Cost of Goods Sold)]]-SUM(F1278:H1278)</f>
        <v>1021478000</v>
      </c>
      <c r="M1278" s="63">
        <f>1-(Table1_1[[#This Row],[ Cost of Goods Sold ]]/Table1_1[[#This Row],[ Total Revenue ]])</f>
        <v>0.35787601440535499</v>
      </c>
      <c r="N1278" s="63">
        <f>+Table1_1[[#This Row],[Operating Profit (Gross Profit - Total operating expenses)]]/Table1_1[[#This Row],[ Total Revenue ]]</f>
        <v>0.15471625125127475</v>
      </c>
    </row>
    <row r="1279" spans="1:14" x14ac:dyDescent="0.35">
      <c r="A1279" t="s">
        <v>566</v>
      </c>
      <c r="B1279" t="s">
        <v>16</v>
      </c>
      <c r="C1279" s="1">
        <v>42091</v>
      </c>
      <c r="D1279" s="2">
        <v>2377344000</v>
      </c>
      <c r="E1279" s="2">
        <v>708823000</v>
      </c>
      <c r="F1279" s="2">
        <v>353670000</v>
      </c>
      <c r="G1279" s="2">
        <v>525745000</v>
      </c>
      <c r="H1279" s="2">
        <v>9537000</v>
      </c>
      <c r="I1279" t="s">
        <v>22</v>
      </c>
      <c r="J1279" t="s">
        <v>34</v>
      </c>
      <c r="K1279" s="2">
        <f>+Table1_1[[#This Row],[ Total Revenue ]]-Table1_1[[#This Row],[ Cost of Goods Sold ]]</f>
        <v>1668521000</v>
      </c>
      <c r="L1279" s="2">
        <f>Table1_1[[#This Row],[Gross Profit (Total Revenue - Cost of Goods Sold)]]-SUM(F1279:H1279)</f>
        <v>779569000</v>
      </c>
      <c r="M1279" s="63">
        <f>1-(Table1_1[[#This Row],[ Cost of Goods Sold ]]/Table1_1[[#This Row],[ Total Revenue ]])</f>
        <v>0.70184247630969687</v>
      </c>
      <c r="N1279" s="63">
        <f>+Table1_1[[#This Row],[Operating Profit (Gross Profit - Total operating expenses)]]/Table1_1[[#This Row],[ Total Revenue ]]</f>
        <v>0.32791594317019329</v>
      </c>
    </row>
    <row r="1280" spans="1:14" x14ac:dyDescent="0.35">
      <c r="A1280" t="s">
        <v>567</v>
      </c>
      <c r="B1280" t="s">
        <v>16</v>
      </c>
      <c r="C1280" s="1">
        <v>42004</v>
      </c>
      <c r="D1280" s="2">
        <v>394105000000</v>
      </c>
      <c r="E1280" s="2">
        <v>266831000000</v>
      </c>
      <c r="F1280" s="2">
        <v>74226000000</v>
      </c>
      <c r="G1280" t="s">
        <v>12</v>
      </c>
      <c r="H1280" s="2">
        <v>17297000000</v>
      </c>
      <c r="I1280" t="s">
        <v>83</v>
      </c>
      <c r="J1280" t="s">
        <v>144</v>
      </c>
      <c r="K1280" s="2">
        <f>+Table1_1[[#This Row],[ Total Revenue ]]-Table1_1[[#This Row],[ Cost of Goods Sold ]]</f>
        <v>127274000000</v>
      </c>
      <c r="L1280" s="2">
        <f>Table1_1[[#This Row],[Gross Profit (Total Revenue - Cost of Goods Sold)]]-SUM(F1280:H1280)</f>
        <v>35751000000</v>
      </c>
      <c r="M1280" s="63">
        <f>1-(Table1_1[[#This Row],[ Cost of Goods Sold ]]/Table1_1[[#This Row],[ Total Revenue ]])</f>
        <v>0.3229443929917154</v>
      </c>
      <c r="N1280" s="63">
        <f>+Table1_1[[#This Row],[Operating Profit (Gross Profit - Total operating expenses)]]/Table1_1[[#This Row],[ Total Revenue ]]</f>
        <v>9.0714403521904061E-2</v>
      </c>
    </row>
    <row r="1281" spans="1:14" x14ac:dyDescent="0.35">
      <c r="A1281" t="s">
        <v>568</v>
      </c>
      <c r="B1281" t="s">
        <v>16</v>
      </c>
      <c r="C1281" s="1">
        <v>42004</v>
      </c>
      <c r="D1281" s="2">
        <v>2922600000</v>
      </c>
      <c r="E1281" s="2">
        <v>1322800000</v>
      </c>
      <c r="F1281" s="2">
        <v>1143100000</v>
      </c>
      <c r="G1281" t="s">
        <v>12</v>
      </c>
      <c r="H1281" t="s">
        <v>12</v>
      </c>
      <c r="I1281" t="s">
        <v>25</v>
      </c>
      <c r="J1281" t="s">
        <v>166</v>
      </c>
      <c r="K1281" s="2">
        <f>+Table1_1[[#This Row],[ Total Revenue ]]-Table1_1[[#This Row],[ Cost of Goods Sold ]]</f>
        <v>1599800000</v>
      </c>
      <c r="L1281" s="2">
        <f>Table1_1[[#This Row],[Gross Profit (Total Revenue - Cost of Goods Sold)]]-SUM(F1281:H1281)</f>
        <v>456700000</v>
      </c>
      <c r="M1281" s="63">
        <f>1-(Table1_1[[#This Row],[ Cost of Goods Sold ]]/Table1_1[[#This Row],[ Total Revenue ]])</f>
        <v>0.54738931088756582</v>
      </c>
      <c r="N1281" s="63">
        <f>+Table1_1[[#This Row],[Operating Profit (Gross Profit - Total operating expenses)]]/Table1_1[[#This Row],[ Total Revenue ]]</f>
        <v>0.15626496954766303</v>
      </c>
    </row>
    <row r="1282" spans="1:14" x14ac:dyDescent="0.35">
      <c r="A1282" t="s">
        <v>569</v>
      </c>
      <c r="B1282" t="s">
        <v>16</v>
      </c>
      <c r="C1282" s="1">
        <v>42004</v>
      </c>
      <c r="D1282" s="2">
        <v>19540000000</v>
      </c>
      <c r="E1282" s="2">
        <v>13294000000</v>
      </c>
      <c r="F1282" s="2">
        <v>4020000000</v>
      </c>
      <c r="G1282" s="2">
        <v>577000000</v>
      </c>
      <c r="H1282" s="2">
        <v>315000000</v>
      </c>
      <c r="I1282" t="s">
        <v>22</v>
      </c>
      <c r="J1282" t="s">
        <v>176</v>
      </c>
      <c r="K1282" s="2">
        <f>+Table1_1[[#This Row],[ Total Revenue ]]-Table1_1[[#This Row],[ Cost of Goods Sold ]]</f>
        <v>6246000000</v>
      </c>
      <c r="L1282" s="2">
        <f>Table1_1[[#This Row],[Gross Profit (Total Revenue - Cost of Goods Sold)]]-SUM(F1282:H1282)</f>
        <v>1334000000</v>
      </c>
      <c r="M1282" s="63">
        <f>1-(Table1_1[[#This Row],[ Cost of Goods Sold ]]/Table1_1[[#This Row],[ Total Revenue ]])</f>
        <v>0.31965199590583415</v>
      </c>
      <c r="N1282" s="63">
        <f>+Table1_1[[#This Row],[Operating Profit (Gross Profit - Total operating expenses)]]/Table1_1[[#This Row],[ Total Revenue ]]</f>
        <v>6.8270214943705221E-2</v>
      </c>
    </row>
    <row r="1283" spans="1:14" x14ac:dyDescent="0.35">
      <c r="A1283" t="s">
        <v>570</v>
      </c>
      <c r="B1283" t="s">
        <v>16</v>
      </c>
      <c r="C1283" s="1">
        <v>42004</v>
      </c>
      <c r="D1283" s="2">
        <v>3916000000</v>
      </c>
      <c r="E1283" s="2">
        <v>2403000000</v>
      </c>
      <c r="F1283" s="2">
        <v>920000000</v>
      </c>
      <c r="G1283" s="2">
        <v>104000000</v>
      </c>
      <c r="H1283" t="s">
        <v>12</v>
      </c>
      <c r="I1283" t="s">
        <v>13</v>
      </c>
      <c r="J1283" t="s">
        <v>164</v>
      </c>
      <c r="K1283" s="2">
        <f>+Table1_1[[#This Row],[ Total Revenue ]]-Table1_1[[#This Row],[ Cost of Goods Sold ]]</f>
        <v>1513000000</v>
      </c>
      <c r="L1283" s="2">
        <f>Table1_1[[#This Row],[Gross Profit (Total Revenue - Cost of Goods Sold)]]-SUM(F1283:H1283)</f>
        <v>489000000</v>
      </c>
      <c r="M1283" s="63">
        <f>1-(Table1_1[[#This Row],[ Cost of Goods Sold ]]/Table1_1[[#This Row],[ Total Revenue ]])</f>
        <v>0.38636363636363635</v>
      </c>
      <c r="N1283" s="63">
        <f>+Table1_1[[#This Row],[Operating Profit (Gross Profit - Total operating expenses)]]/Table1_1[[#This Row],[ Total Revenue ]]</f>
        <v>0.12487231869254341</v>
      </c>
    </row>
    <row r="1284" spans="1:14" x14ac:dyDescent="0.35">
      <c r="A1284" t="s">
        <v>571</v>
      </c>
      <c r="B1284" t="s">
        <v>16</v>
      </c>
      <c r="C1284" s="1">
        <v>42004</v>
      </c>
      <c r="D1284" s="2">
        <v>4618133000</v>
      </c>
      <c r="E1284" s="2">
        <v>1387375000</v>
      </c>
      <c r="F1284" s="2">
        <v>1770710000</v>
      </c>
      <c r="G1284" s="2">
        <v>1156386000</v>
      </c>
      <c r="H1284" s="2">
        <v>66750000</v>
      </c>
      <c r="I1284" t="s">
        <v>22</v>
      </c>
      <c r="J1284" t="s">
        <v>57</v>
      </c>
      <c r="K1284" s="2">
        <f>+Table1_1[[#This Row],[ Total Revenue ]]-Table1_1[[#This Row],[ Cost of Goods Sold ]]</f>
        <v>3230758000</v>
      </c>
      <c r="L1284" s="2">
        <f>Table1_1[[#This Row],[Gross Profit (Total Revenue - Cost of Goods Sold)]]-SUM(F1284:H1284)</f>
        <v>236912000</v>
      </c>
      <c r="M1284" s="63">
        <f>1-(Table1_1[[#This Row],[ Cost of Goods Sold ]]/Table1_1[[#This Row],[ Total Revenue ]])</f>
        <v>0.69958097785403761</v>
      </c>
      <c r="N1284" s="63">
        <f>+Table1_1[[#This Row],[Operating Profit (Gross Profit - Total operating expenses)]]/Table1_1[[#This Row],[ Total Revenue ]]</f>
        <v>5.1300384809185876E-2</v>
      </c>
    </row>
    <row r="1285" spans="1:14" x14ac:dyDescent="0.35">
      <c r="A1285" t="s">
        <v>572</v>
      </c>
      <c r="B1285" t="s">
        <v>16</v>
      </c>
      <c r="C1285" s="1">
        <v>42000</v>
      </c>
      <c r="D1285" s="2">
        <v>13279000000</v>
      </c>
      <c r="E1285" s="2">
        <v>9682000000</v>
      </c>
      <c r="F1285" s="2">
        <v>1505000000</v>
      </c>
      <c r="G1285" t="s">
        <v>12</v>
      </c>
      <c r="H1285" t="s">
        <v>12</v>
      </c>
      <c r="I1285" t="s">
        <v>19</v>
      </c>
      <c r="J1285" t="s">
        <v>155</v>
      </c>
      <c r="K1285" s="2">
        <f>+Table1_1[[#This Row],[ Total Revenue ]]-Table1_1[[#This Row],[ Cost of Goods Sold ]]</f>
        <v>3597000000</v>
      </c>
      <c r="L1285" s="2">
        <f>Table1_1[[#This Row],[Gross Profit (Total Revenue - Cost of Goods Sold)]]-SUM(F1285:H1285)</f>
        <v>2092000000</v>
      </c>
      <c r="M1285" s="63">
        <f>1-(Table1_1[[#This Row],[ Cost of Goods Sold ]]/Table1_1[[#This Row],[ Total Revenue ]])</f>
        <v>0.27087883123729195</v>
      </c>
      <c r="N1285" s="63">
        <f>+Table1_1[[#This Row],[Operating Profit (Gross Profit - Total operating expenses)]]/Table1_1[[#This Row],[ Total Revenue ]]</f>
        <v>0.15754198358310115</v>
      </c>
    </row>
    <row r="1286" spans="1:14" x14ac:dyDescent="0.35">
      <c r="A1286" t="s">
        <v>573</v>
      </c>
      <c r="B1286" t="s">
        <v>16</v>
      </c>
      <c r="C1286" s="1">
        <v>42004</v>
      </c>
      <c r="D1286" s="2">
        <v>4673300000</v>
      </c>
      <c r="E1286" s="2">
        <v>1242800000</v>
      </c>
      <c r="F1286" s="2">
        <v>1772200000</v>
      </c>
      <c r="G1286" s="2">
        <v>187400000</v>
      </c>
      <c r="H1286" s="2">
        <v>92500000</v>
      </c>
      <c r="I1286" t="s">
        <v>25</v>
      </c>
      <c r="J1286" t="s">
        <v>30</v>
      </c>
      <c r="K1286" s="2">
        <f>+Table1_1[[#This Row],[ Total Revenue ]]-Table1_1[[#This Row],[ Cost of Goods Sold ]]</f>
        <v>3430500000</v>
      </c>
      <c r="L1286" s="2">
        <f>Table1_1[[#This Row],[Gross Profit (Total Revenue - Cost of Goods Sold)]]-SUM(F1286:H1286)</f>
        <v>1378400000</v>
      </c>
      <c r="M1286" s="63">
        <f>1-(Table1_1[[#This Row],[ Cost of Goods Sold ]]/Table1_1[[#This Row],[ Total Revenue ]])</f>
        <v>0.73406372370701645</v>
      </c>
      <c r="N1286" s="63">
        <f>+Table1_1[[#This Row],[Operating Profit (Gross Profit - Total operating expenses)]]/Table1_1[[#This Row],[ Total Revenue ]]</f>
        <v>0.29495217512250443</v>
      </c>
    </row>
    <row r="1287" spans="1:14" x14ac:dyDescent="0.35">
      <c r="A1287" t="s">
        <v>574</v>
      </c>
      <c r="B1287" t="s">
        <v>16</v>
      </c>
      <c r="C1287" s="1">
        <v>42004</v>
      </c>
      <c r="D1287" s="2">
        <v>2361631000</v>
      </c>
      <c r="E1287" s="2">
        <v>49736000</v>
      </c>
      <c r="F1287" s="2">
        <v>1654369000</v>
      </c>
      <c r="G1287" t="s">
        <v>12</v>
      </c>
      <c r="H1287" s="2">
        <v>-87159000</v>
      </c>
      <c r="I1287" t="s">
        <v>47</v>
      </c>
      <c r="J1287" t="s">
        <v>140</v>
      </c>
      <c r="K1287" s="2">
        <f>+Table1_1[[#This Row],[ Total Revenue ]]-Table1_1[[#This Row],[ Cost of Goods Sold ]]</f>
        <v>2311895000</v>
      </c>
      <c r="L1287" s="2">
        <f>Table1_1[[#This Row],[Gross Profit (Total Revenue - Cost of Goods Sold)]]-SUM(F1287:H1287)</f>
        <v>744685000</v>
      </c>
      <c r="M1287" s="63">
        <f>1-(Table1_1[[#This Row],[ Cost of Goods Sold ]]/Table1_1[[#This Row],[ Total Revenue ]])</f>
        <v>0.97893997834547397</v>
      </c>
      <c r="N1287" s="63">
        <f>+Table1_1[[#This Row],[Operating Profit (Gross Profit - Total operating expenses)]]/Table1_1[[#This Row],[ Total Revenue ]]</f>
        <v>0.31532656879927473</v>
      </c>
    </row>
    <row r="1288" spans="1:14" x14ac:dyDescent="0.35">
      <c r="A1288" t="s">
        <v>575</v>
      </c>
      <c r="B1288" t="s">
        <v>16</v>
      </c>
      <c r="C1288" s="1">
        <v>42369</v>
      </c>
      <c r="D1288" s="2">
        <v>4765000000</v>
      </c>
      <c r="E1288" s="2">
        <v>1738000000</v>
      </c>
      <c r="F1288" s="2">
        <v>1532000000</v>
      </c>
      <c r="G1288" s="2">
        <v>364000000</v>
      </c>
      <c r="H1288" s="2">
        <v>61000000</v>
      </c>
      <c r="I1288" t="s">
        <v>25</v>
      </c>
      <c r="J1288" t="s">
        <v>26</v>
      </c>
      <c r="K1288" s="2">
        <f>+Table1_1[[#This Row],[ Total Revenue ]]-Table1_1[[#This Row],[ Cost of Goods Sold ]]</f>
        <v>3027000000</v>
      </c>
      <c r="L1288" s="2">
        <f>Table1_1[[#This Row],[Gross Profit (Total Revenue - Cost of Goods Sold)]]-SUM(F1288:H1288)</f>
        <v>1070000000</v>
      </c>
      <c r="M1288" s="63">
        <f>1-(Table1_1[[#This Row],[ Cost of Goods Sold ]]/Table1_1[[#This Row],[ Total Revenue ]])</f>
        <v>0.63525708289611749</v>
      </c>
      <c r="N1288" s="63">
        <f>+Table1_1[[#This Row],[Operating Profit (Gross Profit - Total operating expenses)]]/Table1_1[[#This Row],[ Total Revenue ]]</f>
        <v>0.22455403987408185</v>
      </c>
    </row>
    <row r="1289" spans="1:14" x14ac:dyDescent="0.35">
      <c r="A1289" t="s">
        <v>10</v>
      </c>
      <c r="B1289" t="s">
        <v>17</v>
      </c>
      <c r="C1289" s="1">
        <v>42369</v>
      </c>
      <c r="D1289" s="2">
        <v>40990000000</v>
      </c>
      <c r="E1289" s="2">
        <v>11096000000</v>
      </c>
      <c r="F1289" s="2">
        <v>21275000000</v>
      </c>
      <c r="G1289" t="s">
        <v>12</v>
      </c>
      <c r="H1289" s="2">
        <v>1364000000</v>
      </c>
      <c r="I1289" t="s">
        <v>13</v>
      </c>
      <c r="J1289" t="s">
        <v>14</v>
      </c>
      <c r="K1289" s="2">
        <f>+Table1_1[[#This Row],[ Total Revenue ]]-Table1_1[[#This Row],[ Cost of Goods Sold ]]</f>
        <v>29894000000</v>
      </c>
      <c r="L1289" s="2">
        <f>Table1_1[[#This Row],[Gross Profit (Total Revenue - Cost of Goods Sold)]]-SUM(F1289:H1289)</f>
        <v>7255000000</v>
      </c>
      <c r="M1289" s="63">
        <f>1-(Table1_1[[#This Row],[ Cost of Goods Sold ]]/Table1_1[[#This Row],[ Total Revenue ]])</f>
        <v>0.72929982922664061</v>
      </c>
      <c r="N1289" s="63">
        <f>+Table1_1[[#This Row],[Operating Profit (Gross Profit - Total operating expenses)]]/Table1_1[[#This Row],[ Total Revenue ]]</f>
        <v>0.17699438887533545</v>
      </c>
    </row>
    <row r="1290" spans="1:14" x14ac:dyDescent="0.35">
      <c r="A1290" t="s">
        <v>18</v>
      </c>
      <c r="B1290" t="s">
        <v>17</v>
      </c>
      <c r="C1290" s="1">
        <v>42371</v>
      </c>
      <c r="D1290" s="2">
        <v>9737018000</v>
      </c>
      <c r="E1290" s="2">
        <v>5314246000</v>
      </c>
      <c r="F1290" s="2">
        <v>3596992000</v>
      </c>
      <c r="G1290" t="s">
        <v>12</v>
      </c>
      <c r="H1290" t="s">
        <v>12</v>
      </c>
      <c r="I1290" t="s">
        <v>19</v>
      </c>
      <c r="J1290" t="s">
        <v>20</v>
      </c>
      <c r="K1290" s="2">
        <f>+Table1_1[[#This Row],[ Total Revenue ]]-Table1_1[[#This Row],[ Cost of Goods Sold ]]</f>
        <v>4422772000</v>
      </c>
      <c r="L1290" s="2">
        <f>Table1_1[[#This Row],[Gross Profit (Total Revenue - Cost of Goods Sold)]]-SUM(F1290:H1290)</f>
        <v>825780000</v>
      </c>
      <c r="M1290" s="63">
        <f>1-(Table1_1[[#This Row],[ Cost of Goods Sold ]]/Table1_1[[#This Row],[ Total Revenue ]])</f>
        <v>0.45422243237097848</v>
      </c>
      <c r="N1290" s="63">
        <f>+Table1_1[[#This Row],[Operating Profit (Gross Profit - Total operating expenses)]]/Table1_1[[#This Row],[ Total Revenue ]]</f>
        <v>8.4808305787254373E-2</v>
      </c>
    </row>
    <row r="1291" spans="1:14" x14ac:dyDescent="0.35">
      <c r="A1291" t="s">
        <v>21</v>
      </c>
      <c r="B1291" t="s">
        <v>17</v>
      </c>
      <c r="C1291" s="1">
        <v>42637</v>
      </c>
      <c r="D1291" s="2">
        <v>215639000000</v>
      </c>
      <c r="E1291" s="2">
        <v>131376000000</v>
      </c>
      <c r="F1291" s="2">
        <v>14194000000</v>
      </c>
      <c r="G1291" s="2">
        <v>10045000000</v>
      </c>
      <c r="H1291" t="s">
        <v>12</v>
      </c>
      <c r="I1291" t="s">
        <v>22</v>
      </c>
      <c r="J1291" t="s">
        <v>23</v>
      </c>
      <c r="K1291" s="2">
        <f>+Table1_1[[#This Row],[ Total Revenue ]]-Table1_1[[#This Row],[ Cost of Goods Sold ]]</f>
        <v>84263000000</v>
      </c>
      <c r="L1291" s="2">
        <f>Table1_1[[#This Row],[Gross Profit (Total Revenue - Cost of Goods Sold)]]-SUM(F1291:H1291)</f>
        <v>60024000000</v>
      </c>
      <c r="M1291" s="63">
        <f>1-(Table1_1[[#This Row],[ Cost of Goods Sold ]]/Table1_1[[#This Row],[ Total Revenue ]])</f>
        <v>0.39075955648097049</v>
      </c>
      <c r="N1291" s="63">
        <f>+Table1_1[[#This Row],[Operating Profit (Gross Profit - Total operating expenses)]]/Table1_1[[#This Row],[ Total Revenue ]]</f>
        <v>0.27835410106706115</v>
      </c>
    </row>
    <row r="1292" spans="1:14" x14ac:dyDescent="0.35">
      <c r="A1292" t="s">
        <v>24</v>
      </c>
      <c r="B1292" t="s">
        <v>17</v>
      </c>
      <c r="C1292" s="1">
        <v>42369</v>
      </c>
      <c r="D1292" s="2">
        <v>22859000000</v>
      </c>
      <c r="E1292" s="2">
        <v>4500000000</v>
      </c>
      <c r="F1292" s="2">
        <v>6387000000</v>
      </c>
      <c r="G1292" s="2">
        <v>4285000000</v>
      </c>
      <c r="H1292" t="s">
        <v>12</v>
      </c>
      <c r="I1292" t="s">
        <v>25</v>
      </c>
      <c r="J1292" t="s">
        <v>26</v>
      </c>
      <c r="K1292" s="2">
        <f>+Table1_1[[#This Row],[ Total Revenue ]]-Table1_1[[#This Row],[ Cost of Goods Sold ]]</f>
        <v>18359000000</v>
      </c>
      <c r="L1292" s="2">
        <f>Table1_1[[#This Row],[Gross Profit (Total Revenue - Cost of Goods Sold)]]-SUM(F1292:H1292)</f>
        <v>7687000000</v>
      </c>
      <c r="M1292" s="63">
        <f>1-(Table1_1[[#This Row],[ Cost of Goods Sold ]]/Table1_1[[#This Row],[ Total Revenue ]])</f>
        <v>0.803140994794173</v>
      </c>
      <c r="N1292" s="63">
        <f>+Table1_1[[#This Row],[Operating Profit (Gross Profit - Total operating expenses)]]/Table1_1[[#This Row],[ Total Revenue ]]</f>
        <v>0.33627892733715387</v>
      </c>
    </row>
    <row r="1293" spans="1:14" x14ac:dyDescent="0.35">
      <c r="A1293" t="s">
        <v>27</v>
      </c>
      <c r="B1293" t="s">
        <v>17</v>
      </c>
      <c r="C1293" s="1">
        <v>42643</v>
      </c>
      <c r="D1293" s="2">
        <v>146849686000</v>
      </c>
      <c r="E1293" s="2">
        <v>142577080000</v>
      </c>
      <c r="F1293" s="2">
        <v>2382097000</v>
      </c>
      <c r="G1293" t="s">
        <v>12</v>
      </c>
      <c r="H1293" s="2">
        <v>364735000</v>
      </c>
      <c r="I1293" t="s">
        <v>25</v>
      </c>
      <c r="J1293" t="s">
        <v>28</v>
      </c>
      <c r="K1293" s="2">
        <f>+Table1_1[[#This Row],[ Total Revenue ]]-Table1_1[[#This Row],[ Cost of Goods Sold ]]</f>
        <v>4272606000</v>
      </c>
      <c r="L1293" s="2">
        <f>Table1_1[[#This Row],[Gross Profit (Total Revenue - Cost of Goods Sold)]]-SUM(F1293:H1293)</f>
        <v>1525774000</v>
      </c>
      <c r="M1293" s="63">
        <f>1-(Table1_1[[#This Row],[ Cost of Goods Sold ]]/Table1_1[[#This Row],[ Total Revenue ]])</f>
        <v>2.9095097962960614E-2</v>
      </c>
      <c r="N1293" s="63">
        <f>+Table1_1[[#This Row],[Operating Profit (Gross Profit - Total operating expenses)]]/Table1_1[[#This Row],[ Total Revenue ]]</f>
        <v>1.0390039240533343E-2</v>
      </c>
    </row>
    <row r="1294" spans="1:14" x14ac:dyDescent="0.35">
      <c r="A1294" t="s">
        <v>29</v>
      </c>
      <c r="B1294" t="s">
        <v>17</v>
      </c>
      <c r="C1294" s="1">
        <v>42369</v>
      </c>
      <c r="D1294" s="2">
        <v>20405000000</v>
      </c>
      <c r="E1294" s="2">
        <v>8747000000</v>
      </c>
      <c r="F1294" s="2">
        <v>6785000000</v>
      </c>
      <c r="G1294" s="2">
        <v>1405000000</v>
      </c>
      <c r="H1294" s="2">
        <v>601000000</v>
      </c>
      <c r="I1294" t="s">
        <v>25</v>
      </c>
      <c r="J1294" t="s">
        <v>30</v>
      </c>
      <c r="K1294" s="2">
        <f>+Table1_1[[#This Row],[ Total Revenue ]]-Table1_1[[#This Row],[ Cost of Goods Sold ]]</f>
        <v>11658000000</v>
      </c>
      <c r="L1294" s="2">
        <f>Table1_1[[#This Row],[Gross Profit (Total Revenue - Cost of Goods Sold)]]-SUM(F1294:H1294)</f>
        <v>2867000000</v>
      </c>
      <c r="M1294" s="63">
        <f>1-(Table1_1[[#This Row],[ Cost of Goods Sold ]]/Table1_1[[#This Row],[ Total Revenue ]])</f>
        <v>0.57133055623621654</v>
      </c>
      <c r="N1294" s="63">
        <f>+Table1_1[[#This Row],[Operating Profit (Gross Profit - Total operating expenses)]]/Table1_1[[#This Row],[ Total Revenue ]]</f>
        <v>0.14050477824062729</v>
      </c>
    </row>
    <row r="1295" spans="1:14" x14ac:dyDescent="0.35">
      <c r="A1295" t="s">
        <v>31</v>
      </c>
      <c r="B1295" t="s">
        <v>17</v>
      </c>
      <c r="C1295" s="1">
        <v>42706</v>
      </c>
      <c r="D1295" s="2">
        <v>5854430000</v>
      </c>
      <c r="E1295" s="2">
        <v>819908000</v>
      </c>
      <c r="F1295" s="2">
        <v>2487907000</v>
      </c>
      <c r="G1295" s="2">
        <v>975987000</v>
      </c>
      <c r="H1295" s="2">
        <v>78534000</v>
      </c>
      <c r="I1295" t="s">
        <v>22</v>
      </c>
      <c r="J1295" t="s">
        <v>32</v>
      </c>
      <c r="K1295" s="2">
        <f>+Table1_1[[#This Row],[ Total Revenue ]]-Table1_1[[#This Row],[ Cost of Goods Sold ]]</f>
        <v>5034522000</v>
      </c>
      <c r="L1295" s="2">
        <f>Table1_1[[#This Row],[Gross Profit (Total Revenue - Cost of Goods Sold)]]-SUM(F1295:H1295)</f>
        <v>1492094000</v>
      </c>
      <c r="M1295" s="63">
        <f>1-(Table1_1[[#This Row],[ Cost of Goods Sold ]]/Table1_1[[#This Row],[ Total Revenue ]])</f>
        <v>0.8599508406454599</v>
      </c>
      <c r="N1295" s="63">
        <f>+Table1_1[[#This Row],[Operating Profit (Gross Profit - Total operating expenses)]]/Table1_1[[#This Row],[ Total Revenue ]]</f>
        <v>0.25486580247778179</v>
      </c>
    </row>
    <row r="1296" spans="1:14" x14ac:dyDescent="0.35">
      <c r="A1296" t="s">
        <v>33</v>
      </c>
      <c r="B1296" t="s">
        <v>17</v>
      </c>
      <c r="C1296" s="1">
        <v>42672</v>
      </c>
      <c r="D1296" s="2">
        <v>3421409000</v>
      </c>
      <c r="E1296" s="2">
        <v>1194236000</v>
      </c>
      <c r="F1296" s="2">
        <v>461438000</v>
      </c>
      <c r="G1296" s="2">
        <v>653816000</v>
      </c>
      <c r="H1296" s="2">
        <v>70123000</v>
      </c>
      <c r="I1296" t="s">
        <v>22</v>
      </c>
      <c r="J1296" t="s">
        <v>34</v>
      </c>
      <c r="K1296" s="2">
        <f>+Table1_1[[#This Row],[ Total Revenue ]]-Table1_1[[#This Row],[ Cost of Goods Sold ]]</f>
        <v>2227173000</v>
      </c>
      <c r="L1296" s="2">
        <f>Table1_1[[#This Row],[Gross Profit (Total Revenue - Cost of Goods Sold)]]-SUM(F1296:H1296)</f>
        <v>1041796000</v>
      </c>
      <c r="M1296" s="63">
        <f>1-(Table1_1[[#This Row],[ Cost of Goods Sold ]]/Table1_1[[#This Row],[ Total Revenue ]])</f>
        <v>0.65095199083184729</v>
      </c>
      <c r="N1296" s="63">
        <f>+Table1_1[[#This Row],[Operating Profit (Gross Profit - Total operating expenses)]]/Table1_1[[#This Row],[ Total Revenue ]]</f>
        <v>0.30449326578611324</v>
      </c>
    </row>
    <row r="1297" spans="1:14" x14ac:dyDescent="0.35">
      <c r="A1297" t="s">
        <v>35</v>
      </c>
      <c r="B1297" t="s">
        <v>17</v>
      </c>
      <c r="C1297" s="1">
        <v>42369</v>
      </c>
      <c r="D1297" s="2">
        <v>67702000000</v>
      </c>
      <c r="E1297" s="2">
        <v>63682000000</v>
      </c>
      <c r="F1297" s="2">
        <v>2010000000</v>
      </c>
      <c r="G1297" t="s">
        <v>12</v>
      </c>
      <c r="H1297" t="s">
        <v>12</v>
      </c>
      <c r="I1297" t="s">
        <v>36</v>
      </c>
      <c r="J1297" t="s">
        <v>37</v>
      </c>
      <c r="K1297" s="2">
        <f>+Table1_1[[#This Row],[ Total Revenue ]]-Table1_1[[#This Row],[ Cost of Goods Sold ]]</f>
        <v>4020000000</v>
      </c>
      <c r="L1297" s="2">
        <f>Table1_1[[#This Row],[Gross Profit (Total Revenue - Cost of Goods Sold)]]-SUM(F1297:H1297)</f>
        <v>2010000000</v>
      </c>
      <c r="M1297" s="63">
        <f>1-(Table1_1[[#This Row],[ Cost of Goods Sold ]]/Table1_1[[#This Row],[ Total Revenue ]])</f>
        <v>5.9377861806150456E-2</v>
      </c>
      <c r="N1297" s="63">
        <f>+Table1_1[[#This Row],[Operating Profit (Gross Profit - Total operating expenses)]]/Table1_1[[#This Row],[ Total Revenue ]]</f>
        <v>2.9688930903075242E-2</v>
      </c>
    </row>
    <row r="1298" spans="1:14" x14ac:dyDescent="0.35">
      <c r="A1298" t="s">
        <v>38</v>
      </c>
      <c r="B1298" t="s">
        <v>17</v>
      </c>
      <c r="C1298" s="1">
        <v>42369</v>
      </c>
      <c r="D1298" s="2">
        <v>6439746000</v>
      </c>
      <c r="E1298" s="2">
        <v>4482700000</v>
      </c>
      <c r="F1298" s="2">
        <v>203046000</v>
      </c>
      <c r="G1298" t="s">
        <v>12</v>
      </c>
      <c r="H1298" s="2">
        <v>492140000</v>
      </c>
      <c r="I1298" t="s">
        <v>22</v>
      </c>
      <c r="J1298" t="s">
        <v>39</v>
      </c>
      <c r="K1298" s="2">
        <f>+Table1_1[[#This Row],[ Total Revenue ]]-Table1_1[[#This Row],[ Cost of Goods Sold ]]</f>
        <v>1957046000</v>
      </c>
      <c r="L1298" s="2">
        <f>Table1_1[[#This Row],[Gross Profit (Total Revenue - Cost of Goods Sold)]]-SUM(F1298:H1298)</f>
        <v>1261860000</v>
      </c>
      <c r="M1298" s="63">
        <f>1-(Table1_1[[#This Row],[ Cost of Goods Sold ]]/Table1_1[[#This Row],[ Total Revenue ]])</f>
        <v>0.30390111659683472</v>
      </c>
      <c r="N1298" s="63">
        <f>+Table1_1[[#This Row],[Operating Profit (Gross Profit - Total operating expenses)]]/Table1_1[[#This Row],[ Total Revenue ]]</f>
        <v>0.19594872220115514</v>
      </c>
    </row>
    <row r="1299" spans="1:14" x14ac:dyDescent="0.35">
      <c r="A1299" t="s">
        <v>40</v>
      </c>
      <c r="B1299" t="s">
        <v>17</v>
      </c>
      <c r="C1299" s="1">
        <v>42400</v>
      </c>
      <c r="D1299" s="2">
        <v>2504100000</v>
      </c>
      <c r="E1299" s="2">
        <v>370700000</v>
      </c>
      <c r="F1299" s="2">
        <v>1308900000</v>
      </c>
      <c r="G1299" s="2">
        <v>790000000</v>
      </c>
      <c r="H1299" s="2">
        <v>33200000</v>
      </c>
      <c r="I1299" t="s">
        <v>22</v>
      </c>
      <c r="J1299" t="s">
        <v>32</v>
      </c>
      <c r="K1299" s="2">
        <f>+Table1_1[[#This Row],[ Total Revenue ]]-Table1_1[[#This Row],[ Cost of Goods Sold ]]</f>
        <v>2133400000</v>
      </c>
      <c r="L1299" s="2">
        <f>Table1_1[[#This Row],[Gross Profit (Total Revenue - Cost of Goods Sold)]]-SUM(F1299:H1299)</f>
        <v>1300000</v>
      </c>
      <c r="M1299" s="63">
        <f>1-(Table1_1[[#This Row],[ Cost of Goods Sold ]]/Table1_1[[#This Row],[ Total Revenue ]])</f>
        <v>0.85196278103909595</v>
      </c>
      <c r="N1299" s="63">
        <f>+Table1_1[[#This Row],[Operating Profit (Gross Profit - Total operating expenses)]]/Table1_1[[#This Row],[ Total Revenue ]]</f>
        <v>5.1914859630206457E-4</v>
      </c>
    </row>
    <row r="1300" spans="1:14" x14ac:dyDescent="0.35">
      <c r="A1300" t="s">
        <v>41</v>
      </c>
      <c r="B1300" t="s">
        <v>17</v>
      </c>
      <c r="C1300" s="1">
        <v>42369</v>
      </c>
      <c r="D1300" s="2">
        <v>6098000000</v>
      </c>
      <c r="E1300" s="2">
        <v>3501000000</v>
      </c>
      <c r="F1300" s="2">
        <v>542000000</v>
      </c>
      <c r="G1300" t="s">
        <v>12</v>
      </c>
      <c r="H1300" s="2">
        <v>796000000</v>
      </c>
      <c r="I1300" t="s">
        <v>42</v>
      </c>
      <c r="J1300" t="s">
        <v>43</v>
      </c>
      <c r="K1300" s="2">
        <f>+Table1_1[[#This Row],[ Total Revenue ]]-Table1_1[[#This Row],[ Cost of Goods Sold ]]</f>
        <v>2597000000</v>
      </c>
      <c r="L1300" s="2">
        <f>Table1_1[[#This Row],[Gross Profit (Total Revenue - Cost of Goods Sold)]]-SUM(F1300:H1300)</f>
        <v>1259000000</v>
      </c>
      <c r="M1300" s="63">
        <f>1-(Table1_1[[#This Row],[ Cost of Goods Sold ]]/Table1_1[[#This Row],[ Total Revenue ]])</f>
        <v>0.42587733683174811</v>
      </c>
      <c r="N1300" s="63">
        <f>+Table1_1[[#This Row],[Operating Profit (Gross Profit - Total operating expenses)]]/Table1_1[[#This Row],[ Total Revenue ]]</f>
        <v>0.20646113479829453</v>
      </c>
    </row>
    <row r="1301" spans="1:14" x14ac:dyDescent="0.35">
      <c r="A1301" t="s">
        <v>44</v>
      </c>
      <c r="B1301" t="s">
        <v>17</v>
      </c>
      <c r="C1301" s="1">
        <v>42369</v>
      </c>
      <c r="D1301" s="2">
        <v>16453200000</v>
      </c>
      <c r="E1301" s="2">
        <v>7433500000</v>
      </c>
      <c r="F1301" s="2">
        <v>3676500000</v>
      </c>
      <c r="G1301" t="s">
        <v>12</v>
      </c>
      <c r="H1301" s="2">
        <v>2009700000</v>
      </c>
      <c r="I1301" t="s">
        <v>42</v>
      </c>
      <c r="J1301" t="s">
        <v>45</v>
      </c>
      <c r="K1301" s="2">
        <f>+Table1_1[[#This Row],[ Total Revenue ]]-Table1_1[[#This Row],[ Cost of Goods Sold ]]</f>
        <v>9019700000</v>
      </c>
      <c r="L1301" s="2">
        <f>Table1_1[[#This Row],[Gross Profit (Total Revenue - Cost of Goods Sold)]]-SUM(F1301:H1301)</f>
        <v>3333500000</v>
      </c>
      <c r="M1301" s="63">
        <f>1-(Table1_1[[#This Row],[ Cost of Goods Sold ]]/Table1_1[[#This Row],[ Total Revenue ]])</f>
        <v>0.54820338900639387</v>
      </c>
      <c r="N1301" s="63">
        <f>+Table1_1[[#This Row],[Operating Profit (Gross Profit - Total operating expenses)]]/Table1_1[[#This Row],[ Total Revenue ]]</f>
        <v>0.20260496438382808</v>
      </c>
    </row>
    <row r="1302" spans="1:14" x14ac:dyDescent="0.35">
      <c r="A1302" t="s">
        <v>46</v>
      </c>
      <c r="B1302" t="s">
        <v>17</v>
      </c>
      <c r="C1302" s="1">
        <v>42369</v>
      </c>
      <c r="D1302" s="2">
        <v>20872000000</v>
      </c>
      <c r="E1302" s="2">
        <v>13049000000</v>
      </c>
      <c r="F1302" t="s">
        <v>12</v>
      </c>
      <c r="G1302" t="s">
        <v>12</v>
      </c>
      <c r="H1302" s="2">
        <v>3672000000</v>
      </c>
      <c r="I1302" t="s">
        <v>47</v>
      </c>
      <c r="J1302" t="s">
        <v>48</v>
      </c>
      <c r="K1302" s="2">
        <f>+Table1_1[[#This Row],[ Total Revenue ]]-Table1_1[[#This Row],[ Cost of Goods Sold ]]</f>
        <v>7823000000</v>
      </c>
      <c r="L1302" s="2">
        <f>Table1_1[[#This Row],[Gross Profit (Total Revenue - Cost of Goods Sold)]]-SUM(F1302:H1302)</f>
        <v>4151000000</v>
      </c>
      <c r="M1302" s="63">
        <f>1-(Table1_1[[#This Row],[ Cost of Goods Sold ]]/Table1_1[[#This Row],[ Total Revenue ]])</f>
        <v>0.3748083556918359</v>
      </c>
      <c r="N1302" s="63">
        <f>+Table1_1[[#This Row],[Operating Profit (Gross Profit - Total operating expenses)]]/Table1_1[[#This Row],[ Total Revenue ]]</f>
        <v>0.19887888079724031</v>
      </c>
    </row>
    <row r="1303" spans="1:14" x14ac:dyDescent="0.35">
      <c r="A1303" t="s">
        <v>49</v>
      </c>
      <c r="B1303" t="s">
        <v>17</v>
      </c>
      <c r="C1303" s="1">
        <v>42369</v>
      </c>
      <c r="D1303" s="2">
        <v>58327000000</v>
      </c>
      <c r="E1303" s="2">
        <v>36581000000</v>
      </c>
      <c r="F1303" s="2">
        <v>16417000000</v>
      </c>
      <c r="G1303" t="s">
        <v>12</v>
      </c>
      <c r="H1303" t="s">
        <v>12</v>
      </c>
      <c r="I1303" t="s">
        <v>47</v>
      </c>
      <c r="J1303" t="s">
        <v>50</v>
      </c>
      <c r="K1303" s="2">
        <f>+Table1_1[[#This Row],[ Total Revenue ]]-Table1_1[[#This Row],[ Cost of Goods Sold ]]</f>
        <v>21746000000</v>
      </c>
      <c r="L1303" s="2">
        <f>Table1_1[[#This Row],[Gross Profit (Total Revenue - Cost of Goods Sold)]]-SUM(F1303:H1303)</f>
        <v>5329000000</v>
      </c>
      <c r="M1303" s="63">
        <f>1-(Table1_1[[#This Row],[ Cost of Goods Sold ]]/Table1_1[[#This Row],[ Total Revenue ]])</f>
        <v>0.37282905001114408</v>
      </c>
      <c r="N1303" s="63">
        <f>+Table1_1[[#This Row],[Operating Profit (Gross Profit - Total operating expenses)]]/Table1_1[[#This Row],[ Total Revenue ]]</f>
        <v>9.1364205256570713E-2</v>
      </c>
    </row>
    <row r="1304" spans="1:14" x14ac:dyDescent="0.35">
      <c r="A1304" t="s">
        <v>51</v>
      </c>
      <c r="B1304" t="s">
        <v>17</v>
      </c>
      <c r="C1304" s="1">
        <v>42369</v>
      </c>
      <c r="D1304" s="2">
        <v>981310000</v>
      </c>
      <c r="E1304" s="2">
        <v>365248000</v>
      </c>
      <c r="F1304" s="2">
        <v>53546000</v>
      </c>
      <c r="G1304" t="s">
        <v>12</v>
      </c>
      <c r="H1304" s="2">
        <v>306301000</v>
      </c>
      <c r="I1304" t="s">
        <v>52</v>
      </c>
      <c r="J1304" t="s">
        <v>53</v>
      </c>
      <c r="K1304" s="2">
        <f>+Table1_1[[#This Row],[ Total Revenue ]]-Table1_1[[#This Row],[ Cost of Goods Sold ]]</f>
        <v>616062000</v>
      </c>
      <c r="L1304" s="2">
        <f>Table1_1[[#This Row],[Gross Profit (Total Revenue - Cost of Goods Sold)]]-SUM(F1304:H1304)</f>
        <v>256215000</v>
      </c>
      <c r="M1304" s="63">
        <f>1-(Table1_1[[#This Row],[ Cost of Goods Sold ]]/Table1_1[[#This Row],[ Total Revenue ]])</f>
        <v>0.62779549785490829</v>
      </c>
      <c r="N1304" s="63">
        <f>+Table1_1[[#This Row],[Operating Profit (Gross Profit - Total operating expenses)]]/Table1_1[[#This Row],[ Total Revenue ]]</f>
        <v>0.26109486298926943</v>
      </c>
    </row>
    <row r="1305" spans="1:14" x14ac:dyDescent="0.35">
      <c r="A1305" t="s">
        <v>54</v>
      </c>
      <c r="B1305" t="s">
        <v>17</v>
      </c>
      <c r="C1305" s="1">
        <v>42735</v>
      </c>
      <c r="D1305" s="2">
        <v>7531780000</v>
      </c>
      <c r="E1305" s="2">
        <v>5251228000</v>
      </c>
      <c r="F1305" t="s">
        <v>12</v>
      </c>
      <c r="G1305" t="s">
        <v>12</v>
      </c>
      <c r="H1305" s="2">
        <v>1351314000</v>
      </c>
      <c r="I1305" t="s">
        <v>47</v>
      </c>
      <c r="J1305" t="s">
        <v>55</v>
      </c>
      <c r="K1305" s="2">
        <f>+Table1_1[[#This Row],[ Total Revenue ]]-Table1_1[[#This Row],[ Cost of Goods Sold ]]</f>
        <v>2280552000</v>
      </c>
      <c r="L1305" s="2">
        <f>Table1_1[[#This Row],[Gross Profit (Total Revenue - Cost of Goods Sold)]]-SUM(F1305:H1305)</f>
        <v>929238000</v>
      </c>
      <c r="M1305" s="63">
        <f>1-(Table1_1[[#This Row],[ Cost of Goods Sold ]]/Table1_1[[#This Row],[ Total Revenue ]])</f>
        <v>0.30279057540183063</v>
      </c>
      <c r="N1305" s="63">
        <f>+Table1_1[[#This Row],[Operating Profit (Gross Profit - Total operating expenses)]]/Table1_1[[#This Row],[ Total Revenue ]]</f>
        <v>0.12337561638815792</v>
      </c>
    </row>
    <row r="1306" spans="1:14" x14ac:dyDescent="0.35">
      <c r="A1306" t="s">
        <v>56</v>
      </c>
      <c r="B1306" t="s">
        <v>17</v>
      </c>
      <c r="C1306" s="1">
        <v>42369</v>
      </c>
      <c r="D1306" s="2">
        <v>2197448000</v>
      </c>
      <c r="E1306" s="2">
        <v>725620000</v>
      </c>
      <c r="F1306" s="2">
        <v>829253000</v>
      </c>
      <c r="G1306" s="2">
        <v>148591000</v>
      </c>
      <c r="H1306" s="2">
        <v>27067000</v>
      </c>
      <c r="I1306" t="s">
        <v>22</v>
      </c>
      <c r="J1306" t="s">
        <v>57</v>
      </c>
      <c r="K1306" s="2">
        <f>+Table1_1[[#This Row],[ Total Revenue ]]-Table1_1[[#This Row],[ Cost of Goods Sold ]]</f>
        <v>1471828000</v>
      </c>
      <c r="L1306" s="2">
        <f>Table1_1[[#This Row],[Gross Profit (Total Revenue - Cost of Goods Sold)]]-SUM(F1306:H1306)</f>
        <v>466917000</v>
      </c>
      <c r="M1306" s="63">
        <f>1-(Table1_1[[#This Row],[ Cost of Goods Sold ]]/Table1_1[[#This Row],[ Total Revenue ]])</f>
        <v>0.66978968330536148</v>
      </c>
      <c r="N1306" s="63">
        <f>+Table1_1[[#This Row],[Operating Profit (Gross Profit - Total operating expenses)]]/Table1_1[[#This Row],[ Total Revenue ]]</f>
        <v>0.21248147851507748</v>
      </c>
    </row>
    <row r="1307" spans="1:14" x14ac:dyDescent="0.35">
      <c r="A1307" t="s">
        <v>58</v>
      </c>
      <c r="B1307" t="s">
        <v>17</v>
      </c>
      <c r="C1307" s="1">
        <v>42369</v>
      </c>
      <c r="D1307" s="2">
        <v>3651335000</v>
      </c>
      <c r="E1307" s="2">
        <v>2454463000</v>
      </c>
      <c r="F1307" s="2">
        <v>512274000</v>
      </c>
      <c r="G1307" s="2">
        <v>102871000</v>
      </c>
      <c r="H1307" t="s">
        <v>12</v>
      </c>
      <c r="I1307" t="s">
        <v>59</v>
      </c>
      <c r="J1307" t="s">
        <v>60</v>
      </c>
      <c r="K1307" s="2">
        <f>+Table1_1[[#This Row],[ Total Revenue ]]-Table1_1[[#This Row],[ Cost of Goods Sold ]]</f>
        <v>1196872000</v>
      </c>
      <c r="L1307" s="2">
        <f>Table1_1[[#This Row],[Gross Profit (Total Revenue - Cost of Goods Sold)]]-SUM(F1307:H1307)</f>
        <v>581727000</v>
      </c>
      <c r="M1307" s="63">
        <f>1-(Table1_1[[#This Row],[ Cost of Goods Sold ]]/Table1_1[[#This Row],[ Total Revenue ]])</f>
        <v>0.32779024658104505</v>
      </c>
      <c r="N1307" s="63">
        <f>+Table1_1[[#This Row],[Operating Profit (Gross Profit - Total operating expenses)]]/Table1_1[[#This Row],[ Total Revenue ]]</f>
        <v>0.15931898880820303</v>
      </c>
    </row>
    <row r="1308" spans="1:14" x14ac:dyDescent="0.35">
      <c r="A1308" t="s">
        <v>61</v>
      </c>
      <c r="B1308" t="s">
        <v>17</v>
      </c>
      <c r="C1308" s="1">
        <v>42369</v>
      </c>
      <c r="D1308" s="2">
        <v>5598000000</v>
      </c>
      <c r="E1308" s="2">
        <v>1935000000</v>
      </c>
      <c r="F1308" s="2">
        <v>2013000000</v>
      </c>
      <c r="G1308" t="s">
        <v>12</v>
      </c>
      <c r="H1308" s="2">
        <v>320000000</v>
      </c>
      <c r="I1308" t="s">
        <v>13</v>
      </c>
      <c r="J1308" t="s">
        <v>14</v>
      </c>
      <c r="K1308" s="2">
        <f>+Table1_1[[#This Row],[ Total Revenue ]]-Table1_1[[#This Row],[ Cost of Goods Sold ]]</f>
        <v>3663000000</v>
      </c>
      <c r="L1308" s="2">
        <f>Table1_1[[#This Row],[Gross Profit (Total Revenue - Cost of Goods Sold)]]-SUM(F1308:H1308)</f>
        <v>1330000000</v>
      </c>
      <c r="M1308" s="63">
        <f>1-(Table1_1[[#This Row],[ Cost of Goods Sold ]]/Table1_1[[#This Row],[ Total Revenue ]])</f>
        <v>0.65434083601286175</v>
      </c>
      <c r="N1308" s="63">
        <f>+Table1_1[[#This Row],[Operating Profit (Gross Profit - Total operating expenses)]]/Table1_1[[#This Row],[ Total Revenue ]]</f>
        <v>0.2375848517327617</v>
      </c>
    </row>
    <row r="1309" spans="1:14" x14ac:dyDescent="0.35">
      <c r="A1309" t="s">
        <v>62</v>
      </c>
      <c r="B1309" t="s">
        <v>17</v>
      </c>
      <c r="C1309" s="1">
        <v>42369</v>
      </c>
      <c r="D1309" s="2">
        <v>35653000000</v>
      </c>
      <c r="E1309" s="2">
        <v>22837000000</v>
      </c>
      <c r="F1309" s="2">
        <v>761000000</v>
      </c>
      <c r="G1309" t="s">
        <v>12</v>
      </c>
      <c r="H1309" s="2">
        <v>8445000000</v>
      </c>
      <c r="I1309" t="s">
        <v>47</v>
      </c>
      <c r="J1309" t="s">
        <v>50</v>
      </c>
      <c r="K1309" s="2">
        <f>+Table1_1[[#This Row],[ Total Revenue ]]-Table1_1[[#This Row],[ Cost of Goods Sold ]]</f>
        <v>12816000000</v>
      </c>
      <c r="L1309" s="2">
        <f>Table1_1[[#This Row],[Gross Profit (Total Revenue - Cost of Goods Sold)]]-SUM(F1309:H1309)</f>
        <v>3610000000</v>
      </c>
      <c r="M1309" s="63">
        <f>1-(Table1_1[[#This Row],[ Cost of Goods Sold ]]/Table1_1[[#This Row],[ Total Revenue ]])</f>
        <v>0.35946484166830284</v>
      </c>
      <c r="N1309" s="63">
        <f>+Table1_1[[#This Row],[Operating Profit (Gross Profit - Total operating expenses)]]/Table1_1[[#This Row],[ Total Revenue ]]</f>
        <v>0.10125375143746669</v>
      </c>
    </row>
    <row r="1310" spans="1:14" x14ac:dyDescent="0.35">
      <c r="A1310" t="s">
        <v>63</v>
      </c>
      <c r="B1310" t="s">
        <v>17</v>
      </c>
      <c r="C1310" s="1">
        <v>42735</v>
      </c>
      <c r="D1310" s="2">
        <v>2238000000</v>
      </c>
      <c r="E1310" s="2">
        <v>1252700000</v>
      </c>
      <c r="F1310" s="2">
        <v>559800000</v>
      </c>
      <c r="G1310" t="s">
        <v>12</v>
      </c>
      <c r="H1310" t="s">
        <v>12</v>
      </c>
      <c r="I1310" t="s">
        <v>13</v>
      </c>
      <c r="J1310" t="s">
        <v>64</v>
      </c>
      <c r="K1310" s="2">
        <f>+Table1_1[[#This Row],[ Total Revenue ]]-Table1_1[[#This Row],[ Cost of Goods Sold ]]</f>
        <v>985300000</v>
      </c>
      <c r="L1310" s="2">
        <f>Table1_1[[#This Row],[Gross Profit (Total Revenue - Cost of Goods Sold)]]-SUM(F1310:H1310)</f>
        <v>425500000</v>
      </c>
      <c r="M1310" s="63">
        <f>1-(Table1_1[[#This Row],[ Cost of Goods Sold ]]/Table1_1[[#This Row],[ Total Revenue ]])</f>
        <v>0.4402591599642538</v>
      </c>
      <c r="N1310" s="63">
        <f>+Table1_1[[#This Row],[Operating Profit (Gross Profit - Total operating expenses)]]/Table1_1[[#This Row],[ Total Revenue ]]</f>
        <v>0.19012511170688115</v>
      </c>
    </row>
    <row r="1311" spans="1:14" x14ac:dyDescent="0.35">
      <c r="A1311" t="s">
        <v>65</v>
      </c>
      <c r="B1311" t="s">
        <v>17</v>
      </c>
      <c r="C1311" s="1">
        <v>42735</v>
      </c>
      <c r="D1311" s="2">
        <v>3084000000</v>
      </c>
      <c r="E1311" s="2">
        <v>258000000</v>
      </c>
      <c r="F1311" s="2">
        <v>990000000</v>
      </c>
      <c r="G1311" s="2">
        <v>757000000</v>
      </c>
      <c r="H1311" s="2">
        <v>322000000</v>
      </c>
      <c r="I1311" t="s">
        <v>25</v>
      </c>
      <c r="J1311" t="s">
        <v>66</v>
      </c>
      <c r="K1311" s="2">
        <f>+Table1_1[[#This Row],[ Total Revenue ]]-Table1_1[[#This Row],[ Cost of Goods Sold ]]</f>
        <v>2826000000</v>
      </c>
      <c r="L1311" s="2">
        <f>Table1_1[[#This Row],[Gross Profit (Total Revenue - Cost of Goods Sold)]]-SUM(F1311:H1311)</f>
        <v>757000000</v>
      </c>
      <c r="M1311" s="63">
        <f>1-(Table1_1[[#This Row],[ Cost of Goods Sold ]]/Table1_1[[#This Row],[ Total Revenue ]])</f>
        <v>0.91634241245136183</v>
      </c>
      <c r="N1311" s="63">
        <f>+Table1_1[[#This Row],[Operating Profit (Gross Profit - Total operating expenses)]]/Table1_1[[#This Row],[ Total Revenue ]]</f>
        <v>0.2454604409857328</v>
      </c>
    </row>
    <row r="1312" spans="1:14" x14ac:dyDescent="0.35">
      <c r="A1312" t="s">
        <v>67</v>
      </c>
      <c r="B1312" t="s">
        <v>17</v>
      </c>
      <c r="C1312" s="1">
        <v>42673</v>
      </c>
      <c r="D1312" s="2">
        <v>10825000000</v>
      </c>
      <c r="E1312" s="2">
        <v>6314000000</v>
      </c>
      <c r="F1312" s="2">
        <v>819000000</v>
      </c>
      <c r="G1312" s="2">
        <v>1540000000</v>
      </c>
      <c r="H1312" t="s">
        <v>12</v>
      </c>
      <c r="I1312" t="s">
        <v>22</v>
      </c>
      <c r="J1312" t="s">
        <v>68</v>
      </c>
      <c r="K1312" s="2">
        <f>+Table1_1[[#This Row],[ Total Revenue ]]-Table1_1[[#This Row],[ Cost of Goods Sold ]]</f>
        <v>4511000000</v>
      </c>
      <c r="L1312" s="2">
        <f>Table1_1[[#This Row],[Gross Profit (Total Revenue - Cost of Goods Sold)]]-SUM(F1312:H1312)</f>
        <v>2152000000</v>
      </c>
      <c r="M1312" s="63">
        <f>1-(Table1_1[[#This Row],[ Cost of Goods Sold ]]/Table1_1[[#This Row],[ Total Revenue ]])</f>
        <v>0.41672055427251731</v>
      </c>
      <c r="N1312" s="63">
        <f>+Table1_1[[#This Row],[Operating Profit (Gross Profit - Total operating expenses)]]/Table1_1[[#This Row],[ Total Revenue ]]</f>
        <v>0.19879907621247114</v>
      </c>
    </row>
    <row r="1313" spans="1:14" x14ac:dyDescent="0.35">
      <c r="A1313" t="s">
        <v>69</v>
      </c>
      <c r="B1313" t="s">
        <v>17</v>
      </c>
      <c r="C1313" s="1">
        <v>42369</v>
      </c>
      <c r="D1313" s="2">
        <v>3974295000</v>
      </c>
      <c r="E1313" s="2">
        <v>2549280000</v>
      </c>
      <c r="F1313" s="2">
        <v>448592000</v>
      </c>
      <c r="G1313" t="s">
        <v>12</v>
      </c>
      <c r="H1313" s="2">
        <v>68707000</v>
      </c>
      <c r="I1313" t="s">
        <v>13</v>
      </c>
      <c r="J1313" t="s">
        <v>70</v>
      </c>
      <c r="K1313" s="2">
        <f>+Table1_1[[#This Row],[ Total Revenue ]]-Table1_1[[#This Row],[ Cost of Goods Sold ]]</f>
        <v>1425015000</v>
      </c>
      <c r="L1313" s="2">
        <f>Table1_1[[#This Row],[Gross Profit (Total Revenue - Cost of Goods Sold)]]-SUM(F1313:H1313)</f>
        <v>907716000</v>
      </c>
      <c r="M1313" s="63">
        <f>1-(Table1_1[[#This Row],[ Cost of Goods Sold ]]/Table1_1[[#This Row],[ Total Revenue ]])</f>
        <v>0.35855793291640403</v>
      </c>
      <c r="N1313" s="63">
        <f>+Table1_1[[#This Row],[Operating Profit (Gross Profit - Total operating expenses)]]/Table1_1[[#This Row],[ Total Revenue ]]</f>
        <v>0.22839673451517817</v>
      </c>
    </row>
    <row r="1314" spans="1:14" x14ac:dyDescent="0.35">
      <c r="A1314" t="s">
        <v>71</v>
      </c>
      <c r="B1314" t="s">
        <v>17</v>
      </c>
      <c r="C1314" s="1">
        <v>42735</v>
      </c>
      <c r="D1314" s="2">
        <v>22991000000</v>
      </c>
      <c r="E1314" s="2">
        <v>4162000000</v>
      </c>
      <c r="F1314" s="2">
        <v>5195000000</v>
      </c>
      <c r="G1314" s="2">
        <v>3840000000</v>
      </c>
      <c r="H1314" t="s">
        <v>12</v>
      </c>
      <c r="I1314" t="s">
        <v>25</v>
      </c>
      <c r="J1314" t="s">
        <v>66</v>
      </c>
      <c r="K1314" s="2">
        <f>+Table1_1[[#This Row],[ Total Revenue ]]-Table1_1[[#This Row],[ Cost of Goods Sold ]]</f>
        <v>18829000000</v>
      </c>
      <c r="L1314" s="2">
        <f>Table1_1[[#This Row],[Gross Profit (Total Revenue - Cost of Goods Sold)]]-SUM(F1314:H1314)</f>
        <v>9794000000</v>
      </c>
      <c r="M1314" s="63">
        <f>1-(Table1_1[[#This Row],[ Cost of Goods Sold ]]/Table1_1[[#This Row],[ Total Revenue ]])</f>
        <v>0.81897264146840065</v>
      </c>
      <c r="N1314" s="63">
        <f>+Table1_1[[#This Row],[Operating Profit (Gross Profit - Total operating expenses)]]/Table1_1[[#This Row],[ Total Revenue ]]</f>
        <v>0.4259927797833935</v>
      </c>
    </row>
    <row r="1315" spans="1:14" x14ac:dyDescent="0.35">
      <c r="A1315" t="s">
        <v>72</v>
      </c>
      <c r="B1315" t="s">
        <v>17</v>
      </c>
      <c r="C1315" s="1">
        <v>42369</v>
      </c>
      <c r="D1315" s="2">
        <v>12200000000</v>
      </c>
      <c r="E1315" s="2">
        <v>2261000000</v>
      </c>
      <c r="F1315" s="2">
        <v>3750000000</v>
      </c>
      <c r="G1315" t="s">
        <v>12</v>
      </c>
      <c r="H1315" s="2">
        <v>3630000000</v>
      </c>
      <c r="I1315" t="s">
        <v>47</v>
      </c>
      <c r="J1315" t="s">
        <v>73</v>
      </c>
      <c r="K1315" s="2">
        <f>+Table1_1[[#This Row],[ Total Revenue ]]-Table1_1[[#This Row],[ Cost of Goods Sold ]]</f>
        <v>9939000000</v>
      </c>
      <c r="L1315" s="2">
        <f>Table1_1[[#This Row],[Gross Profit (Total Revenue - Cost of Goods Sold)]]-SUM(F1315:H1315)</f>
        <v>2559000000</v>
      </c>
      <c r="M1315" s="63">
        <f>1-(Table1_1[[#This Row],[ Cost of Goods Sold ]]/Table1_1[[#This Row],[ Total Revenue ]])</f>
        <v>0.814672131147541</v>
      </c>
      <c r="N1315" s="63">
        <f>+Table1_1[[#This Row],[Operating Profit (Gross Profit - Total operating expenses)]]/Table1_1[[#This Row],[ Total Revenue ]]</f>
        <v>0.20975409836065573</v>
      </c>
    </row>
    <row r="1316" spans="1:14" x14ac:dyDescent="0.35">
      <c r="A1316" t="s">
        <v>74</v>
      </c>
      <c r="B1316" t="s">
        <v>17</v>
      </c>
      <c r="C1316" s="1">
        <v>42369</v>
      </c>
      <c r="D1316" s="2">
        <v>4771516000</v>
      </c>
      <c r="E1316" s="2">
        <v>1308868000</v>
      </c>
      <c r="F1316" s="2">
        <v>564531000</v>
      </c>
      <c r="G1316" t="s">
        <v>12</v>
      </c>
      <c r="H1316" s="2">
        <v>1285328000</v>
      </c>
      <c r="I1316" t="s">
        <v>52</v>
      </c>
      <c r="J1316" t="s">
        <v>75</v>
      </c>
      <c r="K1316" s="2">
        <f>+Table1_1[[#This Row],[ Total Revenue ]]-Table1_1[[#This Row],[ Cost of Goods Sold ]]</f>
        <v>3462648000</v>
      </c>
      <c r="L1316" s="2">
        <f>Table1_1[[#This Row],[Gross Profit (Total Revenue - Cost of Goods Sold)]]-SUM(F1316:H1316)</f>
        <v>1612789000</v>
      </c>
      <c r="M1316" s="63">
        <f>1-(Table1_1[[#This Row],[ Cost of Goods Sold ]]/Table1_1[[#This Row],[ Total Revenue ]])</f>
        <v>0.72569137355926294</v>
      </c>
      <c r="N1316" s="63">
        <f>+Table1_1[[#This Row],[Operating Profit (Gross Profit - Total operating expenses)]]/Table1_1[[#This Row],[ Total Revenue ]]</f>
        <v>0.33800347730155361</v>
      </c>
    </row>
    <row r="1317" spans="1:14" x14ac:dyDescent="0.35">
      <c r="A1317" t="s">
        <v>76</v>
      </c>
      <c r="B1317" t="s">
        <v>17</v>
      </c>
      <c r="C1317" s="1">
        <v>42735</v>
      </c>
      <c r="D1317" s="2">
        <v>135987000000</v>
      </c>
      <c r="E1317" s="2">
        <v>88265000000</v>
      </c>
      <c r="F1317" s="2">
        <v>43536000000</v>
      </c>
      <c r="G1317" t="s">
        <v>12</v>
      </c>
      <c r="H1317" t="s">
        <v>12</v>
      </c>
      <c r="I1317" t="s">
        <v>19</v>
      </c>
      <c r="J1317" t="s">
        <v>77</v>
      </c>
      <c r="K1317" s="2">
        <f>+Table1_1[[#This Row],[ Total Revenue ]]-Table1_1[[#This Row],[ Cost of Goods Sold ]]</f>
        <v>47722000000</v>
      </c>
      <c r="L1317" s="2">
        <f>Table1_1[[#This Row],[Gross Profit (Total Revenue - Cost of Goods Sold)]]-SUM(F1317:H1317)</f>
        <v>4186000000</v>
      </c>
      <c r="M1317" s="63">
        <f>1-(Table1_1[[#This Row],[ Cost of Goods Sold ]]/Table1_1[[#This Row],[ Total Revenue ]])</f>
        <v>0.35093060366064399</v>
      </c>
      <c r="N1317" s="63">
        <f>+Table1_1[[#This Row],[Operating Profit (Gross Profit - Total operating expenses)]]/Table1_1[[#This Row],[ Total Revenue ]]</f>
        <v>3.0782354195621642E-2</v>
      </c>
    </row>
    <row r="1318" spans="1:14" x14ac:dyDescent="0.35">
      <c r="A1318" t="s">
        <v>78</v>
      </c>
      <c r="B1318" t="s">
        <v>17</v>
      </c>
      <c r="C1318" s="1">
        <v>42735</v>
      </c>
      <c r="D1318" s="2">
        <v>21609000000</v>
      </c>
      <c r="E1318" s="2">
        <v>18295800000</v>
      </c>
      <c r="F1318" s="2">
        <v>2280300000</v>
      </c>
      <c r="G1318" t="s">
        <v>12</v>
      </c>
      <c r="H1318" s="2">
        <v>143400000</v>
      </c>
      <c r="I1318" t="s">
        <v>19</v>
      </c>
      <c r="J1318" t="s">
        <v>79</v>
      </c>
      <c r="K1318" s="2">
        <f>+Table1_1[[#This Row],[ Total Revenue ]]-Table1_1[[#This Row],[ Cost of Goods Sold ]]</f>
        <v>3313200000</v>
      </c>
      <c r="L1318" s="2">
        <f>Table1_1[[#This Row],[Gross Profit (Total Revenue - Cost of Goods Sold)]]-SUM(F1318:H1318)</f>
        <v>889500000</v>
      </c>
      <c r="M1318" s="63">
        <f>1-(Table1_1[[#This Row],[ Cost of Goods Sold ]]/Table1_1[[#This Row],[ Total Revenue ]])</f>
        <v>0.15332500347077604</v>
      </c>
      <c r="N1318" s="63">
        <f>+Table1_1[[#This Row],[Operating Profit (Gross Profit - Total operating expenses)]]/Table1_1[[#This Row],[ Total Revenue ]]</f>
        <v>4.1163404137165072E-2</v>
      </c>
    </row>
    <row r="1319" spans="1:14" x14ac:dyDescent="0.35">
      <c r="A1319" t="s">
        <v>80</v>
      </c>
      <c r="B1319" t="s">
        <v>17</v>
      </c>
      <c r="C1319" s="1">
        <v>42369</v>
      </c>
      <c r="D1319" s="2">
        <v>79156500000</v>
      </c>
      <c r="E1319" s="2">
        <v>61116900000</v>
      </c>
      <c r="F1319" s="2">
        <v>12534800000</v>
      </c>
      <c r="G1319" t="s">
        <v>12</v>
      </c>
      <c r="H1319" s="2">
        <v>230100000</v>
      </c>
      <c r="I1319" t="s">
        <v>25</v>
      </c>
      <c r="J1319" t="s">
        <v>81</v>
      </c>
      <c r="K1319" s="2">
        <f>+Table1_1[[#This Row],[ Total Revenue ]]-Table1_1[[#This Row],[ Cost of Goods Sold ]]</f>
        <v>18039600000</v>
      </c>
      <c r="L1319" s="2">
        <f>Table1_1[[#This Row],[Gross Profit (Total Revenue - Cost of Goods Sold)]]-SUM(F1319:H1319)</f>
        <v>5274700000</v>
      </c>
      <c r="M1319" s="63">
        <f>1-(Table1_1[[#This Row],[ Cost of Goods Sold ]]/Table1_1[[#This Row],[ Total Revenue ]])</f>
        <v>0.22789789846696107</v>
      </c>
      <c r="N1319" s="63">
        <f>+Table1_1[[#This Row],[Operating Profit (Gross Profit - Total operating expenses)]]/Table1_1[[#This Row],[ Total Revenue ]]</f>
        <v>6.6636346983507358E-2</v>
      </c>
    </row>
    <row r="1320" spans="1:14" x14ac:dyDescent="0.35">
      <c r="A1320" t="s">
        <v>82</v>
      </c>
      <c r="B1320" t="s">
        <v>17</v>
      </c>
      <c r="C1320" s="1">
        <v>42369</v>
      </c>
      <c r="D1320" s="2">
        <v>6383000000</v>
      </c>
      <c r="E1320" s="2">
        <v>2065000000</v>
      </c>
      <c r="F1320" s="2">
        <v>791000000</v>
      </c>
      <c r="G1320" t="s">
        <v>12</v>
      </c>
      <c r="H1320" s="2">
        <v>29372000000</v>
      </c>
      <c r="I1320" t="s">
        <v>83</v>
      </c>
      <c r="J1320" t="s">
        <v>84</v>
      </c>
      <c r="K1320" s="2">
        <f>+Table1_1[[#This Row],[ Total Revenue ]]-Table1_1[[#This Row],[ Cost of Goods Sold ]]</f>
        <v>4318000000</v>
      </c>
      <c r="L1320" s="2">
        <f>Table1_1[[#This Row],[Gross Profit (Total Revenue - Cost of Goods Sold)]]-SUM(F1320:H1320)</f>
        <v>-25845000000</v>
      </c>
      <c r="M1320" s="63">
        <f>1-(Table1_1[[#This Row],[ Cost of Goods Sold ]]/Table1_1[[#This Row],[ Total Revenue ]])</f>
        <v>0.67648441171862761</v>
      </c>
      <c r="N1320" s="63">
        <f>+Table1_1[[#This Row],[Operating Profit (Gross Profit - Total operating expenses)]]/Table1_1[[#This Row],[ Total Revenue ]]</f>
        <v>-4.0490365032116555</v>
      </c>
    </row>
    <row r="1321" spans="1:14" x14ac:dyDescent="0.35">
      <c r="A1321" t="s">
        <v>85</v>
      </c>
      <c r="B1321" t="s">
        <v>17</v>
      </c>
      <c r="C1321" s="1">
        <v>42735</v>
      </c>
      <c r="D1321" s="2">
        <v>7869000000</v>
      </c>
      <c r="E1321" s="2">
        <v>2900000000</v>
      </c>
      <c r="F1321" s="2">
        <v>2094000000</v>
      </c>
      <c r="G1321" t="s">
        <v>12</v>
      </c>
      <c r="H1321" s="2">
        <v>4301000000</v>
      </c>
      <c r="I1321" t="s">
        <v>83</v>
      </c>
      <c r="J1321" t="s">
        <v>84</v>
      </c>
      <c r="K1321" s="2">
        <f>+Table1_1[[#This Row],[ Total Revenue ]]-Table1_1[[#This Row],[ Cost of Goods Sold ]]</f>
        <v>4969000000</v>
      </c>
      <c r="L1321" s="2">
        <f>Table1_1[[#This Row],[Gross Profit (Total Revenue - Cost of Goods Sold)]]-SUM(F1321:H1321)</f>
        <v>-1426000000</v>
      </c>
      <c r="M1321" s="63">
        <f>1-(Table1_1[[#This Row],[ Cost of Goods Sold ]]/Table1_1[[#This Row],[ Total Revenue ]])</f>
        <v>0.6314652433600203</v>
      </c>
      <c r="N1321" s="63">
        <f>+Table1_1[[#This Row],[Operating Profit (Gross Profit - Total operating expenses)]]/Table1_1[[#This Row],[ Total Revenue ]]</f>
        <v>-0.18121743550641758</v>
      </c>
    </row>
    <row r="1322" spans="1:14" x14ac:dyDescent="0.35">
      <c r="A1322" t="s">
        <v>86</v>
      </c>
      <c r="B1322" t="s">
        <v>17</v>
      </c>
      <c r="C1322" s="1">
        <v>42643</v>
      </c>
      <c r="D1322" s="2">
        <v>9524400000</v>
      </c>
      <c r="E1322" s="2">
        <v>6402700000</v>
      </c>
      <c r="F1322" s="2">
        <v>797600000</v>
      </c>
      <c r="G1322" s="2">
        <v>132000000</v>
      </c>
      <c r="H1322" t="s">
        <v>12</v>
      </c>
      <c r="I1322" t="s">
        <v>59</v>
      </c>
      <c r="J1322" t="s">
        <v>87</v>
      </c>
      <c r="K1322" s="2">
        <f>+Table1_1[[#This Row],[ Total Revenue ]]-Table1_1[[#This Row],[ Cost of Goods Sold ]]</f>
        <v>3121700000</v>
      </c>
      <c r="L1322" s="2">
        <f>Table1_1[[#This Row],[Gross Profit (Total Revenue - Cost of Goods Sold)]]-SUM(F1322:H1322)</f>
        <v>2192100000</v>
      </c>
      <c r="M1322" s="63">
        <f>1-(Table1_1[[#This Row],[ Cost of Goods Sold ]]/Table1_1[[#This Row],[ Total Revenue ]])</f>
        <v>0.32775817899290249</v>
      </c>
      <c r="N1322" s="63">
        <f>+Table1_1[[#This Row],[Operating Profit (Gross Profit - Total operating expenses)]]/Table1_1[[#This Row],[ Total Revenue ]]</f>
        <v>0.23015623031372054</v>
      </c>
    </row>
    <row r="1323" spans="1:14" x14ac:dyDescent="0.35">
      <c r="A1323" t="s">
        <v>88</v>
      </c>
      <c r="B1323" t="s">
        <v>17</v>
      </c>
      <c r="C1323" s="1">
        <v>42369</v>
      </c>
      <c r="D1323" s="2">
        <v>5568700000</v>
      </c>
      <c r="E1323" s="2">
        <v>3789200000</v>
      </c>
      <c r="F1323" s="2">
        <v>669100000</v>
      </c>
      <c r="G1323" t="s">
        <v>12</v>
      </c>
      <c r="H1323" t="s">
        <v>12</v>
      </c>
      <c r="I1323" t="s">
        <v>22</v>
      </c>
      <c r="J1323" t="s">
        <v>89</v>
      </c>
      <c r="K1323" s="2">
        <f>+Table1_1[[#This Row],[ Total Revenue ]]-Table1_1[[#This Row],[ Cost of Goods Sold ]]</f>
        <v>1779500000</v>
      </c>
      <c r="L1323" s="2">
        <f>Table1_1[[#This Row],[Gross Profit (Total Revenue - Cost of Goods Sold)]]-SUM(F1323:H1323)</f>
        <v>1110400000</v>
      </c>
      <c r="M1323" s="63">
        <f>1-(Table1_1[[#This Row],[ Cost of Goods Sold ]]/Table1_1[[#This Row],[ Total Revenue ]])</f>
        <v>0.31955393538886989</v>
      </c>
      <c r="N1323" s="63">
        <f>+Table1_1[[#This Row],[Operating Profit (Gross Profit - Total operating expenses)]]/Table1_1[[#This Row],[ Total Revenue ]]</f>
        <v>0.19940021908165281</v>
      </c>
    </row>
    <row r="1324" spans="1:14" x14ac:dyDescent="0.35">
      <c r="A1324" t="s">
        <v>90</v>
      </c>
      <c r="B1324" t="s">
        <v>17</v>
      </c>
      <c r="C1324" s="1">
        <v>42369</v>
      </c>
      <c r="D1324" s="2">
        <v>22534000000</v>
      </c>
      <c r="E1324" s="2">
        <v>18069000000</v>
      </c>
      <c r="F1324" s="2">
        <v>979000000</v>
      </c>
      <c r="G1324" s="2">
        <v>238000000</v>
      </c>
      <c r="H1324" s="2">
        <v>1280000000</v>
      </c>
      <c r="I1324" t="s">
        <v>13</v>
      </c>
      <c r="J1324" t="s">
        <v>91</v>
      </c>
      <c r="K1324" s="2">
        <f>+Table1_1[[#This Row],[ Total Revenue ]]-Table1_1[[#This Row],[ Cost of Goods Sold ]]</f>
        <v>4465000000</v>
      </c>
      <c r="L1324" s="2">
        <f>Table1_1[[#This Row],[Gross Profit (Total Revenue - Cost of Goods Sold)]]-SUM(F1324:H1324)</f>
        <v>1968000000</v>
      </c>
      <c r="M1324" s="63">
        <f>1-(Table1_1[[#This Row],[ Cost of Goods Sold ]]/Table1_1[[#This Row],[ Total Revenue ]])</f>
        <v>0.19814502529510958</v>
      </c>
      <c r="N1324" s="63">
        <f>+Table1_1[[#This Row],[Operating Profit (Gross Profit - Total operating expenses)]]/Table1_1[[#This Row],[ Total Revenue ]]</f>
        <v>8.7334694239815394E-2</v>
      </c>
    </row>
    <row r="1325" spans="1:14" x14ac:dyDescent="0.35">
      <c r="A1325" t="s">
        <v>92</v>
      </c>
      <c r="B1325" t="s">
        <v>17</v>
      </c>
      <c r="C1325" s="1">
        <v>42369</v>
      </c>
      <c r="D1325" s="2">
        <v>4664000000</v>
      </c>
      <c r="E1325" s="2">
        <v>1585000000</v>
      </c>
      <c r="F1325" s="2">
        <v>1114000000</v>
      </c>
      <c r="G1325" s="2">
        <v>646000000</v>
      </c>
      <c r="H1325" t="s">
        <v>12</v>
      </c>
      <c r="I1325" t="s">
        <v>22</v>
      </c>
      <c r="J1325" t="s">
        <v>93</v>
      </c>
      <c r="K1325" s="2">
        <f>+Table1_1[[#This Row],[ Total Revenue ]]-Table1_1[[#This Row],[ Cost of Goods Sold ]]</f>
        <v>3079000000</v>
      </c>
      <c r="L1325" s="2">
        <f>Table1_1[[#This Row],[Gross Profit (Total Revenue - Cost of Goods Sold)]]-SUM(F1325:H1325)</f>
        <v>1319000000</v>
      </c>
      <c r="M1325" s="63">
        <f>1-(Table1_1[[#This Row],[ Cost of Goods Sold ]]/Table1_1[[#This Row],[ Total Revenue ]])</f>
        <v>0.66016295025728988</v>
      </c>
      <c r="N1325" s="63">
        <f>+Table1_1[[#This Row],[Operating Profit (Gross Profit - Total operating expenses)]]/Table1_1[[#This Row],[ Total Revenue ]]</f>
        <v>0.28280445969125212</v>
      </c>
    </row>
    <row r="1326" spans="1:14" x14ac:dyDescent="0.35">
      <c r="A1326" t="s">
        <v>95</v>
      </c>
      <c r="B1326" t="s">
        <v>17</v>
      </c>
      <c r="C1326" s="1">
        <v>42371</v>
      </c>
      <c r="D1326" s="2">
        <v>5966900000</v>
      </c>
      <c r="E1326" s="2">
        <v>4321100000</v>
      </c>
      <c r="F1326" s="2">
        <v>1108100000</v>
      </c>
      <c r="G1326" t="s">
        <v>12</v>
      </c>
      <c r="H1326" t="s">
        <v>12</v>
      </c>
      <c r="I1326" t="s">
        <v>59</v>
      </c>
      <c r="J1326" t="s">
        <v>96</v>
      </c>
      <c r="K1326" s="2">
        <f>+Table1_1[[#This Row],[ Total Revenue ]]-Table1_1[[#This Row],[ Cost of Goods Sold ]]</f>
        <v>1645800000</v>
      </c>
      <c r="L1326" s="2">
        <f>Table1_1[[#This Row],[Gross Profit (Total Revenue - Cost of Goods Sold)]]-SUM(F1326:H1326)</f>
        <v>537700000</v>
      </c>
      <c r="M1326" s="63">
        <f>1-(Table1_1[[#This Row],[ Cost of Goods Sold ]]/Table1_1[[#This Row],[ Total Revenue ]])</f>
        <v>0.27582161591446142</v>
      </c>
      <c r="N1326" s="63">
        <f>+Table1_1[[#This Row],[Operating Profit (Gross Profit - Total operating expenses)]]/Table1_1[[#This Row],[ Total Revenue ]]</f>
        <v>9.0113794432619951E-2</v>
      </c>
    </row>
    <row r="1327" spans="1:14" x14ac:dyDescent="0.35">
      <c r="A1327" t="s">
        <v>97</v>
      </c>
      <c r="B1327" t="s">
        <v>17</v>
      </c>
      <c r="C1327" s="1">
        <v>42369</v>
      </c>
      <c r="D1327" s="2">
        <v>3159000000</v>
      </c>
      <c r="E1327" s="2">
        <v>1404000000</v>
      </c>
      <c r="F1327" s="2">
        <v>243000000</v>
      </c>
      <c r="G1327" t="s">
        <v>12</v>
      </c>
      <c r="H1327" s="2">
        <v>440000000</v>
      </c>
      <c r="I1327" t="s">
        <v>42</v>
      </c>
      <c r="J1327" t="s">
        <v>98</v>
      </c>
      <c r="K1327" s="2">
        <f>+Table1_1[[#This Row],[ Total Revenue ]]-Table1_1[[#This Row],[ Cost of Goods Sold ]]</f>
        <v>1755000000</v>
      </c>
      <c r="L1327" s="2">
        <f>Table1_1[[#This Row],[Gross Profit (Total Revenue - Cost of Goods Sold)]]-SUM(F1327:H1327)</f>
        <v>1072000000</v>
      </c>
      <c r="M1327" s="63">
        <f>1-(Table1_1[[#This Row],[ Cost of Goods Sold ]]/Table1_1[[#This Row],[ Total Revenue ]])</f>
        <v>0.55555555555555558</v>
      </c>
      <c r="N1327" s="63">
        <f>+Table1_1[[#This Row],[Operating Profit (Gross Profit - Total operating expenses)]]/Table1_1[[#This Row],[ Total Revenue ]]</f>
        <v>0.33934789490345046</v>
      </c>
    </row>
    <row r="1328" spans="1:14" x14ac:dyDescent="0.35">
      <c r="A1328" t="s">
        <v>99</v>
      </c>
      <c r="B1328" t="s">
        <v>17</v>
      </c>
      <c r="C1328" s="1">
        <v>42369</v>
      </c>
      <c r="D1328" s="2">
        <v>34441000000</v>
      </c>
      <c r="E1328" s="2">
        <v>475000000</v>
      </c>
      <c r="F1328" s="2">
        <v>22892000000</v>
      </c>
      <c r="G1328" t="s">
        <v>12</v>
      </c>
      <c r="H1328" s="2">
        <v>1988000000</v>
      </c>
      <c r="I1328" t="s">
        <v>47</v>
      </c>
      <c r="J1328" t="s">
        <v>100</v>
      </c>
      <c r="K1328" s="2">
        <f>+Table1_1[[#This Row],[ Total Revenue ]]-Table1_1[[#This Row],[ Cost of Goods Sold ]]</f>
        <v>33966000000</v>
      </c>
      <c r="L1328" s="2">
        <f>Table1_1[[#This Row],[Gross Profit (Total Revenue - Cost of Goods Sold)]]-SUM(F1328:H1328)</f>
        <v>9086000000</v>
      </c>
      <c r="M1328" s="63">
        <f>1-(Table1_1[[#This Row],[ Cost of Goods Sold ]]/Table1_1[[#This Row],[ Total Revenue ]])</f>
        <v>0.98620829824917977</v>
      </c>
      <c r="N1328" s="63">
        <f>+Table1_1[[#This Row],[Operating Profit (Gross Profit - Total operating expenses)]]/Table1_1[[#This Row],[ Total Revenue ]]</f>
        <v>0.26381347812200573</v>
      </c>
    </row>
    <row r="1329" spans="1:14" x14ac:dyDescent="0.35">
      <c r="A1329" t="s">
        <v>101</v>
      </c>
      <c r="B1329" t="s">
        <v>17</v>
      </c>
      <c r="C1329" s="1">
        <v>42613</v>
      </c>
      <c r="D1329" s="2">
        <v>3291300000</v>
      </c>
      <c r="E1329" s="2">
        <v>1855100000</v>
      </c>
      <c r="F1329" s="2">
        <v>946000000</v>
      </c>
      <c r="G1329" t="s">
        <v>12</v>
      </c>
      <c r="H1329" t="s">
        <v>12</v>
      </c>
      <c r="I1329" t="s">
        <v>13</v>
      </c>
      <c r="J1329" t="s">
        <v>70</v>
      </c>
      <c r="K1329" s="2">
        <f>+Table1_1[[#This Row],[ Total Revenue ]]-Table1_1[[#This Row],[ Cost of Goods Sold ]]</f>
        <v>1436200000</v>
      </c>
      <c r="L1329" s="2">
        <f>Table1_1[[#This Row],[Gross Profit (Total Revenue - Cost of Goods Sold)]]-SUM(F1329:H1329)</f>
        <v>490200000</v>
      </c>
      <c r="M1329" s="63">
        <f>1-(Table1_1[[#This Row],[ Cost of Goods Sold ]]/Table1_1[[#This Row],[ Total Revenue ]])</f>
        <v>0.43636253152249871</v>
      </c>
      <c r="N1329" s="63">
        <f>+Table1_1[[#This Row],[Operating Profit (Gross Profit - Total operating expenses)]]/Table1_1[[#This Row],[ Total Revenue ]]</f>
        <v>0.14893810956157141</v>
      </c>
    </row>
    <row r="1330" spans="1:14" x14ac:dyDescent="0.35">
      <c r="A1330" t="s">
        <v>102</v>
      </c>
      <c r="B1330" t="s">
        <v>17</v>
      </c>
      <c r="C1330" s="1">
        <v>42609</v>
      </c>
      <c r="D1330" s="2">
        <v>10635676000</v>
      </c>
      <c r="E1330" s="2">
        <v>5026940000</v>
      </c>
      <c r="F1330" s="2">
        <v>3548341000</v>
      </c>
      <c r="G1330" t="s">
        <v>12</v>
      </c>
      <c r="H1330" t="s">
        <v>12</v>
      </c>
      <c r="I1330" t="s">
        <v>19</v>
      </c>
      <c r="J1330" t="s">
        <v>79</v>
      </c>
      <c r="K1330" s="2">
        <f>+Table1_1[[#This Row],[ Total Revenue ]]-Table1_1[[#This Row],[ Cost of Goods Sold ]]</f>
        <v>5608736000</v>
      </c>
      <c r="L1330" s="2">
        <f>Table1_1[[#This Row],[Gross Profit (Total Revenue - Cost of Goods Sold)]]-SUM(F1330:H1330)</f>
        <v>2060395000</v>
      </c>
      <c r="M1330" s="63">
        <f>1-(Table1_1[[#This Row],[ Cost of Goods Sold ]]/Table1_1[[#This Row],[ Total Revenue ]])</f>
        <v>0.5273511528557282</v>
      </c>
      <c r="N1330" s="63">
        <f>+Table1_1[[#This Row],[Operating Profit (Gross Profit - Total operating expenses)]]/Table1_1[[#This Row],[ Total Revenue ]]</f>
        <v>0.19372487465770863</v>
      </c>
    </row>
    <row r="1331" spans="1:14" x14ac:dyDescent="0.35">
      <c r="A1331" t="s">
        <v>103</v>
      </c>
      <c r="B1331" t="s">
        <v>17</v>
      </c>
      <c r="C1331" s="1">
        <v>42735</v>
      </c>
      <c r="D1331" s="2">
        <v>94571000000</v>
      </c>
      <c r="E1331" s="2">
        <v>80790000000</v>
      </c>
      <c r="F1331" s="2">
        <v>3313000000</v>
      </c>
      <c r="G1331" s="2">
        <v>4627000000</v>
      </c>
      <c r="H1331" t="s">
        <v>12</v>
      </c>
      <c r="I1331" t="s">
        <v>13</v>
      </c>
      <c r="J1331" t="s">
        <v>91</v>
      </c>
      <c r="K1331" s="2">
        <f>+Table1_1[[#This Row],[ Total Revenue ]]-Table1_1[[#This Row],[ Cost of Goods Sold ]]</f>
        <v>13781000000</v>
      </c>
      <c r="L1331" s="2">
        <f>Table1_1[[#This Row],[Gross Profit (Total Revenue - Cost of Goods Sold)]]-SUM(F1331:H1331)</f>
        <v>5841000000</v>
      </c>
      <c r="M1331" s="63">
        <f>1-(Table1_1[[#This Row],[ Cost of Goods Sold ]]/Table1_1[[#This Row],[ Total Revenue ]])</f>
        <v>0.14572120417464129</v>
      </c>
      <c r="N1331" s="63">
        <f>+Table1_1[[#This Row],[Operating Profit (Gross Profit - Total operating expenses)]]/Table1_1[[#This Row],[ Total Revenue ]]</f>
        <v>6.1763119772446098E-2</v>
      </c>
    </row>
    <row r="1332" spans="1:14" x14ac:dyDescent="0.35">
      <c r="A1332" t="s">
        <v>104</v>
      </c>
      <c r="B1332" t="s">
        <v>17</v>
      </c>
      <c r="C1332" s="1">
        <v>42369</v>
      </c>
      <c r="D1332" s="2">
        <v>93056000000</v>
      </c>
      <c r="E1332" s="2">
        <v>2204000000</v>
      </c>
      <c r="F1332" s="2">
        <v>56358000000</v>
      </c>
      <c r="G1332" t="s">
        <v>12</v>
      </c>
      <c r="H1332" s="2">
        <v>3995000000</v>
      </c>
      <c r="I1332" t="s">
        <v>47</v>
      </c>
      <c r="J1332" t="s">
        <v>105</v>
      </c>
      <c r="K1332" s="2">
        <f>+Table1_1[[#This Row],[ Total Revenue ]]-Table1_1[[#This Row],[ Cost of Goods Sold ]]</f>
        <v>90852000000</v>
      </c>
      <c r="L1332" s="2">
        <f>Table1_1[[#This Row],[Gross Profit (Total Revenue - Cost of Goods Sold)]]-SUM(F1332:H1332)</f>
        <v>30499000000</v>
      </c>
      <c r="M1332" s="63">
        <f>1-(Table1_1[[#This Row],[ Cost of Goods Sold ]]/Table1_1[[#This Row],[ Total Revenue ]])</f>
        <v>0.97631533700137552</v>
      </c>
      <c r="N1332" s="63">
        <f>+Table1_1[[#This Row],[Operating Profit (Gross Profit - Total operating expenses)]]/Table1_1[[#This Row],[ Total Revenue ]]</f>
        <v>0.3277488823933975</v>
      </c>
    </row>
    <row r="1333" spans="1:14" x14ac:dyDescent="0.35">
      <c r="A1333" t="s">
        <v>106</v>
      </c>
      <c r="B1333" t="s">
        <v>17</v>
      </c>
      <c r="C1333" s="1">
        <v>42369</v>
      </c>
      <c r="D1333" s="2">
        <v>9968000000</v>
      </c>
      <c r="E1333" s="2">
        <v>5822000000</v>
      </c>
      <c r="F1333" s="2">
        <v>3094000000</v>
      </c>
      <c r="G1333" s="2">
        <v>603000000</v>
      </c>
      <c r="H1333" t="s">
        <v>12</v>
      </c>
      <c r="I1333" t="s">
        <v>25</v>
      </c>
      <c r="J1333" t="s">
        <v>30</v>
      </c>
      <c r="K1333" s="2">
        <f>+Table1_1[[#This Row],[ Total Revenue ]]-Table1_1[[#This Row],[ Cost of Goods Sold ]]</f>
        <v>4146000000</v>
      </c>
      <c r="L1333" s="2">
        <f>Table1_1[[#This Row],[Gross Profit (Total Revenue - Cost of Goods Sold)]]-SUM(F1333:H1333)</f>
        <v>449000000</v>
      </c>
      <c r="M1333" s="63">
        <f>1-(Table1_1[[#This Row],[ Cost of Goods Sold ]]/Table1_1[[#This Row],[ Total Revenue ]])</f>
        <v>0.4159309791332263</v>
      </c>
      <c r="N1333" s="63">
        <f>+Table1_1[[#This Row],[Operating Profit (Gross Profit - Total operating expenses)]]/Table1_1[[#This Row],[ Total Revenue ]]</f>
        <v>4.5044141252006419E-2</v>
      </c>
    </row>
    <row r="1334" spans="1:14" x14ac:dyDescent="0.35">
      <c r="A1334" t="s">
        <v>107</v>
      </c>
      <c r="B1334" t="s">
        <v>17</v>
      </c>
      <c r="C1334" s="1">
        <v>42427</v>
      </c>
      <c r="D1334" s="2">
        <v>12103887000</v>
      </c>
      <c r="E1334" s="2">
        <v>7483577000</v>
      </c>
      <c r="F1334" s="2">
        <v>3205407000</v>
      </c>
      <c r="G1334" t="s">
        <v>12</v>
      </c>
      <c r="H1334" t="s">
        <v>12</v>
      </c>
      <c r="I1334" t="s">
        <v>19</v>
      </c>
      <c r="J1334" t="s">
        <v>79</v>
      </c>
      <c r="K1334" s="2">
        <f>+Table1_1[[#This Row],[ Total Revenue ]]-Table1_1[[#This Row],[ Cost of Goods Sold ]]</f>
        <v>4620310000</v>
      </c>
      <c r="L1334" s="2">
        <f>Table1_1[[#This Row],[Gross Profit (Total Revenue - Cost of Goods Sold)]]-SUM(F1334:H1334)</f>
        <v>1414903000</v>
      </c>
      <c r="M1334" s="63">
        <f>1-(Table1_1[[#This Row],[ Cost of Goods Sold ]]/Table1_1[[#This Row],[ Total Revenue ]])</f>
        <v>0.38172117766796732</v>
      </c>
      <c r="N1334" s="63">
        <f>+Table1_1[[#This Row],[Operating Profit (Gross Profit - Total operating expenses)]]/Table1_1[[#This Row],[ Total Revenue ]]</f>
        <v>0.11689658041255672</v>
      </c>
    </row>
    <row r="1335" spans="1:14" x14ac:dyDescent="0.35">
      <c r="A1335" t="s">
        <v>108</v>
      </c>
      <c r="B1335" t="s">
        <v>17</v>
      </c>
      <c r="C1335" s="1">
        <v>42369</v>
      </c>
      <c r="D1335" s="2">
        <v>10346000000</v>
      </c>
      <c r="E1335" s="2">
        <v>233000000</v>
      </c>
      <c r="F1335" s="2">
        <v>5996000000</v>
      </c>
      <c r="G1335" t="s">
        <v>12</v>
      </c>
      <c r="H1335" s="2">
        <v>533000000</v>
      </c>
      <c r="I1335" t="s">
        <v>47</v>
      </c>
      <c r="J1335" t="s">
        <v>105</v>
      </c>
      <c r="K1335" s="2">
        <f>+Table1_1[[#This Row],[ Total Revenue ]]-Table1_1[[#This Row],[ Cost of Goods Sold ]]</f>
        <v>10113000000</v>
      </c>
      <c r="L1335" s="2">
        <f>Table1_1[[#This Row],[Gross Profit (Total Revenue - Cost of Goods Sold)]]-SUM(F1335:H1335)</f>
        <v>3584000000</v>
      </c>
      <c r="M1335" s="63">
        <f>1-(Table1_1[[#This Row],[ Cost of Goods Sold ]]/Table1_1[[#This Row],[ Total Revenue ]])</f>
        <v>0.9774792190218442</v>
      </c>
      <c r="N1335" s="63">
        <f>+Table1_1[[#This Row],[Operating Profit (Gross Profit - Total operating expenses)]]/Table1_1[[#This Row],[ Total Revenue ]]</f>
        <v>0.34641407307171856</v>
      </c>
    </row>
    <row r="1336" spans="1:14" x14ac:dyDescent="0.35">
      <c r="A1336" t="s">
        <v>109</v>
      </c>
      <c r="B1336" t="s">
        <v>17</v>
      </c>
      <c r="C1336" s="1">
        <v>42399</v>
      </c>
      <c r="D1336" s="2">
        <v>39528000000</v>
      </c>
      <c r="E1336" s="2">
        <v>30337000000</v>
      </c>
      <c r="F1336" s="2">
        <v>7618000000</v>
      </c>
      <c r="G1336" t="s">
        <v>12</v>
      </c>
      <c r="H1336" t="s">
        <v>12</v>
      </c>
      <c r="I1336" t="s">
        <v>19</v>
      </c>
      <c r="J1336" t="s">
        <v>110</v>
      </c>
      <c r="K1336" s="2">
        <f>+Table1_1[[#This Row],[ Total Revenue ]]-Table1_1[[#This Row],[ Cost of Goods Sold ]]</f>
        <v>9191000000</v>
      </c>
      <c r="L1336" s="2">
        <f>Table1_1[[#This Row],[Gross Profit (Total Revenue - Cost of Goods Sold)]]-SUM(F1336:H1336)</f>
        <v>1573000000</v>
      </c>
      <c r="M1336" s="63">
        <f>1-(Table1_1[[#This Row],[ Cost of Goods Sold ]]/Table1_1[[#This Row],[ Total Revenue ]])</f>
        <v>0.23251872090669901</v>
      </c>
      <c r="N1336" s="63">
        <f>+Table1_1[[#This Row],[Operating Profit (Gross Profit - Total operating expenses)]]/Table1_1[[#This Row],[ Total Revenue ]]</f>
        <v>3.979457599676179E-2</v>
      </c>
    </row>
    <row r="1337" spans="1:14" x14ac:dyDescent="0.35">
      <c r="A1337" t="s">
        <v>111</v>
      </c>
      <c r="B1337" t="s">
        <v>17</v>
      </c>
      <c r="C1337" s="1">
        <v>42735</v>
      </c>
      <c r="D1337" s="2">
        <v>3714000000</v>
      </c>
      <c r="E1337" s="2">
        <v>1371700000</v>
      </c>
      <c r="F1337" s="2">
        <v>1101900000</v>
      </c>
      <c r="G1337" s="2">
        <v>292800000</v>
      </c>
      <c r="H1337" t="s">
        <v>12</v>
      </c>
      <c r="I1337" t="s">
        <v>25</v>
      </c>
      <c r="J1337" t="s">
        <v>30</v>
      </c>
      <c r="K1337" s="2">
        <f>+Table1_1[[#This Row],[ Total Revenue ]]-Table1_1[[#This Row],[ Cost of Goods Sold ]]</f>
        <v>2342300000</v>
      </c>
      <c r="L1337" s="2">
        <f>Table1_1[[#This Row],[Gross Profit (Total Revenue - Cost of Goods Sold)]]-SUM(F1337:H1337)</f>
        <v>947600000</v>
      </c>
      <c r="M1337" s="63">
        <f>1-(Table1_1[[#This Row],[ Cost of Goods Sold ]]/Table1_1[[#This Row],[ Total Revenue ]])</f>
        <v>0.63066774367259026</v>
      </c>
      <c r="N1337" s="63">
        <f>+Table1_1[[#This Row],[Operating Profit (Gross Profit - Total operating expenses)]]/Table1_1[[#This Row],[ Total Revenue ]]</f>
        <v>0.25514270328486804</v>
      </c>
    </row>
    <row r="1338" spans="1:14" x14ac:dyDescent="0.35">
      <c r="A1338" t="s">
        <v>112</v>
      </c>
      <c r="B1338" t="s">
        <v>17</v>
      </c>
      <c r="C1338" s="1">
        <v>42643</v>
      </c>
      <c r="D1338" s="2">
        <v>12483000000</v>
      </c>
      <c r="E1338" s="2">
        <v>6492000000</v>
      </c>
      <c r="F1338" s="2">
        <v>3005000000</v>
      </c>
      <c r="G1338" s="2">
        <v>828000000</v>
      </c>
      <c r="H1338" t="s">
        <v>12</v>
      </c>
      <c r="I1338" t="s">
        <v>25</v>
      </c>
      <c r="J1338" t="s">
        <v>30</v>
      </c>
      <c r="K1338" s="2">
        <f>+Table1_1[[#This Row],[ Total Revenue ]]-Table1_1[[#This Row],[ Cost of Goods Sold ]]</f>
        <v>5991000000</v>
      </c>
      <c r="L1338" s="2">
        <f>Table1_1[[#This Row],[Gross Profit (Total Revenue - Cost of Goods Sold)]]-SUM(F1338:H1338)</f>
        <v>2158000000</v>
      </c>
      <c r="M1338" s="63">
        <f>1-(Table1_1[[#This Row],[ Cost of Goods Sold ]]/Table1_1[[#This Row],[ Total Revenue ]])</f>
        <v>0.47993270848353764</v>
      </c>
      <c r="N1338" s="63">
        <f>+Table1_1[[#This Row],[Operating Profit (Gross Profit - Total operating expenses)]]/Table1_1[[#This Row],[ Total Revenue ]]</f>
        <v>0.17287511014980372</v>
      </c>
    </row>
    <row r="1339" spans="1:14" x14ac:dyDescent="0.35">
      <c r="A1339" t="s">
        <v>113</v>
      </c>
      <c r="B1339" t="s">
        <v>17</v>
      </c>
      <c r="C1339" s="1">
        <v>42735</v>
      </c>
      <c r="D1339" s="2">
        <v>9841000000</v>
      </c>
      <c r="E1339" s="2">
        <v>9973000000</v>
      </c>
      <c r="F1339" s="2">
        <v>815000000</v>
      </c>
      <c r="G1339" s="2">
        <v>384000000</v>
      </c>
      <c r="H1339" t="s">
        <v>12</v>
      </c>
      <c r="I1339" t="s">
        <v>83</v>
      </c>
      <c r="J1339" t="s">
        <v>114</v>
      </c>
      <c r="K1339" s="2">
        <f>+Table1_1[[#This Row],[ Total Revenue ]]-Table1_1[[#This Row],[ Cost of Goods Sold ]]</f>
        <v>-132000000</v>
      </c>
      <c r="L1339" s="2">
        <f>Table1_1[[#This Row],[Gross Profit (Total Revenue - Cost of Goods Sold)]]-SUM(F1339:H1339)</f>
        <v>-1331000000</v>
      </c>
      <c r="M1339" s="63">
        <f>1-(Table1_1[[#This Row],[ Cost of Goods Sold ]]/Table1_1[[#This Row],[ Total Revenue ]])</f>
        <v>-1.341327100904377E-2</v>
      </c>
      <c r="N1339" s="63">
        <f>+Table1_1[[#This Row],[Operating Profit (Gross Profit - Total operating expenses)]]/Table1_1[[#This Row],[ Total Revenue ]]</f>
        <v>-0.13525048267452494</v>
      </c>
    </row>
    <row r="1340" spans="1:14" x14ac:dyDescent="0.35">
      <c r="A1340" t="s">
        <v>115</v>
      </c>
      <c r="B1340" t="s">
        <v>17</v>
      </c>
      <c r="C1340" s="1">
        <v>42735</v>
      </c>
      <c r="D1340" s="2">
        <v>11448800000</v>
      </c>
      <c r="E1340" s="2">
        <v>1478700000</v>
      </c>
      <c r="F1340" s="2">
        <v>1972900000</v>
      </c>
      <c r="G1340" s="2">
        <v>1973300000</v>
      </c>
      <c r="H1340" s="2">
        <v>385600000</v>
      </c>
      <c r="I1340" t="s">
        <v>25</v>
      </c>
      <c r="J1340" t="s">
        <v>66</v>
      </c>
      <c r="K1340" s="2">
        <f>+Table1_1[[#This Row],[ Total Revenue ]]-Table1_1[[#This Row],[ Cost of Goods Sold ]]</f>
        <v>9970100000</v>
      </c>
      <c r="L1340" s="2">
        <f>Table1_1[[#This Row],[Gross Profit (Total Revenue - Cost of Goods Sold)]]-SUM(F1340:H1340)</f>
        <v>5638300000</v>
      </c>
      <c r="M1340" s="63">
        <f>1-(Table1_1[[#This Row],[ Cost of Goods Sold ]]/Table1_1[[#This Row],[ Total Revenue ]])</f>
        <v>0.87084235902452656</v>
      </c>
      <c r="N1340" s="63">
        <f>+Table1_1[[#This Row],[Operating Profit (Gross Profit - Total operating expenses)]]/Table1_1[[#This Row],[ Total Revenue ]]</f>
        <v>0.49247956117671721</v>
      </c>
    </row>
    <row r="1341" spans="1:14" x14ac:dyDescent="0.35">
      <c r="A1341" t="s">
        <v>116</v>
      </c>
      <c r="B1341" t="s">
        <v>17</v>
      </c>
      <c r="C1341" s="1">
        <v>42369</v>
      </c>
      <c r="D1341" s="2">
        <v>7997000000</v>
      </c>
      <c r="E1341" s="2">
        <v>6460300000</v>
      </c>
      <c r="F1341" s="2">
        <v>646000000</v>
      </c>
      <c r="G1341" t="s">
        <v>12</v>
      </c>
      <c r="H1341" s="2">
        <v>285500000</v>
      </c>
      <c r="I1341" t="s">
        <v>59</v>
      </c>
      <c r="J1341" t="s">
        <v>117</v>
      </c>
      <c r="K1341" s="2">
        <f>+Table1_1[[#This Row],[ Total Revenue ]]-Table1_1[[#This Row],[ Cost of Goods Sold ]]</f>
        <v>1536700000</v>
      </c>
      <c r="L1341" s="2">
        <f>Table1_1[[#This Row],[Gross Profit (Total Revenue - Cost of Goods Sold)]]-SUM(F1341:H1341)</f>
        <v>605200000</v>
      </c>
      <c r="M1341" s="63">
        <f>1-(Table1_1[[#This Row],[ Cost of Goods Sold ]]/Table1_1[[#This Row],[ Total Revenue ]])</f>
        <v>0.19215955983493815</v>
      </c>
      <c r="N1341" s="63">
        <f>+Table1_1[[#This Row],[Operating Profit (Gross Profit - Total operating expenses)]]/Table1_1[[#This Row],[ Total Revenue ]]</f>
        <v>7.5678379392272108E-2</v>
      </c>
    </row>
    <row r="1342" spans="1:14" x14ac:dyDescent="0.35">
      <c r="A1342" t="s">
        <v>118</v>
      </c>
      <c r="B1342" t="s">
        <v>17</v>
      </c>
      <c r="C1342" s="1">
        <v>42369</v>
      </c>
      <c r="D1342" s="2">
        <v>16560000000</v>
      </c>
      <c r="E1342" s="2">
        <v>3909000000</v>
      </c>
      <c r="F1342" s="2">
        <v>4841000000</v>
      </c>
      <c r="G1342" s="2">
        <v>5920000000</v>
      </c>
      <c r="H1342" t="s">
        <v>12</v>
      </c>
      <c r="I1342" t="s">
        <v>25</v>
      </c>
      <c r="J1342" t="s">
        <v>28</v>
      </c>
      <c r="K1342" s="2">
        <f>+Table1_1[[#This Row],[ Total Revenue ]]-Table1_1[[#This Row],[ Cost of Goods Sold ]]</f>
        <v>12651000000</v>
      </c>
      <c r="L1342" s="2">
        <f>Table1_1[[#This Row],[Gross Profit (Total Revenue - Cost of Goods Sold)]]-SUM(F1342:H1342)</f>
        <v>1890000000</v>
      </c>
      <c r="M1342" s="63">
        <f>1-(Table1_1[[#This Row],[ Cost of Goods Sold ]]/Table1_1[[#This Row],[ Total Revenue ]])</f>
        <v>0.76394927536231882</v>
      </c>
      <c r="N1342" s="63">
        <f>+Table1_1[[#This Row],[Operating Profit (Gross Profit - Total operating expenses)]]/Table1_1[[#This Row],[ Total Revenue ]]</f>
        <v>0.11413043478260869</v>
      </c>
    </row>
    <row r="1343" spans="1:14" x14ac:dyDescent="0.35">
      <c r="A1343" t="s">
        <v>119</v>
      </c>
      <c r="B1343" t="s">
        <v>17</v>
      </c>
      <c r="C1343" s="1">
        <v>42369</v>
      </c>
      <c r="D1343" s="2">
        <v>7477000000</v>
      </c>
      <c r="E1343" s="2">
        <v>2173000000</v>
      </c>
      <c r="F1343" s="2">
        <v>2996000000</v>
      </c>
      <c r="G1343" s="2">
        <v>876000000</v>
      </c>
      <c r="H1343" s="2">
        <v>495000000</v>
      </c>
      <c r="I1343" t="s">
        <v>25</v>
      </c>
      <c r="J1343" t="s">
        <v>30</v>
      </c>
      <c r="K1343" s="2">
        <f>+Table1_1[[#This Row],[ Total Revenue ]]-Table1_1[[#This Row],[ Cost of Goods Sold ]]</f>
        <v>5304000000</v>
      </c>
      <c r="L1343" s="2">
        <f>Table1_1[[#This Row],[Gross Profit (Total Revenue - Cost of Goods Sold)]]-SUM(F1343:H1343)</f>
        <v>937000000</v>
      </c>
      <c r="M1343" s="63">
        <f>1-(Table1_1[[#This Row],[ Cost of Goods Sold ]]/Table1_1[[#This Row],[ Total Revenue ]])</f>
        <v>0.709375417948375</v>
      </c>
      <c r="N1343" s="63">
        <f>+Table1_1[[#This Row],[Operating Profit (Gross Profit - Total operating expenses)]]/Table1_1[[#This Row],[ Total Revenue ]]</f>
        <v>0.1253176407650127</v>
      </c>
    </row>
    <row r="1344" spans="1:14" x14ac:dyDescent="0.35">
      <c r="A1344" t="s">
        <v>120</v>
      </c>
      <c r="B1344" t="s">
        <v>17</v>
      </c>
      <c r="C1344" s="1">
        <v>42735</v>
      </c>
      <c r="D1344" s="2">
        <v>9071000000</v>
      </c>
      <c r="E1344" s="2">
        <v>7137900000</v>
      </c>
      <c r="F1344" s="2">
        <v>1707200000</v>
      </c>
      <c r="G1344" t="s">
        <v>12</v>
      </c>
      <c r="H1344" t="s">
        <v>12</v>
      </c>
      <c r="I1344" t="s">
        <v>19</v>
      </c>
      <c r="J1344" t="s">
        <v>121</v>
      </c>
      <c r="K1344" s="2">
        <f>+Table1_1[[#This Row],[ Total Revenue ]]-Table1_1[[#This Row],[ Cost of Goods Sold ]]</f>
        <v>1933100000</v>
      </c>
      <c r="L1344" s="2">
        <f>Table1_1[[#This Row],[Gross Profit (Total Revenue - Cost of Goods Sold)]]-SUM(F1344:H1344)</f>
        <v>225900000</v>
      </c>
      <c r="M1344" s="63">
        <f>1-(Table1_1[[#This Row],[ Cost of Goods Sold ]]/Table1_1[[#This Row],[ Total Revenue ]])</f>
        <v>0.21310770587586814</v>
      </c>
      <c r="N1344" s="63">
        <f>+Table1_1[[#This Row],[Operating Profit (Gross Profit - Total operating expenses)]]/Table1_1[[#This Row],[ Total Revenue ]]</f>
        <v>2.4903538749862199E-2</v>
      </c>
    </row>
    <row r="1345" spans="1:14" x14ac:dyDescent="0.35">
      <c r="A1345" t="s">
        <v>122</v>
      </c>
      <c r="B1345" t="s">
        <v>17</v>
      </c>
      <c r="C1345" s="1">
        <v>42369</v>
      </c>
      <c r="D1345" s="2">
        <v>2490821000</v>
      </c>
      <c r="E1345" s="2">
        <v>904336000</v>
      </c>
      <c r="F1345" s="2">
        <v>97578000</v>
      </c>
      <c r="G1345" t="s">
        <v>12</v>
      </c>
      <c r="H1345" s="2">
        <v>639542000</v>
      </c>
      <c r="I1345" t="s">
        <v>52</v>
      </c>
      <c r="J1345" t="s">
        <v>53</v>
      </c>
      <c r="K1345" s="2">
        <f>+Table1_1[[#This Row],[ Total Revenue ]]-Table1_1[[#This Row],[ Cost of Goods Sold ]]</f>
        <v>1586485000</v>
      </c>
      <c r="L1345" s="2">
        <f>Table1_1[[#This Row],[Gross Profit (Total Revenue - Cost of Goods Sold)]]-SUM(F1345:H1345)</f>
        <v>849365000</v>
      </c>
      <c r="M1345" s="63">
        <f>1-(Table1_1[[#This Row],[ Cost of Goods Sold ]]/Table1_1[[#This Row],[ Total Revenue ]])</f>
        <v>0.63693256159314537</v>
      </c>
      <c r="N1345" s="63">
        <f>+Table1_1[[#This Row],[Operating Profit (Gross Profit - Total operating expenses)]]/Table1_1[[#This Row],[ Total Revenue ]]</f>
        <v>0.34099800828722737</v>
      </c>
    </row>
    <row r="1346" spans="1:14" x14ac:dyDescent="0.35">
      <c r="A1346" t="s">
        <v>123</v>
      </c>
      <c r="B1346" t="s">
        <v>17</v>
      </c>
      <c r="C1346" s="1">
        <v>42519</v>
      </c>
      <c r="D1346" s="2">
        <v>11642900000</v>
      </c>
      <c r="E1346" s="2">
        <v>8552100000</v>
      </c>
      <c r="F1346" s="2">
        <v>2209400000</v>
      </c>
      <c r="G1346" t="s">
        <v>12</v>
      </c>
      <c r="H1346" t="s">
        <v>12</v>
      </c>
      <c r="I1346" t="s">
        <v>36</v>
      </c>
      <c r="J1346" t="s">
        <v>124</v>
      </c>
      <c r="K1346" s="2">
        <f>+Table1_1[[#This Row],[ Total Revenue ]]-Table1_1[[#This Row],[ Cost of Goods Sold ]]</f>
        <v>3090800000</v>
      </c>
      <c r="L1346" s="2">
        <f>Table1_1[[#This Row],[Gross Profit (Total Revenue - Cost of Goods Sold)]]-SUM(F1346:H1346)</f>
        <v>881400000</v>
      </c>
      <c r="M1346" s="63">
        <f>1-(Table1_1[[#This Row],[ Cost of Goods Sold ]]/Table1_1[[#This Row],[ Total Revenue ]])</f>
        <v>0.26546650748524847</v>
      </c>
      <c r="N1346" s="63">
        <f>+Table1_1[[#This Row],[Operating Profit (Gross Profit - Total operating expenses)]]/Table1_1[[#This Row],[ Total Revenue ]]</f>
        <v>7.570278882409022E-2</v>
      </c>
    </row>
    <row r="1347" spans="1:14" x14ac:dyDescent="0.35">
      <c r="A1347" t="s">
        <v>125</v>
      </c>
      <c r="B1347" t="s">
        <v>17</v>
      </c>
      <c r="C1347" s="1">
        <v>42551</v>
      </c>
      <c r="D1347" s="2">
        <v>121546000000</v>
      </c>
      <c r="E1347" s="2">
        <v>115003000000</v>
      </c>
      <c r="F1347" s="2">
        <v>3648000000</v>
      </c>
      <c r="G1347" t="s">
        <v>12</v>
      </c>
      <c r="H1347" s="2">
        <v>459000000</v>
      </c>
      <c r="I1347" t="s">
        <v>25</v>
      </c>
      <c r="J1347" t="s">
        <v>28</v>
      </c>
      <c r="K1347" s="2">
        <f>+Table1_1[[#This Row],[ Total Revenue ]]-Table1_1[[#This Row],[ Cost of Goods Sold ]]</f>
        <v>6543000000</v>
      </c>
      <c r="L1347" s="2">
        <f>Table1_1[[#This Row],[Gross Profit (Total Revenue - Cost of Goods Sold)]]-SUM(F1347:H1347)</f>
        <v>2436000000</v>
      </c>
      <c r="M1347" s="63">
        <f>1-(Table1_1[[#This Row],[ Cost of Goods Sold ]]/Table1_1[[#This Row],[ Total Revenue ]])</f>
        <v>5.3831471212545057E-2</v>
      </c>
      <c r="N1347" s="63">
        <f>+Table1_1[[#This Row],[Operating Profit (Gross Profit - Total operating expenses)]]/Table1_1[[#This Row],[ Total Revenue ]]</f>
        <v>2.004179487601402E-2</v>
      </c>
    </row>
    <row r="1348" spans="1:14" x14ac:dyDescent="0.35">
      <c r="A1348" t="s">
        <v>126</v>
      </c>
      <c r="B1348" t="s">
        <v>17</v>
      </c>
      <c r="C1348" s="1">
        <v>42735</v>
      </c>
      <c r="D1348" s="2">
        <v>38537000000</v>
      </c>
      <c r="E1348" s="2">
        <v>28905000000</v>
      </c>
      <c r="F1348" s="2">
        <v>6588000000</v>
      </c>
      <c r="G1348" s="2">
        <v>1951000000</v>
      </c>
      <c r="H1348" t="s">
        <v>12</v>
      </c>
      <c r="I1348" t="s">
        <v>13</v>
      </c>
      <c r="J1348" t="s">
        <v>127</v>
      </c>
      <c r="K1348" s="2">
        <f>+Table1_1[[#This Row],[ Total Revenue ]]-Table1_1[[#This Row],[ Cost of Goods Sold ]]</f>
        <v>9632000000</v>
      </c>
      <c r="L1348" s="2">
        <f>Table1_1[[#This Row],[Gross Profit (Total Revenue - Cost of Goods Sold)]]-SUM(F1348:H1348)</f>
        <v>1093000000</v>
      </c>
      <c r="M1348" s="63">
        <f>1-(Table1_1[[#This Row],[ Cost of Goods Sold ]]/Table1_1[[#This Row],[ Total Revenue ]])</f>
        <v>0.2499416145522485</v>
      </c>
      <c r="N1348" s="63">
        <f>+Table1_1[[#This Row],[Operating Profit (Gross Profit - Total operating expenses)]]/Table1_1[[#This Row],[ Total Revenue ]]</f>
        <v>2.8362353063289825E-2</v>
      </c>
    </row>
    <row r="1349" spans="1:14" x14ac:dyDescent="0.35">
      <c r="A1349" t="s">
        <v>128</v>
      </c>
      <c r="B1349" t="s">
        <v>17</v>
      </c>
      <c r="C1349" s="1">
        <v>42369</v>
      </c>
      <c r="D1349" s="2">
        <v>18987000000</v>
      </c>
      <c r="E1349" s="2">
        <v>12968000000</v>
      </c>
      <c r="F1349" s="2">
        <v>2270000000</v>
      </c>
      <c r="G1349" t="s">
        <v>12</v>
      </c>
      <c r="H1349" s="2">
        <v>120000000</v>
      </c>
      <c r="I1349" t="s">
        <v>47</v>
      </c>
      <c r="J1349" t="s">
        <v>50</v>
      </c>
      <c r="K1349" s="2">
        <f>+Table1_1[[#This Row],[ Total Revenue ]]-Table1_1[[#This Row],[ Cost of Goods Sold ]]</f>
        <v>6019000000</v>
      </c>
      <c r="L1349" s="2">
        <f>Table1_1[[#This Row],[Gross Profit (Total Revenue - Cost of Goods Sold)]]-SUM(F1349:H1349)</f>
        <v>3629000000</v>
      </c>
      <c r="M1349" s="63">
        <f>1-(Table1_1[[#This Row],[ Cost of Goods Sold ]]/Table1_1[[#This Row],[ Total Revenue ]])</f>
        <v>0.31700637278137678</v>
      </c>
      <c r="N1349" s="63">
        <f>+Table1_1[[#This Row],[Operating Profit (Gross Profit - Total operating expenses)]]/Table1_1[[#This Row],[ Total Revenue ]]</f>
        <v>0.1911307736872597</v>
      </c>
    </row>
    <row r="1350" spans="1:14" x14ac:dyDescent="0.35">
      <c r="A1350" t="s">
        <v>129</v>
      </c>
      <c r="B1350" t="s">
        <v>17</v>
      </c>
      <c r="C1350" s="1">
        <v>42369</v>
      </c>
      <c r="D1350" s="2">
        <v>10855810000</v>
      </c>
      <c r="E1350" s="2">
        <v>9716541000</v>
      </c>
      <c r="F1350" t="s">
        <v>12</v>
      </c>
      <c r="G1350" t="s">
        <v>12</v>
      </c>
      <c r="H1350" s="2">
        <v>314096000</v>
      </c>
      <c r="I1350" t="s">
        <v>52</v>
      </c>
      <c r="J1350" t="s">
        <v>130</v>
      </c>
      <c r="K1350" s="2">
        <f>+Table1_1[[#This Row],[ Total Revenue ]]-Table1_1[[#This Row],[ Cost of Goods Sold ]]</f>
        <v>1139269000</v>
      </c>
      <c r="L1350" s="2">
        <f>Table1_1[[#This Row],[Gross Profit (Total Revenue - Cost of Goods Sold)]]-SUM(F1350:H1350)</f>
        <v>825173000</v>
      </c>
      <c r="M1350" s="63">
        <f>1-(Table1_1[[#This Row],[ Cost of Goods Sold ]]/Table1_1[[#This Row],[ Total Revenue ]])</f>
        <v>0.10494555450030907</v>
      </c>
      <c r="N1350" s="63">
        <f>+Table1_1[[#This Row],[Operating Profit (Gross Profit - Total operating expenses)]]/Table1_1[[#This Row],[ Total Revenue ]]</f>
        <v>7.6012107802181511E-2</v>
      </c>
    </row>
    <row r="1351" spans="1:14" x14ac:dyDescent="0.35">
      <c r="A1351" t="s">
        <v>131</v>
      </c>
      <c r="B1351" t="s">
        <v>17</v>
      </c>
      <c r="C1351" s="1">
        <v>42369</v>
      </c>
      <c r="D1351" s="2">
        <v>3663851000</v>
      </c>
      <c r="E1351" s="2">
        <v>1321426000</v>
      </c>
      <c r="F1351" s="2">
        <v>310921000</v>
      </c>
      <c r="G1351" t="s">
        <v>12</v>
      </c>
      <c r="H1351" s="2">
        <v>1036178000</v>
      </c>
      <c r="I1351" t="s">
        <v>52</v>
      </c>
      <c r="J1351" t="s">
        <v>53</v>
      </c>
      <c r="K1351" s="2">
        <f>+Table1_1[[#This Row],[ Total Revenue ]]-Table1_1[[#This Row],[ Cost of Goods Sold ]]</f>
        <v>2342425000</v>
      </c>
      <c r="L1351" s="2">
        <f>Table1_1[[#This Row],[Gross Profit (Total Revenue - Cost of Goods Sold)]]-SUM(F1351:H1351)</f>
        <v>995326000</v>
      </c>
      <c r="M1351" s="63">
        <f>1-(Table1_1[[#This Row],[ Cost of Goods Sold ]]/Table1_1[[#This Row],[ Total Revenue ]])</f>
        <v>0.6393341323105115</v>
      </c>
      <c r="N1351" s="63">
        <f>+Table1_1[[#This Row],[Operating Profit (Gross Profit - Total operating expenses)]]/Table1_1[[#This Row],[ Total Revenue ]]</f>
        <v>0.27166115652628886</v>
      </c>
    </row>
    <row r="1352" spans="1:14" x14ac:dyDescent="0.35">
      <c r="A1352" t="s">
        <v>132</v>
      </c>
      <c r="B1352" t="s">
        <v>17</v>
      </c>
      <c r="C1352" s="1">
        <v>42704</v>
      </c>
      <c r="D1352" s="2">
        <v>16389000000</v>
      </c>
      <c r="E1352" s="2">
        <v>9383000000</v>
      </c>
      <c r="F1352" s="2">
        <v>2197000000</v>
      </c>
      <c r="G1352" t="s">
        <v>12</v>
      </c>
      <c r="H1352" s="2">
        <v>1738000000</v>
      </c>
      <c r="I1352" t="s">
        <v>19</v>
      </c>
      <c r="J1352" t="s">
        <v>133</v>
      </c>
      <c r="K1352" s="2">
        <f>+Table1_1[[#This Row],[ Total Revenue ]]-Table1_1[[#This Row],[ Cost of Goods Sold ]]</f>
        <v>7006000000</v>
      </c>
      <c r="L1352" s="2">
        <f>Table1_1[[#This Row],[Gross Profit (Total Revenue - Cost of Goods Sold)]]-SUM(F1352:H1352)</f>
        <v>3071000000</v>
      </c>
      <c r="M1352" s="63">
        <f>1-(Table1_1[[#This Row],[ Cost of Goods Sold ]]/Table1_1[[#This Row],[ Total Revenue ]])</f>
        <v>0.42748184758069441</v>
      </c>
      <c r="N1352" s="63">
        <f>+Table1_1[[#This Row],[Operating Profit (Gross Profit - Total operating expenses)]]/Table1_1[[#This Row],[ Total Revenue ]]</f>
        <v>0.18738178046250534</v>
      </c>
    </row>
    <row r="1353" spans="1:14" x14ac:dyDescent="0.35">
      <c r="A1353" t="s">
        <v>134</v>
      </c>
      <c r="B1353" t="s">
        <v>17</v>
      </c>
      <c r="C1353" s="1">
        <v>42735</v>
      </c>
      <c r="D1353" s="2">
        <v>11229200000</v>
      </c>
      <c r="E1353" s="2">
        <v>438000000</v>
      </c>
      <c r="F1353" s="2">
        <v>2657700000</v>
      </c>
      <c r="G1353" s="2">
        <v>4470100000</v>
      </c>
      <c r="H1353" s="2">
        <v>459000000</v>
      </c>
      <c r="I1353" t="s">
        <v>25</v>
      </c>
      <c r="J1353" t="s">
        <v>66</v>
      </c>
      <c r="K1353" s="2">
        <f>+Table1_1[[#This Row],[ Total Revenue ]]-Table1_1[[#This Row],[ Cost of Goods Sold ]]</f>
        <v>10791200000</v>
      </c>
      <c r="L1353" s="2">
        <f>Table1_1[[#This Row],[Gross Profit (Total Revenue - Cost of Goods Sold)]]-SUM(F1353:H1353)</f>
        <v>3204400000</v>
      </c>
      <c r="M1353" s="63">
        <f>1-(Table1_1[[#This Row],[ Cost of Goods Sold ]]/Table1_1[[#This Row],[ Total Revenue ]])</f>
        <v>0.96099454992341393</v>
      </c>
      <c r="N1353" s="63">
        <f>+Table1_1[[#This Row],[Operating Profit (Gross Profit - Total operating expenses)]]/Table1_1[[#This Row],[ Total Revenue ]]</f>
        <v>0.28536316033199161</v>
      </c>
    </row>
    <row r="1354" spans="1:14" x14ac:dyDescent="0.35">
      <c r="A1354" t="s">
        <v>135</v>
      </c>
      <c r="B1354" t="s">
        <v>17</v>
      </c>
      <c r="C1354" s="1">
        <v>42735</v>
      </c>
      <c r="D1354" s="2">
        <v>4796473000</v>
      </c>
      <c r="E1354" s="2">
        <v>779116000</v>
      </c>
      <c r="F1354" s="2">
        <v>2464380000</v>
      </c>
      <c r="G1354" s="2">
        <v>551418000</v>
      </c>
      <c r="H1354" s="2">
        <v>90546000</v>
      </c>
      <c r="I1354" t="s">
        <v>25</v>
      </c>
      <c r="J1354" t="s">
        <v>136</v>
      </c>
      <c r="K1354" s="2">
        <f>+Table1_1[[#This Row],[ Total Revenue ]]-Table1_1[[#This Row],[ Cost of Goods Sold ]]</f>
        <v>4017357000</v>
      </c>
      <c r="L1354" s="2">
        <f>Table1_1[[#This Row],[Gross Profit (Total Revenue - Cost of Goods Sold)]]-SUM(F1354:H1354)</f>
        <v>911013000</v>
      </c>
      <c r="M1354" s="63">
        <f>1-(Table1_1[[#This Row],[ Cost of Goods Sold ]]/Table1_1[[#This Row],[ Total Revenue ]])</f>
        <v>0.8375648106431538</v>
      </c>
      <c r="N1354" s="63">
        <f>+Table1_1[[#This Row],[Operating Profit (Gross Profit - Total operating expenses)]]/Table1_1[[#This Row],[ Total Revenue ]]</f>
        <v>0.18993393687403223</v>
      </c>
    </row>
    <row r="1355" spans="1:14" x14ac:dyDescent="0.35">
      <c r="A1355" t="s">
        <v>137</v>
      </c>
      <c r="B1355" t="s">
        <v>17</v>
      </c>
      <c r="C1355" s="1">
        <v>42369</v>
      </c>
      <c r="D1355" s="2">
        <v>4308300000</v>
      </c>
      <c r="E1355" s="2">
        <v>2761200000</v>
      </c>
      <c r="F1355" s="2">
        <v>319000000</v>
      </c>
      <c r="G1355" t="s">
        <v>12</v>
      </c>
      <c r="H1355" t="s">
        <v>12</v>
      </c>
      <c r="I1355" t="s">
        <v>59</v>
      </c>
      <c r="J1355" t="s">
        <v>138</v>
      </c>
      <c r="K1355" s="2">
        <f>+Table1_1[[#This Row],[ Total Revenue ]]-Table1_1[[#This Row],[ Cost of Goods Sold ]]</f>
        <v>1547100000</v>
      </c>
      <c r="L1355" s="2">
        <f>Table1_1[[#This Row],[Gross Profit (Total Revenue - Cost of Goods Sold)]]-SUM(F1355:H1355)</f>
        <v>1228100000</v>
      </c>
      <c r="M1355" s="63">
        <f>1-(Table1_1[[#This Row],[ Cost of Goods Sold ]]/Table1_1[[#This Row],[ Total Revenue ]])</f>
        <v>0.35909755588050973</v>
      </c>
      <c r="N1355" s="63">
        <f>+Table1_1[[#This Row],[Operating Profit (Gross Profit - Total operating expenses)]]/Table1_1[[#This Row],[ Total Revenue ]]</f>
        <v>0.2850544298215073</v>
      </c>
    </row>
    <row r="1356" spans="1:14" x14ac:dyDescent="0.35">
      <c r="A1356" t="s">
        <v>139</v>
      </c>
      <c r="B1356" t="s">
        <v>17</v>
      </c>
      <c r="C1356" s="1">
        <v>42369</v>
      </c>
      <c r="D1356" s="2">
        <v>5276000000</v>
      </c>
      <c r="E1356" s="2">
        <v>237000000</v>
      </c>
      <c r="F1356" s="2">
        <v>3113000000</v>
      </c>
      <c r="G1356" t="s">
        <v>12</v>
      </c>
      <c r="H1356" s="2">
        <v>448000000</v>
      </c>
      <c r="I1356" t="s">
        <v>47</v>
      </c>
      <c r="J1356" t="s">
        <v>140</v>
      </c>
      <c r="K1356" s="2">
        <f>+Table1_1[[#This Row],[ Total Revenue ]]-Table1_1[[#This Row],[ Cost of Goods Sold ]]</f>
        <v>5039000000</v>
      </c>
      <c r="L1356" s="2">
        <f>Table1_1[[#This Row],[Gross Profit (Total Revenue - Cost of Goods Sold)]]-SUM(F1356:H1356)</f>
        <v>1478000000</v>
      </c>
      <c r="M1356" s="63">
        <f>1-(Table1_1[[#This Row],[ Cost of Goods Sold ]]/Table1_1[[#This Row],[ Total Revenue ]])</f>
        <v>0.95507960576194084</v>
      </c>
      <c r="N1356" s="63">
        <f>+Table1_1[[#This Row],[Operating Profit (Gross Profit - Total operating expenses)]]/Table1_1[[#This Row],[ Total Revenue ]]</f>
        <v>0.28013646702047007</v>
      </c>
    </row>
    <row r="1357" spans="1:14" x14ac:dyDescent="0.35">
      <c r="A1357" t="s">
        <v>141</v>
      </c>
      <c r="B1357" t="s">
        <v>17</v>
      </c>
      <c r="C1357" s="1">
        <v>42369</v>
      </c>
      <c r="D1357" s="2">
        <v>3394800000</v>
      </c>
      <c r="E1357" s="2">
        <v>1883000000</v>
      </c>
      <c r="F1357" s="2">
        <v>837600000</v>
      </c>
      <c r="G1357" t="s">
        <v>12</v>
      </c>
      <c r="H1357" t="s">
        <v>12</v>
      </c>
      <c r="I1357" t="s">
        <v>36</v>
      </c>
      <c r="J1357" t="s">
        <v>142</v>
      </c>
      <c r="K1357" s="2">
        <f>+Table1_1[[#This Row],[ Total Revenue ]]-Table1_1[[#This Row],[ Cost of Goods Sold ]]</f>
        <v>1511800000</v>
      </c>
      <c r="L1357" s="2">
        <f>Table1_1[[#This Row],[Gross Profit (Total Revenue - Cost of Goods Sold)]]-SUM(F1357:H1357)</f>
        <v>674200000</v>
      </c>
      <c r="M1357" s="63">
        <f>1-(Table1_1[[#This Row],[ Cost of Goods Sold ]]/Table1_1[[#This Row],[ Total Revenue ]])</f>
        <v>0.44532814893366324</v>
      </c>
      <c r="N1357" s="63">
        <f>+Table1_1[[#This Row],[Operating Profit (Gross Profit - Total operating expenses)]]/Table1_1[[#This Row],[ Total Revenue ]]</f>
        <v>0.19859785554377282</v>
      </c>
    </row>
    <row r="1358" spans="1:14" x14ac:dyDescent="0.35">
      <c r="A1358" t="s">
        <v>143</v>
      </c>
      <c r="B1358" t="s">
        <v>17</v>
      </c>
      <c r="C1358" s="1">
        <v>42369</v>
      </c>
      <c r="D1358" s="2">
        <v>12764000000</v>
      </c>
      <c r="E1358" s="2">
        <v>10295000000</v>
      </c>
      <c r="F1358" s="2">
        <v>334000000</v>
      </c>
      <c r="G1358" t="s">
        <v>12</v>
      </c>
      <c r="H1358" s="2">
        <v>2229000000</v>
      </c>
      <c r="I1358" t="s">
        <v>83</v>
      </c>
      <c r="J1358" t="s">
        <v>144</v>
      </c>
      <c r="K1358" s="2">
        <f>+Table1_1[[#This Row],[ Total Revenue ]]-Table1_1[[#This Row],[ Cost of Goods Sold ]]</f>
        <v>2469000000</v>
      </c>
      <c r="L1358" s="2">
        <f>Table1_1[[#This Row],[Gross Profit (Total Revenue - Cost of Goods Sold)]]-SUM(F1358:H1358)</f>
        <v>-94000000</v>
      </c>
      <c r="M1358" s="63">
        <f>1-(Table1_1[[#This Row],[ Cost of Goods Sold ]]/Table1_1[[#This Row],[ Total Revenue ]])</f>
        <v>0.19343465998119713</v>
      </c>
      <c r="N1358" s="63">
        <f>+Table1_1[[#This Row],[Operating Profit (Gross Profit - Total operating expenses)]]/Table1_1[[#This Row],[ Total Revenue ]]</f>
        <v>-7.3644625509244749E-3</v>
      </c>
    </row>
    <row r="1359" spans="1:14" x14ac:dyDescent="0.35">
      <c r="A1359" t="s">
        <v>145</v>
      </c>
      <c r="B1359" t="s">
        <v>17</v>
      </c>
      <c r="C1359" s="1">
        <v>42369</v>
      </c>
      <c r="D1359" s="2">
        <v>13476084000</v>
      </c>
      <c r="E1359" s="2">
        <v>11207604000</v>
      </c>
      <c r="F1359" s="2">
        <v>1410170000</v>
      </c>
      <c r="G1359" t="s">
        <v>12</v>
      </c>
      <c r="H1359" t="s">
        <v>12</v>
      </c>
      <c r="I1359" t="s">
        <v>13</v>
      </c>
      <c r="J1359" t="s">
        <v>146</v>
      </c>
      <c r="K1359" s="2">
        <f>+Table1_1[[#This Row],[ Total Revenue ]]-Table1_1[[#This Row],[ Cost of Goods Sold ]]</f>
        <v>2268480000</v>
      </c>
      <c r="L1359" s="2">
        <f>Table1_1[[#This Row],[Gross Profit (Total Revenue - Cost of Goods Sold)]]-SUM(F1359:H1359)</f>
        <v>858310000</v>
      </c>
      <c r="M1359" s="63">
        <f>1-(Table1_1[[#This Row],[ Cost of Goods Sold ]]/Table1_1[[#This Row],[ Total Revenue ]])</f>
        <v>0.16833376817775847</v>
      </c>
      <c r="N1359" s="63">
        <f>+Table1_1[[#This Row],[Operating Profit (Gross Profit - Total operating expenses)]]/Table1_1[[#This Row],[ Total Revenue ]]</f>
        <v>6.36913512857296E-2</v>
      </c>
    </row>
    <row r="1360" spans="1:14" x14ac:dyDescent="0.35">
      <c r="A1360" t="s">
        <v>147</v>
      </c>
      <c r="B1360" t="s">
        <v>17</v>
      </c>
      <c r="C1360" s="1">
        <v>42735</v>
      </c>
      <c r="D1360" s="2">
        <v>29003000000</v>
      </c>
      <c r="E1360" s="2">
        <v>18655000000</v>
      </c>
      <c r="F1360" s="2">
        <v>86000000</v>
      </c>
      <c r="G1360" t="s">
        <v>12</v>
      </c>
      <c r="H1360" s="2">
        <v>6907000000</v>
      </c>
      <c r="I1360" t="s">
        <v>19</v>
      </c>
      <c r="J1360" t="s">
        <v>148</v>
      </c>
      <c r="K1360" s="2">
        <f>+Table1_1[[#This Row],[ Total Revenue ]]-Table1_1[[#This Row],[ Cost of Goods Sold ]]</f>
        <v>10348000000</v>
      </c>
      <c r="L1360" s="2">
        <f>Table1_1[[#This Row],[Gross Profit (Total Revenue - Cost of Goods Sold)]]-SUM(F1360:H1360)</f>
        <v>3355000000</v>
      </c>
      <c r="M1360" s="63">
        <f>1-(Table1_1[[#This Row],[ Cost of Goods Sold ]]/Table1_1[[#This Row],[ Total Revenue ]])</f>
        <v>0.3567906768265352</v>
      </c>
      <c r="N1360" s="63">
        <f>+Table1_1[[#This Row],[Operating Profit (Gross Profit - Total operating expenses)]]/Table1_1[[#This Row],[ Total Revenue ]]</f>
        <v>0.11567768851498121</v>
      </c>
    </row>
    <row r="1361" spans="1:14" x14ac:dyDescent="0.35">
      <c r="A1361" t="s">
        <v>149</v>
      </c>
      <c r="B1361" t="s">
        <v>17</v>
      </c>
      <c r="C1361" s="1">
        <v>42369</v>
      </c>
      <c r="D1361" s="2">
        <v>37876000000</v>
      </c>
      <c r="E1361" s="2">
        <v>23290000000</v>
      </c>
      <c r="F1361" t="s">
        <v>12</v>
      </c>
      <c r="G1361" t="s">
        <v>12</v>
      </c>
      <c r="H1361" s="2">
        <v>11259000000</v>
      </c>
      <c r="I1361" t="s">
        <v>25</v>
      </c>
      <c r="J1361" t="s">
        <v>81</v>
      </c>
      <c r="K1361" s="2">
        <f>+Table1_1[[#This Row],[ Total Revenue ]]-Table1_1[[#This Row],[ Cost of Goods Sold ]]</f>
        <v>14586000000</v>
      </c>
      <c r="L1361" s="2">
        <f>Table1_1[[#This Row],[Gross Profit (Total Revenue - Cost of Goods Sold)]]-SUM(F1361:H1361)</f>
        <v>3327000000</v>
      </c>
      <c r="M1361" s="63">
        <f>1-(Table1_1[[#This Row],[ Cost of Goods Sold ]]/Table1_1[[#This Row],[ Total Revenue ]])</f>
        <v>0.38509874326750448</v>
      </c>
      <c r="N1361" s="63">
        <f>+Table1_1[[#This Row],[Operating Profit (Gross Profit - Total operating expenses)]]/Table1_1[[#This Row],[ Total Revenue ]]</f>
        <v>8.7839264969901784E-2</v>
      </c>
    </row>
    <row r="1362" spans="1:14" x14ac:dyDescent="0.35">
      <c r="A1362" t="s">
        <v>150</v>
      </c>
      <c r="B1362" t="s">
        <v>17</v>
      </c>
      <c r="C1362" s="1">
        <v>42369</v>
      </c>
      <c r="D1362" s="2">
        <v>5142000000</v>
      </c>
      <c r="E1362" s="2">
        <v>4195000000</v>
      </c>
      <c r="F1362" t="s">
        <v>12</v>
      </c>
      <c r="G1362" t="s">
        <v>12</v>
      </c>
      <c r="H1362" s="2">
        <v>13000000</v>
      </c>
      <c r="I1362" t="s">
        <v>47</v>
      </c>
      <c r="J1362" t="s">
        <v>50</v>
      </c>
      <c r="K1362" s="2">
        <f>+Table1_1[[#This Row],[ Total Revenue ]]-Table1_1[[#This Row],[ Cost of Goods Sold ]]</f>
        <v>947000000</v>
      </c>
      <c r="L1362" s="2">
        <f>Table1_1[[#This Row],[Gross Profit (Total Revenue - Cost of Goods Sold)]]-SUM(F1362:H1362)</f>
        <v>934000000</v>
      </c>
      <c r="M1362" s="63">
        <f>1-(Table1_1[[#This Row],[ Cost of Goods Sold ]]/Table1_1[[#This Row],[ Total Revenue ]])</f>
        <v>0.18416958381952553</v>
      </c>
      <c r="N1362" s="63">
        <f>+Table1_1[[#This Row],[Operating Profit (Gross Profit - Total operating expenses)]]/Table1_1[[#This Row],[ Total Revenue ]]</f>
        <v>0.18164138467522364</v>
      </c>
    </row>
    <row r="1363" spans="1:14" x14ac:dyDescent="0.35">
      <c r="A1363" t="s">
        <v>151</v>
      </c>
      <c r="B1363" t="s">
        <v>17</v>
      </c>
      <c r="C1363" s="1">
        <v>42369</v>
      </c>
      <c r="D1363" s="2">
        <v>16034000000</v>
      </c>
      <c r="E1363" s="2">
        <v>6635000000</v>
      </c>
      <c r="F1363" s="2">
        <v>6610000000</v>
      </c>
      <c r="G1363" t="s">
        <v>12</v>
      </c>
      <c r="H1363" t="s">
        <v>12</v>
      </c>
      <c r="I1363" t="s">
        <v>36</v>
      </c>
      <c r="J1363" t="s">
        <v>142</v>
      </c>
      <c r="K1363" s="2">
        <f>+Table1_1[[#This Row],[ Total Revenue ]]-Table1_1[[#This Row],[ Cost of Goods Sold ]]</f>
        <v>9399000000</v>
      </c>
      <c r="L1363" s="2">
        <f>Table1_1[[#This Row],[Gross Profit (Total Revenue - Cost of Goods Sold)]]-SUM(F1363:H1363)</f>
        <v>2789000000</v>
      </c>
      <c r="M1363" s="63">
        <f>1-(Table1_1[[#This Row],[ Cost of Goods Sold ]]/Table1_1[[#This Row],[ Total Revenue ]])</f>
        <v>0.58619184233503807</v>
      </c>
      <c r="N1363" s="63">
        <f>+Table1_1[[#This Row],[Operating Profit (Gross Profit - Total operating expenses)]]/Table1_1[[#This Row],[ Total Revenue ]]</f>
        <v>0.17394287139827866</v>
      </c>
    </row>
    <row r="1364" spans="1:14" x14ac:dyDescent="0.35">
      <c r="A1364" t="s">
        <v>152</v>
      </c>
      <c r="B1364" t="s">
        <v>17</v>
      </c>
      <c r="C1364" s="1">
        <v>42551</v>
      </c>
      <c r="D1364" s="2">
        <v>5761000000</v>
      </c>
      <c r="E1364" s="2">
        <v>3163000000</v>
      </c>
      <c r="F1364" s="2">
        <v>1393000000</v>
      </c>
      <c r="G1364" s="2">
        <v>141000000</v>
      </c>
      <c r="H1364" t="s">
        <v>12</v>
      </c>
      <c r="I1364" t="s">
        <v>36</v>
      </c>
      <c r="J1364" t="s">
        <v>142</v>
      </c>
      <c r="K1364" s="2">
        <f>+Table1_1[[#This Row],[ Total Revenue ]]-Table1_1[[#This Row],[ Cost of Goods Sold ]]</f>
        <v>2598000000</v>
      </c>
      <c r="L1364" s="2">
        <f>Table1_1[[#This Row],[Gross Profit (Total Revenue - Cost of Goods Sold)]]-SUM(F1364:H1364)</f>
        <v>1064000000</v>
      </c>
      <c r="M1364" s="63">
        <f>1-(Table1_1[[#This Row],[ Cost of Goods Sold ]]/Table1_1[[#This Row],[ Total Revenue ]])</f>
        <v>0.45096337441416423</v>
      </c>
      <c r="N1364" s="63">
        <f>+Table1_1[[#This Row],[Operating Profit (Gross Profit - Total operating expenses)]]/Table1_1[[#This Row],[ Total Revenue ]]</f>
        <v>0.18469015795868773</v>
      </c>
    </row>
    <row r="1365" spans="1:14" x14ac:dyDescent="0.35">
      <c r="A1365" t="s">
        <v>153</v>
      </c>
      <c r="B1365" t="s">
        <v>17</v>
      </c>
      <c r="C1365" s="1">
        <v>42735</v>
      </c>
      <c r="D1365" s="2">
        <v>2960000000</v>
      </c>
      <c r="E1365" s="2">
        <v>40000000</v>
      </c>
      <c r="F1365" s="2">
        <v>1836000000</v>
      </c>
      <c r="G1365" t="s">
        <v>12</v>
      </c>
      <c r="H1365" s="2">
        <v>248000000</v>
      </c>
      <c r="I1365" t="s">
        <v>47</v>
      </c>
      <c r="J1365" t="s">
        <v>140</v>
      </c>
      <c r="K1365" s="2">
        <f>+Table1_1[[#This Row],[ Total Revenue ]]-Table1_1[[#This Row],[ Cost of Goods Sold ]]</f>
        <v>2920000000</v>
      </c>
      <c r="L1365" s="2">
        <f>Table1_1[[#This Row],[Gross Profit (Total Revenue - Cost of Goods Sold)]]-SUM(F1365:H1365)</f>
        <v>836000000</v>
      </c>
      <c r="M1365" s="63">
        <f>1-(Table1_1[[#This Row],[ Cost of Goods Sold ]]/Table1_1[[#This Row],[ Total Revenue ]])</f>
        <v>0.98648648648648651</v>
      </c>
      <c r="N1365" s="63">
        <f>+Table1_1[[#This Row],[Operating Profit (Gross Profit - Total operating expenses)]]/Table1_1[[#This Row],[ Total Revenue ]]</f>
        <v>0.28243243243243243</v>
      </c>
    </row>
    <row r="1366" spans="1:14" x14ac:dyDescent="0.35">
      <c r="A1366" t="s">
        <v>154</v>
      </c>
      <c r="B1366" t="s">
        <v>17</v>
      </c>
      <c r="C1366" s="1">
        <v>42735</v>
      </c>
      <c r="D1366" s="2">
        <v>3904384000</v>
      </c>
      <c r="E1366" s="2">
        <v>3406170000</v>
      </c>
      <c r="F1366" s="2">
        <v>276240000</v>
      </c>
      <c r="G1366" t="s">
        <v>12</v>
      </c>
      <c r="H1366" s="2">
        <v>146368000</v>
      </c>
      <c r="I1366" t="s">
        <v>19</v>
      </c>
      <c r="J1366" t="s">
        <v>155</v>
      </c>
      <c r="K1366" s="2">
        <f>+Table1_1[[#This Row],[ Total Revenue ]]-Table1_1[[#This Row],[ Cost of Goods Sold ]]</f>
        <v>498214000</v>
      </c>
      <c r="L1366" s="2">
        <f>Table1_1[[#This Row],[Gross Profit (Total Revenue - Cost of Goods Sold)]]-SUM(F1366:H1366)</f>
        <v>75606000</v>
      </c>
      <c r="M1366" s="63">
        <f>1-(Table1_1[[#This Row],[ Cost of Goods Sold ]]/Table1_1[[#This Row],[ Total Revenue ]])</f>
        <v>0.12760373979608564</v>
      </c>
      <c r="N1366" s="63">
        <f>+Table1_1[[#This Row],[Operating Profit (Gross Profit - Total operating expenses)]]/Table1_1[[#This Row],[ Total Revenue ]]</f>
        <v>1.9364386289873126E-2</v>
      </c>
    </row>
    <row r="1367" spans="1:14" x14ac:dyDescent="0.35">
      <c r="A1367" t="s">
        <v>156</v>
      </c>
      <c r="B1367" t="s">
        <v>17</v>
      </c>
      <c r="C1367" s="1">
        <v>42735</v>
      </c>
      <c r="D1367" s="2">
        <v>17509000000</v>
      </c>
      <c r="E1367" s="2">
        <v>13057000000</v>
      </c>
      <c r="F1367" s="2">
        <v>2189000000</v>
      </c>
      <c r="G1367" s="2">
        <v>636000000</v>
      </c>
      <c r="H1367" t="s">
        <v>12</v>
      </c>
      <c r="I1367" t="s">
        <v>13</v>
      </c>
      <c r="J1367" t="s">
        <v>157</v>
      </c>
      <c r="K1367" s="2">
        <f>+Table1_1[[#This Row],[ Total Revenue ]]-Table1_1[[#This Row],[ Cost of Goods Sold ]]</f>
        <v>4452000000</v>
      </c>
      <c r="L1367" s="2">
        <f>Table1_1[[#This Row],[Gross Profit (Total Revenue - Cost of Goods Sold)]]-SUM(F1367:H1367)</f>
        <v>1627000000</v>
      </c>
      <c r="M1367" s="63">
        <f>1-(Table1_1[[#This Row],[ Cost of Goods Sold ]]/Table1_1[[#This Row],[ Total Revenue ]])</f>
        <v>0.2542692329659032</v>
      </c>
      <c r="N1367" s="63">
        <f>+Table1_1[[#This Row],[Operating Profit (Gross Profit - Total operating expenses)]]/Table1_1[[#This Row],[ Total Revenue ]]</f>
        <v>9.2923639271231942E-2</v>
      </c>
    </row>
    <row r="1368" spans="1:14" x14ac:dyDescent="0.35">
      <c r="A1368" t="s">
        <v>158</v>
      </c>
      <c r="B1368" t="s">
        <v>17</v>
      </c>
      <c r="C1368" s="1">
        <v>42735</v>
      </c>
      <c r="D1368" s="2">
        <v>6399000000</v>
      </c>
      <c r="E1368" s="2">
        <v>4010000000</v>
      </c>
      <c r="F1368" s="2">
        <v>281000000</v>
      </c>
      <c r="G1368" t="s">
        <v>12</v>
      </c>
      <c r="H1368" s="2">
        <v>811000000</v>
      </c>
      <c r="I1368" t="s">
        <v>42</v>
      </c>
      <c r="J1368" t="s">
        <v>43</v>
      </c>
      <c r="K1368" s="2">
        <f>+Table1_1[[#This Row],[ Total Revenue ]]-Table1_1[[#This Row],[ Cost of Goods Sold ]]</f>
        <v>2389000000</v>
      </c>
      <c r="L1368" s="2">
        <f>Table1_1[[#This Row],[Gross Profit (Total Revenue - Cost of Goods Sold)]]-SUM(F1368:H1368)</f>
        <v>1297000000</v>
      </c>
      <c r="M1368" s="63">
        <f>1-(Table1_1[[#This Row],[ Cost of Goods Sold ]]/Table1_1[[#This Row],[ Total Revenue ]])</f>
        <v>0.37333958431004843</v>
      </c>
      <c r="N1368" s="63">
        <f>+Table1_1[[#This Row],[Operating Profit (Gross Profit - Total operating expenses)]]/Table1_1[[#This Row],[ Total Revenue ]]</f>
        <v>0.20268791998749805</v>
      </c>
    </row>
    <row r="1369" spans="1:14" x14ac:dyDescent="0.35">
      <c r="A1369" t="s">
        <v>159</v>
      </c>
      <c r="B1369" t="s">
        <v>17</v>
      </c>
      <c r="C1369" s="1">
        <v>42369</v>
      </c>
      <c r="D1369" s="2">
        <v>22760000000</v>
      </c>
      <c r="E1369" s="2">
        <v>17242000000</v>
      </c>
      <c r="F1369" s="2">
        <v>2977000000</v>
      </c>
      <c r="G1369" t="s">
        <v>12</v>
      </c>
      <c r="H1369" s="2">
        <v>1836000000</v>
      </c>
      <c r="I1369" t="s">
        <v>25</v>
      </c>
      <c r="J1369" t="s">
        <v>81</v>
      </c>
      <c r="K1369" s="2">
        <f>+Table1_1[[#This Row],[ Total Revenue ]]-Table1_1[[#This Row],[ Cost of Goods Sold ]]</f>
        <v>5518000000</v>
      </c>
      <c r="L1369" s="2">
        <f>Table1_1[[#This Row],[Gross Profit (Total Revenue - Cost of Goods Sold)]]-SUM(F1369:H1369)</f>
        <v>705000000</v>
      </c>
      <c r="M1369" s="63">
        <f>1-(Table1_1[[#This Row],[ Cost of Goods Sold ]]/Table1_1[[#This Row],[ Total Revenue ]])</f>
        <v>0.24244288224956068</v>
      </c>
      <c r="N1369" s="63">
        <f>+Table1_1[[#This Row],[Operating Profit (Gross Profit - Total operating expenses)]]/Table1_1[[#This Row],[ Total Revenue ]]</f>
        <v>3.0975395430579963E-2</v>
      </c>
    </row>
    <row r="1370" spans="1:14" x14ac:dyDescent="0.35">
      <c r="A1370" t="s">
        <v>160</v>
      </c>
      <c r="B1370" t="s">
        <v>17</v>
      </c>
      <c r="C1370" s="1">
        <v>42369</v>
      </c>
      <c r="D1370" s="2">
        <v>7386000000</v>
      </c>
      <c r="E1370" s="2">
        <v>5109000000</v>
      </c>
      <c r="F1370" s="2">
        <v>374000000</v>
      </c>
      <c r="G1370" t="s">
        <v>12</v>
      </c>
      <c r="H1370" s="2">
        <v>970000000</v>
      </c>
      <c r="I1370" t="s">
        <v>42</v>
      </c>
      <c r="J1370" t="s">
        <v>43</v>
      </c>
      <c r="K1370" s="2">
        <f>+Table1_1[[#This Row],[ Total Revenue ]]-Table1_1[[#This Row],[ Cost of Goods Sold ]]</f>
        <v>2277000000</v>
      </c>
      <c r="L1370" s="2">
        <f>Table1_1[[#This Row],[Gross Profit (Total Revenue - Cost of Goods Sold)]]-SUM(F1370:H1370)</f>
        <v>933000000</v>
      </c>
      <c r="M1370" s="63">
        <f>1-(Table1_1[[#This Row],[ Cost of Goods Sold ]]/Table1_1[[#This Row],[ Total Revenue ]])</f>
        <v>0.3082859463850528</v>
      </c>
      <c r="N1370" s="63">
        <f>+Table1_1[[#This Row],[Operating Profit (Gross Profit - Total operating expenses)]]/Table1_1[[#This Row],[ Total Revenue ]]</f>
        <v>0.12632006498781478</v>
      </c>
    </row>
    <row r="1371" spans="1:14" x14ac:dyDescent="0.35">
      <c r="A1371" t="s">
        <v>161</v>
      </c>
      <c r="B1371" t="s">
        <v>17</v>
      </c>
      <c r="C1371" s="1">
        <v>42369</v>
      </c>
      <c r="D1371" s="2">
        <v>25038000000</v>
      </c>
      <c r="E1371" s="2">
        <v>1091000000</v>
      </c>
      <c r="F1371" s="2">
        <v>12566000000</v>
      </c>
      <c r="G1371" t="s">
        <v>12</v>
      </c>
      <c r="H1371" s="2">
        <v>4966000000</v>
      </c>
      <c r="I1371" t="s">
        <v>47</v>
      </c>
      <c r="J1371" t="s">
        <v>100</v>
      </c>
      <c r="K1371" s="2">
        <f>+Table1_1[[#This Row],[ Total Revenue ]]-Table1_1[[#This Row],[ Cost of Goods Sold ]]</f>
        <v>23947000000</v>
      </c>
      <c r="L1371" s="2">
        <f>Table1_1[[#This Row],[Gross Profit (Total Revenue - Cost of Goods Sold)]]-SUM(F1371:H1371)</f>
        <v>6415000000</v>
      </c>
      <c r="M1371" s="63">
        <f>1-(Table1_1[[#This Row],[ Cost of Goods Sold ]]/Table1_1[[#This Row],[ Total Revenue ]])</f>
        <v>0.95642623212716671</v>
      </c>
      <c r="N1371" s="63">
        <f>+Table1_1[[#This Row],[Operating Profit (Gross Profit - Total operating expenses)]]/Table1_1[[#This Row],[ Total Revenue ]]</f>
        <v>0.2562105599488777</v>
      </c>
    </row>
    <row r="1372" spans="1:14" x14ac:dyDescent="0.35">
      <c r="A1372" t="s">
        <v>162</v>
      </c>
      <c r="B1372" t="s">
        <v>17</v>
      </c>
      <c r="C1372" s="1">
        <v>42369</v>
      </c>
      <c r="D1372" s="2">
        <v>1357150000</v>
      </c>
      <c r="E1372" s="2">
        <v>580994000</v>
      </c>
      <c r="F1372" s="2">
        <v>112253000</v>
      </c>
      <c r="G1372" t="s">
        <v>12</v>
      </c>
      <c r="H1372" s="2">
        <v>622211000</v>
      </c>
      <c r="I1372" t="s">
        <v>83</v>
      </c>
      <c r="J1372" t="s">
        <v>84</v>
      </c>
      <c r="K1372" s="2">
        <f>+Table1_1[[#This Row],[ Total Revenue ]]-Table1_1[[#This Row],[ Cost of Goods Sold ]]</f>
        <v>776156000</v>
      </c>
      <c r="L1372" s="2">
        <f>Table1_1[[#This Row],[Gross Profit (Total Revenue - Cost of Goods Sold)]]-SUM(F1372:H1372)</f>
        <v>41692000</v>
      </c>
      <c r="M1372" s="63">
        <f>1-(Table1_1[[#This Row],[ Cost of Goods Sold ]]/Table1_1[[#This Row],[ Total Revenue ]])</f>
        <v>0.57190141104520498</v>
      </c>
      <c r="N1372" s="63">
        <f>+Table1_1[[#This Row],[Operating Profit (Gross Profit - Total operating expenses)]]/Table1_1[[#This Row],[ Total Revenue ]]</f>
        <v>3.0720259367055962E-2</v>
      </c>
    </row>
    <row r="1373" spans="1:14" x14ac:dyDescent="0.35">
      <c r="A1373" t="s">
        <v>163</v>
      </c>
      <c r="B1373" t="s">
        <v>17</v>
      </c>
      <c r="C1373" s="1">
        <v>42643</v>
      </c>
      <c r="D1373" s="2">
        <v>5259000000</v>
      </c>
      <c r="E1373" s="2">
        <v>3642000000</v>
      </c>
      <c r="F1373" s="2">
        <v>638000000</v>
      </c>
      <c r="G1373" t="s">
        <v>12</v>
      </c>
      <c r="H1373" t="s">
        <v>12</v>
      </c>
      <c r="I1373" t="s">
        <v>13</v>
      </c>
      <c r="J1373" t="s">
        <v>164</v>
      </c>
      <c r="K1373" s="2">
        <f>+Table1_1[[#This Row],[ Total Revenue ]]-Table1_1[[#This Row],[ Cost of Goods Sold ]]</f>
        <v>1617000000</v>
      </c>
      <c r="L1373" s="2">
        <f>Table1_1[[#This Row],[Gross Profit (Total Revenue - Cost of Goods Sold)]]-SUM(F1373:H1373)</f>
        <v>979000000</v>
      </c>
      <c r="M1373" s="63">
        <f>1-(Table1_1[[#This Row],[ Cost of Goods Sold ]]/Table1_1[[#This Row],[ Total Revenue ]])</f>
        <v>0.30747290359383916</v>
      </c>
      <c r="N1373" s="63">
        <f>+Table1_1[[#This Row],[Operating Profit (Gross Profit - Total operating expenses)]]/Table1_1[[#This Row],[ Total Revenue ]]</f>
        <v>0.18615706408062369</v>
      </c>
    </row>
    <row r="1374" spans="1:14" x14ac:dyDescent="0.35">
      <c r="A1374" t="s">
        <v>165</v>
      </c>
      <c r="B1374" t="s">
        <v>17</v>
      </c>
      <c r="C1374" s="1">
        <v>42674</v>
      </c>
      <c r="D1374" s="2">
        <v>1966814000</v>
      </c>
      <c r="E1374" s="2">
        <v>793735000</v>
      </c>
      <c r="F1374" s="2">
        <v>722798000</v>
      </c>
      <c r="G1374" s="2">
        <v>65411000</v>
      </c>
      <c r="H1374" s="2">
        <v>60790000</v>
      </c>
      <c r="I1374" t="s">
        <v>25</v>
      </c>
      <c r="J1374" t="s">
        <v>166</v>
      </c>
      <c r="K1374" s="2">
        <f>+Table1_1[[#This Row],[ Total Revenue ]]-Table1_1[[#This Row],[ Cost of Goods Sold ]]</f>
        <v>1173079000</v>
      </c>
      <c r="L1374" s="2">
        <f>Table1_1[[#This Row],[Gross Profit (Total Revenue - Cost of Goods Sold)]]-SUM(F1374:H1374)</f>
        <v>324080000</v>
      </c>
      <c r="M1374" s="63">
        <f>1-(Table1_1[[#This Row],[ Cost of Goods Sold ]]/Table1_1[[#This Row],[ Total Revenue ]])</f>
        <v>0.59643616529066801</v>
      </c>
      <c r="N1374" s="63">
        <f>+Table1_1[[#This Row],[Operating Profit (Gross Profit - Total operating expenses)]]/Table1_1[[#This Row],[ Total Revenue ]]</f>
        <v>0.16477409658462874</v>
      </c>
    </row>
    <row r="1375" spans="1:14" x14ac:dyDescent="0.35">
      <c r="A1375" t="s">
        <v>167</v>
      </c>
      <c r="B1375" t="s">
        <v>17</v>
      </c>
      <c r="C1375" s="1">
        <v>42610</v>
      </c>
      <c r="D1375" s="2">
        <v>118719000000</v>
      </c>
      <c r="E1375" s="2">
        <v>102901000000</v>
      </c>
      <c r="F1375" s="2">
        <v>12068000000</v>
      </c>
      <c r="G1375" t="s">
        <v>12</v>
      </c>
      <c r="H1375" t="s">
        <v>12</v>
      </c>
      <c r="I1375" t="s">
        <v>36</v>
      </c>
      <c r="J1375" t="s">
        <v>168</v>
      </c>
      <c r="K1375" s="2">
        <f>+Table1_1[[#This Row],[ Total Revenue ]]-Table1_1[[#This Row],[ Cost of Goods Sold ]]</f>
        <v>15818000000</v>
      </c>
      <c r="L1375" s="2">
        <f>Table1_1[[#This Row],[Gross Profit (Total Revenue - Cost of Goods Sold)]]-SUM(F1375:H1375)</f>
        <v>3750000000</v>
      </c>
      <c r="M1375" s="63">
        <f>1-(Table1_1[[#This Row],[ Cost of Goods Sold ]]/Table1_1[[#This Row],[ Total Revenue ]])</f>
        <v>0.13323899291604546</v>
      </c>
      <c r="N1375" s="63">
        <f>+Table1_1[[#This Row],[Operating Profit (Gross Profit - Total operating expenses)]]/Table1_1[[#This Row],[ Total Revenue ]]</f>
        <v>3.1587193288353167E-2</v>
      </c>
    </row>
    <row r="1376" spans="1:14" x14ac:dyDescent="0.35">
      <c r="A1376" t="s">
        <v>169</v>
      </c>
      <c r="B1376" t="s">
        <v>17</v>
      </c>
      <c r="C1376" s="1">
        <v>39141</v>
      </c>
      <c r="D1376" s="2">
        <v>99642000</v>
      </c>
      <c r="E1376" s="2">
        <v>84477000</v>
      </c>
      <c r="F1376" s="2">
        <v>25853000</v>
      </c>
      <c r="G1376" t="s">
        <v>12</v>
      </c>
      <c r="H1376" t="s">
        <v>12</v>
      </c>
      <c r="I1376" t="s">
        <v>36</v>
      </c>
      <c r="J1376" t="s">
        <v>170</v>
      </c>
      <c r="K1376" s="2">
        <f>+Table1_1[[#This Row],[ Total Revenue ]]-Table1_1[[#This Row],[ Cost of Goods Sold ]]</f>
        <v>15165000</v>
      </c>
      <c r="L1376" s="2">
        <f>Table1_1[[#This Row],[Gross Profit (Total Revenue - Cost of Goods Sold)]]-SUM(F1376:H1376)</f>
        <v>-10688000</v>
      </c>
      <c r="M1376" s="63">
        <f>1-(Table1_1[[#This Row],[ Cost of Goods Sold ]]/Table1_1[[#This Row],[ Total Revenue ]])</f>
        <v>0.15219485759017282</v>
      </c>
      <c r="N1376" s="63">
        <f>+Table1_1[[#This Row],[Operating Profit (Gross Profit - Total operating expenses)]]/Table1_1[[#This Row],[ Total Revenue ]]</f>
        <v>-0.10726400513839546</v>
      </c>
    </row>
    <row r="1377" spans="1:14" x14ac:dyDescent="0.35">
      <c r="A1377" t="s">
        <v>171</v>
      </c>
      <c r="B1377" t="s">
        <v>17</v>
      </c>
      <c r="C1377" s="1">
        <v>42582</v>
      </c>
      <c r="D1377" s="2">
        <v>7961000000</v>
      </c>
      <c r="E1377" s="2">
        <v>5181000000</v>
      </c>
      <c r="F1377" s="2">
        <v>1665000000</v>
      </c>
      <c r="G1377" s="2">
        <v>124000000</v>
      </c>
      <c r="H1377" t="s">
        <v>12</v>
      </c>
      <c r="I1377" t="s">
        <v>36</v>
      </c>
      <c r="J1377" t="s">
        <v>124</v>
      </c>
      <c r="K1377" s="2">
        <f>+Table1_1[[#This Row],[ Total Revenue ]]-Table1_1[[#This Row],[ Cost of Goods Sold ]]</f>
        <v>2780000000</v>
      </c>
      <c r="L1377" s="2">
        <f>Table1_1[[#This Row],[Gross Profit (Total Revenue - Cost of Goods Sold)]]-SUM(F1377:H1377)</f>
        <v>991000000</v>
      </c>
      <c r="M1377" s="63">
        <f>1-(Table1_1[[#This Row],[ Cost of Goods Sold ]]/Table1_1[[#This Row],[ Total Revenue ]])</f>
        <v>0.34920236151237283</v>
      </c>
      <c r="N1377" s="63">
        <f>+Table1_1[[#This Row],[Operating Profit (Gross Profit - Total operating expenses)]]/Table1_1[[#This Row],[ Total Revenue ]]</f>
        <v>0.12448184901394298</v>
      </c>
    </row>
    <row r="1378" spans="1:14" x14ac:dyDescent="0.35">
      <c r="A1378" t="s">
        <v>172</v>
      </c>
      <c r="B1378" t="s">
        <v>17</v>
      </c>
      <c r="C1378" s="1">
        <v>42400</v>
      </c>
      <c r="D1378" s="2">
        <v>6667216000</v>
      </c>
      <c r="E1378" s="2">
        <v>1654548000</v>
      </c>
      <c r="F1378" s="2">
        <v>3951445000</v>
      </c>
      <c r="G1378" s="2">
        <v>946300000</v>
      </c>
      <c r="H1378" t="s">
        <v>12</v>
      </c>
      <c r="I1378" t="s">
        <v>22</v>
      </c>
      <c r="J1378" t="s">
        <v>57</v>
      </c>
      <c r="K1378" s="2">
        <f>+Table1_1[[#This Row],[ Total Revenue ]]-Table1_1[[#This Row],[ Cost of Goods Sold ]]</f>
        <v>5012668000</v>
      </c>
      <c r="L1378" s="2">
        <f>Table1_1[[#This Row],[Gross Profit (Total Revenue - Cost of Goods Sold)]]-SUM(F1378:H1378)</f>
        <v>114923000</v>
      </c>
      <c r="M1378" s="63">
        <f>1-(Table1_1[[#This Row],[ Cost of Goods Sold ]]/Table1_1[[#This Row],[ Total Revenue ]])</f>
        <v>0.75183824852832126</v>
      </c>
      <c r="N1378" s="63">
        <f>+Table1_1[[#This Row],[Operating Profit (Gross Profit - Total operating expenses)]]/Table1_1[[#This Row],[ Total Revenue ]]</f>
        <v>1.7237029668755295E-2</v>
      </c>
    </row>
    <row r="1379" spans="1:14" x14ac:dyDescent="0.35">
      <c r="A1379" t="s">
        <v>173</v>
      </c>
      <c r="B1379" t="s">
        <v>17</v>
      </c>
      <c r="C1379" s="1">
        <v>42581</v>
      </c>
      <c r="D1379" s="2">
        <v>49247000000</v>
      </c>
      <c r="E1379" s="2">
        <v>18287000000</v>
      </c>
      <c r="F1379" s="2">
        <v>11433000000</v>
      </c>
      <c r="G1379" s="2">
        <v>6296000000</v>
      </c>
      <c r="H1379" s="2">
        <v>303000000</v>
      </c>
      <c r="I1379" t="s">
        <v>22</v>
      </c>
      <c r="J1379" t="s">
        <v>174</v>
      </c>
      <c r="K1379" s="2">
        <f>+Table1_1[[#This Row],[ Total Revenue ]]-Table1_1[[#This Row],[ Cost of Goods Sold ]]</f>
        <v>30960000000</v>
      </c>
      <c r="L1379" s="2">
        <f>Table1_1[[#This Row],[Gross Profit (Total Revenue - Cost of Goods Sold)]]-SUM(F1379:H1379)</f>
        <v>12928000000</v>
      </c>
      <c r="M1379" s="63">
        <f>1-(Table1_1[[#This Row],[ Cost of Goods Sold ]]/Table1_1[[#This Row],[ Total Revenue ]])</f>
        <v>0.62866773610575266</v>
      </c>
      <c r="N1379" s="63">
        <f>+Table1_1[[#This Row],[Operating Profit (Gross Profit - Total operating expenses)]]/Table1_1[[#This Row],[ Total Revenue ]]</f>
        <v>0.26251345259609721</v>
      </c>
    </row>
    <row r="1380" spans="1:14" x14ac:dyDescent="0.35">
      <c r="A1380" t="s">
        <v>177</v>
      </c>
      <c r="B1380" t="s">
        <v>17</v>
      </c>
      <c r="C1380" s="1">
        <v>42734</v>
      </c>
      <c r="D1380" s="2">
        <v>11069000000</v>
      </c>
      <c r="E1380" s="2">
        <v>2782000000</v>
      </c>
      <c r="F1380" s="2">
        <v>3597000000</v>
      </c>
      <c r="G1380" t="s">
        <v>12</v>
      </c>
      <c r="H1380" s="2">
        <v>1301000000</v>
      </c>
      <c r="I1380" t="s">
        <v>13</v>
      </c>
      <c r="J1380" t="s">
        <v>178</v>
      </c>
      <c r="K1380" s="2">
        <f>+Table1_1[[#This Row],[ Total Revenue ]]-Table1_1[[#This Row],[ Cost of Goods Sold ]]</f>
        <v>8287000000</v>
      </c>
      <c r="L1380" s="2">
        <f>Table1_1[[#This Row],[Gross Profit (Total Revenue - Cost of Goods Sold)]]-SUM(F1380:H1380)</f>
        <v>3389000000</v>
      </c>
      <c r="M1380" s="63">
        <f>1-(Table1_1[[#This Row],[ Cost of Goods Sold ]]/Table1_1[[#This Row],[ Total Revenue ]])</f>
        <v>0.74866744963411325</v>
      </c>
      <c r="N1380" s="63">
        <f>+Table1_1[[#This Row],[Operating Profit (Gross Profit - Total operating expenses)]]/Table1_1[[#This Row],[ Total Revenue ]]</f>
        <v>0.30617038576203814</v>
      </c>
    </row>
    <row r="1381" spans="1:14" x14ac:dyDescent="0.35">
      <c r="A1381" t="s">
        <v>179</v>
      </c>
      <c r="B1381" t="s">
        <v>17</v>
      </c>
      <c r="C1381" s="1">
        <v>42521</v>
      </c>
      <c r="D1381" s="2">
        <v>4905458000</v>
      </c>
      <c r="E1381" s="2">
        <v>2775588000</v>
      </c>
      <c r="F1381" s="2">
        <v>1348122000</v>
      </c>
      <c r="G1381" t="s">
        <v>12</v>
      </c>
      <c r="H1381" t="s">
        <v>12</v>
      </c>
      <c r="I1381" t="s">
        <v>13</v>
      </c>
      <c r="J1381" t="s">
        <v>180</v>
      </c>
      <c r="K1381" s="2">
        <f>+Table1_1[[#This Row],[ Total Revenue ]]-Table1_1[[#This Row],[ Cost of Goods Sold ]]</f>
        <v>2129870000</v>
      </c>
      <c r="L1381" s="2">
        <f>Table1_1[[#This Row],[Gross Profit (Total Revenue - Cost of Goods Sold)]]-SUM(F1381:H1381)</f>
        <v>781748000</v>
      </c>
      <c r="M1381" s="63">
        <f>1-(Table1_1[[#This Row],[ Cost of Goods Sold ]]/Table1_1[[#This Row],[ Total Revenue ]])</f>
        <v>0.43418371944067202</v>
      </c>
      <c r="N1381" s="63">
        <f>+Table1_1[[#This Row],[Operating Profit (Gross Profit - Total operating expenses)]]/Table1_1[[#This Row],[ Total Revenue ]]</f>
        <v>0.15936289740937543</v>
      </c>
    </row>
    <row r="1382" spans="1:14" x14ac:dyDescent="0.35">
      <c r="A1382" t="s">
        <v>181</v>
      </c>
      <c r="B1382" t="s">
        <v>17</v>
      </c>
      <c r="C1382" s="1">
        <v>42369</v>
      </c>
      <c r="D1382" s="2">
        <v>17900000000</v>
      </c>
      <c r="E1382" s="2">
        <v>7778000000</v>
      </c>
      <c r="F1382" s="2">
        <v>3328000000</v>
      </c>
      <c r="G1382" t="s">
        <v>12</v>
      </c>
      <c r="H1382" s="2">
        <v>4189000000</v>
      </c>
      <c r="I1382" t="s">
        <v>182</v>
      </c>
      <c r="J1382" t="s">
        <v>183</v>
      </c>
      <c r="K1382" s="2">
        <f>+Table1_1[[#This Row],[ Total Revenue ]]-Table1_1[[#This Row],[ Cost of Goods Sold ]]</f>
        <v>10122000000</v>
      </c>
      <c r="L1382" s="2">
        <f>Table1_1[[#This Row],[Gross Profit (Total Revenue - Cost of Goods Sold)]]-SUM(F1382:H1382)</f>
        <v>2605000000</v>
      </c>
      <c r="M1382" s="63">
        <f>1-(Table1_1[[#This Row],[ Cost of Goods Sold ]]/Table1_1[[#This Row],[ Total Revenue ]])</f>
        <v>0.56547486033519556</v>
      </c>
      <c r="N1382" s="63">
        <f>+Table1_1[[#This Row],[Operating Profit (Gross Profit - Total operating expenses)]]/Table1_1[[#This Row],[ Total Revenue ]]</f>
        <v>0.14553072625698324</v>
      </c>
    </row>
    <row r="1383" spans="1:14" x14ac:dyDescent="0.35">
      <c r="A1383" t="s">
        <v>184</v>
      </c>
      <c r="B1383" t="s">
        <v>17</v>
      </c>
      <c r="C1383" s="1">
        <v>42369</v>
      </c>
      <c r="D1383" s="2">
        <v>12416000000</v>
      </c>
      <c r="E1383" s="2">
        <v>7440200000</v>
      </c>
      <c r="F1383" s="2">
        <v>2508600000</v>
      </c>
      <c r="G1383" t="s">
        <v>12</v>
      </c>
      <c r="H1383" s="2">
        <v>325200000</v>
      </c>
      <c r="I1383" t="s">
        <v>22</v>
      </c>
      <c r="J1383" t="s">
        <v>176</v>
      </c>
      <c r="K1383" s="2">
        <f>+Table1_1[[#This Row],[ Total Revenue ]]-Table1_1[[#This Row],[ Cost of Goods Sold ]]</f>
        <v>4975800000</v>
      </c>
      <c r="L1383" s="2">
        <f>Table1_1[[#This Row],[Gross Profit (Total Revenue - Cost of Goods Sold)]]-SUM(F1383:H1383)</f>
        <v>2142000000</v>
      </c>
      <c r="M1383" s="63">
        <f>1-(Table1_1[[#This Row],[ Cost of Goods Sold ]]/Table1_1[[#This Row],[ Total Revenue ]])</f>
        <v>0.40075708762886597</v>
      </c>
      <c r="N1383" s="63">
        <f>+Table1_1[[#This Row],[Operating Profit (Gross Profit - Total operating expenses)]]/Table1_1[[#This Row],[ Total Revenue ]]</f>
        <v>0.17251932989690721</v>
      </c>
    </row>
    <row r="1384" spans="1:14" x14ac:dyDescent="0.35">
      <c r="A1384" t="s">
        <v>185</v>
      </c>
      <c r="B1384" t="s">
        <v>17</v>
      </c>
      <c r="C1384" s="1">
        <v>42735</v>
      </c>
      <c r="D1384" s="2">
        <v>3418265000</v>
      </c>
      <c r="E1384" s="2">
        <v>559541000</v>
      </c>
      <c r="F1384" s="2">
        <v>1620006000</v>
      </c>
      <c r="G1384" s="2">
        <v>489265000</v>
      </c>
      <c r="H1384" s="2">
        <v>29173000</v>
      </c>
      <c r="I1384" t="s">
        <v>22</v>
      </c>
      <c r="J1384" t="s">
        <v>57</v>
      </c>
      <c r="K1384" s="2">
        <f>+Table1_1[[#This Row],[ Total Revenue ]]-Table1_1[[#This Row],[ Cost of Goods Sold ]]</f>
        <v>2858724000</v>
      </c>
      <c r="L1384" s="2">
        <f>Table1_1[[#This Row],[Gross Profit (Total Revenue - Cost of Goods Sold)]]-SUM(F1384:H1384)</f>
        <v>720280000</v>
      </c>
      <c r="M1384" s="63">
        <f>1-(Table1_1[[#This Row],[ Cost of Goods Sold ]]/Table1_1[[#This Row],[ Total Revenue ]])</f>
        <v>0.83630847813144971</v>
      </c>
      <c r="N1384" s="63">
        <f>+Table1_1[[#This Row],[Operating Profit (Gross Profit - Total operating expenses)]]/Table1_1[[#This Row],[ Total Revenue ]]</f>
        <v>0.21071508499194766</v>
      </c>
    </row>
    <row r="1385" spans="1:14" x14ac:dyDescent="0.35">
      <c r="A1385" t="s">
        <v>186</v>
      </c>
      <c r="B1385" t="s">
        <v>17</v>
      </c>
      <c r="C1385" s="1">
        <v>42735</v>
      </c>
      <c r="D1385" s="2">
        <v>177526000000</v>
      </c>
      <c r="E1385" s="2">
        <v>148669000000</v>
      </c>
      <c r="F1385" t="s">
        <v>12</v>
      </c>
      <c r="G1385" t="s">
        <v>12</v>
      </c>
      <c r="H1385" t="s">
        <v>12</v>
      </c>
      <c r="I1385" t="s">
        <v>36</v>
      </c>
      <c r="J1385" t="s">
        <v>187</v>
      </c>
      <c r="K1385" s="2">
        <f>+Table1_1[[#This Row],[ Total Revenue ]]-Table1_1[[#This Row],[ Cost of Goods Sold ]]</f>
        <v>28857000000</v>
      </c>
      <c r="L1385" s="2">
        <f>Table1_1[[#This Row],[Gross Profit (Total Revenue - Cost of Goods Sold)]]-SUM(F1385:H1385)</f>
        <v>28857000000</v>
      </c>
      <c r="M1385" s="63">
        <f>1-(Table1_1[[#This Row],[ Cost of Goods Sold ]]/Table1_1[[#This Row],[ Total Revenue ]])</f>
        <v>0.16255083762378464</v>
      </c>
      <c r="N1385" s="63">
        <f>+Table1_1[[#This Row],[Operating Profit (Gross Profit - Total operating expenses)]]/Table1_1[[#This Row],[ Total Revenue ]]</f>
        <v>0.16255083762378469</v>
      </c>
    </row>
    <row r="1386" spans="1:14" x14ac:dyDescent="0.35">
      <c r="A1386" t="s">
        <v>188</v>
      </c>
      <c r="B1386" t="s">
        <v>17</v>
      </c>
      <c r="C1386" s="1">
        <v>42369</v>
      </c>
      <c r="D1386" s="2">
        <v>129925000000</v>
      </c>
      <c r="E1386" s="2">
        <v>92785000000</v>
      </c>
      <c r="F1386" s="2">
        <v>16473000000</v>
      </c>
      <c r="G1386" t="s">
        <v>12</v>
      </c>
      <c r="H1386" s="2">
        <v>21037000000</v>
      </c>
      <c r="I1386" t="s">
        <v>83</v>
      </c>
      <c r="J1386" t="s">
        <v>144</v>
      </c>
      <c r="K1386" s="2">
        <f>+Table1_1[[#This Row],[ Total Revenue ]]-Table1_1[[#This Row],[ Cost of Goods Sold ]]</f>
        <v>37140000000</v>
      </c>
      <c r="L1386" s="2">
        <f>Table1_1[[#This Row],[Gross Profit (Total Revenue - Cost of Goods Sold)]]-SUM(F1386:H1386)</f>
        <v>-370000000</v>
      </c>
      <c r="M1386" s="63">
        <f>1-(Table1_1[[#This Row],[ Cost of Goods Sold ]]/Table1_1[[#This Row],[ Total Revenue ]])</f>
        <v>0.28585722532230129</v>
      </c>
      <c r="N1386" s="63">
        <f>+Table1_1[[#This Row],[Operating Profit (Gross Profit - Total operating expenses)]]/Table1_1[[#This Row],[ Total Revenue ]]</f>
        <v>-2.8477968058495287E-3</v>
      </c>
    </row>
    <row r="1387" spans="1:14" x14ac:dyDescent="0.35">
      <c r="A1387" t="s">
        <v>189</v>
      </c>
      <c r="B1387" t="s">
        <v>17</v>
      </c>
      <c r="C1387" s="1">
        <v>42369</v>
      </c>
      <c r="D1387" s="2">
        <v>1803573000</v>
      </c>
      <c r="E1387" s="2">
        <v>541359000</v>
      </c>
      <c r="F1387" s="2">
        <v>230734000</v>
      </c>
      <c r="G1387" t="s">
        <v>12</v>
      </c>
      <c r="H1387" s="2">
        <v>1230853000</v>
      </c>
      <c r="I1387" t="s">
        <v>83</v>
      </c>
      <c r="J1387" t="s">
        <v>84</v>
      </c>
      <c r="K1387" s="2">
        <f>+Table1_1[[#This Row],[ Total Revenue ]]-Table1_1[[#This Row],[ Cost of Goods Sold ]]</f>
        <v>1262214000</v>
      </c>
      <c r="L1387" s="2">
        <f>Table1_1[[#This Row],[Gross Profit (Total Revenue - Cost of Goods Sold)]]-SUM(F1387:H1387)</f>
        <v>-199373000</v>
      </c>
      <c r="M1387" s="63">
        <f>1-(Table1_1[[#This Row],[ Cost of Goods Sold ]]/Table1_1[[#This Row],[ Total Revenue ]])</f>
        <v>0.69984081598027914</v>
      </c>
      <c r="N1387" s="63">
        <f>+Table1_1[[#This Row],[Operating Profit (Gross Profit - Total operating expenses)]]/Table1_1[[#This Row],[ Total Revenue ]]</f>
        <v>-0.11054334922955711</v>
      </c>
    </row>
    <row r="1388" spans="1:14" x14ac:dyDescent="0.35">
      <c r="A1388" t="s">
        <v>190</v>
      </c>
      <c r="B1388" t="s">
        <v>17</v>
      </c>
      <c r="C1388" s="1">
        <v>42369</v>
      </c>
      <c r="D1388" s="2">
        <v>11683000000</v>
      </c>
      <c r="E1388" s="2">
        <v>6201000000</v>
      </c>
      <c r="F1388" s="2">
        <v>551000000</v>
      </c>
      <c r="G1388" t="s">
        <v>12</v>
      </c>
      <c r="H1388" s="2">
        <v>1395000000</v>
      </c>
      <c r="I1388" t="s">
        <v>42</v>
      </c>
      <c r="J1388" t="s">
        <v>45</v>
      </c>
      <c r="K1388" s="2">
        <f>+Table1_1[[#This Row],[ Total Revenue ]]-Table1_1[[#This Row],[ Cost of Goods Sold ]]</f>
        <v>5482000000</v>
      </c>
      <c r="L1388" s="2">
        <f>Table1_1[[#This Row],[Gross Profit (Total Revenue - Cost of Goods Sold)]]-SUM(F1388:H1388)</f>
        <v>3536000000</v>
      </c>
      <c r="M1388" s="63">
        <f>1-(Table1_1[[#This Row],[ Cost of Goods Sold ]]/Table1_1[[#This Row],[ Total Revenue ]])</f>
        <v>0.46922879397415052</v>
      </c>
      <c r="N1388" s="63">
        <f>+Table1_1[[#This Row],[Operating Profit (Gross Profit - Total operating expenses)]]/Table1_1[[#This Row],[ Total Revenue ]]</f>
        <v>0.30266198750320977</v>
      </c>
    </row>
    <row r="1389" spans="1:14" x14ac:dyDescent="0.35">
      <c r="A1389" t="s">
        <v>191</v>
      </c>
      <c r="B1389" t="s">
        <v>17</v>
      </c>
      <c r="C1389" s="1">
        <v>42735</v>
      </c>
      <c r="D1389" s="2">
        <v>39639000000</v>
      </c>
      <c r="E1389" s="2">
        <v>15940000000</v>
      </c>
      <c r="F1389" s="2">
        <v>14845000000</v>
      </c>
      <c r="G1389" t="s">
        <v>12</v>
      </c>
      <c r="H1389" s="2">
        <v>1902000000</v>
      </c>
      <c r="I1389" t="s">
        <v>13</v>
      </c>
      <c r="J1389" t="s">
        <v>14</v>
      </c>
      <c r="K1389" s="2">
        <f>+Table1_1[[#This Row],[ Total Revenue ]]-Table1_1[[#This Row],[ Cost of Goods Sold ]]</f>
        <v>23699000000</v>
      </c>
      <c r="L1389" s="2">
        <f>Table1_1[[#This Row],[Gross Profit (Total Revenue - Cost of Goods Sold)]]-SUM(F1389:H1389)</f>
        <v>6952000000</v>
      </c>
      <c r="M1389" s="63">
        <f>1-(Table1_1[[#This Row],[ Cost of Goods Sold ]]/Table1_1[[#This Row],[ Total Revenue ]])</f>
        <v>0.59787078382401171</v>
      </c>
      <c r="N1389" s="63">
        <f>+Table1_1[[#This Row],[Operating Profit (Gross Profit - Total operating expenses)]]/Table1_1[[#This Row],[ Total Revenue ]]</f>
        <v>0.17538283004112112</v>
      </c>
    </row>
    <row r="1390" spans="1:14" x14ac:dyDescent="0.35">
      <c r="A1390" t="s">
        <v>192</v>
      </c>
      <c r="B1390" t="s">
        <v>17</v>
      </c>
      <c r="C1390" s="1">
        <v>42735</v>
      </c>
      <c r="D1390" s="2">
        <v>24594000000</v>
      </c>
      <c r="E1390" s="2">
        <v>14469000000</v>
      </c>
      <c r="F1390" s="2">
        <v>5005000000</v>
      </c>
      <c r="G1390" s="2">
        <v>1641000000</v>
      </c>
      <c r="H1390" t="s">
        <v>12</v>
      </c>
      <c r="I1390" t="s">
        <v>59</v>
      </c>
      <c r="J1390" t="s">
        <v>193</v>
      </c>
      <c r="K1390" s="2">
        <f>+Table1_1[[#This Row],[ Total Revenue ]]-Table1_1[[#This Row],[ Cost of Goods Sold ]]</f>
        <v>10125000000</v>
      </c>
      <c r="L1390" s="2">
        <f>Table1_1[[#This Row],[Gross Profit (Total Revenue - Cost of Goods Sold)]]-SUM(F1390:H1390)</f>
        <v>3479000000</v>
      </c>
      <c r="M1390" s="63">
        <f>1-(Table1_1[[#This Row],[ Cost of Goods Sold ]]/Table1_1[[#This Row],[ Total Revenue ]])</f>
        <v>0.41168577701878506</v>
      </c>
      <c r="N1390" s="63">
        <f>+Table1_1[[#This Row],[Operating Profit (Gross Profit - Total operating expenses)]]/Table1_1[[#This Row],[ Total Revenue ]]</f>
        <v>0.14145726599983735</v>
      </c>
    </row>
    <row r="1391" spans="1:14" x14ac:dyDescent="0.35">
      <c r="A1391" t="s">
        <v>194</v>
      </c>
      <c r="B1391" t="s">
        <v>17</v>
      </c>
      <c r="C1391" s="1">
        <v>42674</v>
      </c>
      <c r="D1391" s="2">
        <v>26644000000</v>
      </c>
      <c r="E1391" s="2">
        <v>18248900000</v>
      </c>
      <c r="F1391" s="2">
        <v>4018300000</v>
      </c>
      <c r="G1391" s="2">
        <v>1389100000</v>
      </c>
      <c r="H1391" t="s">
        <v>12</v>
      </c>
      <c r="I1391" t="s">
        <v>13</v>
      </c>
      <c r="J1391" t="s">
        <v>127</v>
      </c>
      <c r="K1391" s="2">
        <f>+Table1_1[[#This Row],[ Total Revenue ]]-Table1_1[[#This Row],[ Cost of Goods Sold ]]</f>
        <v>8395100000</v>
      </c>
      <c r="L1391" s="2">
        <f>Table1_1[[#This Row],[Gross Profit (Total Revenue - Cost of Goods Sold)]]-SUM(F1391:H1391)</f>
        <v>2987700000</v>
      </c>
      <c r="M1391" s="63">
        <f>1-(Table1_1[[#This Row],[ Cost of Goods Sold ]]/Table1_1[[#This Row],[ Total Revenue ]])</f>
        <v>0.31508407146074158</v>
      </c>
      <c r="N1391" s="63">
        <f>+Table1_1[[#This Row],[Operating Profit (Gross Profit - Total operating expenses)]]/Table1_1[[#This Row],[ Total Revenue ]]</f>
        <v>0.11213406395436121</v>
      </c>
    </row>
    <row r="1392" spans="1:14" x14ac:dyDescent="0.35">
      <c r="A1392" t="s">
        <v>195</v>
      </c>
      <c r="B1392" t="s">
        <v>17</v>
      </c>
      <c r="C1392" s="1">
        <v>42369</v>
      </c>
      <c r="D1392" s="2">
        <v>10002000000</v>
      </c>
      <c r="E1392" s="2">
        <v>623000000</v>
      </c>
      <c r="F1392" s="2">
        <v>3615000000</v>
      </c>
      <c r="G1392" t="s">
        <v>12</v>
      </c>
      <c r="H1392" s="2">
        <v>1512000000</v>
      </c>
      <c r="I1392" t="s">
        <v>47</v>
      </c>
      <c r="J1392" t="s">
        <v>100</v>
      </c>
      <c r="K1392" s="2">
        <f>+Table1_1[[#This Row],[ Total Revenue ]]-Table1_1[[#This Row],[ Cost of Goods Sold ]]</f>
        <v>9379000000</v>
      </c>
      <c r="L1392" s="2">
        <f>Table1_1[[#This Row],[Gross Profit (Total Revenue - Cost of Goods Sold)]]-SUM(F1392:H1392)</f>
        <v>4252000000</v>
      </c>
      <c r="M1392" s="63">
        <f>1-(Table1_1[[#This Row],[ Cost of Goods Sold ]]/Table1_1[[#This Row],[ Total Revenue ]])</f>
        <v>0.9377124575084983</v>
      </c>
      <c r="N1392" s="63">
        <f>+Table1_1[[#This Row],[Operating Profit (Gross Profit - Total operating expenses)]]/Table1_1[[#This Row],[ Total Revenue ]]</f>
        <v>0.4251149770045991</v>
      </c>
    </row>
    <row r="1393" spans="1:14" x14ac:dyDescent="0.35">
      <c r="A1393" t="s">
        <v>196</v>
      </c>
      <c r="B1393" t="s">
        <v>17</v>
      </c>
      <c r="C1393" s="1">
        <v>42398</v>
      </c>
      <c r="D1393" s="2">
        <v>20368562000</v>
      </c>
      <c r="E1393" s="2">
        <v>14062471000</v>
      </c>
      <c r="F1393" s="2">
        <v>4365797000</v>
      </c>
      <c r="G1393" t="s">
        <v>12</v>
      </c>
      <c r="H1393" t="s">
        <v>12</v>
      </c>
      <c r="I1393" t="s">
        <v>19</v>
      </c>
      <c r="J1393" t="s">
        <v>197</v>
      </c>
      <c r="K1393" s="2">
        <f>+Table1_1[[#This Row],[ Total Revenue ]]-Table1_1[[#This Row],[ Cost of Goods Sold ]]</f>
        <v>6306091000</v>
      </c>
      <c r="L1393" s="2">
        <f>Table1_1[[#This Row],[Gross Profit (Total Revenue - Cost of Goods Sold)]]-SUM(F1393:H1393)</f>
        <v>1940294000</v>
      </c>
      <c r="M1393" s="63">
        <f>1-(Table1_1[[#This Row],[ Cost of Goods Sold ]]/Table1_1[[#This Row],[ Total Revenue ]])</f>
        <v>0.30959922453043076</v>
      </c>
      <c r="N1393" s="63">
        <f>+Table1_1[[#This Row],[Operating Profit (Gross Profit - Total operating expenses)]]/Table1_1[[#This Row],[ Total Revenue ]]</f>
        <v>9.5259252960518279E-2</v>
      </c>
    </row>
    <row r="1394" spans="1:14" x14ac:dyDescent="0.35">
      <c r="A1394" t="s">
        <v>198</v>
      </c>
      <c r="B1394" t="s">
        <v>17</v>
      </c>
      <c r="C1394" s="1">
        <v>42369</v>
      </c>
      <c r="D1394" s="2">
        <v>7493000000</v>
      </c>
      <c r="E1394" s="2">
        <v>4657000000</v>
      </c>
      <c r="F1394" s="2">
        <v>1356000000</v>
      </c>
      <c r="G1394" t="s">
        <v>12</v>
      </c>
      <c r="H1394" s="2">
        <v>81000000</v>
      </c>
      <c r="I1394" t="s">
        <v>25</v>
      </c>
      <c r="J1394" t="s">
        <v>199</v>
      </c>
      <c r="K1394" s="2">
        <f>+Table1_1[[#This Row],[ Total Revenue ]]-Table1_1[[#This Row],[ Cost of Goods Sold ]]</f>
        <v>2836000000</v>
      </c>
      <c r="L1394" s="2">
        <f>Table1_1[[#This Row],[Gross Profit (Total Revenue - Cost of Goods Sold)]]-SUM(F1394:H1394)</f>
        <v>1399000000</v>
      </c>
      <c r="M1394" s="63">
        <f>1-(Table1_1[[#This Row],[ Cost of Goods Sold ]]/Table1_1[[#This Row],[ Total Revenue ]])</f>
        <v>0.37848658748164954</v>
      </c>
      <c r="N1394" s="63">
        <f>+Table1_1[[#This Row],[Operating Profit (Gross Profit - Total operating expenses)]]/Table1_1[[#This Row],[ Total Revenue ]]</f>
        <v>0.18670759375417056</v>
      </c>
    </row>
    <row r="1395" spans="1:14" x14ac:dyDescent="0.35">
      <c r="A1395" t="s">
        <v>200</v>
      </c>
      <c r="B1395" t="s">
        <v>17</v>
      </c>
      <c r="C1395" s="1">
        <v>42643</v>
      </c>
      <c r="D1395" s="2">
        <v>12157400000</v>
      </c>
      <c r="E1395" s="2">
        <v>9502600000</v>
      </c>
      <c r="F1395" s="2">
        <v>1100300000</v>
      </c>
      <c r="G1395" t="s">
        <v>12</v>
      </c>
      <c r="H1395" t="s">
        <v>12</v>
      </c>
      <c r="I1395" t="s">
        <v>19</v>
      </c>
      <c r="J1395" t="s">
        <v>201</v>
      </c>
      <c r="K1395" s="2">
        <f>+Table1_1[[#This Row],[ Total Revenue ]]-Table1_1[[#This Row],[ Cost of Goods Sold ]]</f>
        <v>2654800000</v>
      </c>
      <c r="L1395" s="2">
        <f>Table1_1[[#This Row],[Gross Profit (Total Revenue - Cost of Goods Sold)]]-SUM(F1395:H1395)</f>
        <v>1554500000</v>
      </c>
      <c r="M1395" s="63">
        <f>1-(Table1_1[[#This Row],[ Cost of Goods Sold ]]/Table1_1[[#This Row],[ Total Revenue ]])</f>
        <v>0.21836905917383653</v>
      </c>
      <c r="N1395" s="63">
        <f>+Table1_1[[#This Row],[Operating Profit (Gross Profit - Total operating expenses)]]/Table1_1[[#This Row],[ Total Revenue ]]</f>
        <v>0.12786451050389064</v>
      </c>
    </row>
    <row r="1396" spans="1:14" x14ac:dyDescent="0.35">
      <c r="A1396" t="s">
        <v>202</v>
      </c>
      <c r="B1396" t="s">
        <v>17</v>
      </c>
      <c r="C1396" s="1">
        <v>42369</v>
      </c>
      <c r="D1396" s="2">
        <v>20563100000</v>
      </c>
      <c r="E1396" s="2">
        <v>9800600000</v>
      </c>
      <c r="F1396" s="2">
        <v>6054300000</v>
      </c>
      <c r="G1396" s="2">
        <v>1239100000</v>
      </c>
      <c r="H1396" t="s">
        <v>12</v>
      </c>
      <c r="I1396" t="s">
        <v>13</v>
      </c>
      <c r="J1396" t="s">
        <v>164</v>
      </c>
      <c r="K1396" s="2">
        <f>+Table1_1[[#This Row],[ Total Revenue ]]-Table1_1[[#This Row],[ Cost of Goods Sold ]]</f>
        <v>10762500000</v>
      </c>
      <c r="L1396" s="2">
        <f>Table1_1[[#This Row],[Gross Profit (Total Revenue - Cost of Goods Sold)]]-SUM(F1396:H1396)</f>
        <v>3469100000</v>
      </c>
      <c r="M1396" s="63">
        <f>1-(Table1_1[[#This Row],[ Cost of Goods Sold ]]/Table1_1[[#This Row],[ Total Revenue ]])</f>
        <v>0.52338898317860627</v>
      </c>
      <c r="N1396" s="63">
        <f>+Table1_1[[#This Row],[Operating Profit (Gross Profit - Total operating expenses)]]/Table1_1[[#This Row],[ Total Revenue ]]</f>
        <v>0.16870510769290623</v>
      </c>
    </row>
    <row r="1397" spans="1:14" x14ac:dyDescent="0.35">
      <c r="A1397" t="s">
        <v>203</v>
      </c>
      <c r="B1397" t="s">
        <v>17</v>
      </c>
      <c r="C1397" s="1">
        <v>42644</v>
      </c>
      <c r="D1397" s="2">
        <v>55632000000</v>
      </c>
      <c r="E1397" s="2">
        <v>29993000000</v>
      </c>
      <c r="F1397" s="2">
        <v>8754000000</v>
      </c>
      <c r="G1397" t="s">
        <v>12</v>
      </c>
      <c r="H1397" s="2">
        <v>2527000000</v>
      </c>
      <c r="I1397" t="s">
        <v>19</v>
      </c>
      <c r="J1397" t="s">
        <v>204</v>
      </c>
      <c r="K1397" s="2">
        <f>+Table1_1[[#This Row],[ Total Revenue ]]-Table1_1[[#This Row],[ Cost of Goods Sold ]]</f>
        <v>25639000000</v>
      </c>
      <c r="L1397" s="2">
        <f>Table1_1[[#This Row],[Gross Profit (Total Revenue - Cost of Goods Sold)]]-SUM(F1397:H1397)</f>
        <v>14358000000</v>
      </c>
      <c r="M1397" s="63">
        <f>1-(Table1_1[[#This Row],[ Cost of Goods Sold ]]/Table1_1[[#This Row],[ Total Revenue ]])</f>
        <v>0.46086784584411844</v>
      </c>
      <c r="N1397" s="63">
        <f>+Table1_1[[#This Row],[Operating Profit (Gross Profit - Total operating expenses)]]/Table1_1[[#This Row],[ Total Revenue ]]</f>
        <v>0.25808886971527178</v>
      </c>
    </row>
    <row r="1398" spans="1:14" x14ac:dyDescent="0.35">
      <c r="A1398" t="s">
        <v>205</v>
      </c>
      <c r="B1398" t="s">
        <v>17</v>
      </c>
      <c r="C1398" s="1">
        <v>42735</v>
      </c>
      <c r="D1398" s="2">
        <v>6497000000</v>
      </c>
      <c r="E1398" s="2">
        <v>2432000000</v>
      </c>
      <c r="F1398" s="2">
        <v>1690000000</v>
      </c>
      <c r="G1398" t="s">
        <v>12</v>
      </c>
      <c r="H1398" s="2">
        <v>322000000</v>
      </c>
      <c r="I1398" t="s">
        <v>19</v>
      </c>
      <c r="J1398" t="s">
        <v>148</v>
      </c>
      <c r="K1398" s="2">
        <f>+Table1_1[[#This Row],[ Total Revenue ]]-Table1_1[[#This Row],[ Cost of Goods Sold ]]</f>
        <v>4065000000</v>
      </c>
      <c r="L1398" s="2">
        <f>Table1_1[[#This Row],[Gross Profit (Total Revenue - Cost of Goods Sold)]]-SUM(F1398:H1398)</f>
        <v>2053000000</v>
      </c>
      <c r="M1398" s="63">
        <f>1-(Table1_1[[#This Row],[ Cost of Goods Sold ]]/Table1_1[[#This Row],[ Total Revenue ]])</f>
        <v>0.6256733877174081</v>
      </c>
      <c r="N1398" s="63">
        <f>+Table1_1[[#This Row],[Operating Profit (Gross Profit - Total operating expenses)]]/Table1_1[[#This Row],[ Total Revenue ]]</f>
        <v>0.3159919963059874</v>
      </c>
    </row>
    <row r="1399" spans="1:14" x14ac:dyDescent="0.35">
      <c r="A1399" t="s">
        <v>206</v>
      </c>
      <c r="B1399" t="s">
        <v>17</v>
      </c>
      <c r="C1399" s="1">
        <v>42735</v>
      </c>
      <c r="D1399" s="2">
        <v>6497000000</v>
      </c>
      <c r="E1399" s="2">
        <v>2432000000</v>
      </c>
      <c r="F1399" s="2">
        <v>1690000000</v>
      </c>
      <c r="G1399" t="s">
        <v>12</v>
      </c>
      <c r="H1399" s="2">
        <v>322000000</v>
      </c>
      <c r="I1399" t="s">
        <v>19</v>
      </c>
      <c r="J1399" t="s">
        <v>148</v>
      </c>
      <c r="K1399" s="2">
        <f>+Table1_1[[#This Row],[ Total Revenue ]]-Table1_1[[#This Row],[ Cost of Goods Sold ]]</f>
        <v>4065000000</v>
      </c>
      <c r="L1399" s="2">
        <f>Table1_1[[#This Row],[Gross Profit (Total Revenue - Cost of Goods Sold)]]-SUM(F1399:H1399)</f>
        <v>2053000000</v>
      </c>
      <c r="M1399" s="63">
        <f>1-(Table1_1[[#This Row],[ Cost of Goods Sold ]]/Table1_1[[#This Row],[ Total Revenue ]])</f>
        <v>0.6256733877174081</v>
      </c>
      <c r="N1399" s="63">
        <f>+Table1_1[[#This Row],[Operating Profit (Gross Profit - Total operating expenses)]]/Table1_1[[#This Row],[ Total Revenue ]]</f>
        <v>0.3159919963059874</v>
      </c>
    </row>
    <row r="1400" spans="1:14" x14ac:dyDescent="0.35">
      <c r="A1400" t="s">
        <v>207</v>
      </c>
      <c r="B1400" t="s">
        <v>17</v>
      </c>
      <c r="C1400" s="1">
        <v>42735</v>
      </c>
      <c r="D1400" s="2">
        <v>16661000000</v>
      </c>
      <c r="E1400" s="2">
        <v>13107000000</v>
      </c>
      <c r="F1400" s="2">
        <v>1145000000</v>
      </c>
      <c r="G1400" t="s">
        <v>12</v>
      </c>
      <c r="H1400" s="2">
        <v>134000000</v>
      </c>
      <c r="I1400" t="s">
        <v>19</v>
      </c>
      <c r="J1400" t="s">
        <v>121</v>
      </c>
      <c r="K1400" s="2">
        <f>+Table1_1[[#This Row],[ Total Revenue ]]-Table1_1[[#This Row],[ Cost of Goods Sold ]]</f>
        <v>3554000000</v>
      </c>
      <c r="L1400" s="2">
        <f>Table1_1[[#This Row],[Gross Profit (Total Revenue - Cost of Goods Sold)]]-SUM(F1400:H1400)</f>
        <v>2275000000</v>
      </c>
      <c r="M1400" s="63">
        <f>1-(Table1_1[[#This Row],[ Cost of Goods Sold ]]/Table1_1[[#This Row],[ Total Revenue ]])</f>
        <v>0.21331252625892805</v>
      </c>
      <c r="N1400" s="63">
        <f>+Table1_1[[#This Row],[Operating Profit (Gross Profit - Total operating expenses)]]/Table1_1[[#This Row],[ Total Revenue ]]</f>
        <v>0.13654642578476683</v>
      </c>
    </row>
    <row r="1401" spans="1:14" x14ac:dyDescent="0.35">
      <c r="A1401" t="s">
        <v>208</v>
      </c>
      <c r="B1401" t="s">
        <v>17</v>
      </c>
      <c r="C1401" s="1">
        <v>42369</v>
      </c>
      <c r="D1401" s="2">
        <v>1763336000</v>
      </c>
      <c r="E1401" s="2">
        <v>651282000</v>
      </c>
      <c r="F1401" s="2">
        <v>139616000</v>
      </c>
      <c r="G1401" t="s">
        <v>12</v>
      </c>
      <c r="H1401" s="2">
        <v>570527000</v>
      </c>
      <c r="I1401" t="s">
        <v>52</v>
      </c>
      <c r="J1401" t="s">
        <v>75</v>
      </c>
      <c r="K1401" s="2">
        <f>+Table1_1[[#This Row],[ Total Revenue ]]-Table1_1[[#This Row],[ Cost of Goods Sold ]]</f>
        <v>1112054000</v>
      </c>
      <c r="L1401" s="2">
        <f>Table1_1[[#This Row],[Gross Profit (Total Revenue - Cost of Goods Sold)]]-SUM(F1401:H1401)</f>
        <v>401911000</v>
      </c>
      <c r="M1401" s="63">
        <f>1-(Table1_1[[#This Row],[ Cost of Goods Sold ]]/Table1_1[[#This Row],[ Total Revenue ]])</f>
        <v>0.630653488614762</v>
      </c>
      <c r="N1401" s="63">
        <f>+Table1_1[[#This Row],[Operating Profit (Gross Profit - Total operating expenses)]]/Table1_1[[#This Row],[ Total Revenue ]]</f>
        <v>0.22792649840983228</v>
      </c>
    </row>
    <row r="1402" spans="1:14" x14ac:dyDescent="0.35">
      <c r="A1402" t="s">
        <v>209</v>
      </c>
      <c r="B1402" t="s">
        <v>17</v>
      </c>
      <c r="C1402" s="1">
        <v>42399</v>
      </c>
      <c r="D1402" s="2">
        <v>15498400000</v>
      </c>
      <c r="E1402" s="2">
        <v>10841700000</v>
      </c>
      <c r="F1402" s="2">
        <v>3607000000</v>
      </c>
      <c r="G1402" t="s">
        <v>12</v>
      </c>
      <c r="H1402" t="s">
        <v>12</v>
      </c>
      <c r="I1402" t="s">
        <v>19</v>
      </c>
      <c r="J1402" t="s">
        <v>197</v>
      </c>
      <c r="K1402" s="2">
        <f>+Table1_1[[#This Row],[ Total Revenue ]]-Table1_1[[#This Row],[ Cost of Goods Sold ]]</f>
        <v>4656700000</v>
      </c>
      <c r="L1402" s="2">
        <f>Table1_1[[#This Row],[Gross Profit (Total Revenue - Cost of Goods Sold)]]-SUM(F1402:H1402)</f>
        <v>1049700000</v>
      </c>
      <c r="M1402" s="63">
        <f>1-(Table1_1[[#This Row],[ Cost of Goods Sold ]]/Table1_1[[#This Row],[ Total Revenue ]])</f>
        <v>0.30046327362824554</v>
      </c>
      <c r="N1402" s="63">
        <f>+Table1_1[[#This Row],[Operating Profit (Gross Profit - Total operating expenses)]]/Table1_1[[#This Row],[ Total Revenue ]]</f>
        <v>6.7729572084860371E-2</v>
      </c>
    </row>
    <row r="1403" spans="1:14" x14ac:dyDescent="0.35">
      <c r="A1403" t="s">
        <v>210</v>
      </c>
      <c r="B1403" t="s">
        <v>17</v>
      </c>
      <c r="C1403" s="1">
        <v>42369</v>
      </c>
      <c r="D1403" s="2">
        <v>1637100000</v>
      </c>
      <c r="E1403" t="s">
        <v>12</v>
      </c>
      <c r="F1403" s="2">
        <v>1209100000</v>
      </c>
      <c r="G1403" t="s">
        <v>12</v>
      </c>
      <c r="H1403" s="2">
        <v>58700000</v>
      </c>
      <c r="I1403" t="s">
        <v>13</v>
      </c>
      <c r="J1403" t="s">
        <v>211</v>
      </c>
      <c r="K1403" s="2" t="e">
        <f>+Table1_1[[#This Row],[ Total Revenue ]]-Table1_1[[#This Row],[ Cost of Goods Sold ]]</f>
        <v>#VALUE!</v>
      </c>
      <c r="L1403" s="2" t="e">
        <f>Table1_1[[#This Row],[Gross Profit (Total Revenue - Cost of Goods Sold)]]-SUM(F1403:H1403)</f>
        <v>#VALUE!</v>
      </c>
      <c r="M1403" s="63" t="e">
        <f>1-(Table1_1[[#This Row],[ Cost of Goods Sold ]]/Table1_1[[#This Row],[ Total Revenue ]])</f>
        <v>#VALUE!</v>
      </c>
      <c r="N1403" s="63" t="e">
        <f>+Table1_1[[#This Row],[Operating Profit (Gross Profit - Total operating expenses)]]/Table1_1[[#This Row],[ Total Revenue ]]</f>
        <v>#VALUE!</v>
      </c>
    </row>
    <row r="1404" spans="1:14" x14ac:dyDescent="0.35">
      <c r="A1404" t="s">
        <v>212</v>
      </c>
      <c r="B1404" t="s">
        <v>17</v>
      </c>
      <c r="C1404" s="1">
        <v>42735</v>
      </c>
      <c r="D1404" s="2">
        <v>6794342000</v>
      </c>
      <c r="E1404" s="2">
        <v>4322373000</v>
      </c>
      <c r="F1404" s="2">
        <v>1757523000</v>
      </c>
      <c r="G1404" t="s">
        <v>12</v>
      </c>
      <c r="H1404" t="s">
        <v>12</v>
      </c>
      <c r="I1404" t="s">
        <v>13</v>
      </c>
      <c r="J1404" t="s">
        <v>157</v>
      </c>
      <c r="K1404" s="2">
        <f>+Table1_1[[#This Row],[ Total Revenue ]]-Table1_1[[#This Row],[ Cost of Goods Sold ]]</f>
        <v>2471969000</v>
      </c>
      <c r="L1404" s="2">
        <f>Table1_1[[#This Row],[Gross Profit (Total Revenue - Cost of Goods Sold)]]-SUM(F1404:H1404)</f>
        <v>714446000</v>
      </c>
      <c r="M1404" s="63">
        <f>1-(Table1_1[[#This Row],[ Cost of Goods Sold ]]/Table1_1[[#This Row],[ Total Revenue ]])</f>
        <v>0.36382757888843398</v>
      </c>
      <c r="N1404" s="63">
        <f>+Table1_1[[#This Row],[Operating Profit (Gross Profit - Total operating expenses)]]/Table1_1[[#This Row],[ Total Revenue ]]</f>
        <v>0.10515308178481449</v>
      </c>
    </row>
    <row r="1405" spans="1:14" x14ac:dyDescent="0.35">
      <c r="A1405" t="s">
        <v>213</v>
      </c>
      <c r="B1405" t="s">
        <v>17</v>
      </c>
      <c r="C1405" s="1">
        <v>42735</v>
      </c>
      <c r="D1405" s="2">
        <v>6440000000</v>
      </c>
      <c r="E1405" s="2">
        <v>2582000000</v>
      </c>
      <c r="F1405" s="2">
        <v>2326000000</v>
      </c>
      <c r="G1405" t="s">
        <v>12</v>
      </c>
      <c r="H1405" s="2">
        <v>99000000</v>
      </c>
      <c r="I1405" t="s">
        <v>36</v>
      </c>
      <c r="J1405" t="s">
        <v>214</v>
      </c>
      <c r="K1405" s="2">
        <f>+Table1_1[[#This Row],[ Total Revenue ]]-Table1_1[[#This Row],[ Cost of Goods Sold ]]</f>
        <v>3858000000</v>
      </c>
      <c r="L1405" s="2">
        <f>Table1_1[[#This Row],[Gross Profit (Total Revenue - Cost of Goods Sold)]]-SUM(F1405:H1405)</f>
        <v>1433000000</v>
      </c>
      <c r="M1405" s="63">
        <f>1-(Table1_1[[#This Row],[ Cost of Goods Sold ]]/Table1_1[[#This Row],[ Total Revenue ]])</f>
        <v>0.59906832298136647</v>
      </c>
      <c r="N1405" s="63">
        <f>+Table1_1[[#This Row],[Operating Profit (Gross Profit - Total operating expenses)]]/Table1_1[[#This Row],[ Total Revenue ]]</f>
        <v>0.22251552795031057</v>
      </c>
    </row>
    <row r="1406" spans="1:14" x14ac:dyDescent="0.35">
      <c r="A1406" t="s">
        <v>215</v>
      </c>
      <c r="B1406" t="s">
        <v>17</v>
      </c>
      <c r="C1406" s="1">
        <v>42519</v>
      </c>
      <c r="D1406" s="2">
        <v>6933500000</v>
      </c>
      <c r="E1406" s="2">
        <v>5392400000</v>
      </c>
      <c r="F1406" s="2">
        <v>622900000</v>
      </c>
      <c r="G1406" t="s">
        <v>12</v>
      </c>
      <c r="H1406" s="2">
        <v>290200000</v>
      </c>
      <c r="I1406" t="s">
        <v>19</v>
      </c>
      <c r="J1406" t="s">
        <v>155</v>
      </c>
      <c r="K1406" s="2">
        <f>+Table1_1[[#This Row],[ Total Revenue ]]-Table1_1[[#This Row],[ Cost of Goods Sold ]]</f>
        <v>1541100000</v>
      </c>
      <c r="L1406" s="2">
        <f>Table1_1[[#This Row],[Gross Profit (Total Revenue - Cost of Goods Sold)]]-SUM(F1406:H1406)</f>
        <v>628000000</v>
      </c>
      <c r="M1406" s="63">
        <f>1-(Table1_1[[#This Row],[ Cost of Goods Sold ]]/Table1_1[[#This Row],[ Total Revenue ]])</f>
        <v>0.22226869546405137</v>
      </c>
      <c r="N1406" s="63">
        <f>+Table1_1[[#This Row],[Operating Profit (Gross Profit - Total operating expenses)]]/Table1_1[[#This Row],[ Total Revenue ]]</f>
        <v>9.0574745799379824E-2</v>
      </c>
    </row>
    <row r="1407" spans="1:14" x14ac:dyDescent="0.35">
      <c r="A1407" t="s">
        <v>216</v>
      </c>
      <c r="B1407" t="s">
        <v>17</v>
      </c>
      <c r="C1407" s="1">
        <v>42369</v>
      </c>
      <c r="D1407" s="2">
        <v>23459000000</v>
      </c>
      <c r="E1407" s="2">
        <v>13728000000</v>
      </c>
      <c r="F1407" s="2">
        <v>1135000000</v>
      </c>
      <c r="G1407" t="s">
        <v>12</v>
      </c>
      <c r="H1407" s="2">
        <v>3144000000</v>
      </c>
      <c r="I1407" t="s">
        <v>42</v>
      </c>
      <c r="J1407" t="s">
        <v>45</v>
      </c>
      <c r="K1407" s="2">
        <f>+Table1_1[[#This Row],[ Total Revenue ]]-Table1_1[[#This Row],[ Cost of Goods Sold ]]</f>
        <v>9731000000</v>
      </c>
      <c r="L1407" s="2">
        <f>Table1_1[[#This Row],[Gross Profit (Total Revenue - Cost of Goods Sold)]]-SUM(F1407:H1407)</f>
        <v>5452000000</v>
      </c>
      <c r="M1407" s="63">
        <f>1-(Table1_1[[#This Row],[ Cost of Goods Sold ]]/Table1_1[[#This Row],[ Total Revenue ]])</f>
        <v>0.41480881538002468</v>
      </c>
      <c r="N1407" s="63">
        <f>+Table1_1[[#This Row],[Operating Profit (Gross Profit - Total operating expenses)]]/Table1_1[[#This Row],[ Total Revenue ]]</f>
        <v>0.23240547337908693</v>
      </c>
    </row>
    <row r="1408" spans="1:14" x14ac:dyDescent="0.35">
      <c r="A1408" t="s">
        <v>217</v>
      </c>
      <c r="B1408" t="s">
        <v>17</v>
      </c>
      <c r="C1408" s="1">
        <v>42369</v>
      </c>
      <c r="D1408" s="2">
        <v>13781837000</v>
      </c>
      <c r="E1408" s="2">
        <v>9824834000</v>
      </c>
      <c r="F1408" s="2">
        <v>1947135000</v>
      </c>
      <c r="G1408" t="s">
        <v>12</v>
      </c>
      <c r="H1408" s="2">
        <v>638024000</v>
      </c>
      <c r="I1408" t="s">
        <v>25</v>
      </c>
      <c r="J1408" t="s">
        <v>199</v>
      </c>
      <c r="K1408" s="2">
        <f>+Table1_1[[#This Row],[ Total Revenue ]]-Table1_1[[#This Row],[ Cost of Goods Sold ]]</f>
        <v>3957003000</v>
      </c>
      <c r="L1408" s="2">
        <f>Table1_1[[#This Row],[Gross Profit (Total Revenue - Cost of Goods Sold)]]-SUM(F1408:H1408)</f>
        <v>1371844000</v>
      </c>
      <c r="M1408" s="63">
        <f>1-(Table1_1[[#This Row],[ Cost of Goods Sold ]]/Table1_1[[#This Row],[ Total Revenue ]])</f>
        <v>0.28711723988609061</v>
      </c>
      <c r="N1408" s="63">
        <f>+Table1_1[[#This Row],[Operating Profit (Gross Profit - Total operating expenses)]]/Table1_1[[#This Row],[ Total Revenue ]]</f>
        <v>9.9539996010691467E-2</v>
      </c>
    </row>
    <row r="1409" spans="1:14" x14ac:dyDescent="0.35">
      <c r="A1409" t="s">
        <v>218</v>
      </c>
      <c r="B1409" t="s">
        <v>17</v>
      </c>
      <c r="C1409" s="1">
        <v>42735</v>
      </c>
      <c r="D1409" s="2">
        <v>12197000000</v>
      </c>
      <c r="E1409" s="2">
        <v>1582000000</v>
      </c>
      <c r="F1409" s="2">
        <v>6476000000</v>
      </c>
      <c r="G1409" t="s">
        <v>12</v>
      </c>
      <c r="H1409" s="2">
        <v>1792000000</v>
      </c>
      <c r="I1409" t="s">
        <v>83</v>
      </c>
      <c r="J1409" t="s">
        <v>84</v>
      </c>
      <c r="K1409" s="2">
        <f>+Table1_1[[#This Row],[ Total Revenue ]]-Table1_1[[#This Row],[ Cost of Goods Sold ]]</f>
        <v>10615000000</v>
      </c>
      <c r="L1409" s="2">
        <f>Table1_1[[#This Row],[Gross Profit (Total Revenue - Cost of Goods Sold)]]-SUM(F1409:H1409)</f>
        <v>2347000000</v>
      </c>
      <c r="M1409" s="63">
        <f>1-(Table1_1[[#This Row],[ Cost of Goods Sold ]]/Table1_1[[#This Row],[ Total Revenue ]])</f>
        <v>0.87029597441993933</v>
      </c>
      <c r="N1409" s="63">
        <f>+Table1_1[[#This Row],[Operating Profit (Gross Profit - Total operating expenses)]]/Table1_1[[#This Row],[ Total Revenue ]]</f>
        <v>0.19242436664753629</v>
      </c>
    </row>
    <row r="1410" spans="1:14" x14ac:dyDescent="0.35">
      <c r="A1410" t="s">
        <v>219</v>
      </c>
      <c r="B1410" t="s">
        <v>17</v>
      </c>
      <c r="C1410" s="1">
        <v>42460</v>
      </c>
      <c r="D1410" s="2">
        <v>4396000000</v>
      </c>
      <c r="E1410" s="2">
        <v>1354000000</v>
      </c>
      <c r="F1410" s="2">
        <v>1028000000</v>
      </c>
      <c r="G1410" s="2">
        <v>1109000000</v>
      </c>
      <c r="H1410" s="2">
        <v>7000000</v>
      </c>
      <c r="I1410" t="s">
        <v>22</v>
      </c>
      <c r="J1410" t="s">
        <v>93</v>
      </c>
      <c r="K1410" s="2">
        <f>+Table1_1[[#This Row],[ Total Revenue ]]-Table1_1[[#This Row],[ Cost of Goods Sold ]]</f>
        <v>3042000000</v>
      </c>
      <c r="L1410" s="2">
        <f>Table1_1[[#This Row],[Gross Profit (Total Revenue - Cost of Goods Sold)]]-SUM(F1410:H1410)</f>
        <v>898000000</v>
      </c>
      <c r="M1410" s="63">
        <f>1-(Table1_1[[#This Row],[ Cost of Goods Sold ]]/Table1_1[[#This Row],[ Total Revenue ]])</f>
        <v>0.69199272065514106</v>
      </c>
      <c r="N1410" s="63">
        <f>+Table1_1[[#This Row],[Operating Profit (Gross Profit - Total operating expenses)]]/Table1_1[[#This Row],[ Total Revenue ]]</f>
        <v>0.20427661510464057</v>
      </c>
    </row>
    <row r="1411" spans="1:14" x14ac:dyDescent="0.35">
      <c r="A1411" t="s">
        <v>220</v>
      </c>
      <c r="B1411" t="s">
        <v>17</v>
      </c>
      <c r="C1411" s="1">
        <v>42735</v>
      </c>
      <c r="D1411" s="2">
        <v>8979000000</v>
      </c>
      <c r="E1411" s="2">
        <v>2007000000</v>
      </c>
      <c r="F1411" s="2">
        <v>3499000000</v>
      </c>
      <c r="G1411" s="2">
        <v>1114000000</v>
      </c>
      <c r="H1411" s="2">
        <v>34000000</v>
      </c>
      <c r="I1411" t="s">
        <v>22</v>
      </c>
      <c r="J1411" t="s">
        <v>57</v>
      </c>
      <c r="K1411" s="2">
        <f>+Table1_1[[#This Row],[ Total Revenue ]]-Table1_1[[#This Row],[ Cost of Goods Sold ]]</f>
        <v>6972000000</v>
      </c>
      <c r="L1411" s="2">
        <f>Table1_1[[#This Row],[Gross Profit (Total Revenue - Cost of Goods Sold)]]-SUM(F1411:H1411)</f>
        <v>2325000000</v>
      </c>
      <c r="M1411" s="63">
        <f>1-(Table1_1[[#This Row],[ Cost of Goods Sold ]]/Table1_1[[#This Row],[ Total Revenue ]])</f>
        <v>0.77647844971600399</v>
      </c>
      <c r="N1411" s="63">
        <f>+Table1_1[[#This Row],[Operating Profit (Gross Profit - Total operating expenses)]]/Table1_1[[#This Row],[ Total Revenue ]]</f>
        <v>0.25893752088205813</v>
      </c>
    </row>
    <row r="1412" spans="1:14" x14ac:dyDescent="0.35">
      <c r="A1412" t="s">
        <v>221</v>
      </c>
      <c r="B1412" t="s">
        <v>17</v>
      </c>
      <c r="C1412" s="1">
        <v>42369</v>
      </c>
      <c r="D1412" s="2">
        <v>13545100000</v>
      </c>
      <c r="E1412" s="2">
        <v>7223500000</v>
      </c>
      <c r="F1412" s="2">
        <v>4345500000</v>
      </c>
      <c r="G1412" t="s">
        <v>12</v>
      </c>
      <c r="H1412" t="s">
        <v>12</v>
      </c>
      <c r="I1412" t="s">
        <v>59</v>
      </c>
      <c r="J1412" t="s">
        <v>60</v>
      </c>
      <c r="K1412" s="2">
        <f>+Table1_1[[#This Row],[ Total Revenue ]]-Table1_1[[#This Row],[ Cost of Goods Sold ]]</f>
        <v>6321600000</v>
      </c>
      <c r="L1412" s="2">
        <f>Table1_1[[#This Row],[Gross Profit (Total Revenue - Cost of Goods Sold)]]-SUM(F1412:H1412)</f>
        <v>1976100000</v>
      </c>
      <c r="M1412" s="63">
        <f>1-(Table1_1[[#This Row],[ Cost of Goods Sold ]]/Table1_1[[#This Row],[ Total Revenue ]])</f>
        <v>0.46670751784778264</v>
      </c>
      <c r="N1412" s="63">
        <f>+Table1_1[[#This Row],[Operating Profit (Gross Profit - Total operating expenses)]]/Table1_1[[#This Row],[ Total Revenue ]]</f>
        <v>0.14589039578888308</v>
      </c>
    </row>
    <row r="1413" spans="1:14" x14ac:dyDescent="0.35">
      <c r="A1413" t="s">
        <v>222</v>
      </c>
      <c r="B1413" t="s">
        <v>17</v>
      </c>
      <c r="C1413" s="1">
        <v>42735</v>
      </c>
      <c r="D1413" s="2">
        <v>12075000000</v>
      </c>
      <c r="E1413" s="2">
        <v>6357000000</v>
      </c>
      <c r="F1413" s="2">
        <v>2031000000</v>
      </c>
      <c r="G1413" t="s">
        <v>12</v>
      </c>
      <c r="H1413" s="2">
        <v>1216000000</v>
      </c>
      <c r="I1413" t="s">
        <v>42</v>
      </c>
      <c r="J1413" t="s">
        <v>45</v>
      </c>
      <c r="K1413" s="2">
        <f>+Table1_1[[#This Row],[ Total Revenue ]]-Table1_1[[#This Row],[ Cost of Goods Sold ]]</f>
        <v>5718000000</v>
      </c>
      <c r="L1413" s="2">
        <f>Table1_1[[#This Row],[Gross Profit (Total Revenue - Cost of Goods Sold)]]-SUM(F1413:H1413)</f>
        <v>2471000000</v>
      </c>
      <c r="M1413" s="63">
        <f>1-(Table1_1[[#This Row],[ Cost of Goods Sold ]]/Table1_1[[#This Row],[ Total Revenue ]])</f>
        <v>0.47354037267080751</v>
      </c>
      <c r="N1413" s="63">
        <f>+Table1_1[[#This Row],[Operating Profit (Gross Profit - Total operating expenses)]]/Table1_1[[#This Row],[ Total Revenue ]]</f>
        <v>0.2046376811594203</v>
      </c>
    </row>
    <row r="1414" spans="1:14" x14ac:dyDescent="0.35">
      <c r="A1414" t="s">
        <v>223</v>
      </c>
      <c r="B1414" t="s">
        <v>17</v>
      </c>
      <c r="C1414" s="1">
        <v>42369</v>
      </c>
      <c r="D1414" s="2">
        <v>2663600000</v>
      </c>
      <c r="E1414" s="2">
        <v>887400000</v>
      </c>
      <c r="F1414" s="2">
        <v>884300000</v>
      </c>
      <c r="G1414" t="s">
        <v>12</v>
      </c>
      <c r="H1414" s="2">
        <v>198000000</v>
      </c>
      <c r="I1414" t="s">
        <v>13</v>
      </c>
      <c r="J1414" t="s">
        <v>211</v>
      </c>
      <c r="K1414" s="2">
        <f>+Table1_1[[#This Row],[ Total Revenue ]]-Table1_1[[#This Row],[ Cost of Goods Sold ]]</f>
        <v>1776200000</v>
      </c>
      <c r="L1414" s="2">
        <f>Table1_1[[#This Row],[Gross Profit (Total Revenue - Cost of Goods Sold)]]-SUM(F1414:H1414)</f>
        <v>693900000</v>
      </c>
      <c r="M1414" s="63">
        <f>1-(Table1_1[[#This Row],[ Cost of Goods Sold ]]/Table1_1[[#This Row],[ Total Revenue ]])</f>
        <v>0.66684186814837065</v>
      </c>
      <c r="N1414" s="63">
        <f>+Table1_1[[#This Row],[Operating Profit (Gross Profit - Total operating expenses)]]/Table1_1[[#This Row],[ Total Revenue ]]</f>
        <v>0.26051208890223759</v>
      </c>
    </row>
    <row r="1415" spans="1:14" x14ac:dyDescent="0.35">
      <c r="A1415" t="s">
        <v>224</v>
      </c>
      <c r="B1415" t="s">
        <v>17</v>
      </c>
      <c r="C1415" s="1">
        <v>42369</v>
      </c>
      <c r="D1415" s="2">
        <v>11524000000</v>
      </c>
      <c r="E1415" s="2">
        <v>7256000000</v>
      </c>
      <c r="F1415" s="2">
        <v>336000000</v>
      </c>
      <c r="G1415" t="s">
        <v>12</v>
      </c>
      <c r="H1415" s="2">
        <v>1919000000</v>
      </c>
      <c r="I1415" t="s">
        <v>42</v>
      </c>
      <c r="J1415" t="s">
        <v>45</v>
      </c>
      <c r="K1415" s="2">
        <f>+Table1_1[[#This Row],[ Total Revenue ]]-Table1_1[[#This Row],[ Cost of Goods Sold ]]</f>
        <v>4268000000</v>
      </c>
      <c r="L1415" s="2">
        <f>Table1_1[[#This Row],[Gross Profit (Total Revenue - Cost of Goods Sold)]]-SUM(F1415:H1415)</f>
        <v>2013000000</v>
      </c>
      <c r="M1415" s="63">
        <f>1-(Table1_1[[#This Row],[ Cost of Goods Sold ]]/Table1_1[[#This Row],[ Total Revenue ]])</f>
        <v>0.37035751475182233</v>
      </c>
      <c r="N1415" s="63">
        <f>+Table1_1[[#This Row],[Operating Profit (Gross Profit - Total operating expenses)]]/Table1_1[[#This Row],[ Total Revenue ]]</f>
        <v>0.17467893092676154</v>
      </c>
    </row>
    <row r="1416" spans="1:14" x14ac:dyDescent="0.35">
      <c r="A1416" t="s">
        <v>225</v>
      </c>
      <c r="B1416" t="s">
        <v>17</v>
      </c>
      <c r="C1416" s="1">
        <v>42551</v>
      </c>
      <c r="D1416" s="2">
        <v>11262300000</v>
      </c>
      <c r="E1416" s="2">
        <v>2181100000</v>
      </c>
      <c r="F1416" s="2">
        <v>7337800000</v>
      </c>
      <c r="G1416" t="s">
        <v>12</v>
      </c>
      <c r="H1416" t="s">
        <v>12</v>
      </c>
      <c r="I1416" t="s">
        <v>36</v>
      </c>
      <c r="J1416" t="s">
        <v>170</v>
      </c>
      <c r="K1416" s="2">
        <f>+Table1_1[[#This Row],[ Total Revenue ]]-Table1_1[[#This Row],[ Cost of Goods Sold ]]</f>
        <v>9081200000</v>
      </c>
      <c r="L1416" s="2">
        <f>Table1_1[[#This Row],[Gross Profit (Total Revenue - Cost of Goods Sold)]]-SUM(F1416:H1416)</f>
        <v>1743400000</v>
      </c>
      <c r="M1416" s="63">
        <f>1-(Table1_1[[#This Row],[ Cost of Goods Sold ]]/Table1_1[[#This Row],[ Total Revenue ]])</f>
        <v>0.80633618355042924</v>
      </c>
      <c r="N1416" s="63">
        <f>+Table1_1[[#This Row],[Operating Profit (Gross Profit - Total operating expenses)]]/Table1_1[[#This Row],[ Total Revenue ]]</f>
        <v>0.15479964128108822</v>
      </c>
    </row>
    <row r="1417" spans="1:14" x14ac:dyDescent="0.35">
      <c r="A1417" t="s">
        <v>226</v>
      </c>
      <c r="B1417" t="s">
        <v>17</v>
      </c>
      <c r="C1417" s="1">
        <v>42369</v>
      </c>
      <c r="D1417" s="2">
        <v>9648000000</v>
      </c>
      <c r="E1417" s="2">
        <v>7068000000</v>
      </c>
      <c r="F1417" s="2">
        <v>762000000</v>
      </c>
      <c r="G1417" s="2">
        <v>251000000</v>
      </c>
      <c r="H1417" t="s">
        <v>12</v>
      </c>
      <c r="I1417" t="s">
        <v>59</v>
      </c>
      <c r="J1417" t="s">
        <v>193</v>
      </c>
      <c r="K1417" s="2">
        <f>+Table1_1[[#This Row],[ Total Revenue ]]-Table1_1[[#This Row],[ Cost of Goods Sold ]]</f>
        <v>2580000000</v>
      </c>
      <c r="L1417" s="2">
        <f>Table1_1[[#This Row],[Gross Profit (Total Revenue - Cost of Goods Sold)]]-SUM(F1417:H1417)</f>
        <v>1567000000</v>
      </c>
      <c r="M1417" s="63">
        <f>1-(Table1_1[[#This Row],[ Cost of Goods Sold ]]/Table1_1[[#This Row],[ Total Revenue ]])</f>
        <v>0.26741293532338306</v>
      </c>
      <c r="N1417" s="63">
        <f>+Table1_1[[#This Row],[Operating Profit (Gross Profit - Total operating expenses)]]/Table1_1[[#This Row],[ Total Revenue ]]</f>
        <v>0.16241708126036483</v>
      </c>
    </row>
    <row r="1418" spans="1:14" x14ac:dyDescent="0.35">
      <c r="A1418" t="s">
        <v>227</v>
      </c>
      <c r="B1418" t="s">
        <v>17</v>
      </c>
      <c r="C1418" s="1">
        <v>42643</v>
      </c>
      <c r="D1418" s="2">
        <v>14522000000</v>
      </c>
      <c r="E1418" s="2">
        <v>8260000000</v>
      </c>
      <c r="F1418" s="2">
        <v>3758000000</v>
      </c>
      <c r="G1418" t="s">
        <v>12</v>
      </c>
      <c r="H1418" t="s">
        <v>12</v>
      </c>
      <c r="I1418" t="s">
        <v>13</v>
      </c>
      <c r="J1418" t="s">
        <v>164</v>
      </c>
      <c r="K1418" s="2">
        <f>+Table1_1[[#This Row],[ Total Revenue ]]-Table1_1[[#This Row],[ Cost of Goods Sold ]]</f>
        <v>6262000000</v>
      </c>
      <c r="L1418" s="2">
        <f>Table1_1[[#This Row],[Gross Profit (Total Revenue - Cost of Goods Sold)]]-SUM(F1418:H1418)</f>
        <v>2504000000</v>
      </c>
      <c r="M1418" s="63">
        <f>1-(Table1_1[[#This Row],[ Cost of Goods Sold ]]/Table1_1[[#This Row],[ Total Revenue ]])</f>
        <v>0.43120782261396506</v>
      </c>
      <c r="N1418" s="63">
        <f>+Table1_1[[#This Row],[Operating Profit (Gross Profit - Total operating expenses)]]/Table1_1[[#This Row],[ Total Revenue ]]</f>
        <v>0.17242804021484645</v>
      </c>
    </row>
    <row r="1419" spans="1:14" x14ac:dyDescent="0.35">
      <c r="A1419" t="s">
        <v>228</v>
      </c>
      <c r="B1419" t="s">
        <v>17</v>
      </c>
      <c r="C1419" s="1">
        <v>42369</v>
      </c>
      <c r="D1419" s="2">
        <v>8757428000</v>
      </c>
      <c r="E1419" s="2">
        <v>2177757000</v>
      </c>
      <c r="F1419" s="2">
        <v>3174320000</v>
      </c>
      <c r="G1419" t="s">
        <v>12</v>
      </c>
      <c r="H1419" s="2">
        <v>3313644000</v>
      </c>
      <c r="I1419" t="s">
        <v>83</v>
      </c>
      <c r="J1419" t="s">
        <v>84</v>
      </c>
      <c r="K1419" s="2">
        <f>+Table1_1[[#This Row],[ Total Revenue ]]-Table1_1[[#This Row],[ Cost of Goods Sold ]]</f>
        <v>6579671000</v>
      </c>
      <c r="L1419" s="2">
        <f>Table1_1[[#This Row],[Gross Profit (Total Revenue - Cost of Goods Sold)]]-SUM(F1419:H1419)</f>
        <v>91707000</v>
      </c>
      <c r="M1419" s="63">
        <f>1-(Table1_1[[#This Row],[ Cost of Goods Sold ]]/Table1_1[[#This Row],[ Total Revenue ]])</f>
        <v>0.75132458982249128</v>
      </c>
      <c r="N1419" s="63">
        <f>+Table1_1[[#This Row],[Operating Profit (Gross Profit - Total operating expenses)]]/Table1_1[[#This Row],[ Total Revenue ]]</f>
        <v>1.0471910245793628E-2</v>
      </c>
    </row>
    <row r="1420" spans="1:14" x14ac:dyDescent="0.35">
      <c r="A1420" t="s">
        <v>229</v>
      </c>
      <c r="B1420" t="s">
        <v>17</v>
      </c>
      <c r="C1420" s="1">
        <v>42369</v>
      </c>
      <c r="D1420" s="2">
        <v>2725867000</v>
      </c>
      <c r="E1420" s="2">
        <v>1291506000</v>
      </c>
      <c r="F1420" s="2">
        <v>825296000</v>
      </c>
      <c r="G1420" t="s">
        <v>12</v>
      </c>
      <c r="H1420" t="s">
        <v>12</v>
      </c>
      <c r="I1420" t="s">
        <v>52</v>
      </c>
      <c r="J1420" t="s">
        <v>53</v>
      </c>
      <c r="K1420" s="2">
        <f>+Table1_1[[#This Row],[ Total Revenue ]]-Table1_1[[#This Row],[ Cost of Goods Sold ]]</f>
        <v>1434361000</v>
      </c>
      <c r="L1420" s="2">
        <f>Table1_1[[#This Row],[Gross Profit (Total Revenue - Cost of Goods Sold)]]-SUM(F1420:H1420)</f>
        <v>609065000</v>
      </c>
      <c r="M1420" s="63">
        <f>1-(Table1_1[[#This Row],[ Cost of Goods Sold ]]/Table1_1[[#This Row],[ Total Revenue ]])</f>
        <v>0.52620358953683355</v>
      </c>
      <c r="N1420" s="63">
        <f>+Table1_1[[#This Row],[Operating Profit (Gross Profit - Total operating expenses)]]/Table1_1[[#This Row],[ Total Revenue ]]</f>
        <v>0.22343900124254046</v>
      </c>
    </row>
    <row r="1421" spans="1:14" x14ac:dyDescent="0.35">
      <c r="A1421" t="s">
        <v>230</v>
      </c>
      <c r="B1421" t="s">
        <v>17</v>
      </c>
      <c r="C1421" s="1">
        <v>42369</v>
      </c>
      <c r="D1421" s="2">
        <v>2744965000</v>
      </c>
      <c r="E1421" s="2">
        <v>905168000</v>
      </c>
      <c r="F1421" s="2">
        <v>65082000</v>
      </c>
      <c r="G1421" t="s">
        <v>12</v>
      </c>
      <c r="H1421" s="2">
        <v>765895000</v>
      </c>
      <c r="I1421" t="s">
        <v>52</v>
      </c>
      <c r="J1421" t="s">
        <v>53</v>
      </c>
      <c r="K1421" s="2">
        <f>+Table1_1[[#This Row],[ Total Revenue ]]-Table1_1[[#This Row],[ Cost of Goods Sold ]]</f>
        <v>1839797000</v>
      </c>
      <c r="L1421" s="2">
        <f>Table1_1[[#This Row],[Gross Profit (Total Revenue - Cost of Goods Sold)]]-SUM(F1421:H1421)</f>
        <v>1008820000</v>
      </c>
      <c r="M1421" s="63">
        <f>1-(Table1_1[[#This Row],[ Cost of Goods Sold ]]/Table1_1[[#This Row],[ Total Revenue ]])</f>
        <v>0.67024424719440867</v>
      </c>
      <c r="N1421" s="63">
        <f>+Table1_1[[#This Row],[Operating Profit (Gross Profit - Total operating expenses)]]/Table1_1[[#This Row],[ Total Revenue ]]</f>
        <v>0.36751652571162108</v>
      </c>
    </row>
    <row r="1422" spans="1:14" x14ac:dyDescent="0.35">
      <c r="A1422" t="s">
        <v>231</v>
      </c>
      <c r="B1422" t="s">
        <v>17</v>
      </c>
      <c r="C1422" s="1">
        <v>42735</v>
      </c>
      <c r="D1422" s="2">
        <v>1857339000</v>
      </c>
      <c r="E1422" s="2">
        <v>613909000</v>
      </c>
      <c r="F1422" s="2">
        <v>272747000</v>
      </c>
      <c r="G1422" t="s">
        <v>12</v>
      </c>
      <c r="H1422" s="2">
        <v>927920000</v>
      </c>
      <c r="I1422" t="s">
        <v>83</v>
      </c>
      <c r="J1422" t="s">
        <v>84</v>
      </c>
      <c r="K1422" s="2">
        <f>+Table1_1[[#This Row],[ Total Revenue ]]-Table1_1[[#This Row],[ Cost of Goods Sold ]]</f>
        <v>1243430000</v>
      </c>
      <c r="L1422" s="2">
        <f>Table1_1[[#This Row],[Gross Profit (Total Revenue - Cost of Goods Sold)]]-SUM(F1422:H1422)</f>
        <v>42763000</v>
      </c>
      <c r="M1422" s="63">
        <f>1-(Table1_1[[#This Row],[ Cost of Goods Sold ]]/Table1_1[[#This Row],[ Total Revenue ]])</f>
        <v>0.66946852459351791</v>
      </c>
      <c r="N1422" s="63">
        <f>+Table1_1[[#This Row],[Operating Profit (Gross Profit - Total operating expenses)]]/Table1_1[[#This Row],[ Total Revenue ]]</f>
        <v>2.3023799101833321E-2</v>
      </c>
    </row>
    <row r="1423" spans="1:14" x14ac:dyDescent="0.35">
      <c r="A1423" t="s">
        <v>232</v>
      </c>
      <c r="B1423" t="s">
        <v>17</v>
      </c>
      <c r="C1423" s="1">
        <v>42369</v>
      </c>
      <c r="D1423" s="2">
        <v>7954827000</v>
      </c>
      <c r="E1423" s="2">
        <v>4416194000</v>
      </c>
      <c r="F1423" s="2">
        <v>1086274000</v>
      </c>
      <c r="G1423" t="s">
        <v>12</v>
      </c>
      <c r="H1423" s="2">
        <v>688195000</v>
      </c>
      <c r="I1423" t="s">
        <v>42</v>
      </c>
      <c r="J1423" t="s">
        <v>43</v>
      </c>
      <c r="K1423" s="2">
        <f>+Table1_1[[#This Row],[ Total Revenue ]]-Table1_1[[#This Row],[ Cost of Goods Sold ]]</f>
        <v>3538633000</v>
      </c>
      <c r="L1423" s="2">
        <f>Table1_1[[#This Row],[Gross Profit (Total Revenue - Cost of Goods Sold)]]-SUM(F1423:H1423)</f>
        <v>1764164000</v>
      </c>
      <c r="M1423" s="63">
        <f>1-(Table1_1[[#This Row],[ Cost of Goods Sold ]]/Table1_1[[#This Row],[ Total Revenue ]])</f>
        <v>0.4448409751714274</v>
      </c>
      <c r="N1423" s="63">
        <f>+Table1_1[[#This Row],[Operating Profit (Gross Profit - Total operating expenses)]]/Table1_1[[#This Row],[ Total Revenue ]]</f>
        <v>0.22177276765415516</v>
      </c>
    </row>
    <row r="1424" spans="1:14" x14ac:dyDescent="0.35">
      <c r="A1424" t="s">
        <v>233</v>
      </c>
      <c r="B1424" t="s">
        <v>17</v>
      </c>
      <c r="C1424" s="1">
        <v>42369</v>
      </c>
      <c r="D1424" s="2">
        <v>1194407000</v>
      </c>
      <c r="E1424" s="2">
        <v>363508000</v>
      </c>
      <c r="F1424" s="2">
        <v>40090000</v>
      </c>
      <c r="G1424" t="s">
        <v>12</v>
      </c>
      <c r="H1424" s="2">
        <v>453423000</v>
      </c>
      <c r="I1424" t="s">
        <v>52</v>
      </c>
      <c r="J1424" t="s">
        <v>234</v>
      </c>
      <c r="K1424" s="2">
        <f>+Table1_1[[#This Row],[ Total Revenue ]]-Table1_1[[#This Row],[ Cost of Goods Sold ]]</f>
        <v>830899000</v>
      </c>
      <c r="L1424" s="2">
        <f>Table1_1[[#This Row],[Gross Profit (Total Revenue - Cost of Goods Sold)]]-SUM(F1424:H1424)</f>
        <v>337386000</v>
      </c>
      <c r="M1424" s="63">
        <f>1-(Table1_1[[#This Row],[ Cost of Goods Sold ]]/Table1_1[[#This Row],[ Total Revenue ]])</f>
        <v>0.69565818016806669</v>
      </c>
      <c r="N1424" s="63">
        <f>+Table1_1[[#This Row],[Operating Profit (Gross Profit - Total operating expenses)]]/Table1_1[[#This Row],[ Total Revenue ]]</f>
        <v>0.28247155282914449</v>
      </c>
    </row>
    <row r="1425" spans="1:14" x14ac:dyDescent="0.35">
      <c r="A1425" t="s">
        <v>235</v>
      </c>
      <c r="B1425" t="s">
        <v>17</v>
      </c>
      <c r="C1425" s="1">
        <v>42369</v>
      </c>
      <c r="D1425" s="2">
        <v>1403000000</v>
      </c>
      <c r="E1425" t="s">
        <v>12</v>
      </c>
      <c r="F1425" s="2">
        <v>1048000000</v>
      </c>
      <c r="G1425" t="s">
        <v>12</v>
      </c>
      <c r="H1425" s="2">
        <v>61000000</v>
      </c>
      <c r="I1425" t="s">
        <v>47</v>
      </c>
      <c r="J1425" t="s">
        <v>236</v>
      </c>
      <c r="K1425" s="2" t="e">
        <f>+Table1_1[[#This Row],[ Total Revenue ]]-Table1_1[[#This Row],[ Cost of Goods Sold ]]</f>
        <v>#VALUE!</v>
      </c>
      <c r="L1425" s="2" t="e">
        <f>Table1_1[[#This Row],[Gross Profit (Total Revenue - Cost of Goods Sold)]]-SUM(F1425:H1425)</f>
        <v>#VALUE!</v>
      </c>
      <c r="M1425" s="63" t="e">
        <f>1-(Table1_1[[#This Row],[ Cost of Goods Sold ]]/Table1_1[[#This Row],[ Total Revenue ]])</f>
        <v>#VALUE!</v>
      </c>
      <c r="N1425" s="63" t="e">
        <f>+Table1_1[[#This Row],[Operating Profit (Gross Profit - Total operating expenses)]]/Table1_1[[#This Row],[ Total Revenue ]]</f>
        <v>#VALUE!</v>
      </c>
    </row>
    <row r="1426" spans="1:14" x14ac:dyDescent="0.35">
      <c r="A1426" t="s">
        <v>237</v>
      </c>
      <c r="B1426" t="s">
        <v>17</v>
      </c>
      <c r="C1426" s="1">
        <v>42369</v>
      </c>
      <c r="D1426" s="2">
        <v>20855000000</v>
      </c>
      <c r="E1426" s="2">
        <v>14292000000</v>
      </c>
      <c r="F1426" s="2">
        <v>3596000000</v>
      </c>
      <c r="G1426" s="2">
        <v>625000000</v>
      </c>
      <c r="H1426" t="s">
        <v>12</v>
      </c>
      <c r="I1426" t="s">
        <v>13</v>
      </c>
      <c r="J1426" t="s">
        <v>164</v>
      </c>
      <c r="K1426" s="2">
        <f>+Table1_1[[#This Row],[ Total Revenue ]]-Table1_1[[#This Row],[ Cost of Goods Sold ]]</f>
        <v>6563000000</v>
      </c>
      <c r="L1426" s="2">
        <f>Table1_1[[#This Row],[Gross Profit (Total Revenue - Cost of Goods Sold)]]-SUM(F1426:H1426)</f>
        <v>2342000000</v>
      </c>
      <c r="M1426" s="63">
        <f>1-(Table1_1[[#This Row],[ Cost of Goods Sold ]]/Table1_1[[#This Row],[ Total Revenue ]])</f>
        <v>0.31469671541596744</v>
      </c>
      <c r="N1426" s="63">
        <f>+Table1_1[[#This Row],[Operating Profit (Gross Profit - Total operating expenses)]]/Table1_1[[#This Row],[ Total Revenue ]]</f>
        <v>0.11229920882282426</v>
      </c>
    </row>
    <row r="1427" spans="1:14" x14ac:dyDescent="0.35">
      <c r="A1427" t="s">
        <v>238</v>
      </c>
      <c r="B1427" t="s">
        <v>17</v>
      </c>
      <c r="C1427" s="1">
        <v>42369</v>
      </c>
      <c r="D1427" s="2">
        <v>11513251000</v>
      </c>
      <c r="E1427" s="2">
        <v>7449273000</v>
      </c>
      <c r="F1427" s="2">
        <v>1074998000</v>
      </c>
      <c r="G1427" t="s">
        <v>12</v>
      </c>
      <c r="H1427" s="2">
        <v>1337276000</v>
      </c>
      <c r="I1427" t="s">
        <v>42</v>
      </c>
      <c r="J1427" t="s">
        <v>45</v>
      </c>
      <c r="K1427" s="2">
        <f>+Table1_1[[#This Row],[ Total Revenue ]]-Table1_1[[#This Row],[ Cost of Goods Sold ]]</f>
        <v>4063978000</v>
      </c>
      <c r="L1427" s="2">
        <f>Table1_1[[#This Row],[Gross Profit (Total Revenue - Cost of Goods Sold)]]-SUM(F1427:H1427)</f>
        <v>1651704000</v>
      </c>
      <c r="M1427" s="63">
        <f>1-(Table1_1[[#This Row],[ Cost of Goods Sold ]]/Table1_1[[#This Row],[ Total Revenue ]])</f>
        <v>0.35298266319391458</v>
      </c>
      <c r="N1427" s="63">
        <f>+Table1_1[[#This Row],[Operating Profit (Gross Profit - Total operating expenses)]]/Table1_1[[#This Row],[ Total Revenue ]]</f>
        <v>0.14346113013604933</v>
      </c>
    </row>
    <row r="1428" spans="1:14" x14ac:dyDescent="0.35">
      <c r="A1428" t="s">
        <v>239</v>
      </c>
      <c r="B1428" t="s">
        <v>17</v>
      </c>
      <c r="C1428" s="1">
        <v>42369</v>
      </c>
      <c r="D1428" s="2">
        <v>2493700000</v>
      </c>
      <c r="E1428" s="2">
        <v>617200000</v>
      </c>
      <c r="F1428" s="2">
        <v>850700000</v>
      </c>
      <c r="G1428" s="2">
        <v>383100000</v>
      </c>
      <c r="H1428" t="s">
        <v>12</v>
      </c>
      <c r="I1428" t="s">
        <v>25</v>
      </c>
      <c r="J1428" t="s">
        <v>30</v>
      </c>
      <c r="K1428" s="2">
        <f>+Table1_1[[#This Row],[ Total Revenue ]]-Table1_1[[#This Row],[ Cost of Goods Sold ]]</f>
        <v>1876500000</v>
      </c>
      <c r="L1428" s="2">
        <f>Table1_1[[#This Row],[Gross Profit (Total Revenue - Cost of Goods Sold)]]-SUM(F1428:H1428)</f>
        <v>642700000</v>
      </c>
      <c r="M1428" s="63">
        <f>1-(Table1_1[[#This Row],[ Cost of Goods Sold ]]/Table1_1[[#This Row],[ Total Revenue ]])</f>
        <v>0.75249629065244417</v>
      </c>
      <c r="N1428" s="63">
        <f>+Table1_1[[#This Row],[Operating Profit (Gross Profit - Total operating expenses)]]/Table1_1[[#This Row],[ Total Revenue ]]</f>
        <v>0.25772947828527892</v>
      </c>
    </row>
    <row r="1429" spans="1:14" x14ac:dyDescent="0.35">
      <c r="A1429" t="s">
        <v>240</v>
      </c>
      <c r="B1429" t="s">
        <v>17</v>
      </c>
      <c r="C1429" s="1">
        <v>42735</v>
      </c>
      <c r="D1429" s="2">
        <v>31360000000</v>
      </c>
      <c r="E1429" s="2">
        <v>22688000000</v>
      </c>
      <c r="F1429" s="2">
        <v>1576000000</v>
      </c>
      <c r="G1429" t="s">
        <v>12</v>
      </c>
      <c r="H1429" s="2">
        <v>3936000000</v>
      </c>
      <c r="I1429" t="s">
        <v>42</v>
      </c>
      <c r="J1429" t="s">
        <v>43</v>
      </c>
      <c r="K1429" s="2">
        <f>+Table1_1[[#This Row],[ Total Revenue ]]-Table1_1[[#This Row],[ Cost of Goods Sold ]]</f>
        <v>8672000000</v>
      </c>
      <c r="L1429" s="2">
        <f>Table1_1[[#This Row],[Gross Profit (Total Revenue - Cost of Goods Sold)]]-SUM(F1429:H1429)</f>
        <v>3160000000</v>
      </c>
      <c r="M1429" s="63">
        <f>1-(Table1_1[[#This Row],[ Cost of Goods Sold ]]/Table1_1[[#This Row],[ Total Revenue ]])</f>
        <v>0.27653061224489794</v>
      </c>
      <c r="N1429" s="63">
        <f>+Table1_1[[#This Row],[Operating Profit (Gross Profit - Total operating expenses)]]/Table1_1[[#This Row],[ Total Revenue ]]</f>
        <v>0.10076530612244898</v>
      </c>
    </row>
    <row r="1430" spans="1:14" x14ac:dyDescent="0.35">
      <c r="A1430" t="s">
        <v>241</v>
      </c>
      <c r="B1430" t="s">
        <v>17</v>
      </c>
      <c r="C1430" s="1">
        <v>42369</v>
      </c>
      <c r="D1430" s="2">
        <v>6616632000</v>
      </c>
      <c r="E1430" s="2">
        <v>4428855000</v>
      </c>
      <c r="F1430" s="2">
        <v>1420281000</v>
      </c>
      <c r="G1430" t="s">
        <v>12</v>
      </c>
      <c r="H1430" s="2">
        <v>46012000</v>
      </c>
      <c r="I1430" t="s">
        <v>13</v>
      </c>
      <c r="J1430" t="s">
        <v>146</v>
      </c>
      <c r="K1430" s="2">
        <f>+Table1_1[[#This Row],[ Total Revenue ]]-Table1_1[[#This Row],[ Cost of Goods Sold ]]</f>
        <v>2187777000</v>
      </c>
      <c r="L1430" s="2">
        <f>Table1_1[[#This Row],[Gross Profit (Total Revenue - Cost of Goods Sold)]]-SUM(F1430:H1430)</f>
        <v>721484000</v>
      </c>
      <c r="M1430" s="63">
        <f>1-(Table1_1[[#This Row],[ Cost of Goods Sold ]]/Table1_1[[#This Row],[ Total Revenue ]])</f>
        <v>0.33064813034788698</v>
      </c>
      <c r="N1430" s="63">
        <f>+Table1_1[[#This Row],[Operating Profit (Gross Profit - Total operating expenses)]]/Table1_1[[#This Row],[ Total Revenue ]]</f>
        <v>0.10904097432047</v>
      </c>
    </row>
    <row r="1431" spans="1:14" x14ac:dyDescent="0.35">
      <c r="A1431" t="s">
        <v>242</v>
      </c>
      <c r="B1431" t="s">
        <v>17</v>
      </c>
      <c r="C1431" s="1">
        <v>42735</v>
      </c>
      <c r="D1431" s="2">
        <v>8773564000</v>
      </c>
      <c r="E1431" s="2">
        <v>1596698000</v>
      </c>
      <c r="F1431" s="2">
        <v>6280728000</v>
      </c>
      <c r="G1431" t="s">
        <v>12</v>
      </c>
      <c r="H1431" s="2">
        <v>317141000</v>
      </c>
      <c r="I1431" t="s">
        <v>19</v>
      </c>
      <c r="J1431" t="s">
        <v>77</v>
      </c>
      <c r="K1431" s="2">
        <f>+Table1_1[[#This Row],[ Total Revenue ]]-Table1_1[[#This Row],[ Cost of Goods Sold ]]</f>
        <v>7176866000</v>
      </c>
      <c r="L1431" s="2">
        <f>Table1_1[[#This Row],[Gross Profit (Total Revenue - Cost of Goods Sold)]]-SUM(F1431:H1431)</f>
        <v>578997000</v>
      </c>
      <c r="M1431" s="63">
        <f>1-(Table1_1[[#This Row],[ Cost of Goods Sold ]]/Table1_1[[#This Row],[ Total Revenue ]])</f>
        <v>0.81801033194719963</v>
      </c>
      <c r="N1431" s="63">
        <f>+Table1_1[[#This Row],[Operating Profit (Gross Profit - Total operating expenses)]]/Table1_1[[#This Row],[ Total Revenue ]]</f>
        <v>6.5993363700316082E-2</v>
      </c>
    </row>
    <row r="1432" spans="1:14" x14ac:dyDescent="0.35">
      <c r="A1432" t="s">
        <v>243</v>
      </c>
      <c r="B1432" t="s">
        <v>17</v>
      </c>
      <c r="C1432" s="1">
        <v>42369</v>
      </c>
      <c r="D1432" s="2">
        <v>782270000</v>
      </c>
      <c r="E1432" s="2">
        <v>203965000</v>
      </c>
      <c r="F1432" s="2">
        <v>80791000</v>
      </c>
      <c r="G1432" t="s">
        <v>12</v>
      </c>
      <c r="H1432" s="2">
        <v>133457000</v>
      </c>
      <c r="I1432" t="s">
        <v>52</v>
      </c>
      <c r="J1432" t="s">
        <v>75</v>
      </c>
      <c r="K1432" s="2">
        <f>+Table1_1[[#This Row],[ Total Revenue ]]-Table1_1[[#This Row],[ Cost of Goods Sold ]]</f>
        <v>578305000</v>
      </c>
      <c r="L1432" s="2">
        <f>Table1_1[[#This Row],[Gross Profit (Total Revenue - Cost of Goods Sold)]]-SUM(F1432:H1432)</f>
        <v>364057000</v>
      </c>
      <c r="M1432" s="63">
        <f>1-(Table1_1[[#This Row],[ Cost of Goods Sold ]]/Table1_1[[#This Row],[ Total Revenue ]])</f>
        <v>0.73926521533485878</v>
      </c>
      <c r="N1432" s="63">
        <f>+Table1_1[[#This Row],[Operating Profit (Gross Profit - Total operating expenses)]]/Table1_1[[#This Row],[ Total Revenue ]]</f>
        <v>0.46538535288327559</v>
      </c>
    </row>
    <row r="1433" spans="1:14" x14ac:dyDescent="0.35">
      <c r="A1433" t="s">
        <v>244</v>
      </c>
      <c r="B1433" t="s">
        <v>17</v>
      </c>
      <c r="C1433" s="1">
        <v>42735</v>
      </c>
      <c r="D1433" s="2">
        <v>151800000000</v>
      </c>
      <c r="E1433" s="2">
        <v>135488000000</v>
      </c>
      <c r="F1433" s="2">
        <v>12196000000</v>
      </c>
      <c r="G1433" t="s">
        <v>12</v>
      </c>
      <c r="H1433" t="s">
        <v>12</v>
      </c>
      <c r="I1433" t="s">
        <v>19</v>
      </c>
      <c r="J1433" t="s">
        <v>245</v>
      </c>
      <c r="K1433" s="2">
        <f>+Table1_1[[#This Row],[ Total Revenue ]]-Table1_1[[#This Row],[ Cost of Goods Sold ]]</f>
        <v>16312000000</v>
      </c>
      <c r="L1433" s="2">
        <f>Table1_1[[#This Row],[Gross Profit (Total Revenue - Cost of Goods Sold)]]-SUM(F1433:H1433)</f>
        <v>4116000000</v>
      </c>
      <c r="M1433" s="63">
        <f>1-(Table1_1[[#This Row],[ Cost of Goods Sold ]]/Table1_1[[#This Row],[ Total Revenue ]])</f>
        <v>0.10745718050065878</v>
      </c>
      <c r="N1433" s="63">
        <f>+Table1_1[[#This Row],[Operating Profit (Gross Profit - Total operating expenses)]]/Table1_1[[#This Row],[ Total Revenue ]]</f>
        <v>2.7114624505928855E-2</v>
      </c>
    </row>
    <row r="1434" spans="1:14" x14ac:dyDescent="0.35">
      <c r="A1434" t="s">
        <v>246</v>
      </c>
      <c r="B1434" t="s">
        <v>17</v>
      </c>
      <c r="C1434" s="1">
        <v>42735</v>
      </c>
      <c r="D1434" s="2">
        <v>3962036000</v>
      </c>
      <c r="E1434" s="2">
        <v>1997259000</v>
      </c>
      <c r="F1434" s="2">
        <v>1169470000</v>
      </c>
      <c r="G1434" t="s">
        <v>12</v>
      </c>
      <c r="H1434" t="s">
        <v>12</v>
      </c>
      <c r="I1434" t="s">
        <v>13</v>
      </c>
      <c r="J1434" t="s">
        <v>64</v>
      </c>
      <c r="K1434" s="2">
        <f>+Table1_1[[#This Row],[ Total Revenue ]]-Table1_1[[#This Row],[ Cost of Goods Sold ]]</f>
        <v>1964777000</v>
      </c>
      <c r="L1434" s="2">
        <f>Table1_1[[#This Row],[Gross Profit (Total Revenue - Cost of Goods Sold)]]-SUM(F1434:H1434)</f>
        <v>795307000</v>
      </c>
      <c r="M1434" s="63">
        <f>1-(Table1_1[[#This Row],[ Cost of Goods Sold ]]/Table1_1[[#This Row],[ Total Revenue ]])</f>
        <v>0.49590084491912745</v>
      </c>
      <c r="N1434" s="63">
        <f>+Table1_1[[#This Row],[Operating Profit (Gross Profit - Total operating expenses)]]/Table1_1[[#This Row],[ Total Revenue ]]</f>
        <v>0.20073189642900771</v>
      </c>
    </row>
    <row r="1435" spans="1:14" x14ac:dyDescent="0.35">
      <c r="A1435" t="s">
        <v>247</v>
      </c>
      <c r="B1435" t="s">
        <v>17</v>
      </c>
      <c r="C1435" s="1">
        <v>42735</v>
      </c>
      <c r="D1435" s="2">
        <v>27638000000</v>
      </c>
      <c r="E1435" s="2">
        <v>3789000000</v>
      </c>
      <c r="F1435" s="2">
        <v>5503000000</v>
      </c>
      <c r="G1435" s="2">
        <v>5919000000</v>
      </c>
      <c r="H1435" t="s">
        <v>12</v>
      </c>
      <c r="I1435" t="s">
        <v>22</v>
      </c>
      <c r="J1435" t="s">
        <v>57</v>
      </c>
      <c r="K1435" s="2">
        <f>+Table1_1[[#This Row],[ Total Revenue ]]-Table1_1[[#This Row],[ Cost of Goods Sold ]]</f>
        <v>23849000000</v>
      </c>
      <c r="L1435" s="2">
        <f>Table1_1[[#This Row],[Gross Profit (Total Revenue - Cost of Goods Sold)]]-SUM(F1435:H1435)</f>
        <v>12427000000</v>
      </c>
      <c r="M1435" s="63">
        <f>1-(Table1_1[[#This Row],[ Cost of Goods Sold ]]/Table1_1[[#This Row],[ Total Revenue ]])</f>
        <v>0.86290614371517482</v>
      </c>
      <c r="N1435" s="63">
        <f>+Table1_1[[#This Row],[Operating Profit (Gross Profit - Total operating expenses)]]/Table1_1[[#This Row],[ Total Revenue ]]</f>
        <v>0.44963456111151312</v>
      </c>
    </row>
    <row r="1436" spans="1:14" x14ac:dyDescent="0.35">
      <c r="A1436" t="s">
        <v>248</v>
      </c>
      <c r="B1436" t="s">
        <v>17</v>
      </c>
      <c r="C1436" s="1">
        <v>42369</v>
      </c>
      <c r="D1436" s="2">
        <v>4579400000</v>
      </c>
      <c r="E1436" s="2">
        <v>2997500000</v>
      </c>
      <c r="F1436" s="2">
        <v>1047600000</v>
      </c>
      <c r="G1436" t="s">
        <v>12</v>
      </c>
      <c r="H1436" s="2">
        <v>21600000</v>
      </c>
      <c r="I1436" t="s">
        <v>13</v>
      </c>
      <c r="J1436" t="s">
        <v>64</v>
      </c>
      <c r="K1436" s="2">
        <f>+Table1_1[[#This Row],[ Total Revenue ]]-Table1_1[[#This Row],[ Cost of Goods Sold ]]</f>
        <v>1581900000</v>
      </c>
      <c r="L1436" s="2">
        <f>Table1_1[[#This Row],[Gross Profit (Total Revenue - Cost of Goods Sold)]]-SUM(F1436:H1436)</f>
        <v>512700000</v>
      </c>
      <c r="M1436" s="63">
        <f>1-(Table1_1[[#This Row],[ Cost of Goods Sold ]]/Table1_1[[#This Row],[ Total Revenue ]])</f>
        <v>0.34543826702188063</v>
      </c>
      <c r="N1436" s="63">
        <f>+Table1_1[[#This Row],[Operating Profit (Gross Profit - Total operating expenses)]]/Table1_1[[#This Row],[ Total Revenue ]]</f>
        <v>0.11195789841463948</v>
      </c>
    </row>
    <row r="1437" spans="1:14" x14ac:dyDescent="0.35">
      <c r="A1437" t="s">
        <v>249</v>
      </c>
      <c r="B1437" t="s">
        <v>17</v>
      </c>
      <c r="C1437" s="1">
        <v>42369</v>
      </c>
      <c r="D1437" s="2">
        <v>15877000000</v>
      </c>
      <c r="E1437" s="2">
        <v>28524000000</v>
      </c>
      <c r="F1437" s="2">
        <v>569000000</v>
      </c>
      <c r="G1437" s="2">
        <v>127000000</v>
      </c>
      <c r="H1437" t="s">
        <v>12</v>
      </c>
      <c r="I1437" t="s">
        <v>59</v>
      </c>
      <c r="J1437" t="s">
        <v>250</v>
      </c>
      <c r="K1437" s="2">
        <f>+Table1_1[[#This Row],[ Total Revenue ]]-Table1_1[[#This Row],[ Cost of Goods Sold ]]</f>
        <v>-12647000000</v>
      </c>
      <c r="L1437" s="2">
        <f>Table1_1[[#This Row],[Gross Profit (Total Revenue - Cost of Goods Sold)]]-SUM(F1437:H1437)</f>
        <v>-13343000000</v>
      </c>
      <c r="M1437" s="63">
        <f>1-(Table1_1[[#This Row],[ Cost of Goods Sold ]]/Table1_1[[#This Row],[ Total Revenue ]])</f>
        <v>-0.79656106317314346</v>
      </c>
      <c r="N1437" s="63">
        <f>+Table1_1[[#This Row],[Operating Profit (Gross Profit - Total operating expenses)]]/Table1_1[[#This Row],[ Total Revenue ]]</f>
        <v>-0.8403980600869182</v>
      </c>
    </row>
    <row r="1438" spans="1:14" x14ac:dyDescent="0.35">
      <c r="A1438" t="s">
        <v>251</v>
      </c>
      <c r="B1438" t="s">
        <v>17</v>
      </c>
      <c r="C1438" s="1">
        <v>42521</v>
      </c>
      <c r="D1438" s="2">
        <v>50365000000</v>
      </c>
      <c r="E1438" s="2">
        <v>17327000000</v>
      </c>
      <c r="F1438" s="2">
        <v>27330000000</v>
      </c>
      <c r="G1438" t="s">
        <v>12</v>
      </c>
      <c r="H1438" s="2">
        <v>2631000000</v>
      </c>
      <c r="I1438" t="s">
        <v>13</v>
      </c>
      <c r="J1438" t="s">
        <v>146</v>
      </c>
      <c r="K1438" s="2">
        <f>+Table1_1[[#This Row],[ Total Revenue ]]-Table1_1[[#This Row],[ Cost of Goods Sold ]]</f>
        <v>33038000000</v>
      </c>
      <c r="L1438" s="2">
        <f>Table1_1[[#This Row],[Gross Profit (Total Revenue - Cost of Goods Sold)]]-SUM(F1438:H1438)</f>
        <v>3077000000</v>
      </c>
      <c r="M1438" s="63">
        <f>1-(Table1_1[[#This Row],[ Cost of Goods Sold ]]/Table1_1[[#This Row],[ Total Revenue ]])</f>
        <v>0.6559714087163705</v>
      </c>
      <c r="N1438" s="63">
        <f>+Table1_1[[#This Row],[Operating Profit (Gross Profit - Total operating expenses)]]/Table1_1[[#This Row],[ Total Revenue ]]</f>
        <v>6.1094013699990075E-2</v>
      </c>
    </row>
    <row r="1439" spans="1:14" x14ac:dyDescent="0.35">
      <c r="A1439" t="s">
        <v>252</v>
      </c>
      <c r="B1439" t="s">
        <v>17</v>
      </c>
      <c r="C1439" s="1">
        <v>42369</v>
      </c>
      <c r="D1439" s="2">
        <v>15026000000</v>
      </c>
      <c r="E1439" s="2">
        <v>6173000000</v>
      </c>
      <c r="F1439" s="2">
        <v>4969000000</v>
      </c>
      <c r="G1439" t="s">
        <v>12</v>
      </c>
      <c r="H1439" s="2">
        <v>1550000000</v>
      </c>
      <c r="I1439" t="s">
        <v>42</v>
      </c>
      <c r="J1439" t="s">
        <v>45</v>
      </c>
      <c r="K1439" s="2">
        <f>+Table1_1[[#This Row],[ Total Revenue ]]-Table1_1[[#This Row],[ Cost of Goods Sold ]]</f>
        <v>8853000000</v>
      </c>
      <c r="L1439" s="2">
        <f>Table1_1[[#This Row],[Gross Profit (Total Revenue - Cost of Goods Sold)]]-SUM(F1439:H1439)</f>
        <v>2334000000</v>
      </c>
      <c r="M1439" s="63">
        <f>1-(Table1_1[[#This Row],[ Cost of Goods Sold ]]/Table1_1[[#This Row],[ Total Revenue ]])</f>
        <v>0.58917875682150944</v>
      </c>
      <c r="N1439" s="63">
        <f>+Table1_1[[#This Row],[Operating Profit (Gross Profit - Total operating expenses)]]/Table1_1[[#This Row],[ Total Revenue ]]</f>
        <v>0.15533076001597232</v>
      </c>
    </row>
    <row r="1440" spans="1:14" x14ac:dyDescent="0.35">
      <c r="A1440" t="s">
        <v>253</v>
      </c>
      <c r="B1440" t="s">
        <v>17</v>
      </c>
      <c r="C1440" s="1">
        <v>42643</v>
      </c>
      <c r="D1440" s="2">
        <v>1995034000</v>
      </c>
      <c r="E1440" s="2">
        <v>337205000</v>
      </c>
      <c r="F1440" s="2">
        <v>767174000</v>
      </c>
      <c r="G1440" s="2">
        <v>334227000</v>
      </c>
      <c r="H1440" t="s">
        <v>12</v>
      </c>
      <c r="I1440" t="s">
        <v>22</v>
      </c>
      <c r="J1440" t="s">
        <v>174</v>
      </c>
      <c r="K1440" s="2">
        <f>+Table1_1[[#This Row],[ Total Revenue ]]-Table1_1[[#This Row],[ Cost of Goods Sold ]]</f>
        <v>1657829000</v>
      </c>
      <c r="L1440" s="2">
        <f>Table1_1[[#This Row],[Gross Profit (Total Revenue - Cost of Goods Sold)]]-SUM(F1440:H1440)</f>
        <v>556428000</v>
      </c>
      <c r="M1440" s="63">
        <f>1-(Table1_1[[#This Row],[ Cost of Goods Sold ]]/Table1_1[[#This Row],[ Total Revenue ]])</f>
        <v>0.83097781792190006</v>
      </c>
      <c r="N1440" s="63">
        <f>+Table1_1[[#This Row],[Operating Profit (Gross Profit - Total operating expenses)]]/Table1_1[[#This Row],[ Total Revenue ]]</f>
        <v>0.27890652490133</v>
      </c>
    </row>
    <row r="1441" spans="1:14" x14ac:dyDescent="0.35">
      <c r="A1441" t="s">
        <v>254</v>
      </c>
      <c r="B1441" t="s">
        <v>17</v>
      </c>
      <c r="C1441" s="1">
        <v>42369</v>
      </c>
      <c r="D1441" s="2">
        <v>6595200000</v>
      </c>
      <c r="E1441" s="2">
        <v>4393200000</v>
      </c>
      <c r="F1441" s="2">
        <v>1102800000</v>
      </c>
      <c r="G1441" t="s">
        <v>12</v>
      </c>
      <c r="H1441" t="s">
        <v>12</v>
      </c>
      <c r="I1441" t="s">
        <v>22</v>
      </c>
      <c r="J1441" t="s">
        <v>57</v>
      </c>
      <c r="K1441" s="2">
        <f>+Table1_1[[#This Row],[ Total Revenue ]]-Table1_1[[#This Row],[ Cost of Goods Sold ]]</f>
        <v>2202000000</v>
      </c>
      <c r="L1441" s="2">
        <f>Table1_1[[#This Row],[Gross Profit (Total Revenue - Cost of Goods Sold)]]-SUM(F1441:H1441)</f>
        <v>1099200000</v>
      </c>
      <c r="M1441" s="63">
        <f>1-(Table1_1[[#This Row],[ Cost of Goods Sold ]]/Table1_1[[#This Row],[ Total Revenue ]])</f>
        <v>0.33387918486171764</v>
      </c>
      <c r="N1441" s="63">
        <f>+Table1_1[[#This Row],[Operating Profit (Gross Profit - Total operating expenses)]]/Table1_1[[#This Row],[ Total Revenue ]]</f>
        <v>0.16666666666666666</v>
      </c>
    </row>
    <row r="1442" spans="1:14" x14ac:dyDescent="0.35">
      <c r="A1442" t="s">
        <v>255</v>
      </c>
      <c r="B1442" t="s">
        <v>17</v>
      </c>
      <c r="C1442" s="1">
        <v>42369</v>
      </c>
      <c r="D1442" s="2">
        <v>5254000000</v>
      </c>
      <c r="E1442" s="2">
        <v>2909000000</v>
      </c>
      <c r="F1442" s="2">
        <v>1034000000</v>
      </c>
      <c r="G1442" t="s">
        <v>12</v>
      </c>
      <c r="H1442" t="s">
        <v>12</v>
      </c>
      <c r="I1442" t="s">
        <v>22</v>
      </c>
      <c r="J1442" t="s">
        <v>57</v>
      </c>
      <c r="K1442" s="2">
        <f>+Table1_1[[#This Row],[ Total Revenue ]]-Table1_1[[#This Row],[ Cost of Goods Sold ]]</f>
        <v>2345000000</v>
      </c>
      <c r="L1442" s="2">
        <f>Table1_1[[#This Row],[Gross Profit (Total Revenue - Cost of Goods Sold)]]-SUM(F1442:H1442)</f>
        <v>1311000000</v>
      </c>
      <c r="M1442" s="63">
        <f>1-(Table1_1[[#This Row],[ Cost of Goods Sold ]]/Table1_1[[#This Row],[ Total Revenue ]])</f>
        <v>0.44632660829843929</v>
      </c>
      <c r="N1442" s="63">
        <f>+Table1_1[[#This Row],[Operating Profit (Gross Profit - Total operating expenses)]]/Table1_1[[#This Row],[ Total Revenue ]]</f>
        <v>0.24952417205938332</v>
      </c>
    </row>
    <row r="1443" spans="1:14" x14ac:dyDescent="0.35">
      <c r="A1443" t="s">
        <v>256</v>
      </c>
      <c r="B1443" t="s">
        <v>17</v>
      </c>
      <c r="C1443" s="1">
        <v>42399</v>
      </c>
      <c r="D1443" s="2">
        <v>7412000000</v>
      </c>
      <c r="E1443" s="2">
        <v>4907000000</v>
      </c>
      <c r="F1443" s="2">
        <v>1415000000</v>
      </c>
      <c r="G1443" t="s">
        <v>12</v>
      </c>
      <c r="H1443" s="2">
        <v>148000000</v>
      </c>
      <c r="I1443" t="s">
        <v>19</v>
      </c>
      <c r="J1443" t="s">
        <v>257</v>
      </c>
      <c r="K1443" s="2">
        <f>+Table1_1[[#This Row],[ Total Revenue ]]-Table1_1[[#This Row],[ Cost of Goods Sold ]]</f>
        <v>2505000000</v>
      </c>
      <c r="L1443" s="2">
        <f>Table1_1[[#This Row],[Gross Profit (Total Revenue - Cost of Goods Sold)]]-SUM(F1443:H1443)</f>
        <v>942000000</v>
      </c>
      <c r="M1443" s="63">
        <f>1-(Table1_1[[#This Row],[ Cost of Goods Sold ]]/Table1_1[[#This Row],[ Total Revenue ]])</f>
        <v>0.33796546141392336</v>
      </c>
      <c r="N1443" s="63">
        <f>+Table1_1[[#This Row],[Operating Profit (Gross Profit - Total operating expenses)]]/Table1_1[[#This Row],[ Total Revenue ]]</f>
        <v>0.1270912034538586</v>
      </c>
    </row>
    <row r="1444" spans="1:14" x14ac:dyDescent="0.35">
      <c r="A1444" t="s">
        <v>258</v>
      </c>
      <c r="B1444" t="s">
        <v>17</v>
      </c>
      <c r="C1444" s="1">
        <v>42369</v>
      </c>
      <c r="D1444" s="2">
        <v>1557067000</v>
      </c>
      <c r="E1444" s="2">
        <v>803506000</v>
      </c>
      <c r="F1444" s="2">
        <v>313544000</v>
      </c>
      <c r="G1444" s="2">
        <v>132892000</v>
      </c>
      <c r="H1444" t="s">
        <v>12</v>
      </c>
      <c r="I1444" t="s">
        <v>22</v>
      </c>
      <c r="J1444" t="s">
        <v>259</v>
      </c>
      <c r="K1444" s="2">
        <f>+Table1_1[[#This Row],[ Total Revenue ]]-Table1_1[[#This Row],[ Cost of Goods Sold ]]</f>
        <v>753561000</v>
      </c>
      <c r="L1444" s="2">
        <f>Table1_1[[#This Row],[Gross Profit (Total Revenue - Cost of Goods Sold)]]-SUM(F1444:H1444)</f>
        <v>307125000</v>
      </c>
      <c r="M1444" s="63">
        <f>1-(Table1_1[[#This Row],[ Cost of Goods Sold ]]/Table1_1[[#This Row],[ Total Revenue ]])</f>
        <v>0.48396183337004761</v>
      </c>
      <c r="N1444" s="63">
        <f>+Table1_1[[#This Row],[Operating Profit (Gross Profit - Total operating expenses)]]/Table1_1[[#This Row],[ Total Revenue ]]</f>
        <v>0.19724584748119381</v>
      </c>
    </row>
    <row r="1445" spans="1:14" x14ac:dyDescent="0.35">
      <c r="A1445" t="s">
        <v>260</v>
      </c>
      <c r="B1445" t="s">
        <v>17</v>
      </c>
      <c r="C1445" s="1">
        <v>42735</v>
      </c>
      <c r="D1445" s="2">
        <v>19036525000</v>
      </c>
      <c r="E1445" s="2">
        <v>18246209000</v>
      </c>
      <c r="F1445" s="2">
        <v>191073000</v>
      </c>
      <c r="G1445" t="s">
        <v>12</v>
      </c>
      <c r="H1445" t="s">
        <v>12</v>
      </c>
      <c r="I1445" t="s">
        <v>13</v>
      </c>
      <c r="J1445" t="s">
        <v>261</v>
      </c>
      <c r="K1445" s="2">
        <f>+Table1_1[[#This Row],[ Total Revenue ]]-Table1_1[[#This Row],[ Cost of Goods Sold ]]</f>
        <v>790316000</v>
      </c>
      <c r="L1445" s="2">
        <f>Table1_1[[#This Row],[Gross Profit (Total Revenue - Cost of Goods Sold)]]-SUM(F1445:H1445)</f>
        <v>599243000</v>
      </c>
      <c r="M1445" s="63">
        <f>1-(Table1_1[[#This Row],[ Cost of Goods Sold ]]/Table1_1[[#This Row],[ Total Revenue ]])</f>
        <v>4.1515770341488234E-2</v>
      </c>
      <c r="N1445" s="63">
        <f>+Table1_1[[#This Row],[Operating Profit (Gross Profit - Total operating expenses)]]/Table1_1[[#This Row],[ Total Revenue ]]</f>
        <v>3.1478591812318685E-2</v>
      </c>
    </row>
    <row r="1446" spans="1:14" x14ac:dyDescent="0.35">
      <c r="A1446" t="s">
        <v>262</v>
      </c>
      <c r="B1446" t="s">
        <v>17</v>
      </c>
      <c r="C1446" s="1">
        <v>42735</v>
      </c>
      <c r="D1446" s="2">
        <v>3991462000</v>
      </c>
      <c r="E1446" s="2">
        <v>2759908000</v>
      </c>
      <c r="F1446" s="2">
        <v>965322000</v>
      </c>
      <c r="G1446" t="s">
        <v>12</v>
      </c>
      <c r="H1446" t="s">
        <v>12</v>
      </c>
      <c r="I1446" t="s">
        <v>13</v>
      </c>
      <c r="J1446" t="s">
        <v>157</v>
      </c>
      <c r="K1446" s="2">
        <f>+Table1_1[[#This Row],[ Total Revenue ]]-Table1_1[[#This Row],[ Cost of Goods Sold ]]</f>
        <v>1231554000</v>
      </c>
      <c r="L1446" s="2">
        <f>Table1_1[[#This Row],[Gross Profit (Total Revenue - Cost of Goods Sold)]]-SUM(F1446:H1446)</f>
        <v>266232000</v>
      </c>
      <c r="M1446" s="63">
        <f>1-(Table1_1[[#This Row],[ Cost of Goods Sold ]]/Table1_1[[#This Row],[ Total Revenue ]])</f>
        <v>0.30854709377165557</v>
      </c>
      <c r="N1446" s="63">
        <f>+Table1_1[[#This Row],[Operating Profit (Gross Profit - Total operating expenses)]]/Table1_1[[#This Row],[ Total Revenue ]]</f>
        <v>6.6700371943914288E-2</v>
      </c>
    </row>
    <row r="1447" spans="1:14" x14ac:dyDescent="0.35">
      <c r="A1447" t="s">
        <v>263</v>
      </c>
      <c r="B1447" t="s">
        <v>17</v>
      </c>
      <c r="C1447" s="1">
        <v>42369</v>
      </c>
      <c r="D1447" s="2">
        <v>3276500000</v>
      </c>
      <c r="E1447" s="2">
        <v>2201100000</v>
      </c>
      <c r="F1447" s="2">
        <v>737900000</v>
      </c>
      <c r="G1447" s="2">
        <v>143700000</v>
      </c>
      <c r="H1447" t="s">
        <v>12</v>
      </c>
      <c r="I1447" t="s">
        <v>59</v>
      </c>
      <c r="J1447" t="s">
        <v>193</v>
      </c>
      <c r="K1447" s="2">
        <f>+Table1_1[[#This Row],[ Total Revenue ]]-Table1_1[[#This Row],[ Cost of Goods Sold ]]</f>
        <v>1075400000</v>
      </c>
      <c r="L1447" s="2">
        <f>Table1_1[[#This Row],[Gross Profit (Total Revenue - Cost of Goods Sold)]]-SUM(F1447:H1447)</f>
        <v>193800000</v>
      </c>
      <c r="M1447" s="63">
        <f>1-(Table1_1[[#This Row],[ Cost of Goods Sold ]]/Table1_1[[#This Row],[ Total Revenue ]])</f>
        <v>0.32821608423622772</v>
      </c>
      <c r="N1447" s="63">
        <f>+Table1_1[[#This Row],[Operating Profit (Gross Profit - Total operating expenses)]]/Table1_1[[#This Row],[ Total Revenue ]]</f>
        <v>5.9148481611475658E-2</v>
      </c>
    </row>
    <row r="1448" spans="1:14" x14ac:dyDescent="0.35">
      <c r="A1448" t="s">
        <v>264</v>
      </c>
      <c r="B1448" t="s">
        <v>17</v>
      </c>
      <c r="C1448" s="1">
        <v>42735</v>
      </c>
      <c r="D1448" s="2">
        <v>801591000</v>
      </c>
      <c r="E1448" s="2">
        <v>253612000</v>
      </c>
      <c r="F1448" s="2">
        <v>33399000</v>
      </c>
      <c r="G1448" t="s">
        <v>12</v>
      </c>
      <c r="H1448" s="2">
        <v>193585000</v>
      </c>
      <c r="I1448" t="s">
        <v>52</v>
      </c>
      <c r="J1448" t="s">
        <v>265</v>
      </c>
      <c r="K1448" s="2">
        <f>+Table1_1[[#This Row],[ Total Revenue ]]-Table1_1[[#This Row],[ Cost of Goods Sold ]]</f>
        <v>547979000</v>
      </c>
      <c r="L1448" s="2">
        <f>Table1_1[[#This Row],[Gross Profit (Total Revenue - Cost of Goods Sold)]]-SUM(F1448:H1448)</f>
        <v>320995000</v>
      </c>
      <c r="M1448" s="63">
        <f>1-(Table1_1[[#This Row],[ Cost of Goods Sold ]]/Table1_1[[#This Row],[ Total Revenue ]])</f>
        <v>0.68361421223541674</v>
      </c>
      <c r="N1448" s="63">
        <f>+Table1_1[[#This Row],[Operating Profit (Gross Profit - Total operating expenses)]]/Table1_1[[#This Row],[ Total Revenue ]]</f>
        <v>0.40044736031217915</v>
      </c>
    </row>
    <row r="1449" spans="1:14" x14ac:dyDescent="0.35">
      <c r="A1449" t="s">
        <v>266</v>
      </c>
      <c r="B1449" t="s">
        <v>17</v>
      </c>
      <c r="C1449" s="1">
        <v>42369</v>
      </c>
      <c r="D1449" s="2">
        <v>3578995000</v>
      </c>
      <c r="E1449" s="2">
        <v>2659728000</v>
      </c>
      <c r="F1449" s="2">
        <v>255192000</v>
      </c>
      <c r="G1449" s="2">
        <v>130593000</v>
      </c>
      <c r="H1449" t="s">
        <v>12</v>
      </c>
      <c r="I1449" t="s">
        <v>22</v>
      </c>
      <c r="J1449" t="s">
        <v>34</v>
      </c>
      <c r="K1449" s="2">
        <f>+Table1_1[[#This Row],[ Total Revenue ]]-Table1_1[[#This Row],[ Cost of Goods Sold ]]</f>
        <v>919267000</v>
      </c>
      <c r="L1449" s="2">
        <f>Table1_1[[#This Row],[Gross Profit (Total Revenue - Cost of Goods Sold)]]-SUM(F1449:H1449)</f>
        <v>533482000</v>
      </c>
      <c r="M1449" s="63">
        <f>1-(Table1_1[[#This Row],[ Cost of Goods Sold ]]/Table1_1[[#This Row],[ Total Revenue ]])</f>
        <v>0.25685059632662244</v>
      </c>
      <c r="N1449" s="63">
        <f>+Table1_1[[#This Row],[Operating Profit (Gross Profit - Total operating expenses)]]/Table1_1[[#This Row],[ Total Revenue ]]</f>
        <v>0.1490591632567243</v>
      </c>
    </row>
    <row r="1450" spans="1:14" x14ac:dyDescent="0.35">
      <c r="A1450" t="s">
        <v>267</v>
      </c>
      <c r="B1450" t="s">
        <v>17</v>
      </c>
      <c r="C1450" s="1">
        <v>42369</v>
      </c>
      <c r="D1450" s="2">
        <v>5576000000</v>
      </c>
      <c r="E1450" t="s">
        <v>12</v>
      </c>
      <c r="F1450" s="2">
        <v>3275000000</v>
      </c>
      <c r="G1450" t="s">
        <v>12</v>
      </c>
      <c r="H1450" s="2">
        <v>1320000000</v>
      </c>
      <c r="I1450" t="s">
        <v>182</v>
      </c>
      <c r="J1450" t="s">
        <v>183</v>
      </c>
      <c r="K1450" s="2" t="e">
        <f>+Table1_1[[#This Row],[ Total Revenue ]]-Table1_1[[#This Row],[ Cost of Goods Sold ]]</f>
        <v>#VALUE!</v>
      </c>
      <c r="L1450" s="2" t="e">
        <f>Table1_1[[#This Row],[Gross Profit (Total Revenue - Cost of Goods Sold)]]-SUM(F1450:H1450)</f>
        <v>#VALUE!</v>
      </c>
      <c r="M1450" s="63" t="e">
        <f>1-(Table1_1[[#This Row],[ Cost of Goods Sold ]]/Table1_1[[#This Row],[ Total Revenue ]])</f>
        <v>#VALUE!</v>
      </c>
      <c r="N1450" s="63" t="e">
        <f>+Table1_1[[#This Row],[Operating Profit (Gross Profit - Total operating expenses)]]/Table1_1[[#This Row],[ Total Revenue ]]</f>
        <v>#VALUE!</v>
      </c>
    </row>
    <row r="1451" spans="1:14" x14ac:dyDescent="0.35">
      <c r="A1451" t="s">
        <v>268</v>
      </c>
      <c r="B1451" t="s">
        <v>17</v>
      </c>
      <c r="C1451" s="1">
        <v>42735</v>
      </c>
      <c r="D1451" s="2">
        <v>31353000000</v>
      </c>
      <c r="E1451" s="2">
        <v>25104000000</v>
      </c>
      <c r="F1451" s="2">
        <v>1940000000</v>
      </c>
      <c r="G1451" t="s">
        <v>12</v>
      </c>
      <c r="H1451" t="s">
        <v>12</v>
      </c>
      <c r="I1451" t="s">
        <v>13</v>
      </c>
      <c r="J1451" t="s">
        <v>91</v>
      </c>
      <c r="K1451" s="2">
        <f>+Table1_1[[#This Row],[ Total Revenue ]]-Table1_1[[#This Row],[ Cost of Goods Sold ]]</f>
        <v>6249000000</v>
      </c>
      <c r="L1451" s="2">
        <f>Table1_1[[#This Row],[Gross Profit (Total Revenue - Cost of Goods Sold)]]-SUM(F1451:H1451)</f>
        <v>4309000000</v>
      </c>
      <c r="M1451" s="63">
        <f>1-(Table1_1[[#This Row],[ Cost of Goods Sold ]]/Table1_1[[#This Row],[ Total Revenue ]])</f>
        <v>0.19931107071093679</v>
      </c>
      <c r="N1451" s="63">
        <f>+Table1_1[[#This Row],[Operating Profit (Gross Profit - Total operating expenses)]]/Table1_1[[#This Row],[ Total Revenue ]]</f>
        <v>0.13743501419321916</v>
      </c>
    </row>
    <row r="1452" spans="1:14" x14ac:dyDescent="0.35">
      <c r="A1452" t="s">
        <v>269</v>
      </c>
      <c r="B1452" t="s">
        <v>17</v>
      </c>
      <c r="C1452" s="1">
        <v>42369</v>
      </c>
      <c r="D1452" s="2">
        <v>2403906000</v>
      </c>
      <c r="E1452" s="2">
        <v>747276000</v>
      </c>
      <c r="F1452" s="2">
        <v>72363000</v>
      </c>
      <c r="G1452" t="s">
        <v>12</v>
      </c>
      <c r="H1452" s="2">
        <v>643689000</v>
      </c>
      <c r="I1452" t="s">
        <v>52</v>
      </c>
      <c r="J1452" t="s">
        <v>265</v>
      </c>
      <c r="K1452" s="2">
        <f>+Table1_1[[#This Row],[ Total Revenue ]]-Table1_1[[#This Row],[ Cost of Goods Sold ]]</f>
        <v>1656630000</v>
      </c>
      <c r="L1452" s="2">
        <f>Table1_1[[#This Row],[Gross Profit (Total Revenue - Cost of Goods Sold)]]-SUM(F1452:H1452)</f>
        <v>940578000</v>
      </c>
      <c r="M1452" s="63">
        <f>1-(Table1_1[[#This Row],[ Cost of Goods Sold ]]/Table1_1[[#This Row],[ Total Revenue ]])</f>
        <v>0.68914092314757736</v>
      </c>
      <c r="N1452" s="63">
        <f>+Table1_1[[#This Row],[Operating Profit (Gross Profit - Total operating expenses)]]/Table1_1[[#This Row],[ Total Revenue ]]</f>
        <v>0.3912707069244804</v>
      </c>
    </row>
    <row r="1453" spans="1:14" x14ac:dyDescent="0.35">
      <c r="A1453" t="s">
        <v>270</v>
      </c>
      <c r="B1453" t="s">
        <v>17</v>
      </c>
      <c r="C1453" s="1">
        <v>42369</v>
      </c>
      <c r="D1453" s="2">
        <v>32639000000</v>
      </c>
      <c r="E1453" s="2">
        <v>4006000000</v>
      </c>
      <c r="F1453" s="2">
        <v>3426000000</v>
      </c>
      <c r="G1453" s="2">
        <v>3014000000</v>
      </c>
      <c r="H1453" t="s">
        <v>12</v>
      </c>
      <c r="I1453" t="s">
        <v>25</v>
      </c>
      <c r="J1453" t="s">
        <v>66</v>
      </c>
      <c r="K1453" s="2">
        <f>+Table1_1[[#This Row],[ Total Revenue ]]-Table1_1[[#This Row],[ Cost of Goods Sold ]]</f>
        <v>28633000000</v>
      </c>
      <c r="L1453" s="2">
        <f>Table1_1[[#This Row],[Gross Profit (Total Revenue - Cost of Goods Sold)]]-SUM(F1453:H1453)</f>
        <v>22193000000</v>
      </c>
      <c r="M1453" s="63">
        <f>1-(Table1_1[[#This Row],[ Cost of Goods Sold ]]/Table1_1[[#This Row],[ Total Revenue ]])</f>
        <v>0.87726339655013941</v>
      </c>
      <c r="N1453" s="63">
        <f>+Table1_1[[#This Row],[Operating Profit (Gross Profit - Total operating expenses)]]/Table1_1[[#This Row],[ Total Revenue ]]</f>
        <v>0.67995342994577035</v>
      </c>
    </row>
    <row r="1454" spans="1:14" x14ac:dyDescent="0.35">
      <c r="A1454" t="s">
        <v>271</v>
      </c>
      <c r="B1454" t="s">
        <v>17</v>
      </c>
      <c r="C1454" s="1">
        <v>42519</v>
      </c>
      <c r="D1454" s="2">
        <v>16563100000</v>
      </c>
      <c r="E1454" s="2">
        <v>10733600000</v>
      </c>
      <c r="F1454" s="2">
        <v>3118900000</v>
      </c>
      <c r="G1454" t="s">
        <v>12</v>
      </c>
      <c r="H1454" t="s">
        <v>12</v>
      </c>
      <c r="I1454" t="s">
        <v>36</v>
      </c>
      <c r="J1454" t="s">
        <v>124</v>
      </c>
      <c r="K1454" s="2">
        <f>+Table1_1[[#This Row],[ Total Revenue ]]-Table1_1[[#This Row],[ Cost of Goods Sold ]]</f>
        <v>5829500000</v>
      </c>
      <c r="L1454" s="2">
        <f>Table1_1[[#This Row],[Gross Profit (Total Revenue - Cost of Goods Sold)]]-SUM(F1454:H1454)</f>
        <v>2710600000</v>
      </c>
      <c r="M1454" s="63">
        <f>1-(Table1_1[[#This Row],[ Cost of Goods Sold ]]/Table1_1[[#This Row],[ Total Revenue ]])</f>
        <v>0.35195706117816106</v>
      </c>
      <c r="N1454" s="63">
        <f>+Table1_1[[#This Row],[Operating Profit (Gross Profit - Total operating expenses)]]/Table1_1[[#This Row],[ Total Revenue ]]</f>
        <v>0.16365293936521544</v>
      </c>
    </row>
    <row r="1455" spans="1:14" x14ac:dyDescent="0.35">
      <c r="A1455" t="s">
        <v>272</v>
      </c>
      <c r="B1455" t="s">
        <v>17</v>
      </c>
      <c r="C1455" s="1">
        <v>42735</v>
      </c>
      <c r="D1455" s="2">
        <v>9390000000</v>
      </c>
      <c r="E1455" s="2">
        <v>5644000000</v>
      </c>
      <c r="F1455" s="2">
        <v>1472000000</v>
      </c>
      <c r="G1455" s="2">
        <v>742000000</v>
      </c>
      <c r="H1455" s="2">
        <v>64000000</v>
      </c>
      <c r="I1455" t="s">
        <v>22</v>
      </c>
      <c r="J1455" t="s">
        <v>89</v>
      </c>
      <c r="K1455" s="2">
        <f>+Table1_1[[#This Row],[ Total Revenue ]]-Table1_1[[#This Row],[ Cost of Goods Sold ]]</f>
        <v>3746000000</v>
      </c>
      <c r="L1455" s="2">
        <f>Table1_1[[#This Row],[Gross Profit (Total Revenue - Cost of Goods Sold)]]-SUM(F1455:H1455)</f>
        <v>1468000000</v>
      </c>
      <c r="M1455" s="63">
        <f>1-(Table1_1[[#This Row],[ Cost of Goods Sold ]]/Table1_1[[#This Row],[ Total Revenue ]])</f>
        <v>0.39893503727369539</v>
      </c>
      <c r="N1455" s="63">
        <f>+Table1_1[[#This Row],[Operating Profit (Gross Profit - Total operating expenses)]]/Table1_1[[#This Row],[ Total Revenue ]]</f>
        <v>0.15633652822151226</v>
      </c>
    </row>
    <row r="1456" spans="1:14" x14ac:dyDescent="0.35">
      <c r="A1456" t="s">
        <v>273</v>
      </c>
      <c r="B1456" t="s">
        <v>17</v>
      </c>
      <c r="C1456" s="1">
        <v>42735</v>
      </c>
      <c r="D1456" s="2">
        <v>166380000000</v>
      </c>
      <c r="E1456" s="2">
        <v>145125000000</v>
      </c>
      <c r="F1456" s="2">
        <v>11710000000</v>
      </c>
      <c r="G1456" t="s">
        <v>12</v>
      </c>
      <c r="H1456" t="s">
        <v>12</v>
      </c>
      <c r="I1456" t="s">
        <v>19</v>
      </c>
      <c r="J1456" t="s">
        <v>245</v>
      </c>
      <c r="K1456" s="2">
        <f>+Table1_1[[#This Row],[ Total Revenue ]]-Table1_1[[#This Row],[ Cost of Goods Sold ]]</f>
        <v>21255000000</v>
      </c>
      <c r="L1456" s="2">
        <f>Table1_1[[#This Row],[Gross Profit (Total Revenue - Cost of Goods Sold)]]-SUM(F1456:H1456)</f>
        <v>9545000000</v>
      </c>
      <c r="M1456" s="63">
        <f>1-(Table1_1[[#This Row],[ Cost of Goods Sold ]]/Table1_1[[#This Row],[ Total Revenue ]])</f>
        <v>0.12774972953479991</v>
      </c>
      <c r="N1456" s="63">
        <f>+Table1_1[[#This Row],[Operating Profit (Gross Profit - Total operating expenses)]]/Table1_1[[#This Row],[ Total Revenue ]]</f>
        <v>5.7368674119485513E-2</v>
      </c>
    </row>
    <row r="1457" spans="1:14" x14ac:dyDescent="0.35">
      <c r="A1457" t="s">
        <v>274</v>
      </c>
      <c r="B1457" t="s">
        <v>17</v>
      </c>
      <c r="C1457" s="1">
        <v>42369</v>
      </c>
      <c r="D1457" s="2">
        <v>15280044000</v>
      </c>
      <c r="E1457" s="2">
        <v>10724192000</v>
      </c>
      <c r="F1457" s="2">
        <v>3277390000</v>
      </c>
      <c r="G1457" t="s">
        <v>12</v>
      </c>
      <c r="H1457" s="2">
        <v>141675000</v>
      </c>
      <c r="I1457" t="s">
        <v>19</v>
      </c>
      <c r="J1457" t="s">
        <v>79</v>
      </c>
      <c r="K1457" s="2">
        <f>+Table1_1[[#This Row],[ Total Revenue ]]-Table1_1[[#This Row],[ Cost of Goods Sold ]]</f>
        <v>4555852000</v>
      </c>
      <c r="L1457" s="2">
        <f>Table1_1[[#This Row],[Gross Profit (Total Revenue - Cost of Goods Sold)]]-SUM(F1457:H1457)</f>
        <v>1136787000</v>
      </c>
      <c r="M1457" s="63">
        <f>1-(Table1_1[[#This Row],[ Cost of Goods Sold ]]/Table1_1[[#This Row],[ Total Revenue ]])</f>
        <v>0.29815699483587876</v>
      </c>
      <c r="N1457" s="63">
        <f>+Table1_1[[#This Row],[Operating Profit (Gross Profit - Total operating expenses)]]/Table1_1[[#This Row],[ Total Revenue ]]</f>
        <v>7.4396840742081638E-2</v>
      </c>
    </row>
    <row r="1458" spans="1:14" x14ac:dyDescent="0.35">
      <c r="A1458" t="s">
        <v>275</v>
      </c>
      <c r="B1458" t="s">
        <v>17</v>
      </c>
      <c r="C1458" s="1">
        <v>42521</v>
      </c>
      <c r="D1458" s="2">
        <v>2898150000</v>
      </c>
      <c r="E1458" s="2">
        <v>1147639000</v>
      </c>
      <c r="F1458" s="2">
        <v>1325567000</v>
      </c>
      <c r="G1458" t="s">
        <v>12</v>
      </c>
      <c r="H1458" t="s">
        <v>12</v>
      </c>
      <c r="I1458" t="s">
        <v>22</v>
      </c>
      <c r="J1458" t="s">
        <v>39</v>
      </c>
      <c r="K1458" s="2">
        <f>+Table1_1[[#This Row],[ Total Revenue ]]-Table1_1[[#This Row],[ Cost of Goods Sold ]]</f>
        <v>1750511000</v>
      </c>
      <c r="L1458" s="2">
        <f>Table1_1[[#This Row],[Gross Profit (Total Revenue - Cost of Goods Sold)]]-SUM(F1458:H1458)</f>
        <v>424944000</v>
      </c>
      <c r="M1458" s="63">
        <f>1-(Table1_1[[#This Row],[ Cost of Goods Sold ]]/Table1_1[[#This Row],[ Total Revenue ]])</f>
        <v>0.60400979935476085</v>
      </c>
      <c r="N1458" s="63">
        <f>+Table1_1[[#This Row],[Operating Profit (Gross Profit - Total operating expenses)]]/Table1_1[[#This Row],[ Total Revenue ]]</f>
        <v>0.14662595103773096</v>
      </c>
    </row>
    <row r="1459" spans="1:14" x14ac:dyDescent="0.35">
      <c r="A1459" t="s">
        <v>276</v>
      </c>
      <c r="B1459" t="s">
        <v>17</v>
      </c>
      <c r="C1459" s="1">
        <v>42399</v>
      </c>
      <c r="D1459" s="2">
        <v>15797000000</v>
      </c>
      <c r="E1459" s="2">
        <v>10077000000</v>
      </c>
      <c r="F1459" t="s">
        <v>12</v>
      </c>
      <c r="G1459" t="s">
        <v>12</v>
      </c>
      <c r="H1459" t="s">
        <v>12</v>
      </c>
      <c r="I1459" t="s">
        <v>19</v>
      </c>
      <c r="J1459" t="s">
        <v>257</v>
      </c>
      <c r="K1459" s="2">
        <f>+Table1_1[[#This Row],[ Total Revenue ]]-Table1_1[[#This Row],[ Cost of Goods Sold ]]</f>
        <v>5720000000</v>
      </c>
      <c r="L1459" s="2">
        <f>Table1_1[[#This Row],[Gross Profit (Total Revenue - Cost of Goods Sold)]]-SUM(F1459:H1459)</f>
        <v>5720000000</v>
      </c>
      <c r="M1459" s="63">
        <f>1-(Table1_1[[#This Row],[ Cost of Goods Sold ]]/Table1_1[[#This Row],[ Total Revenue ]])</f>
        <v>0.36209406849401782</v>
      </c>
      <c r="N1459" s="63">
        <f>+Table1_1[[#This Row],[Operating Profit (Gross Profit - Total operating expenses)]]/Table1_1[[#This Row],[ Total Revenue ]]</f>
        <v>0.36209406849401787</v>
      </c>
    </row>
    <row r="1460" spans="1:14" x14ac:dyDescent="0.35">
      <c r="A1460" t="s">
        <v>277</v>
      </c>
      <c r="B1460" t="s">
        <v>17</v>
      </c>
      <c r="C1460" s="1">
        <v>42364</v>
      </c>
      <c r="D1460" s="2">
        <v>2820270000</v>
      </c>
      <c r="E1460" s="2">
        <v>1281566000</v>
      </c>
      <c r="F1460" s="2">
        <v>562080000</v>
      </c>
      <c r="G1460" s="2">
        <v>427043000</v>
      </c>
      <c r="H1460" t="s">
        <v>12</v>
      </c>
      <c r="I1460" t="s">
        <v>19</v>
      </c>
      <c r="J1460" t="s">
        <v>278</v>
      </c>
      <c r="K1460" s="2">
        <f>+Table1_1[[#This Row],[ Total Revenue ]]-Table1_1[[#This Row],[ Cost of Goods Sold ]]</f>
        <v>1538704000</v>
      </c>
      <c r="L1460" s="2">
        <f>Table1_1[[#This Row],[Gross Profit (Total Revenue - Cost of Goods Sold)]]-SUM(F1460:H1460)</f>
        <v>549581000</v>
      </c>
      <c r="M1460" s="63">
        <f>1-(Table1_1[[#This Row],[ Cost of Goods Sold ]]/Table1_1[[#This Row],[ Total Revenue ]])</f>
        <v>0.54558747921298312</v>
      </c>
      <c r="N1460" s="63">
        <f>+Table1_1[[#This Row],[Operating Profit (Gross Profit - Total operating expenses)]]/Table1_1[[#This Row],[ Total Revenue ]]</f>
        <v>0.19486822183691632</v>
      </c>
    </row>
    <row r="1461" spans="1:14" x14ac:dyDescent="0.35">
      <c r="A1461" t="s">
        <v>279</v>
      </c>
      <c r="B1461" t="s">
        <v>17</v>
      </c>
      <c r="C1461" s="1">
        <v>42735</v>
      </c>
      <c r="D1461" s="2">
        <v>15158000000</v>
      </c>
      <c r="E1461" s="2">
        <v>10972000000</v>
      </c>
      <c r="F1461" s="2">
        <v>2617000000</v>
      </c>
      <c r="G1461" t="s">
        <v>12</v>
      </c>
      <c r="H1461" t="s">
        <v>12</v>
      </c>
      <c r="I1461" t="s">
        <v>19</v>
      </c>
      <c r="J1461" t="s">
        <v>280</v>
      </c>
      <c r="K1461" s="2">
        <f>+Table1_1[[#This Row],[ Total Revenue ]]-Table1_1[[#This Row],[ Cost of Goods Sold ]]</f>
        <v>4186000000</v>
      </c>
      <c r="L1461" s="2">
        <f>Table1_1[[#This Row],[Gross Profit (Total Revenue - Cost of Goods Sold)]]-SUM(F1461:H1461)</f>
        <v>1569000000</v>
      </c>
      <c r="M1461" s="63">
        <f>1-(Table1_1[[#This Row],[ Cost of Goods Sold ]]/Table1_1[[#This Row],[ Total Revenue ]])</f>
        <v>0.27615780445969129</v>
      </c>
      <c r="N1461" s="63">
        <f>+Table1_1[[#This Row],[Operating Profit (Gross Profit - Total operating expenses)]]/Table1_1[[#This Row],[ Total Revenue ]]</f>
        <v>0.10350969784932049</v>
      </c>
    </row>
    <row r="1462" spans="1:14" x14ac:dyDescent="0.35">
      <c r="A1462" t="s">
        <v>281</v>
      </c>
      <c r="B1462" t="s">
        <v>17</v>
      </c>
      <c r="C1462" s="1">
        <v>42369</v>
      </c>
      <c r="D1462" s="2">
        <v>9973384000</v>
      </c>
      <c r="E1462" s="2">
        <v>5741956000</v>
      </c>
      <c r="F1462" s="2">
        <v>2931108000</v>
      </c>
      <c r="G1462" t="s">
        <v>12</v>
      </c>
      <c r="H1462" t="s">
        <v>12</v>
      </c>
      <c r="I1462" t="s">
        <v>13</v>
      </c>
      <c r="J1462" t="s">
        <v>282</v>
      </c>
      <c r="K1462" s="2">
        <f>+Table1_1[[#This Row],[ Total Revenue ]]-Table1_1[[#This Row],[ Cost of Goods Sold ]]</f>
        <v>4231428000</v>
      </c>
      <c r="L1462" s="2">
        <f>Table1_1[[#This Row],[Gross Profit (Total Revenue - Cost of Goods Sold)]]-SUM(F1462:H1462)</f>
        <v>1300320000</v>
      </c>
      <c r="M1462" s="63">
        <f>1-(Table1_1[[#This Row],[ Cost of Goods Sold ]]/Table1_1[[#This Row],[ Total Revenue ]])</f>
        <v>0.42427204246823347</v>
      </c>
      <c r="N1462" s="63">
        <f>+Table1_1[[#This Row],[Operating Profit (Gross Profit - Total operating expenses)]]/Table1_1[[#This Row],[ Total Revenue ]]</f>
        <v>0.13037901679109118</v>
      </c>
    </row>
    <row r="1463" spans="1:14" x14ac:dyDescent="0.35">
      <c r="A1463" t="s">
        <v>283</v>
      </c>
      <c r="B1463" t="s">
        <v>17</v>
      </c>
      <c r="C1463" s="1">
        <v>42735</v>
      </c>
      <c r="D1463" s="2">
        <v>15887000000</v>
      </c>
      <c r="E1463" s="2">
        <v>15023000000</v>
      </c>
      <c r="F1463" s="2">
        <v>228000000</v>
      </c>
      <c r="G1463" t="s">
        <v>12</v>
      </c>
      <c r="H1463" t="s">
        <v>12</v>
      </c>
      <c r="I1463" t="s">
        <v>83</v>
      </c>
      <c r="J1463" t="s">
        <v>114</v>
      </c>
      <c r="K1463" s="2">
        <f>+Table1_1[[#This Row],[ Total Revenue ]]-Table1_1[[#This Row],[ Cost of Goods Sold ]]</f>
        <v>864000000</v>
      </c>
      <c r="L1463" s="2">
        <f>Table1_1[[#This Row],[Gross Profit (Total Revenue - Cost of Goods Sold)]]-SUM(F1463:H1463)</f>
        <v>636000000</v>
      </c>
      <c r="M1463" s="63">
        <f>1-(Table1_1[[#This Row],[ Cost of Goods Sold ]]/Table1_1[[#This Row],[ Total Revenue ]])</f>
        <v>5.4384087618807864E-2</v>
      </c>
      <c r="N1463" s="63">
        <f>+Table1_1[[#This Row],[Operating Profit (Gross Profit - Total operating expenses)]]/Table1_1[[#This Row],[ Total Revenue ]]</f>
        <v>4.0032731163844655E-2</v>
      </c>
    </row>
    <row r="1464" spans="1:14" x14ac:dyDescent="0.35">
      <c r="A1464" t="s">
        <v>284</v>
      </c>
      <c r="B1464" t="s">
        <v>17</v>
      </c>
      <c r="C1464" s="1">
        <v>42551</v>
      </c>
      <c r="D1464" s="2">
        <v>6911676000</v>
      </c>
      <c r="E1464" s="2">
        <v>4818585000</v>
      </c>
      <c r="F1464" s="2">
        <v>1513064000</v>
      </c>
      <c r="G1464" t="s">
        <v>12</v>
      </c>
      <c r="H1464" t="s">
        <v>12</v>
      </c>
      <c r="I1464" t="s">
        <v>19</v>
      </c>
      <c r="J1464" t="s">
        <v>278</v>
      </c>
      <c r="K1464" s="2">
        <f>+Table1_1[[#This Row],[ Total Revenue ]]-Table1_1[[#This Row],[ Cost of Goods Sold ]]</f>
        <v>2093091000</v>
      </c>
      <c r="L1464" s="2">
        <f>Table1_1[[#This Row],[Gross Profit (Total Revenue - Cost of Goods Sold)]]-SUM(F1464:H1464)</f>
        <v>580027000</v>
      </c>
      <c r="M1464" s="63">
        <f>1-(Table1_1[[#This Row],[ Cost of Goods Sold ]]/Table1_1[[#This Row],[ Total Revenue ]])</f>
        <v>0.3028340738194325</v>
      </c>
      <c r="N1464" s="63">
        <f>+Table1_1[[#This Row],[Operating Profit (Gross Profit - Total operating expenses)]]/Table1_1[[#This Row],[ Total Revenue ]]</f>
        <v>8.3919877031272877E-2</v>
      </c>
    </row>
    <row r="1465" spans="1:14" x14ac:dyDescent="0.35">
      <c r="A1465" t="s">
        <v>285</v>
      </c>
      <c r="B1465" t="s">
        <v>17</v>
      </c>
      <c r="C1465" s="1">
        <v>42365</v>
      </c>
      <c r="D1465" s="2">
        <v>4447509000</v>
      </c>
      <c r="E1465" s="2">
        <v>1677033000</v>
      </c>
      <c r="F1465" s="2">
        <v>1370183000</v>
      </c>
      <c r="G1465" s="2">
        <v>242944000</v>
      </c>
      <c r="H1465" s="2">
        <v>86171000</v>
      </c>
      <c r="I1465" t="s">
        <v>19</v>
      </c>
      <c r="J1465" t="s">
        <v>286</v>
      </c>
      <c r="K1465" s="2">
        <f>+Table1_1[[#This Row],[ Total Revenue ]]-Table1_1[[#This Row],[ Cost of Goods Sold ]]</f>
        <v>2770476000</v>
      </c>
      <c r="L1465" s="2">
        <f>Table1_1[[#This Row],[Gross Profit (Total Revenue - Cost of Goods Sold)]]-SUM(F1465:H1465)</f>
        <v>1071178000</v>
      </c>
      <c r="M1465" s="63">
        <f>1-(Table1_1[[#This Row],[ Cost of Goods Sold ]]/Table1_1[[#This Row],[ Total Revenue ]])</f>
        <v>0.62292757586325287</v>
      </c>
      <c r="N1465" s="63">
        <f>+Table1_1[[#This Row],[Operating Profit (Gross Profit - Total operating expenses)]]/Table1_1[[#This Row],[ Total Revenue ]]</f>
        <v>0.24084897860802529</v>
      </c>
    </row>
    <row r="1466" spans="1:14" x14ac:dyDescent="0.35">
      <c r="A1466" t="s">
        <v>287</v>
      </c>
      <c r="B1466" t="s">
        <v>17</v>
      </c>
      <c r="C1466" s="1">
        <v>42369</v>
      </c>
      <c r="D1466" s="2">
        <v>3153251000</v>
      </c>
      <c r="E1466" s="2">
        <v>82175000</v>
      </c>
      <c r="F1466" s="2">
        <v>1948041000</v>
      </c>
      <c r="G1466" t="s">
        <v>12</v>
      </c>
      <c r="H1466" s="2">
        <v>127821000</v>
      </c>
      <c r="I1466" t="s">
        <v>47</v>
      </c>
      <c r="J1466" t="s">
        <v>105</v>
      </c>
      <c r="K1466" s="2">
        <f>+Table1_1[[#This Row],[ Total Revenue ]]-Table1_1[[#This Row],[ Cost of Goods Sold ]]</f>
        <v>3071076000</v>
      </c>
      <c r="L1466" s="2">
        <f>Table1_1[[#This Row],[Gross Profit (Total Revenue - Cost of Goods Sold)]]-SUM(F1466:H1466)</f>
        <v>995214000</v>
      </c>
      <c r="M1466" s="63">
        <f>1-(Table1_1[[#This Row],[ Cost of Goods Sold ]]/Table1_1[[#This Row],[ Total Revenue ]])</f>
        <v>0.9739395944059005</v>
      </c>
      <c r="N1466" s="63">
        <f>+Table1_1[[#This Row],[Operating Profit (Gross Profit - Total operating expenses)]]/Table1_1[[#This Row],[ Total Revenue ]]</f>
        <v>0.31561521743749549</v>
      </c>
    </row>
    <row r="1467" spans="1:14" x14ac:dyDescent="0.35">
      <c r="A1467" t="s">
        <v>288</v>
      </c>
      <c r="B1467" t="s">
        <v>17</v>
      </c>
      <c r="C1467" s="1">
        <v>42735</v>
      </c>
      <c r="D1467" s="2">
        <v>6028199000</v>
      </c>
      <c r="E1467" s="2">
        <v>3752151000</v>
      </c>
      <c r="F1467" s="2">
        <v>1500399000</v>
      </c>
      <c r="G1467" t="s">
        <v>12</v>
      </c>
      <c r="H1467" t="s">
        <v>12</v>
      </c>
      <c r="I1467" t="s">
        <v>19</v>
      </c>
      <c r="J1467" t="s">
        <v>289</v>
      </c>
      <c r="K1467" s="2">
        <f>+Table1_1[[#This Row],[ Total Revenue ]]-Table1_1[[#This Row],[ Cost of Goods Sold ]]</f>
        <v>2276048000</v>
      </c>
      <c r="L1467" s="2">
        <f>Table1_1[[#This Row],[Gross Profit (Total Revenue - Cost of Goods Sold)]]-SUM(F1467:H1467)</f>
        <v>775649000</v>
      </c>
      <c r="M1467" s="63">
        <f>1-(Table1_1[[#This Row],[ Cost of Goods Sold ]]/Table1_1[[#This Row],[ Total Revenue ]])</f>
        <v>0.3775668321500335</v>
      </c>
      <c r="N1467" s="63">
        <f>+Table1_1[[#This Row],[Operating Profit (Gross Profit - Total operating expenses)]]/Table1_1[[#This Row],[ Total Revenue ]]</f>
        <v>0.12867010528351835</v>
      </c>
    </row>
    <row r="1468" spans="1:14" x14ac:dyDescent="0.35">
      <c r="A1468" t="s">
        <v>290</v>
      </c>
      <c r="B1468" t="s">
        <v>17</v>
      </c>
      <c r="C1468" s="1">
        <v>42369</v>
      </c>
      <c r="D1468" s="2">
        <v>39678000000</v>
      </c>
      <c r="E1468" s="2">
        <v>6638000000</v>
      </c>
      <c r="F1468" s="2">
        <v>25171000000</v>
      </c>
      <c r="G1468" t="s">
        <v>12</v>
      </c>
      <c r="H1468" s="2">
        <v>1904000000</v>
      </c>
      <c r="I1468" t="s">
        <v>25</v>
      </c>
      <c r="J1468" t="s">
        <v>199</v>
      </c>
      <c r="K1468" s="2">
        <f>+Table1_1[[#This Row],[ Total Revenue ]]-Table1_1[[#This Row],[ Cost of Goods Sold ]]</f>
        <v>33040000000</v>
      </c>
      <c r="L1468" s="2">
        <f>Table1_1[[#This Row],[Gross Profit (Total Revenue - Cost of Goods Sold)]]-SUM(F1468:H1468)</f>
        <v>5965000000</v>
      </c>
      <c r="M1468" s="63">
        <f>1-(Table1_1[[#This Row],[ Cost of Goods Sold ]]/Table1_1[[#This Row],[ Total Revenue ]])</f>
        <v>0.83270326125308736</v>
      </c>
      <c r="N1468" s="63">
        <f>+Table1_1[[#This Row],[Operating Profit (Gross Profit - Total operating expenses)]]/Table1_1[[#This Row],[ Total Revenue ]]</f>
        <v>0.15033519834669087</v>
      </c>
    </row>
    <row r="1469" spans="1:14" x14ac:dyDescent="0.35">
      <c r="A1469" t="s">
        <v>291</v>
      </c>
      <c r="B1469" t="s">
        <v>17</v>
      </c>
      <c r="C1469" s="1">
        <v>42369</v>
      </c>
      <c r="D1469" s="2">
        <v>3775685000</v>
      </c>
      <c r="E1469" s="2">
        <v>1622257000</v>
      </c>
      <c r="F1469" s="2">
        <v>258342000</v>
      </c>
      <c r="G1469" t="s">
        <v>12</v>
      </c>
      <c r="H1469" s="2">
        <v>826240000</v>
      </c>
      <c r="I1469" t="s">
        <v>52</v>
      </c>
      <c r="J1469" t="s">
        <v>53</v>
      </c>
      <c r="K1469" s="2">
        <f>+Table1_1[[#This Row],[ Total Revenue ]]-Table1_1[[#This Row],[ Cost of Goods Sold ]]</f>
        <v>2153428000</v>
      </c>
      <c r="L1469" s="2">
        <f>Table1_1[[#This Row],[Gross Profit (Total Revenue - Cost of Goods Sold)]]-SUM(F1469:H1469)</f>
        <v>1068846000</v>
      </c>
      <c r="M1469" s="63">
        <f>1-(Table1_1[[#This Row],[ Cost of Goods Sold ]]/Table1_1[[#This Row],[ Total Revenue ]])</f>
        <v>0.57034101096887058</v>
      </c>
      <c r="N1469" s="63">
        <f>+Table1_1[[#This Row],[Operating Profit (Gross Profit - Total operating expenses)]]/Table1_1[[#This Row],[ Total Revenue ]]</f>
        <v>0.28308664520477739</v>
      </c>
    </row>
    <row r="1470" spans="1:14" x14ac:dyDescent="0.35">
      <c r="A1470" t="s">
        <v>292</v>
      </c>
      <c r="B1470" t="s">
        <v>17</v>
      </c>
      <c r="C1470" s="1">
        <v>42735</v>
      </c>
      <c r="D1470" s="2">
        <v>2040486000</v>
      </c>
      <c r="E1470" t="s">
        <v>12</v>
      </c>
      <c r="F1470" s="2">
        <v>842010000</v>
      </c>
      <c r="G1470" t="s">
        <v>12</v>
      </c>
      <c r="H1470" s="2">
        <v>568108000</v>
      </c>
      <c r="I1470" t="s">
        <v>52</v>
      </c>
      <c r="J1470" t="s">
        <v>53</v>
      </c>
      <c r="K1470" s="2" t="e">
        <f>+Table1_1[[#This Row],[ Total Revenue ]]-Table1_1[[#This Row],[ Cost of Goods Sold ]]</f>
        <v>#VALUE!</v>
      </c>
      <c r="L1470" s="2" t="e">
        <f>Table1_1[[#This Row],[Gross Profit (Total Revenue - Cost of Goods Sold)]]-SUM(F1470:H1470)</f>
        <v>#VALUE!</v>
      </c>
      <c r="M1470" s="63" t="e">
        <f>1-(Table1_1[[#This Row],[ Cost of Goods Sold ]]/Table1_1[[#This Row],[ Total Revenue ]])</f>
        <v>#VALUE!</v>
      </c>
      <c r="N1470" s="63" t="e">
        <f>+Table1_1[[#This Row],[Operating Profit (Gross Profit - Total operating expenses)]]/Table1_1[[#This Row],[ Total Revenue ]]</f>
        <v>#VALUE!</v>
      </c>
    </row>
    <row r="1471" spans="1:14" x14ac:dyDescent="0.35">
      <c r="A1471" t="s">
        <v>293</v>
      </c>
      <c r="B1471" t="s">
        <v>17</v>
      </c>
      <c r="C1471" s="1">
        <v>42400</v>
      </c>
      <c r="D1471" s="2">
        <v>88519000000</v>
      </c>
      <c r="E1471" s="2">
        <v>58254000000</v>
      </c>
      <c r="F1471" s="2">
        <v>16801000000</v>
      </c>
      <c r="G1471" t="s">
        <v>12</v>
      </c>
      <c r="H1471" s="2">
        <v>1690000000</v>
      </c>
      <c r="I1471" t="s">
        <v>19</v>
      </c>
      <c r="J1471" t="s">
        <v>294</v>
      </c>
      <c r="K1471" s="2">
        <f>+Table1_1[[#This Row],[ Total Revenue ]]-Table1_1[[#This Row],[ Cost of Goods Sold ]]</f>
        <v>30265000000</v>
      </c>
      <c r="L1471" s="2">
        <f>Table1_1[[#This Row],[Gross Profit (Total Revenue - Cost of Goods Sold)]]-SUM(F1471:H1471)</f>
        <v>11774000000</v>
      </c>
      <c r="M1471" s="63">
        <f>1-(Table1_1[[#This Row],[ Cost of Goods Sold ]]/Table1_1[[#This Row],[ Total Revenue ]])</f>
        <v>0.34190399801172633</v>
      </c>
      <c r="N1471" s="63">
        <f>+Table1_1[[#This Row],[Operating Profit (Gross Profit - Total operating expenses)]]/Table1_1[[#This Row],[ Total Revenue ]]</f>
        <v>0.13301099199042013</v>
      </c>
    </row>
    <row r="1472" spans="1:14" x14ac:dyDescent="0.35">
      <c r="A1472" t="s">
        <v>295</v>
      </c>
      <c r="B1472" t="s">
        <v>17</v>
      </c>
      <c r="C1472" s="1">
        <v>42369</v>
      </c>
      <c r="D1472" s="2">
        <v>6636000000</v>
      </c>
      <c r="E1472" s="2">
        <v>3323000000</v>
      </c>
      <c r="F1472" s="2">
        <v>703000000</v>
      </c>
      <c r="G1472" t="s">
        <v>12</v>
      </c>
      <c r="H1472" s="2">
        <v>3955000000</v>
      </c>
      <c r="I1472" t="s">
        <v>83</v>
      </c>
      <c r="J1472" t="s">
        <v>144</v>
      </c>
      <c r="K1472" s="2">
        <f>+Table1_1[[#This Row],[ Total Revenue ]]-Table1_1[[#This Row],[ Cost of Goods Sold ]]</f>
        <v>3313000000</v>
      </c>
      <c r="L1472" s="2">
        <f>Table1_1[[#This Row],[Gross Profit (Total Revenue - Cost of Goods Sold)]]-SUM(F1472:H1472)</f>
        <v>-1345000000</v>
      </c>
      <c r="M1472" s="63">
        <f>1-(Table1_1[[#This Row],[ Cost of Goods Sold ]]/Table1_1[[#This Row],[ Total Revenue ]])</f>
        <v>0.49924653405666064</v>
      </c>
      <c r="N1472" s="63">
        <f>+Table1_1[[#This Row],[Operating Profit (Gross Profit - Total operating expenses)]]/Table1_1[[#This Row],[ Total Revenue ]]</f>
        <v>-0.20268233875828812</v>
      </c>
    </row>
    <row r="1473" spans="1:14" x14ac:dyDescent="0.35">
      <c r="A1473" t="s">
        <v>296</v>
      </c>
      <c r="B1473" t="s">
        <v>17</v>
      </c>
      <c r="C1473" s="1">
        <v>42369</v>
      </c>
      <c r="D1473" s="2">
        <v>18377000000</v>
      </c>
      <c r="E1473" s="2">
        <v>10775000000</v>
      </c>
      <c r="F1473" t="s">
        <v>12</v>
      </c>
      <c r="G1473" t="s">
        <v>12</v>
      </c>
      <c r="H1473" s="2">
        <v>5274000000</v>
      </c>
      <c r="I1473" t="s">
        <v>47</v>
      </c>
      <c r="J1473" t="s">
        <v>50</v>
      </c>
      <c r="K1473" s="2">
        <f>+Table1_1[[#This Row],[ Total Revenue ]]-Table1_1[[#This Row],[ Cost of Goods Sold ]]</f>
        <v>7602000000</v>
      </c>
      <c r="L1473" s="2">
        <f>Table1_1[[#This Row],[Gross Profit (Total Revenue - Cost of Goods Sold)]]-SUM(F1473:H1473)</f>
        <v>2328000000</v>
      </c>
      <c r="M1473" s="63">
        <f>1-(Table1_1[[#This Row],[ Cost of Goods Sold ]]/Table1_1[[#This Row],[ Total Revenue ]])</f>
        <v>0.41366926048865427</v>
      </c>
      <c r="N1473" s="63">
        <f>+Table1_1[[#This Row],[Operating Profit (Gross Profit - Total operating expenses)]]/Table1_1[[#This Row],[ Total Revenue ]]</f>
        <v>0.12668008924198726</v>
      </c>
    </row>
    <row r="1474" spans="1:14" x14ac:dyDescent="0.35">
      <c r="A1474" t="s">
        <v>297</v>
      </c>
      <c r="B1474" t="s">
        <v>17</v>
      </c>
      <c r="C1474" s="1">
        <v>42369</v>
      </c>
      <c r="D1474" s="2">
        <v>5995402000</v>
      </c>
      <c r="E1474" s="2">
        <v>3619612000</v>
      </c>
      <c r="F1474" s="2">
        <v>1220095000</v>
      </c>
      <c r="G1474" t="s">
        <v>12</v>
      </c>
      <c r="H1474" t="s">
        <v>12</v>
      </c>
      <c r="I1474" t="s">
        <v>19</v>
      </c>
      <c r="J1474" t="s">
        <v>298</v>
      </c>
      <c r="K1474" s="2">
        <f>+Table1_1[[#This Row],[ Total Revenue ]]-Table1_1[[#This Row],[ Cost of Goods Sold ]]</f>
        <v>2375790000</v>
      </c>
      <c r="L1474" s="2">
        <f>Table1_1[[#This Row],[Gross Profit (Total Revenue - Cost of Goods Sold)]]-SUM(F1474:H1474)</f>
        <v>1155695000</v>
      </c>
      <c r="M1474" s="63">
        <f>1-(Table1_1[[#This Row],[ Cost of Goods Sold ]]/Table1_1[[#This Row],[ Total Revenue ]])</f>
        <v>0.39626867389376064</v>
      </c>
      <c r="N1474" s="63">
        <f>+Table1_1[[#This Row],[Operating Profit (Gross Profit - Total operating expenses)]]/Table1_1[[#This Row],[ Total Revenue ]]</f>
        <v>0.19276355447057594</v>
      </c>
    </row>
    <row r="1475" spans="1:14" x14ac:dyDescent="0.35">
      <c r="A1475" t="s">
        <v>299</v>
      </c>
      <c r="B1475" t="s">
        <v>17</v>
      </c>
      <c r="C1475" s="1">
        <v>42637</v>
      </c>
      <c r="D1475" s="2">
        <v>2832700000</v>
      </c>
      <c r="E1475" s="2">
        <v>1269400000</v>
      </c>
      <c r="F1475" s="2">
        <v>682400000</v>
      </c>
      <c r="G1475" s="2">
        <v>232100000</v>
      </c>
      <c r="H1475" s="2">
        <v>89700000</v>
      </c>
      <c r="I1475" t="s">
        <v>25</v>
      </c>
      <c r="J1475" t="s">
        <v>30</v>
      </c>
      <c r="K1475" s="2">
        <f>+Table1_1[[#This Row],[ Total Revenue ]]-Table1_1[[#This Row],[ Cost of Goods Sold ]]</f>
        <v>1563300000</v>
      </c>
      <c r="L1475" s="2">
        <f>Table1_1[[#This Row],[Gross Profit (Total Revenue - Cost of Goods Sold)]]-SUM(F1475:H1475)</f>
        <v>559100000</v>
      </c>
      <c r="M1475" s="63">
        <f>1-(Table1_1[[#This Row],[ Cost of Goods Sold ]]/Table1_1[[#This Row],[ Total Revenue ]])</f>
        <v>0.55187630176157021</v>
      </c>
      <c r="N1475" s="63">
        <f>+Table1_1[[#This Row],[Operating Profit (Gross Profit - Total operating expenses)]]/Table1_1[[#This Row],[ Total Revenue ]]</f>
        <v>0.19737353055388851</v>
      </c>
    </row>
    <row r="1476" spans="1:14" x14ac:dyDescent="0.35">
      <c r="A1476" t="s">
        <v>300</v>
      </c>
      <c r="B1476" t="s">
        <v>17</v>
      </c>
      <c r="C1476" s="1">
        <v>42735</v>
      </c>
      <c r="D1476" s="2">
        <v>39302000000</v>
      </c>
      <c r="E1476" s="2">
        <v>27150000000</v>
      </c>
      <c r="F1476" s="2">
        <v>5469000000</v>
      </c>
      <c r="G1476" t="s">
        <v>12</v>
      </c>
      <c r="H1476" t="s">
        <v>12</v>
      </c>
      <c r="I1476" t="s">
        <v>13</v>
      </c>
      <c r="J1476" t="s">
        <v>164</v>
      </c>
      <c r="K1476" s="2">
        <f>+Table1_1[[#This Row],[ Total Revenue ]]-Table1_1[[#This Row],[ Cost of Goods Sold ]]</f>
        <v>12152000000</v>
      </c>
      <c r="L1476" s="2">
        <f>Table1_1[[#This Row],[Gross Profit (Total Revenue - Cost of Goods Sold)]]-SUM(F1476:H1476)</f>
        <v>6683000000</v>
      </c>
      <c r="M1476" s="63">
        <f>1-(Table1_1[[#This Row],[ Cost of Goods Sold ]]/Table1_1[[#This Row],[ Total Revenue ]])</f>
        <v>0.3091954607907994</v>
      </c>
      <c r="N1476" s="63">
        <f>+Table1_1[[#This Row],[Operating Profit (Gross Profit - Total operating expenses)]]/Table1_1[[#This Row],[ Total Revenue ]]</f>
        <v>0.17004223703628313</v>
      </c>
    </row>
    <row r="1477" spans="1:14" x14ac:dyDescent="0.35">
      <c r="A1477" t="s">
        <v>301</v>
      </c>
      <c r="B1477" t="s">
        <v>17</v>
      </c>
      <c r="C1477" s="1">
        <v>42643</v>
      </c>
      <c r="D1477" s="2">
        <v>1624232000</v>
      </c>
      <c r="E1477" s="2">
        <v>898805000</v>
      </c>
      <c r="F1477" s="2">
        <v>136287000</v>
      </c>
      <c r="G1477" s="2">
        <v>10269000</v>
      </c>
      <c r="H1477" s="2">
        <v>598587000</v>
      </c>
      <c r="I1477" t="s">
        <v>83</v>
      </c>
      <c r="J1477" t="s">
        <v>302</v>
      </c>
      <c r="K1477" s="2">
        <f>+Table1_1[[#This Row],[ Total Revenue ]]-Table1_1[[#This Row],[ Cost of Goods Sold ]]</f>
        <v>725427000</v>
      </c>
      <c r="L1477" s="2">
        <f>Table1_1[[#This Row],[Gross Profit (Total Revenue - Cost of Goods Sold)]]-SUM(F1477:H1477)</f>
        <v>-19716000</v>
      </c>
      <c r="M1477" s="63">
        <f>1-(Table1_1[[#This Row],[ Cost of Goods Sold ]]/Table1_1[[#This Row],[ Total Revenue ]])</f>
        <v>0.44662769850612472</v>
      </c>
      <c r="N1477" s="63">
        <f>+Table1_1[[#This Row],[Operating Profit (Gross Profit - Total operating expenses)]]/Table1_1[[#This Row],[ Total Revenue ]]</f>
        <v>-1.2138659994385039E-2</v>
      </c>
    </row>
    <row r="1478" spans="1:14" x14ac:dyDescent="0.35">
      <c r="A1478" t="s">
        <v>305</v>
      </c>
      <c r="B1478" t="s">
        <v>17</v>
      </c>
      <c r="C1478" s="1">
        <v>42674</v>
      </c>
      <c r="D1478" s="2">
        <v>48238000000</v>
      </c>
      <c r="E1478" s="2">
        <v>39240000000</v>
      </c>
      <c r="F1478" s="2">
        <v>4019000000</v>
      </c>
      <c r="G1478" s="2">
        <v>1209000000</v>
      </c>
      <c r="H1478" s="2">
        <v>16000000</v>
      </c>
      <c r="I1478" t="s">
        <v>22</v>
      </c>
      <c r="J1478" t="s">
        <v>23</v>
      </c>
      <c r="K1478" s="2">
        <f>+Table1_1[[#This Row],[ Total Revenue ]]-Table1_1[[#This Row],[ Cost of Goods Sold ]]</f>
        <v>8998000000</v>
      </c>
      <c r="L1478" s="2">
        <f>Table1_1[[#This Row],[Gross Profit (Total Revenue - Cost of Goods Sold)]]-SUM(F1478:H1478)</f>
        <v>3754000000</v>
      </c>
      <c r="M1478" s="63">
        <f>1-(Table1_1[[#This Row],[ Cost of Goods Sold ]]/Table1_1[[#This Row],[ Total Revenue ]])</f>
        <v>0.18653343836809155</v>
      </c>
      <c r="N1478" s="63">
        <f>+Table1_1[[#This Row],[Operating Profit (Gross Profit - Total operating expenses)]]/Table1_1[[#This Row],[ Total Revenue ]]</f>
        <v>7.7822463617894605E-2</v>
      </c>
    </row>
    <row r="1479" spans="1:14" x14ac:dyDescent="0.35">
      <c r="A1479" t="s">
        <v>306</v>
      </c>
      <c r="B1479" t="s">
        <v>17</v>
      </c>
      <c r="C1479" s="1">
        <v>42490</v>
      </c>
      <c r="D1479" s="2">
        <v>3038153000</v>
      </c>
      <c r="E1479" s="2">
        <v>1250320000</v>
      </c>
      <c r="F1479" s="2">
        <v>905648000</v>
      </c>
      <c r="G1479" t="s">
        <v>12</v>
      </c>
      <c r="H1479" s="2">
        <v>173598000</v>
      </c>
      <c r="I1479" t="s">
        <v>47</v>
      </c>
      <c r="J1479" t="s">
        <v>100</v>
      </c>
      <c r="K1479" s="2">
        <f>+Table1_1[[#This Row],[ Total Revenue ]]-Table1_1[[#This Row],[ Cost of Goods Sold ]]</f>
        <v>1787833000</v>
      </c>
      <c r="L1479" s="2">
        <f>Table1_1[[#This Row],[Gross Profit (Total Revenue - Cost of Goods Sold)]]-SUM(F1479:H1479)</f>
        <v>708587000</v>
      </c>
      <c r="M1479" s="63">
        <f>1-(Table1_1[[#This Row],[ Cost of Goods Sold ]]/Table1_1[[#This Row],[ Total Revenue ]])</f>
        <v>0.58846048898788172</v>
      </c>
      <c r="N1479" s="63">
        <f>+Table1_1[[#This Row],[Operating Profit (Gross Profit - Total operating expenses)]]/Table1_1[[#This Row],[ Total Revenue ]]</f>
        <v>0.23322953123163975</v>
      </c>
    </row>
    <row r="1480" spans="1:14" x14ac:dyDescent="0.35">
      <c r="A1480" t="s">
        <v>307</v>
      </c>
      <c r="B1480" t="s">
        <v>17</v>
      </c>
      <c r="C1480" s="1">
        <v>42673</v>
      </c>
      <c r="D1480" s="2">
        <v>9523224000</v>
      </c>
      <c r="E1480" s="2">
        <v>7365049000</v>
      </c>
      <c r="F1480" s="2">
        <v>871974000</v>
      </c>
      <c r="G1480" t="s">
        <v>12</v>
      </c>
      <c r="H1480" t="s">
        <v>12</v>
      </c>
      <c r="I1480" t="s">
        <v>36</v>
      </c>
      <c r="J1480" t="s">
        <v>124</v>
      </c>
      <c r="K1480" s="2">
        <f>+Table1_1[[#This Row],[ Total Revenue ]]-Table1_1[[#This Row],[ Cost of Goods Sold ]]</f>
        <v>2158175000</v>
      </c>
      <c r="L1480" s="2">
        <f>Table1_1[[#This Row],[Gross Profit (Total Revenue - Cost of Goods Sold)]]-SUM(F1480:H1480)</f>
        <v>1286201000</v>
      </c>
      <c r="M1480" s="63">
        <f>1-(Table1_1[[#This Row],[ Cost of Goods Sold ]]/Table1_1[[#This Row],[ Total Revenue ]])</f>
        <v>0.22662230773947978</v>
      </c>
      <c r="N1480" s="63">
        <f>+Table1_1[[#This Row],[Operating Profit (Gross Profit - Total operating expenses)]]/Table1_1[[#This Row],[ Total Revenue ]]</f>
        <v>0.13505940845243167</v>
      </c>
    </row>
    <row r="1481" spans="1:14" x14ac:dyDescent="0.35">
      <c r="A1481" t="s">
        <v>308</v>
      </c>
      <c r="B1481" t="s">
        <v>17</v>
      </c>
      <c r="C1481" s="1">
        <v>42552</v>
      </c>
      <c r="D1481" s="2">
        <v>7467000000</v>
      </c>
      <c r="E1481" s="2">
        <v>5132000000</v>
      </c>
      <c r="F1481" s="2">
        <v>1186000000</v>
      </c>
      <c r="G1481" t="s">
        <v>12</v>
      </c>
      <c r="H1481" t="s">
        <v>12</v>
      </c>
      <c r="I1481" t="s">
        <v>22</v>
      </c>
      <c r="J1481" t="s">
        <v>309</v>
      </c>
      <c r="K1481" s="2">
        <f>+Table1_1[[#This Row],[ Total Revenue ]]-Table1_1[[#This Row],[ Cost of Goods Sold ]]</f>
        <v>2335000000</v>
      </c>
      <c r="L1481" s="2">
        <f>Table1_1[[#This Row],[Gross Profit (Total Revenue - Cost of Goods Sold)]]-SUM(F1481:H1481)</f>
        <v>1149000000</v>
      </c>
      <c r="M1481" s="63">
        <f>1-(Table1_1[[#This Row],[ Cost of Goods Sold ]]/Table1_1[[#This Row],[ Total Revenue ]])</f>
        <v>0.31270925405115846</v>
      </c>
      <c r="N1481" s="63">
        <f>+Table1_1[[#This Row],[Operating Profit (Gross Profit - Total operating expenses)]]/Table1_1[[#This Row],[ Total Revenue ]]</f>
        <v>0.1538770590598634</v>
      </c>
    </row>
    <row r="1482" spans="1:14" x14ac:dyDescent="0.35">
      <c r="A1482" t="s">
        <v>310</v>
      </c>
      <c r="B1482" t="s">
        <v>17</v>
      </c>
      <c r="C1482" s="1">
        <v>42364</v>
      </c>
      <c r="D1482" s="2">
        <v>10629719000</v>
      </c>
      <c r="E1482" s="2">
        <v>7617460000</v>
      </c>
      <c r="F1482" s="2">
        <v>2243356000</v>
      </c>
      <c r="G1482" t="s">
        <v>12</v>
      </c>
      <c r="H1482" t="s">
        <v>12</v>
      </c>
      <c r="I1482" t="s">
        <v>25</v>
      </c>
      <c r="J1482" t="s">
        <v>28</v>
      </c>
      <c r="K1482" s="2">
        <f>+Table1_1[[#This Row],[ Total Revenue ]]-Table1_1[[#This Row],[ Cost of Goods Sold ]]</f>
        <v>3012259000</v>
      </c>
      <c r="L1482" s="2">
        <f>Table1_1[[#This Row],[Gross Profit (Total Revenue - Cost of Goods Sold)]]-SUM(F1482:H1482)</f>
        <v>768903000</v>
      </c>
      <c r="M1482" s="63">
        <f>1-(Table1_1[[#This Row],[ Cost of Goods Sold ]]/Table1_1[[#This Row],[ Total Revenue ]])</f>
        <v>0.28338086829952891</v>
      </c>
      <c r="N1482" s="63">
        <f>+Table1_1[[#This Row],[Operating Profit (Gross Profit - Total operating expenses)]]/Table1_1[[#This Row],[ Total Revenue ]]</f>
        <v>7.2335214129366915E-2</v>
      </c>
    </row>
    <row r="1483" spans="1:14" x14ac:dyDescent="0.35">
      <c r="A1483" t="s">
        <v>311</v>
      </c>
      <c r="B1483" t="s">
        <v>17</v>
      </c>
      <c r="C1483" s="1">
        <v>42369</v>
      </c>
      <c r="D1483" s="2">
        <v>5387000000</v>
      </c>
      <c r="E1483" s="2">
        <v>2012000000</v>
      </c>
      <c r="F1483" s="2">
        <v>2011000000</v>
      </c>
      <c r="G1483" t="s">
        <v>12</v>
      </c>
      <c r="H1483" s="2">
        <v>716000000</v>
      </c>
      <c r="I1483" t="s">
        <v>52</v>
      </c>
      <c r="J1483" t="s">
        <v>53</v>
      </c>
      <c r="K1483" s="2">
        <f>+Table1_1[[#This Row],[ Total Revenue ]]-Table1_1[[#This Row],[ Cost of Goods Sold ]]</f>
        <v>3375000000</v>
      </c>
      <c r="L1483" s="2">
        <f>Table1_1[[#This Row],[Gross Profit (Total Revenue - Cost of Goods Sold)]]-SUM(F1483:H1483)</f>
        <v>648000000</v>
      </c>
      <c r="M1483" s="63">
        <f>1-(Table1_1[[#This Row],[ Cost of Goods Sold ]]/Table1_1[[#This Row],[ Total Revenue ]])</f>
        <v>0.62650826062743636</v>
      </c>
      <c r="N1483" s="63">
        <f>+Table1_1[[#This Row],[Operating Profit (Gross Profit - Total operating expenses)]]/Table1_1[[#This Row],[ Total Revenue ]]</f>
        <v>0.1202895860404678</v>
      </c>
    </row>
    <row r="1484" spans="1:14" x14ac:dyDescent="0.35">
      <c r="A1484" t="s">
        <v>312</v>
      </c>
      <c r="B1484" t="s">
        <v>17</v>
      </c>
      <c r="C1484" s="1">
        <v>42369</v>
      </c>
      <c r="D1484" s="2">
        <v>7386626000</v>
      </c>
      <c r="E1484" s="2">
        <v>4003951000</v>
      </c>
      <c r="F1484" s="2">
        <v>1969308000</v>
      </c>
      <c r="G1484" t="s">
        <v>12</v>
      </c>
      <c r="H1484" t="s">
        <v>12</v>
      </c>
      <c r="I1484" t="s">
        <v>36</v>
      </c>
      <c r="J1484" t="s">
        <v>124</v>
      </c>
      <c r="K1484" s="2">
        <f>+Table1_1[[#This Row],[ Total Revenue ]]-Table1_1[[#This Row],[ Cost of Goods Sold ]]</f>
        <v>3382675000</v>
      </c>
      <c r="L1484" s="2">
        <f>Table1_1[[#This Row],[Gross Profit (Total Revenue - Cost of Goods Sold)]]-SUM(F1484:H1484)</f>
        <v>1413367000</v>
      </c>
      <c r="M1484" s="63">
        <f>1-(Table1_1[[#This Row],[ Cost of Goods Sold ]]/Table1_1[[#This Row],[ Total Revenue ]])</f>
        <v>0.45794588760822597</v>
      </c>
      <c r="N1484" s="63">
        <f>+Table1_1[[#This Row],[Operating Profit (Gross Profit - Total operating expenses)]]/Table1_1[[#This Row],[ Total Revenue ]]</f>
        <v>0.19134135124751139</v>
      </c>
    </row>
    <row r="1485" spans="1:14" x14ac:dyDescent="0.35">
      <c r="A1485" t="s">
        <v>313</v>
      </c>
      <c r="B1485" t="s">
        <v>17</v>
      </c>
      <c r="C1485" s="1">
        <v>42735</v>
      </c>
      <c r="D1485" s="2">
        <v>54379000000</v>
      </c>
      <c r="E1485" s="2">
        <v>45007000000</v>
      </c>
      <c r="F1485" t="s">
        <v>12</v>
      </c>
      <c r="G1485" t="s">
        <v>12</v>
      </c>
      <c r="H1485" s="2">
        <v>7631000000</v>
      </c>
      <c r="I1485" t="s">
        <v>25</v>
      </c>
      <c r="J1485" t="s">
        <v>81</v>
      </c>
      <c r="K1485" s="2">
        <f>+Table1_1[[#This Row],[ Total Revenue ]]-Table1_1[[#This Row],[ Cost of Goods Sold ]]</f>
        <v>9372000000</v>
      </c>
      <c r="L1485" s="2">
        <f>Table1_1[[#This Row],[Gross Profit (Total Revenue - Cost of Goods Sold)]]-SUM(F1485:H1485)</f>
        <v>1741000000</v>
      </c>
      <c r="M1485" s="63">
        <f>1-(Table1_1[[#This Row],[ Cost of Goods Sold ]]/Table1_1[[#This Row],[ Total Revenue ]])</f>
        <v>0.17234594236745804</v>
      </c>
      <c r="N1485" s="63">
        <f>+Table1_1[[#This Row],[Operating Profit (Gross Profit - Total operating expenses)]]/Table1_1[[#This Row],[ Total Revenue ]]</f>
        <v>3.2016035601978708E-2</v>
      </c>
    </row>
    <row r="1486" spans="1:14" x14ac:dyDescent="0.35">
      <c r="A1486" t="s">
        <v>314</v>
      </c>
      <c r="B1486" t="s">
        <v>17</v>
      </c>
      <c r="C1486" s="1">
        <v>42369</v>
      </c>
      <c r="D1486" s="2">
        <v>81741000000</v>
      </c>
      <c r="E1486" s="2">
        <v>41057000000</v>
      </c>
      <c r="F1486" s="2">
        <v>19748000000</v>
      </c>
      <c r="G1486" s="2">
        <v>5247000000</v>
      </c>
      <c r="H1486" t="s">
        <v>12</v>
      </c>
      <c r="I1486" t="s">
        <v>22</v>
      </c>
      <c r="J1486" t="s">
        <v>176</v>
      </c>
      <c r="K1486" s="2">
        <f>+Table1_1[[#This Row],[ Total Revenue ]]-Table1_1[[#This Row],[ Cost of Goods Sold ]]</f>
        <v>40684000000</v>
      </c>
      <c r="L1486" s="2">
        <f>Table1_1[[#This Row],[Gross Profit (Total Revenue - Cost of Goods Sold)]]-SUM(F1486:H1486)</f>
        <v>15689000000</v>
      </c>
      <c r="M1486" s="63">
        <f>1-(Table1_1[[#This Row],[ Cost of Goods Sold ]]/Table1_1[[#This Row],[ Total Revenue ]])</f>
        <v>0.4977184032492874</v>
      </c>
      <c r="N1486" s="63">
        <f>+Table1_1[[#This Row],[Operating Profit (Gross Profit - Total operating expenses)]]/Table1_1[[#This Row],[ Total Revenue ]]</f>
        <v>0.19193550360284312</v>
      </c>
    </row>
    <row r="1487" spans="1:14" x14ac:dyDescent="0.35">
      <c r="A1487" t="s">
        <v>315</v>
      </c>
      <c r="B1487" t="s">
        <v>17</v>
      </c>
      <c r="C1487" s="1">
        <v>42369</v>
      </c>
      <c r="D1487" s="2">
        <v>1601892000</v>
      </c>
      <c r="E1487" s="2">
        <v>711622000</v>
      </c>
      <c r="F1487" s="2">
        <v>482465000</v>
      </c>
      <c r="G1487" s="2">
        <v>99681000</v>
      </c>
      <c r="H1487" t="s">
        <v>12</v>
      </c>
      <c r="I1487" t="s">
        <v>25</v>
      </c>
      <c r="J1487" t="s">
        <v>30</v>
      </c>
      <c r="K1487" s="2">
        <f>+Table1_1[[#This Row],[ Total Revenue ]]-Table1_1[[#This Row],[ Cost of Goods Sold ]]</f>
        <v>890270000</v>
      </c>
      <c r="L1487" s="2">
        <f>Table1_1[[#This Row],[Gross Profit (Total Revenue - Cost of Goods Sold)]]-SUM(F1487:H1487)</f>
        <v>308124000</v>
      </c>
      <c r="M1487" s="63">
        <f>1-(Table1_1[[#This Row],[ Cost of Goods Sold ]]/Table1_1[[#This Row],[ Total Revenue ]])</f>
        <v>0.55576156195299053</v>
      </c>
      <c r="N1487" s="63">
        <f>+Table1_1[[#This Row],[Operating Profit (Gross Profit - Total operating expenses)]]/Table1_1[[#This Row],[ Total Revenue ]]</f>
        <v>0.19235004607052161</v>
      </c>
    </row>
    <row r="1488" spans="1:14" x14ac:dyDescent="0.35">
      <c r="A1488" t="s">
        <v>316</v>
      </c>
      <c r="B1488" t="s">
        <v>17</v>
      </c>
      <c r="C1488" s="1">
        <v>42369</v>
      </c>
      <c r="D1488" s="2">
        <v>3023189000</v>
      </c>
      <c r="E1488" s="2">
        <v>1671590000</v>
      </c>
      <c r="F1488" s="2">
        <v>509557000</v>
      </c>
      <c r="G1488" s="2">
        <v>246101000</v>
      </c>
      <c r="H1488" t="s">
        <v>12</v>
      </c>
      <c r="I1488" t="s">
        <v>59</v>
      </c>
      <c r="J1488" t="s">
        <v>60</v>
      </c>
      <c r="K1488" s="2">
        <f>+Table1_1[[#This Row],[ Total Revenue ]]-Table1_1[[#This Row],[ Cost of Goods Sold ]]</f>
        <v>1351599000</v>
      </c>
      <c r="L1488" s="2">
        <f>Table1_1[[#This Row],[Gross Profit (Total Revenue - Cost of Goods Sold)]]-SUM(F1488:H1488)</f>
        <v>595941000</v>
      </c>
      <c r="M1488" s="63">
        <f>1-(Table1_1[[#This Row],[ Cost of Goods Sold ]]/Table1_1[[#This Row],[ Total Revenue ]])</f>
        <v>0.44707724194550857</v>
      </c>
      <c r="N1488" s="63">
        <f>+Table1_1[[#This Row],[Operating Profit (Gross Profit - Total operating expenses)]]/Table1_1[[#This Row],[ Total Revenue ]]</f>
        <v>0.19712330257883315</v>
      </c>
    </row>
    <row r="1489" spans="1:14" x14ac:dyDescent="0.35">
      <c r="A1489" t="s">
        <v>317</v>
      </c>
      <c r="B1489" t="s">
        <v>17</v>
      </c>
      <c r="C1489" s="1">
        <v>42736</v>
      </c>
      <c r="D1489" s="2">
        <v>2398373000</v>
      </c>
      <c r="E1489" s="2">
        <v>731925000</v>
      </c>
      <c r="F1489" s="2">
        <v>584491000</v>
      </c>
      <c r="G1489" s="2">
        <v>504415000</v>
      </c>
      <c r="H1489" t="s">
        <v>12</v>
      </c>
      <c r="I1489" t="s">
        <v>25</v>
      </c>
      <c r="J1489" t="s">
        <v>318</v>
      </c>
      <c r="K1489" s="2">
        <f>+Table1_1[[#This Row],[ Total Revenue ]]-Table1_1[[#This Row],[ Cost of Goods Sold ]]</f>
        <v>1666448000</v>
      </c>
      <c r="L1489" s="2">
        <f>Table1_1[[#This Row],[Gross Profit (Total Revenue - Cost of Goods Sold)]]-SUM(F1489:H1489)</f>
        <v>577542000</v>
      </c>
      <c r="M1489" s="63">
        <f>1-(Table1_1[[#This Row],[ Cost of Goods Sold ]]/Table1_1[[#This Row],[ Total Revenue ]])</f>
        <v>0.69482436635168932</v>
      </c>
      <c r="N1489" s="63">
        <f>+Table1_1[[#This Row],[Operating Profit (Gross Profit - Total operating expenses)]]/Table1_1[[#This Row],[ Total Revenue ]]</f>
        <v>0.24080574622879761</v>
      </c>
    </row>
    <row r="1490" spans="1:14" x14ac:dyDescent="0.35">
      <c r="A1490" t="s">
        <v>319</v>
      </c>
      <c r="B1490" t="s">
        <v>17</v>
      </c>
      <c r="C1490" s="1">
        <v>42735</v>
      </c>
      <c r="D1490" s="2">
        <v>59387000000</v>
      </c>
      <c r="E1490" s="2">
        <v>23196000000</v>
      </c>
      <c r="F1490" s="2">
        <v>8397000000</v>
      </c>
      <c r="G1490" s="2">
        <v>12740000000</v>
      </c>
      <c r="H1490" s="2">
        <v>294000000</v>
      </c>
      <c r="I1490" t="s">
        <v>22</v>
      </c>
      <c r="J1490" t="s">
        <v>34</v>
      </c>
      <c r="K1490" s="2">
        <f>+Table1_1[[#This Row],[ Total Revenue ]]-Table1_1[[#This Row],[ Cost of Goods Sold ]]</f>
        <v>36191000000</v>
      </c>
      <c r="L1490" s="2">
        <f>Table1_1[[#This Row],[Gross Profit (Total Revenue - Cost of Goods Sold)]]-SUM(F1490:H1490)</f>
        <v>14760000000</v>
      </c>
      <c r="M1490" s="63">
        <f>1-(Table1_1[[#This Row],[ Cost of Goods Sold ]]/Table1_1[[#This Row],[ Total Revenue ]])</f>
        <v>0.60940946671830543</v>
      </c>
      <c r="N1490" s="63">
        <f>+Table1_1[[#This Row],[Operating Profit (Gross Profit - Total operating expenses)]]/Table1_1[[#This Row],[ Total Revenue ]]</f>
        <v>0.24853924259518076</v>
      </c>
    </row>
    <row r="1491" spans="1:14" x14ac:dyDescent="0.35">
      <c r="A1491" t="s">
        <v>320</v>
      </c>
      <c r="B1491" t="s">
        <v>17</v>
      </c>
      <c r="C1491" s="1">
        <v>42582</v>
      </c>
      <c r="D1491" s="2">
        <v>4694000000</v>
      </c>
      <c r="E1491" s="2">
        <v>730000000</v>
      </c>
      <c r="F1491" s="2">
        <v>1807000000</v>
      </c>
      <c r="G1491" s="2">
        <v>881000000</v>
      </c>
      <c r="H1491" s="2">
        <v>34000000</v>
      </c>
      <c r="I1491" t="s">
        <v>22</v>
      </c>
      <c r="J1491" t="s">
        <v>57</v>
      </c>
      <c r="K1491" s="2">
        <f>+Table1_1[[#This Row],[ Total Revenue ]]-Table1_1[[#This Row],[ Cost of Goods Sold ]]</f>
        <v>3964000000</v>
      </c>
      <c r="L1491" s="2">
        <f>Table1_1[[#This Row],[Gross Profit (Total Revenue - Cost of Goods Sold)]]-SUM(F1491:H1491)</f>
        <v>1242000000</v>
      </c>
      <c r="M1491" s="63">
        <f>1-(Table1_1[[#This Row],[ Cost of Goods Sold ]]/Table1_1[[#This Row],[ Total Revenue ]])</f>
        <v>0.84448231785257777</v>
      </c>
      <c r="N1491" s="63">
        <f>+Table1_1[[#This Row],[Operating Profit (Gross Profit - Total operating expenses)]]/Table1_1[[#This Row],[ Total Revenue ]]</f>
        <v>0.26459309757136773</v>
      </c>
    </row>
    <row r="1492" spans="1:14" x14ac:dyDescent="0.35">
      <c r="A1492" t="s">
        <v>321</v>
      </c>
      <c r="B1492" t="s">
        <v>17</v>
      </c>
      <c r="C1492" s="1">
        <v>42369</v>
      </c>
      <c r="D1492" s="2">
        <v>22365000000</v>
      </c>
      <c r="E1492" s="2">
        <v>15468000000</v>
      </c>
      <c r="F1492" s="2">
        <v>3219000000</v>
      </c>
      <c r="G1492" t="s">
        <v>12</v>
      </c>
      <c r="H1492" s="2">
        <v>1294000000</v>
      </c>
      <c r="I1492" t="s">
        <v>59</v>
      </c>
      <c r="J1492" t="s">
        <v>96</v>
      </c>
      <c r="K1492" s="2">
        <f>+Table1_1[[#This Row],[ Total Revenue ]]-Table1_1[[#This Row],[ Cost of Goods Sold ]]</f>
        <v>6897000000</v>
      </c>
      <c r="L1492" s="2">
        <f>Table1_1[[#This Row],[Gross Profit (Total Revenue - Cost of Goods Sold)]]-SUM(F1492:H1492)</f>
        <v>2384000000</v>
      </c>
      <c r="M1492" s="63">
        <f>1-(Table1_1[[#This Row],[ Cost of Goods Sold ]]/Table1_1[[#This Row],[ Total Revenue ]])</f>
        <v>0.30838363514419853</v>
      </c>
      <c r="N1492" s="63">
        <f>+Table1_1[[#This Row],[Operating Profit (Gross Profit - Total operating expenses)]]/Table1_1[[#This Row],[ Total Revenue ]]</f>
        <v>0.10659512631343618</v>
      </c>
    </row>
    <row r="1493" spans="1:14" x14ac:dyDescent="0.35">
      <c r="A1493" t="s">
        <v>322</v>
      </c>
      <c r="B1493" t="s">
        <v>17</v>
      </c>
      <c r="C1493" s="1">
        <v>42369</v>
      </c>
      <c r="D1493" s="2">
        <v>7613800000</v>
      </c>
      <c r="E1493" t="s">
        <v>12</v>
      </c>
      <c r="F1493" s="2">
        <v>6742700000</v>
      </c>
      <c r="G1493" t="s">
        <v>12</v>
      </c>
      <c r="H1493" t="s">
        <v>12</v>
      </c>
      <c r="I1493" t="s">
        <v>19</v>
      </c>
      <c r="J1493" t="s">
        <v>323</v>
      </c>
      <c r="K1493" s="2" t="e">
        <f>+Table1_1[[#This Row],[ Total Revenue ]]-Table1_1[[#This Row],[ Cost of Goods Sold ]]</f>
        <v>#VALUE!</v>
      </c>
      <c r="L1493" s="2" t="e">
        <f>Table1_1[[#This Row],[Gross Profit (Total Revenue - Cost of Goods Sold)]]-SUM(F1493:H1493)</f>
        <v>#VALUE!</v>
      </c>
      <c r="M1493" s="63" t="e">
        <f>1-(Table1_1[[#This Row],[ Cost of Goods Sold ]]/Table1_1[[#This Row],[ Total Revenue ]])</f>
        <v>#VALUE!</v>
      </c>
      <c r="N1493" s="63" t="e">
        <f>+Table1_1[[#This Row],[Operating Profit (Gross Profit - Total operating expenses)]]/Table1_1[[#This Row],[ Total Revenue ]]</f>
        <v>#VALUE!</v>
      </c>
    </row>
    <row r="1494" spans="1:14" x14ac:dyDescent="0.35">
      <c r="A1494" t="s">
        <v>324</v>
      </c>
      <c r="B1494" t="s">
        <v>17</v>
      </c>
      <c r="C1494" s="1">
        <v>42369</v>
      </c>
      <c r="D1494" s="2">
        <v>3007976000</v>
      </c>
      <c r="E1494" s="2">
        <v>1290025000</v>
      </c>
      <c r="F1494" s="2">
        <v>844960000</v>
      </c>
      <c r="G1494" t="s">
        <v>12</v>
      </c>
      <c r="H1494" s="2">
        <v>345464000</v>
      </c>
      <c r="I1494" t="s">
        <v>52</v>
      </c>
      <c r="J1494" t="s">
        <v>53</v>
      </c>
      <c r="K1494" s="2">
        <f>+Table1_1[[#This Row],[ Total Revenue ]]-Table1_1[[#This Row],[ Cost of Goods Sold ]]</f>
        <v>1717951000</v>
      </c>
      <c r="L1494" s="2">
        <f>Table1_1[[#This Row],[Gross Profit (Total Revenue - Cost of Goods Sold)]]-SUM(F1494:H1494)</f>
        <v>527527000</v>
      </c>
      <c r="M1494" s="63">
        <f>1-(Table1_1[[#This Row],[ Cost of Goods Sold ]]/Table1_1[[#This Row],[ Total Revenue ]])</f>
        <v>0.57113188403098958</v>
      </c>
      <c r="N1494" s="63">
        <f>+Table1_1[[#This Row],[Operating Profit (Gross Profit - Total operating expenses)]]/Table1_1[[#This Row],[ Total Revenue ]]</f>
        <v>0.17537606683032045</v>
      </c>
    </row>
    <row r="1495" spans="1:14" x14ac:dyDescent="0.35">
      <c r="A1495" t="s">
        <v>325</v>
      </c>
      <c r="B1495" t="s">
        <v>17</v>
      </c>
      <c r="C1495" s="1">
        <v>42735</v>
      </c>
      <c r="D1495" s="2">
        <v>2704400000</v>
      </c>
      <c r="E1495" s="2">
        <v>814300000</v>
      </c>
      <c r="F1495" s="2">
        <v>705300000</v>
      </c>
      <c r="G1495" s="2">
        <v>239600000</v>
      </c>
      <c r="H1495" t="s">
        <v>12</v>
      </c>
      <c r="I1495" t="s">
        <v>25</v>
      </c>
      <c r="J1495" t="s">
        <v>30</v>
      </c>
      <c r="K1495" s="2">
        <f>+Table1_1[[#This Row],[ Total Revenue ]]-Table1_1[[#This Row],[ Cost of Goods Sold ]]</f>
        <v>1890100000</v>
      </c>
      <c r="L1495" s="2">
        <f>Table1_1[[#This Row],[Gross Profit (Total Revenue - Cost of Goods Sold)]]-SUM(F1495:H1495)</f>
        <v>945200000</v>
      </c>
      <c r="M1495" s="63">
        <f>1-(Table1_1[[#This Row],[ Cost of Goods Sold ]]/Table1_1[[#This Row],[ Total Revenue ]])</f>
        <v>0.69889809199822506</v>
      </c>
      <c r="N1495" s="63">
        <f>+Table1_1[[#This Row],[Operating Profit (Gross Profit - Total operating expenses)]]/Table1_1[[#This Row],[ Total Revenue ]]</f>
        <v>0.34950451116698711</v>
      </c>
    </row>
    <row r="1496" spans="1:14" x14ac:dyDescent="0.35">
      <c r="A1496" t="s">
        <v>326</v>
      </c>
      <c r="B1496" t="s">
        <v>17</v>
      </c>
      <c r="C1496" s="1">
        <v>42735</v>
      </c>
      <c r="D1496" s="2">
        <v>13599000000</v>
      </c>
      <c r="E1496" s="2">
        <v>7896000000</v>
      </c>
      <c r="F1496" s="2">
        <v>2415000000</v>
      </c>
      <c r="G1496" t="s">
        <v>12</v>
      </c>
      <c r="H1496" s="2">
        <v>224000000</v>
      </c>
      <c r="I1496" t="s">
        <v>13</v>
      </c>
      <c r="J1496" t="s">
        <v>157</v>
      </c>
      <c r="K1496" s="2">
        <f>+Table1_1[[#This Row],[ Total Revenue ]]-Table1_1[[#This Row],[ Cost of Goods Sold ]]</f>
        <v>5703000000</v>
      </c>
      <c r="L1496" s="2">
        <f>Table1_1[[#This Row],[Gross Profit (Total Revenue - Cost of Goods Sold)]]-SUM(F1496:H1496)</f>
        <v>3064000000</v>
      </c>
      <c r="M1496" s="63">
        <f>1-(Table1_1[[#This Row],[ Cost of Goods Sold ]]/Table1_1[[#This Row],[ Total Revenue ]])</f>
        <v>0.41936907125523937</v>
      </c>
      <c r="N1496" s="63">
        <f>+Table1_1[[#This Row],[Operating Profit (Gross Profit - Total operating expenses)]]/Table1_1[[#This Row],[ Total Revenue ]]</f>
        <v>0.22531068460916243</v>
      </c>
    </row>
    <row r="1497" spans="1:14" x14ac:dyDescent="0.35">
      <c r="A1497" t="s">
        <v>327</v>
      </c>
      <c r="B1497" t="s">
        <v>17</v>
      </c>
      <c r="C1497" s="1">
        <v>42369</v>
      </c>
      <c r="D1497" s="2">
        <v>5122900000</v>
      </c>
      <c r="E1497" t="s">
        <v>12</v>
      </c>
      <c r="F1497" s="2">
        <v>3764500000</v>
      </c>
      <c r="G1497" t="s">
        <v>12</v>
      </c>
      <c r="H1497" t="s">
        <v>12</v>
      </c>
      <c r="I1497" t="s">
        <v>47</v>
      </c>
      <c r="J1497" t="s">
        <v>73</v>
      </c>
      <c r="K1497" s="2" t="e">
        <f>+Table1_1[[#This Row],[ Total Revenue ]]-Table1_1[[#This Row],[ Cost of Goods Sold ]]</f>
        <v>#VALUE!</v>
      </c>
      <c r="L1497" s="2" t="e">
        <f>Table1_1[[#This Row],[Gross Profit (Total Revenue - Cost of Goods Sold)]]-SUM(F1497:H1497)</f>
        <v>#VALUE!</v>
      </c>
      <c r="M1497" s="63" t="e">
        <f>1-(Table1_1[[#This Row],[ Cost of Goods Sold ]]/Table1_1[[#This Row],[ Total Revenue ]])</f>
        <v>#VALUE!</v>
      </c>
      <c r="N1497" s="63" t="e">
        <f>+Table1_1[[#This Row],[Operating Profit (Gross Profit - Total operating expenses)]]/Table1_1[[#This Row],[ Total Revenue ]]</f>
        <v>#VALUE!</v>
      </c>
    </row>
    <row r="1498" spans="1:14" x14ac:dyDescent="0.35">
      <c r="A1498" t="s">
        <v>328</v>
      </c>
      <c r="B1498" t="s">
        <v>17</v>
      </c>
      <c r="C1498" s="1">
        <v>42369</v>
      </c>
      <c r="D1498" s="2">
        <v>6187646000</v>
      </c>
      <c r="E1498" s="2">
        <v>3665578000</v>
      </c>
      <c r="F1498" s="2">
        <v>1466761000</v>
      </c>
      <c r="G1498" t="s">
        <v>12</v>
      </c>
      <c r="H1498" s="2">
        <v>339613000</v>
      </c>
      <c r="I1498" t="s">
        <v>13</v>
      </c>
      <c r="J1498" t="s">
        <v>329</v>
      </c>
      <c r="K1498" s="2">
        <f>+Table1_1[[#This Row],[ Total Revenue ]]-Table1_1[[#This Row],[ Cost of Goods Sold ]]</f>
        <v>2522068000</v>
      </c>
      <c r="L1498" s="2">
        <f>Table1_1[[#This Row],[Gross Profit (Total Revenue - Cost of Goods Sold)]]-SUM(F1498:H1498)</f>
        <v>715694000</v>
      </c>
      <c r="M1498" s="63">
        <f>1-(Table1_1[[#This Row],[ Cost of Goods Sold ]]/Table1_1[[#This Row],[ Total Revenue ]])</f>
        <v>0.40759733184477587</v>
      </c>
      <c r="N1498" s="63">
        <f>+Table1_1[[#This Row],[Operating Profit (Gross Profit - Total operating expenses)]]/Table1_1[[#This Row],[ Total Revenue ]]</f>
        <v>0.11566498794533495</v>
      </c>
    </row>
    <row r="1499" spans="1:14" x14ac:dyDescent="0.35">
      <c r="A1499" t="s">
        <v>330</v>
      </c>
      <c r="B1499" t="s">
        <v>17</v>
      </c>
      <c r="C1499" s="1">
        <v>42643</v>
      </c>
      <c r="D1499" s="2">
        <v>10964157000</v>
      </c>
      <c r="E1499" s="2">
        <v>9196326000</v>
      </c>
      <c r="F1499" s="2">
        <v>1429233000</v>
      </c>
      <c r="G1499" t="s">
        <v>12</v>
      </c>
      <c r="H1499" t="s">
        <v>12</v>
      </c>
      <c r="I1499" t="s">
        <v>13</v>
      </c>
      <c r="J1499" t="s">
        <v>164</v>
      </c>
      <c r="K1499" s="2">
        <f>+Table1_1[[#This Row],[ Total Revenue ]]-Table1_1[[#This Row],[ Cost of Goods Sold ]]</f>
        <v>1767831000</v>
      </c>
      <c r="L1499" s="2">
        <f>Table1_1[[#This Row],[Gross Profit (Total Revenue - Cost of Goods Sold)]]-SUM(F1499:H1499)</f>
        <v>338598000</v>
      </c>
      <c r="M1499" s="63">
        <f>1-(Table1_1[[#This Row],[ Cost of Goods Sold ]]/Table1_1[[#This Row],[ Total Revenue ]])</f>
        <v>0.16123729348275473</v>
      </c>
      <c r="N1499" s="63">
        <f>+Table1_1[[#This Row],[Operating Profit (Gross Profit - Total operating expenses)]]/Table1_1[[#This Row],[ Total Revenue ]]</f>
        <v>3.0882264819812412E-2</v>
      </c>
    </row>
    <row r="1500" spans="1:14" x14ac:dyDescent="0.35">
      <c r="A1500" t="s">
        <v>331</v>
      </c>
      <c r="B1500" t="s">
        <v>17</v>
      </c>
      <c r="C1500" s="1">
        <v>42369</v>
      </c>
      <c r="D1500" s="2">
        <v>4857800000</v>
      </c>
      <c r="E1500" s="2">
        <v>1779200000</v>
      </c>
      <c r="F1500" s="2">
        <v>1172700000</v>
      </c>
      <c r="G1500" s="2">
        <v>994500000</v>
      </c>
      <c r="H1500" t="s">
        <v>12</v>
      </c>
      <c r="I1500" t="s">
        <v>22</v>
      </c>
      <c r="J1500" t="s">
        <v>174</v>
      </c>
      <c r="K1500" s="2">
        <f>+Table1_1[[#This Row],[ Total Revenue ]]-Table1_1[[#This Row],[ Cost of Goods Sold ]]</f>
        <v>3078600000</v>
      </c>
      <c r="L1500" s="2">
        <f>Table1_1[[#This Row],[Gross Profit (Total Revenue - Cost of Goods Sold)]]-SUM(F1500:H1500)</f>
        <v>911400000</v>
      </c>
      <c r="M1500" s="63">
        <f>1-(Table1_1[[#This Row],[ Cost of Goods Sold ]]/Table1_1[[#This Row],[ Total Revenue ]])</f>
        <v>0.6337436699740624</v>
      </c>
      <c r="N1500" s="63">
        <f>+Table1_1[[#This Row],[Operating Profit (Gross Profit - Total operating expenses)]]/Table1_1[[#This Row],[ Total Revenue ]]</f>
        <v>0.18761579315739635</v>
      </c>
    </row>
    <row r="1501" spans="1:14" x14ac:dyDescent="0.35">
      <c r="A1501" t="s">
        <v>332</v>
      </c>
      <c r="B1501" t="s">
        <v>17</v>
      </c>
      <c r="C1501" s="1">
        <v>42369</v>
      </c>
      <c r="D1501" s="2">
        <v>89716000000</v>
      </c>
      <c r="E1501" t="s">
        <v>12</v>
      </c>
      <c r="F1501" s="2">
        <v>59014000000</v>
      </c>
      <c r="G1501" t="s">
        <v>12</v>
      </c>
      <c r="H1501" s="2">
        <v>3827000000</v>
      </c>
      <c r="I1501" t="s">
        <v>47</v>
      </c>
      <c r="J1501" t="s">
        <v>105</v>
      </c>
      <c r="K1501" s="2" t="e">
        <f>+Table1_1[[#This Row],[ Total Revenue ]]-Table1_1[[#This Row],[ Cost of Goods Sold ]]</f>
        <v>#VALUE!</v>
      </c>
      <c r="L1501" s="2" t="e">
        <f>Table1_1[[#This Row],[Gross Profit (Total Revenue - Cost of Goods Sold)]]-SUM(F1501:H1501)</f>
        <v>#VALUE!</v>
      </c>
      <c r="M1501" s="63" t="e">
        <f>1-(Table1_1[[#This Row],[ Cost of Goods Sold ]]/Table1_1[[#This Row],[ Total Revenue ]])</f>
        <v>#VALUE!</v>
      </c>
      <c r="N1501" s="63" t="e">
        <f>+Table1_1[[#This Row],[Operating Profit (Gross Profit - Total operating expenses)]]/Table1_1[[#This Row],[ Total Revenue ]]</f>
        <v>#VALUE!</v>
      </c>
    </row>
    <row r="1502" spans="1:14" x14ac:dyDescent="0.35">
      <c r="A1502" t="s">
        <v>333</v>
      </c>
      <c r="B1502" t="s">
        <v>17</v>
      </c>
      <c r="C1502" s="1">
        <v>42399</v>
      </c>
      <c r="D1502" s="2">
        <v>14437000000</v>
      </c>
      <c r="E1502" s="2">
        <v>9168000000</v>
      </c>
      <c r="F1502" s="2">
        <v>4168000000</v>
      </c>
      <c r="G1502" t="s">
        <v>12</v>
      </c>
      <c r="H1502" t="s">
        <v>12</v>
      </c>
      <c r="I1502" t="s">
        <v>19</v>
      </c>
      <c r="J1502" t="s">
        <v>334</v>
      </c>
      <c r="K1502" s="2">
        <f>+Table1_1[[#This Row],[ Total Revenue ]]-Table1_1[[#This Row],[ Cost of Goods Sold ]]</f>
        <v>5269000000</v>
      </c>
      <c r="L1502" s="2">
        <f>Table1_1[[#This Row],[Gross Profit (Total Revenue - Cost of Goods Sold)]]-SUM(F1502:H1502)</f>
        <v>1101000000</v>
      </c>
      <c r="M1502" s="63">
        <f>1-(Table1_1[[#This Row],[ Cost of Goods Sold ]]/Table1_1[[#This Row],[ Total Revenue ]])</f>
        <v>0.36496502043360812</v>
      </c>
      <c r="N1502" s="63">
        <f>+Table1_1[[#This Row],[Operating Profit (Gross Profit - Total operating expenses)]]/Table1_1[[#This Row],[ Total Revenue ]]</f>
        <v>7.6262381381173375E-2</v>
      </c>
    </row>
    <row r="1503" spans="1:14" x14ac:dyDescent="0.35">
      <c r="A1503" t="s">
        <v>335</v>
      </c>
      <c r="B1503" t="s">
        <v>17</v>
      </c>
      <c r="C1503" s="1">
        <v>42371</v>
      </c>
      <c r="D1503" s="2">
        <v>13525000000</v>
      </c>
      <c r="E1503" s="2">
        <v>8844000000</v>
      </c>
      <c r="F1503" s="2">
        <v>3590000000</v>
      </c>
      <c r="G1503" t="s">
        <v>12</v>
      </c>
      <c r="H1503" t="s">
        <v>12</v>
      </c>
      <c r="I1503" t="s">
        <v>36</v>
      </c>
      <c r="J1503" t="s">
        <v>124</v>
      </c>
      <c r="K1503" s="2">
        <f>+Table1_1[[#This Row],[ Total Revenue ]]-Table1_1[[#This Row],[ Cost of Goods Sold ]]</f>
        <v>4681000000</v>
      </c>
      <c r="L1503" s="2">
        <f>Table1_1[[#This Row],[Gross Profit (Total Revenue - Cost of Goods Sold)]]-SUM(F1503:H1503)</f>
        <v>1091000000</v>
      </c>
      <c r="M1503" s="63">
        <f>1-(Table1_1[[#This Row],[ Cost of Goods Sold ]]/Table1_1[[#This Row],[ Total Revenue ]])</f>
        <v>0.34609981515711641</v>
      </c>
      <c r="N1503" s="63">
        <f>+Table1_1[[#This Row],[Operating Profit (Gross Profit - Total operating expenses)]]/Table1_1[[#This Row],[ Total Revenue ]]</f>
        <v>8.0665434380776335E-2</v>
      </c>
    </row>
    <row r="1504" spans="1:14" x14ac:dyDescent="0.35">
      <c r="A1504" t="s">
        <v>336</v>
      </c>
      <c r="B1504" t="s">
        <v>17</v>
      </c>
      <c r="C1504" s="1">
        <v>42643</v>
      </c>
      <c r="D1504" s="2">
        <v>1822114000</v>
      </c>
      <c r="E1504" s="2">
        <v>1524907000</v>
      </c>
      <c r="F1504" s="2">
        <v>224088000</v>
      </c>
      <c r="G1504" t="s">
        <v>12</v>
      </c>
      <c r="H1504" s="2">
        <v>13794000</v>
      </c>
      <c r="I1504" t="s">
        <v>47</v>
      </c>
      <c r="J1504" t="s">
        <v>105</v>
      </c>
      <c r="K1504" s="2">
        <f>+Table1_1[[#This Row],[ Total Revenue ]]-Table1_1[[#This Row],[ Cost of Goods Sold ]]</f>
        <v>297207000</v>
      </c>
      <c r="L1504" s="2">
        <f>Table1_1[[#This Row],[Gross Profit (Total Revenue - Cost of Goods Sold)]]-SUM(F1504:H1504)</f>
        <v>59325000</v>
      </c>
      <c r="M1504" s="63">
        <f>1-(Table1_1[[#This Row],[ Cost of Goods Sold ]]/Table1_1[[#This Row],[ Total Revenue ]])</f>
        <v>0.16311108964642174</v>
      </c>
      <c r="N1504" s="63">
        <f>+Table1_1[[#This Row],[Operating Profit (Gross Profit - Total operating expenses)]]/Table1_1[[#This Row],[ Total Revenue ]]</f>
        <v>3.2558336086545625E-2</v>
      </c>
    </row>
    <row r="1505" spans="1:14" x14ac:dyDescent="0.35">
      <c r="A1505" t="s">
        <v>337</v>
      </c>
      <c r="B1505" t="s">
        <v>17</v>
      </c>
      <c r="C1505" s="1">
        <v>42369</v>
      </c>
      <c r="D1505" s="2">
        <v>1166769000</v>
      </c>
      <c r="E1505" s="2">
        <v>304477000</v>
      </c>
      <c r="F1505" s="2">
        <v>122735000</v>
      </c>
      <c r="G1505" t="s">
        <v>12</v>
      </c>
      <c r="H1505" s="2">
        <v>344527000</v>
      </c>
      <c r="I1505" t="s">
        <v>52</v>
      </c>
      <c r="J1505" t="s">
        <v>53</v>
      </c>
      <c r="K1505" s="2">
        <f>+Table1_1[[#This Row],[ Total Revenue ]]-Table1_1[[#This Row],[ Cost of Goods Sold ]]</f>
        <v>862292000</v>
      </c>
      <c r="L1505" s="2">
        <f>Table1_1[[#This Row],[Gross Profit (Total Revenue - Cost of Goods Sold)]]-SUM(F1505:H1505)</f>
        <v>395030000</v>
      </c>
      <c r="M1505" s="63">
        <f>1-(Table1_1[[#This Row],[ Cost of Goods Sold ]]/Table1_1[[#This Row],[ Total Revenue ]])</f>
        <v>0.73904260397730825</v>
      </c>
      <c r="N1505" s="63">
        <f>+Table1_1[[#This Row],[Operating Profit (Gross Profit - Total operating expenses)]]/Table1_1[[#This Row],[ Total Revenue ]]</f>
        <v>0.33856744565548108</v>
      </c>
    </row>
    <row r="1506" spans="1:14" x14ac:dyDescent="0.35">
      <c r="A1506" t="s">
        <v>338</v>
      </c>
      <c r="B1506" t="s">
        <v>17</v>
      </c>
      <c r="C1506" s="1">
        <v>42551</v>
      </c>
      <c r="D1506" s="2">
        <v>2984493000</v>
      </c>
      <c r="E1506" s="2">
        <v>1163391000</v>
      </c>
      <c r="F1506" s="2">
        <v>379399000</v>
      </c>
      <c r="G1506" s="2">
        <v>481258000</v>
      </c>
      <c r="H1506" t="s">
        <v>12</v>
      </c>
      <c r="I1506" t="s">
        <v>22</v>
      </c>
      <c r="J1506" t="s">
        <v>68</v>
      </c>
      <c r="K1506" s="2">
        <f>+Table1_1[[#This Row],[ Total Revenue ]]-Table1_1[[#This Row],[ Cost of Goods Sold ]]</f>
        <v>1821102000</v>
      </c>
      <c r="L1506" s="2">
        <f>Table1_1[[#This Row],[Gross Profit (Total Revenue - Cost of Goods Sold)]]-SUM(F1506:H1506)</f>
        <v>960445000</v>
      </c>
      <c r="M1506" s="63">
        <f>1-(Table1_1[[#This Row],[ Cost of Goods Sold ]]/Table1_1[[#This Row],[ Total Revenue ]])</f>
        <v>0.61018806209295851</v>
      </c>
      <c r="N1506" s="63">
        <f>+Table1_1[[#This Row],[Operating Profit (Gross Profit - Total operating expenses)]]/Table1_1[[#This Row],[ Total Revenue ]]</f>
        <v>0.32181177841596548</v>
      </c>
    </row>
    <row r="1507" spans="1:14" x14ac:dyDescent="0.35">
      <c r="A1507" t="s">
        <v>339</v>
      </c>
      <c r="B1507" t="s">
        <v>17</v>
      </c>
      <c r="C1507" s="1">
        <v>42735</v>
      </c>
      <c r="D1507" s="2">
        <v>18202000000</v>
      </c>
      <c r="E1507" s="2">
        <v>11551000000</v>
      </c>
      <c r="F1507" s="2">
        <v>3334000000</v>
      </c>
      <c r="G1507" t="s">
        <v>12</v>
      </c>
      <c r="H1507" t="s">
        <v>12</v>
      </c>
      <c r="I1507" t="s">
        <v>36</v>
      </c>
      <c r="J1507" t="s">
        <v>142</v>
      </c>
      <c r="K1507" s="2">
        <f>+Table1_1[[#This Row],[ Total Revenue ]]-Table1_1[[#This Row],[ Cost of Goods Sold ]]</f>
        <v>6651000000</v>
      </c>
      <c r="L1507" s="2">
        <f>Table1_1[[#This Row],[Gross Profit (Total Revenue - Cost of Goods Sold)]]-SUM(F1507:H1507)</f>
        <v>3317000000</v>
      </c>
      <c r="M1507" s="63">
        <f>1-(Table1_1[[#This Row],[ Cost of Goods Sold ]]/Table1_1[[#This Row],[ Total Revenue ]])</f>
        <v>0.36539940665860893</v>
      </c>
      <c r="N1507" s="63">
        <f>+Table1_1[[#This Row],[Operating Profit (Gross Profit - Total operating expenses)]]/Table1_1[[#This Row],[ Total Revenue ]]</f>
        <v>0.18223272167893639</v>
      </c>
    </row>
    <row r="1508" spans="1:14" x14ac:dyDescent="0.35">
      <c r="A1508" t="s">
        <v>340</v>
      </c>
      <c r="B1508" t="s">
        <v>17</v>
      </c>
      <c r="C1508" s="1">
        <v>42735</v>
      </c>
      <c r="D1508" s="2">
        <v>13058000000</v>
      </c>
      <c r="E1508" s="2">
        <v>5801000000</v>
      </c>
      <c r="F1508" s="2">
        <v>1089000000</v>
      </c>
      <c r="G1508" t="s">
        <v>12</v>
      </c>
      <c r="H1508" s="2">
        <v>2209000000</v>
      </c>
      <c r="I1508" t="s">
        <v>83</v>
      </c>
      <c r="J1508" t="s">
        <v>341</v>
      </c>
      <c r="K1508" s="2">
        <f>+Table1_1[[#This Row],[ Total Revenue ]]-Table1_1[[#This Row],[ Cost of Goods Sold ]]</f>
        <v>7257000000</v>
      </c>
      <c r="L1508" s="2">
        <f>Table1_1[[#This Row],[Gross Profit (Total Revenue - Cost of Goods Sold)]]-SUM(F1508:H1508)</f>
        <v>3959000000</v>
      </c>
      <c r="M1508" s="63">
        <f>1-(Table1_1[[#This Row],[ Cost of Goods Sold ]]/Table1_1[[#This Row],[ Total Revenue ]])</f>
        <v>0.5557512635931996</v>
      </c>
      <c r="N1508" s="63">
        <f>+Table1_1[[#This Row],[Operating Profit (Gross Profit - Total operating expenses)]]/Table1_1[[#This Row],[ Total Revenue ]]</f>
        <v>0.30318578649104</v>
      </c>
    </row>
    <row r="1509" spans="1:14" x14ac:dyDescent="0.35">
      <c r="A1509" t="s">
        <v>342</v>
      </c>
      <c r="B1509" t="s">
        <v>17</v>
      </c>
      <c r="C1509" s="1">
        <v>42429</v>
      </c>
      <c r="D1509" s="2">
        <v>15149675000</v>
      </c>
      <c r="E1509" s="2">
        <v>13130915000</v>
      </c>
      <c r="F1509" s="2">
        <v>959899000</v>
      </c>
      <c r="G1509" t="s">
        <v>12</v>
      </c>
      <c r="H1509" t="s">
        <v>12</v>
      </c>
      <c r="I1509" t="s">
        <v>19</v>
      </c>
      <c r="J1509" t="s">
        <v>79</v>
      </c>
      <c r="K1509" s="2">
        <f>+Table1_1[[#This Row],[ Total Revenue ]]-Table1_1[[#This Row],[ Cost of Goods Sold ]]</f>
        <v>2018760000</v>
      </c>
      <c r="L1509" s="2">
        <f>Table1_1[[#This Row],[Gross Profit (Total Revenue - Cost of Goods Sold)]]-SUM(F1509:H1509)</f>
        <v>1058861000</v>
      </c>
      <c r="M1509" s="63">
        <f>1-(Table1_1[[#This Row],[ Cost of Goods Sold ]]/Table1_1[[#This Row],[ Total Revenue ]])</f>
        <v>0.13325434374004719</v>
      </c>
      <c r="N1509" s="63">
        <f>+Table1_1[[#This Row],[Operating Profit (Gross Profit - Total operating expenses)]]/Table1_1[[#This Row],[ Total Revenue ]]</f>
        <v>6.9893314543051255E-2</v>
      </c>
    </row>
    <row r="1510" spans="1:14" x14ac:dyDescent="0.35">
      <c r="A1510" t="s">
        <v>343</v>
      </c>
      <c r="B1510" t="s">
        <v>17</v>
      </c>
      <c r="C1510" s="1">
        <v>42369</v>
      </c>
      <c r="D1510" s="2">
        <v>44294000000</v>
      </c>
      <c r="E1510" s="2">
        <v>17482000000</v>
      </c>
      <c r="F1510" s="2">
        <v>18084000000</v>
      </c>
      <c r="G1510" t="s">
        <v>12</v>
      </c>
      <c r="H1510" t="s">
        <v>12</v>
      </c>
      <c r="I1510" t="s">
        <v>36</v>
      </c>
      <c r="J1510" t="s">
        <v>214</v>
      </c>
      <c r="K1510" s="2">
        <f>+Table1_1[[#This Row],[ Total Revenue ]]-Table1_1[[#This Row],[ Cost of Goods Sold ]]</f>
        <v>26812000000</v>
      </c>
      <c r="L1510" s="2">
        <f>Table1_1[[#This Row],[Gross Profit (Total Revenue - Cost of Goods Sold)]]-SUM(F1510:H1510)</f>
        <v>8728000000</v>
      </c>
      <c r="M1510" s="63">
        <f>1-(Table1_1[[#This Row],[ Cost of Goods Sold ]]/Table1_1[[#This Row],[ Total Revenue ]])</f>
        <v>0.60531900483135415</v>
      </c>
      <c r="N1510" s="63">
        <f>+Table1_1[[#This Row],[Operating Profit (Gross Profit - Total operating expenses)]]/Table1_1[[#This Row],[ Total Revenue ]]</f>
        <v>0.19704700410890866</v>
      </c>
    </row>
    <row r="1511" spans="1:14" x14ac:dyDescent="0.35">
      <c r="A1511" t="s">
        <v>344</v>
      </c>
      <c r="B1511" t="s">
        <v>17</v>
      </c>
      <c r="C1511" s="1">
        <v>42462</v>
      </c>
      <c r="D1511" s="2">
        <v>4712100000</v>
      </c>
      <c r="E1511" s="2">
        <v>1914900000</v>
      </c>
      <c r="F1511" s="2">
        <v>1428000000</v>
      </c>
      <c r="G1511" t="s">
        <v>12</v>
      </c>
      <c r="H1511" s="2">
        <v>183200000</v>
      </c>
      <c r="I1511" t="s">
        <v>19</v>
      </c>
      <c r="J1511" t="s">
        <v>289</v>
      </c>
      <c r="K1511" s="2">
        <f>+Table1_1[[#This Row],[ Total Revenue ]]-Table1_1[[#This Row],[ Cost of Goods Sold ]]</f>
        <v>2797200000</v>
      </c>
      <c r="L1511" s="2">
        <f>Table1_1[[#This Row],[Gross Profit (Total Revenue - Cost of Goods Sold)]]-SUM(F1511:H1511)</f>
        <v>1186000000</v>
      </c>
      <c r="M1511" s="63">
        <f>1-(Table1_1[[#This Row],[ Cost of Goods Sold ]]/Table1_1[[#This Row],[ Total Revenue ]])</f>
        <v>0.59362067867829627</v>
      </c>
      <c r="N1511" s="63">
        <f>+Table1_1[[#This Row],[Operating Profit (Gross Profit - Total operating expenses)]]/Table1_1[[#This Row],[ Total Revenue ]]</f>
        <v>0.25169245134865559</v>
      </c>
    </row>
    <row r="1512" spans="1:14" x14ac:dyDescent="0.35">
      <c r="A1512" t="s">
        <v>345</v>
      </c>
      <c r="B1512" t="s">
        <v>17</v>
      </c>
      <c r="C1512" s="1">
        <v>42399</v>
      </c>
      <c r="D1512" s="2">
        <v>109830000000</v>
      </c>
      <c r="E1512" s="2">
        <v>85496000000</v>
      </c>
      <c r="F1512" s="2">
        <v>18669000000</v>
      </c>
      <c r="G1512" t="s">
        <v>12</v>
      </c>
      <c r="H1512" s="2">
        <v>2089000000</v>
      </c>
      <c r="I1512" t="s">
        <v>36</v>
      </c>
      <c r="J1512" t="s">
        <v>346</v>
      </c>
      <c r="K1512" s="2">
        <f>+Table1_1[[#This Row],[ Total Revenue ]]-Table1_1[[#This Row],[ Cost of Goods Sold ]]</f>
        <v>24334000000</v>
      </c>
      <c r="L1512" s="2">
        <f>Table1_1[[#This Row],[Gross Profit (Total Revenue - Cost of Goods Sold)]]-SUM(F1512:H1512)</f>
        <v>3576000000</v>
      </c>
      <c r="M1512" s="63">
        <f>1-(Table1_1[[#This Row],[ Cost of Goods Sold ]]/Table1_1[[#This Row],[ Total Revenue ]])</f>
        <v>0.22156059364472369</v>
      </c>
      <c r="N1512" s="63">
        <f>+Table1_1[[#This Row],[Operating Profit (Gross Profit - Total operating expenses)]]/Table1_1[[#This Row],[ Total Revenue ]]</f>
        <v>3.2559409997268508E-2</v>
      </c>
    </row>
    <row r="1513" spans="1:14" x14ac:dyDescent="0.35">
      <c r="A1513" t="s">
        <v>347</v>
      </c>
      <c r="B1513" t="s">
        <v>17</v>
      </c>
      <c r="C1513" s="1">
        <v>42399</v>
      </c>
      <c r="D1513" s="2">
        <v>19204000000</v>
      </c>
      <c r="E1513" s="2">
        <v>12265000000</v>
      </c>
      <c r="F1513" s="2">
        <v>4452000000</v>
      </c>
      <c r="G1513" t="s">
        <v>12</v>
      </c>
      <c r="H1513" s="2">
        <v>934000000</v>
      </c>
      <c r="I1513" t="s">
        <v>19</v>
      </c>
      <c r="J1513" t="s">
        <v>197</v>
      </c>
      <c r="K1513" s="2">
        <f>+Table1_1[[#This Row],[ Total Revenue ]]-Table1_1[[#This Row],[ Cost of Goods Sold ]]</f>
        <v>6939000000</v>
      </c>
      <c r="L1513" s="2">
        <f>Table1_1[[#This Row],[Gross Profit (Total Revenue - Cost of Goods Sold)]]-SUM(F1513:H1513)</f>
        <v>1553000000</v>
      </c>
      <c r="M1513" s="63">
        <f>1-(Table1_1[[#This Row],[ Cost of Goods Sold ]]/Table1_1[[#This Row],[ Total Revenue ]])</f>
        <v>0.36133097271401793</v>
      </c>
      <c r="N1513" s="63">
        <f>+Table1_1[[#This Row],[Operating Profit (Gross Profit - Total operating expenses)]]/Table1_1[[#This Row],[ Total Revenue ]]</f>
        <v>8.0868569048114972E-2</v>
      </c>
    </row>
    <row r="1514" spans="1:14" x14ac:dyDescent="0.35">
      <c r="A1514" t="s">
        <v>348</v>
      </c>
      <c r="B1514" t="s">
        <v>17</v>
      </c>
      <c r="C1514" s="1">
        <v>42735</v>
      </c>
      <c r="D1514" s="2">
        <v>2334200000</v>
      </c>
      <c r="E1514" s="2">
        <v>691100000</v>
      </c>
      <c r="F1514" s="2">
        <v>519600000</v>
      </c>
      <c r="G1514" t="s">
        <v>12</v>
      </c>
      <c r="H1514" s="2">
        <v>305000000</v>
      </c>
      <c r="I1514" t="s">
        <v>13</v>
      </c>
      <c r="J1514" t="s">
        <v>178</v>
      </c>
      <c r="K1514" s="2">
        <f>+Table1_1[[#This Row],[ Total Revenue ]]-Table1_1[[#This Row],[ Cost of Goods Sold ]]</f>
        <v>1643100000</v>
      </c>
      <c r="L1514" s="2">
        <f>Table1_1[[#This Row],[Gross Profit (Total Revenue - Cost of Goods Sold)]]-SUM(F1514:H1514)</f>
        <v>818500000</v>
      </c>
      <c r="M1514" s="63">
        <f>1-(Table1_1[[#This Row],[ Cost of Goods Sold ]]/Table1_1[[#This Row],[ Total Revenue ]])</f>
        <v>0.70392425670465264</v>
      </c>
      <c r="N1514" s="63">
        <f>+Table1_1[[#This Row],[Operating Profit (Gross Profit - Total operating expenses)]]/Table1_1[[#This Row],[ Total Revenue ]]</f>
        <v>0.35065547082512211</v>
      </c>
    </row>
    <row r="1515" spans="1:14" x14ac:dyDescent="0.35">
      <c r="A1515" t="s">
        <v>349</v>
      </c>
      <c r="B1515" t="s">
        <v>17</v>
      </c>
      <c r="C1515" s="1">
        <v>42399</v>
      </c>
      <c r="D1515" s="2">
        <v>12154000000</v>
      </c>
      <c r="E1515" s="2">
        <v>6950000000</v>
      </c>
      <c r="F1515" s="2">
        <v>3012000000</v>
      </c>
      <c r="G1515" t="s">
        <v>12</v>
      </c>
      <c r="H1515" t="s">
        <v>12</v>
      </c>
      <c r="I1515" t="s">
        <v>19</v>
      </c>
      <c r="J1515" t="s">
        <v>257</v>
      </c>
      <c r="K1515" s="2">
        <f>+Table1_1[[#This Row],[ Total Revenue ]]-Table1_1[[#This Row],[ Cost of Goods Sold ]]</f>
        <v>5204000000</v>
      </c>
      <c r="L1515" s="2">
        <f>Table1_1[[#This Row],[Gross Profit (Total Revenue - Cost of Goods Sold)]]-SUM(F1515:H1515)</f>
        <v>2192000000</v>
      </c>
      <c r="M1515" s="63">
        <f>1-(Table1_1[[#This Row],[ Cost of Goods Sold ]]/Table1_1[[#This Row],[ Total Revenue ]])</f>
        <v>0.42817179529373051</v>
      </c>
      <c r="N1515" s="63">
        <f>+Table1_1[[#This Row],[Operating Profit (Gross Profit - Total operating expenses)]]/Table1_1[[#This Row],[ Total Revenue ]]</f>
        <v>0.18035214744117162</v>
      </c>
    </row>
    <row r="1516" spans="1:14" x14ac:dyDescent="0.35">
      <c r="A1516" t="s">
        <v>350</v>
      </c>
      <c r="B1516" t="s">
        <v>17</v>
      </c>
      <c r="C1516" s="1">
        <v>42369</v>
      </c>
      <c r="D1516" s="2">
        <v>3917200000</v>
      </c>
      <c r="E1516" s="2">
        <v>2994000000</v>
      </c>
      <c r="F1516" s="2">
        <v>411800000</v>
      </c>
      <c r="G1516" t="s">
        <v>12</v>
      </c>
      <c r="H1516" s="2">
        <v>20800000</v>
      </c>
      <c r="I1516" t="s">
        <v>13</v>
      </c>
      <c r="J1516" t="s">
        <v>164</v>
      </c>
      <c r="K1516" s="2">
        <f>+Table1_1[[#This Row],[ Total Revenue ]]-Table1_1[[#This Row],[ Cost of Goods Sold ]]</f>
        <v>923200000</v>
      </c>
      <c r="L1516" s="2">
        <f>Table1_1[[#This Row],[Gross Profit (Total Revenue - Cost of Goods Sold)]]-SUM(F1516:H1516)</f>
        <v>490600000</v>
      </c>
      <c r="M1516" s="63">
        <f>1-(Table1_1[[#This Row],[ Cost of Goods Sold ]]/Table1_1[[#This Row],[ Total Revenue ]])</f>
        <v>0.23567854590013271</v>
      </c>
      <c r="N1516" s="63">
        <f>+Table1_1[[#This Row],[Operating Profit (Gross Profit - Total operating expenses)]]/Table1_1[[#This Row],[ Total Revenue ]]</f>
        <v>0.12524252016746656</v>
      </c>
    </row>
    <row r="1517" spans="1:14" x14ac:dyDescent="0.35">
      <c r="A1517" t="s">
        <v>351</v>
      </c>
      <c r="B1517" t="s">
        <v>17</v>
      </c>
      <c r="C1517" s="1">
        <v>42704</v>
      </c>
      <c r="D1517" s="2">
        <v>10949999000</v>
      </c>
      <c r="E1517" s="2">
        <v>8923519000</v>
      </c>
      <c r="F1517" s="2">
        <v>764117000</v>
      </c>
      <c r="G1517" t="s">
        <v>12</v>
      </c>
      <c r="H1517" t="s">
        <v>12</v>
      </c>
      <c r="I1517" t="s">
        <v>19</v>
      </c>
      <c r="J1517" t="s">
        <v>201</v>
      </c>
      <c r="K1517" s="2">
        <f>+Table1_1[[#This Row],[ Total Revenue ]]-Table1_1[[#This Row],[ Cost of Goods Sold ]]</f>
        <v>2026480000</v>
      </c>
      <c r="L1517" s="2">
        <f>Table1_1[[#This Row],[Gross Profit (Total Revenue - Cost of Goods Sold)]]-SUM(F1517:H1517)</f>
        <v>1262363000</v>
      </c>
      <c r="M1517" s="63">
        <f>1-(Table1_1[[#This Row],[ Cost of Goods Sold ]]/Table1_1[[#This Row],[ Total Revenue ]])</f>
        <v>0.1850666835677337</v>
      </c>
      <c r="N1517" s="63">
        <f>+Table1_1[[#This Row],[Operating Profit (Gross Profit - Total operating expenses)]]/Table1_1[[#This Row],[ Total Revenue ]]</f>
        <v>0.11528430276568975</v>
      </c>
    </row>
    <row r="1518" spans="1:14" x14ac:dyDescent="0.35">
      <c r="A1518" t="s">
        <v>352</v>
      </c>
      <c r="B1518" t="s">
        <v>17</v>
      </c>
      <c r="C1518" s="1">
        <v>42369</v>
      </c>
      <c r="D1518" s="2">
        <v>8680100000</v>
      </c>
      <c r="E1518" s="2">
        <v>5776800000</v>
      </c>
      <c r="F1518" s="2">
        <v>1622000000</v>
      </c>
      <c r="G1518" t="s">
        <v>12</v>
      </c>
      <c r="H1518" s="2">
        <v>164500000</v>
      </c>
      <c r="I1518" t="s">
        <v>25</v>
      </c>
      <c r="J1518" t="s">
        <v>199</v>
      </c>
      <c r="K1518" s="2">
        <f>+Table1_1[[#This Row],[ Total Revenue ]]-Table1_1[[#This Row],[ Cost of Goods Sold ]]</f>
        <v>2903300000</v>
      </c>
      <c r="L1518" s="2">
        <f>Table1_1[[#This Row],[Gross Profit (Total Revenue - Cost of Goods Sold)]]-SUM(F1518:H1518)</f>
        <v>1116800000</v>
      </c>
      <c r="M1518" s="63">
        <f>1-(Table1_1[[#This Row],[ Cost of Goods Sold ]]/Table1_1[[#This Row],[ Total Revenue ]])</f>
        <v>0.33447771339039878</v>
      </c>
      <c r="N1518" s="63">
        <f>+Table1_1[[#This Row],[Operating Profit (Gross Profit - Total operating expenses)]]/Table1_1[[#This Row],[ Total Revenue ]]</f>
        <v>0.12866211218764761</v>
      </c>
    </row>
    <row r="1519" spans="1:14" x14ac:dyDescent="0.35">
      <c r="A1519" t="s">
        <v>353</v>
      </c>
      <c r="B1519" t="s">
        <v>17</v>
      </c>
      <c r="C1519" s="1">
        <v>42369</v>
      </c>
      <c r="D1519" s="2">
        <v>7192633000</v>
      </c>
      <c r="E1519" s="2">
        <v>4359104000</v>
      </c>
      <c r="F1519" s="2">
        <v>1987271000</v>
      </c>
      <c r="G1519" t="s">
        <v>12</v>
      </c>
      <c r="H1519" s="2">
        <v>122120000</v>
      </c>
      <c r="I1519" t="s">
        <v>19</v>
      </c>
      <c r="J1519" t="s">
        <v>354</v>
      </c>
      <c r="K1519" s="2">
        <f>+Table1_1[[#This Row],[ Total Revenue ]]-Table1_1[[#This Row],[ Cost of Goods Sold ]]</f>
        <v>2833529000</v>
      </c>
      <c r="L1519" s="2">
        <f>Table1_1[[#This Row],[Gross Profit (Total Revenue - Cost of Goods Sold)]]-SUM(F1519:H1519)</f>
        <v>724138000</v>
      </c>
      <c r="M1519" s="63">
        <f>1-(Table1_1[[#This Row],[ Cost of Goods Sold ]]/Table1_1[[#This Row],[ Total Revenue ]])</f>
        <v>0.39394878064819938</v>
      </c>
      <c r="N1519" s="63">
        <f>+Table1_1[[#This Row],[Operating Profit (Gross Profit - Total operating expenses)]]/Table1_1[[#This Row],[ Total Revenue ]]</f>
        <v>0.10067773512147776</v>
      </c>
    </row>
    <row r="1520" spans="1:14" x14ac:dyDescent="0.35">
      <c r="A1520" t="s">
        <v>355</v>
      </c>
      <c r="B1520" t="s">
        <v>17</v>
      </c>
      <c r="C1520" s="1">
        <v>42369</v>
      </c>
      <c r="D1520" s="2">
        <v>10466000000</v>
      </c>
      <c r="E1520" s="2">
        <v>9576000000</v>
      </c>
      <c r="F1520" t="s">
        <v>12</v>
      </c>
      <c r="G1520" t="s">
        <v>12</v>
      </c>
      <c r="H1520" t="s">
        <v>12</v>
      </c>
      <c r="I1520" t="s">
        <v>13</v>
      </c>
      <c r="J1520" t="s">
        <v>164</v>
      </c>
      <c r="K1520" s="2">
        <f>+Table1_1[[#This Row],[ Total Revenue ]]-Table1_1[[#This Row],[ Cost of Goods Sold ]]</f>
        <v>890000000</v>
      </c>
      <c r="L1520" s="2">
        <f>Table1_1[[#This Row],[Gross Profit (Total Revenue - Cost of Goods Sold)]]-SUM(F1520:H1520)</f>
        <v>890000000</v>
      </c>
      <c r="M1520" s="63">
        <f>1-(Table1_1[[#This Row],[ Cost of Goods Sold ]]/Table1_1[[#This Row],[ Total Revenue ]])</f>
        <v>8.503726351996943E-2</v>
      </c>
      <c r="N1520" s="63">
        <f>+Table1_1[[#This Row],[Operating Profit (Gross Profit - Total operating expenses)]]/Table1_1[[#This Row],[ Total Revenue ]]</f>
        <v>8.503726351996943E-2</v>
      </c>
    </row>
    <row r="1521" spans="1:14" x14ac:dyDescent="0.35">
      <c r="A1521" t="s">
        <v>356</v>
      </c>
      <c r="B1521" t="s">
        <v>17</v>
      </c>
      <c r="C1521" s="1">
        <v>42554</v>
      </c>
      <c r="D1521" s="2">
        <v>1423936000</v>
      </c>
      <c r="E1521" s="2">
        <v>343801000</v>
      </c>
      <c r="F1521" s="2">
        <v>170120000</v>
      </c>
      <c r="G1521" s="2">
        <v>276462000</v>
      </c>
      <c r="H1521" t="s">
        <v>12</v>
      </c>
      <c r="I1521" t="s">
        <v>22</v>
      </c>
      <c r="J1521" t="s">
        <v>34</v>
      </c>
      <c r="K1521" s="2">
        <f>+Table1_1[[#This Row],[ Total Revenue ]]-Table1_1[[#This Row],[ Cost of Goods Sold ]]</f>
        <v>1080135000</v>
      </c>
      <c r="L1521" s="2">
        <f>Table1_1[[#This Row],[Gross Profit (Total Revenue - Cost of Goods Sold)]]-SUM(F1521:H1521)</f>
        <v>633553000</v>
      </c>
      <c r="M1521" s="63">
        <f>1-(Table1_1[[#This Row],[ Cost of Goods Sold ]]/Table1_1[[#This Row],[ Total Revenue ]])</f>
        <v>0.75855586206121628</v>
      </c>
      <c r="N1521" s="63">
        <f>+Table1_1[[#This Row],[Operating Profit (Gross Profit - Total operating expenses)]]/Table1_1[[#This Row],[ Total Revenue ]]</f>
        <v>0.44493081149714592</v>
      </c>
    </row>
    <row r="1522" spans="1:14" x14ac:dyDescent="0.35">
      <c r="A1522" t="s">
        <v>357</v>
      </c>
      <c r="B1522" t="s">
        <v>17</v>
      </c>
      <c r="C1522" s="1">
        <v>42369</v>
      </c>
      <c r="D1522" s="2">
        <v>19958700000</v>
      </c>
      <c r="E1522" s="2">
        <v>5037200000</v>
      </c>
      <c r="F1522" s="2">
        <v>6432400000</v>
      </c>
      <c r="G1522" s="2">
        <v>4796400000</v>
      </c>
      <c r="H1522" t="s">
        <v>12</v>
      </c>
      <c r="I1522" t="s">
        <v>25</v>
      </c>
      <c r="J1522" t="s">
        <v>26</v>
      </c>
      <c r="K1522" s="2">
        <f>+Table1_1[[#This Row],[ Total Revenue ]]-Table1_1[[#This Row],[ Cost of Goods Sold ]]</f>
        <v>14921500000</v>
      </c>
      <c r="L1522" s="2">
        <f>Table1_1[[#This Row],[Gross Profit (Total Revenue - Cost of Goods Sold)]]-SUM(F1522:H1522)</f>
        <v>3692700000</v>
      </c>
      <c r="M1522" s="63">
        <f>1-(Table1_1[[#This Row],[ Cost of Goods Sold ]]/Table1_1[[#This Row],[ Total Revenue ]])</f>
        <v>0.74761883288991771</v>
      </c>
      <c r="N1522" s="63">
        <f>+Table1_1[[#This Row],[Operating Profit (Gross Profit - Total operating expenses)]]/Table1_1[[#This Row],[ Total Revenue ]]</f>
        <v>0.18501706022937367</v>
      </c>
    </row>
    <row r="1523" spans="1:14" x14ac:dyDescent="0.35">
      <c r="A1523" t="s">
        <v>358</v>
      </c>
      <c r="B1523" t="s">
        <v>17</v>
      </c>
      <c r="C1523" s="1">
        <v>42735</v>
      </c>
      <c r="D1523" s="2">
        <v>47248000000</v>
      </c>
      <c r="E1523" s="2">
        <v>42186000000</v>
      </c>
      <c r="F1523" s="2">
        <v>-487000000</v>
      </c>
      <c r="G1523" t="s">
        <v>12</v>
      </c>
      <c r="H1523" t="s">
        <v>12</v>
      </c>
      <c r="I1523" t="s">
        <v>13</v>
      </c>
      <c r="J1523" t="s">
        <v>91</v>
      </c>
      <c r="K1523" s="2">
        <f>+Table1_1[[#This Row],[ Total Revenue ]]-Table1_1[[#This Row],[ Cost of Goods Sold ]]</f>
        <v>5062000000</v>
      </c>
      <c r="L1523" s="2">
        <f>Table1_1[[#This Row],[Gross Profit (Total Revenue - Cost of Goods Sold)]]-SUM(F1523:H1523)</f>
        <v>5549000000</v>
      </c>
      <c r="M1523" s="63">
        <f>1-(Table1_1[[#This Row],[ Cost of Goods Sold ]]/Table1_1[[#This Row],[ Total Revenue ]])</f>
        <v>0.10713681002370468</v>
      </c>
      <c r="N1523" s="63">
        <f>+Table1_1[[#This Row],[Operating Profit (Gross Profit - Total operating expenses)]]/Table1_1[[#This Row],[ Total Revenue ]]</f>
        <v>0.11744412461903149</v>
      </c>
    </row>
    <row r="1524" spans="1:14" x14ac:dyDescent="0.35">
      <c r="A1524" t="s">
        <v>359</v>
      </c>
      <c r="B1524" t="s">
        <v>17</v>
      </c>
      <c r="C1524" s="1">
        <v>42369</v>
      </c>
      <c r="D1524" s="2">
        <v>3253600000</v>
      </c>
      <c r="E1524" s="2">
        <v>2171600000</v>
      </c>
      <c r="F1524" s="2">
        <v>103700000</v>
      </c>
      <c r="G1524" t="s">
        <v>12</v>
      </c>
      <c r="H1524" s="2">
        <v>401300000</v>
      </c>
      <c r="I1524" t="s">
        <v>42</v>
      </c>
      <c r="J1524" t="s">
        <v>45</v>
      </c>
      <c r="K1524" s="2">
        <f>+Table1_1[[#This Row],[ Total Revenue ]]-Table1_1[[#This Row],[ Cost of Goods Sold ]]</f>
        <v>1082000000</v>
      </c>
      <c r="L1524" s="2">
        <f>Table1_1[[#This Row],[Gross Profit (Total Revenue - Cost of Goods Sold)]]-SUM(F1524:H1524)</f>
        <v>577000000</v>
      </c>
      <c r="M1524" s="63">
        <f>1-(Table1_1[[#This Row],[ Cost of Goods Sold ]]/Table1_1[[#This Row],[ Total Revenue ]])</f>
        <v>0.33255470863044012</v>
      </c>
      <c r="N1524" s="63">
        <f>+Table1_1[[#This Row],[Operating Profit (Gross Profit - Total operating expenses)]]/Table1_1[[#This Row],[ Total Revenue ]]</f>
        <v>0.17734202114580772</v>
      </c>
    </row>
    <row r="1525" spans="1:14" x14ac:dyDescent="0.35">
      <c r="A1525" t="s">
        <v>360</v>
      </c>
      <c r="B1525" t="s">
        <v>17</v>
      </c>
      <c r="C1525" s="1">
        <v>42398</v>
      </c>
      <c r="D1525" s="2">
        <v>59074000000</v>
      </c>
      <c r="E1525" s="2">
        <v>38504000000</v>
      </c>
      <c r="F1525" s="2">
        <v>14115000000</v>
      </c>
      <c r="G1525" t="s">
        <v>12</v>
      </c>
      <c r="H1525" s="2">
        <v>1484000000</v>
      </c>
      <c r="I1525" t="s">
        <v>19</v>
      </c>
      <c r="J1525" t="s">
        <v>294</v>
      </c>
      <c r="K1525" s="2">
        <f>+Table1_1[[#This Row],[ Total Revenue ]]-Table1_1[[#This Row],[ Cost of Goods Sold ]]</f>
        <v>20570000000</v>
      </c>
      <c r="L1525" s="2">
        <f>Table1_1[[#This Row],[Gross Profit (Total Revenue - Cost of Goods Sold)]]-SUM(F1525:H1525)</f>
        <v>4971000000</v>
      </c>
      <c r="M1525" s="63">
        <f>1-(Table1_1[[#This Row],[ Cost of Goods Sold ]]/Table1_1[[#This Row],[ Total Revenue ]])</f>
        <v>0.34820733317533936</v>
      </c>
      <c r="N1525" s="63">
        <f>+Table1_1[[#This Row],[Operating Profit (Gross Profit - Total operating expenses)]]/Table1_1[[#This Row],[ Total Revenue ]]</f>
        <v>8.4148694857297632E-2</v>
      </c>
    </row>
    <row r="1526" spans="1:14" x14ac:dyDescent="0.35">
      <c r="A1526" t="s">
        <v>361</v>
      </c>
      <c r="B1526" t="s">
        <v>17</v>
      </c>
      <c r="C1526" s="1">
        <v>42547</v>
      </c>
      <c r="D1526" s="2">
        <v>5885893000</v>
      </c>
      <c r="E1526" s="2">
        <v>3266971000</v>
      </c>
      <c r="F1526" s="2">
        <v>630954000</v>
      </c>
      <c r="G1526" s="2">
        <v>913712000</v>
      </c>
      <c r="H1526" t="s">
        <v>12</v>
      </c>
      <c r="I1526" t="s">
        <v>22</v>
      </c>
      <c r="J1526" t="s">
        <v>68</v>
      </c>
      <c r="K1526" s="2">
        <f>+Table1_1[[#This Row],[ Total Revenue ]]-Table1_1[[#This Row],[ Cost of Goods Sold ]]</f>
        <v>2618922000</v>
      </c>
      <c r="L1526" s="2">
        <f>Table1_1[[#This Row],[Gross Profit (Total Revenue - Cost of Goods Sold)]]-SUM(F1526:H1526)</f>
        <v>1074256000</v>
      </c>
      <c r="M1526" s="63">
        <f>1-(Table1_1[[#This Row],[ Cost of Goods Sold ]]/Table1_1[[#This Row],[ Total Revenue ]])</f>
        <v>0.44494896526321492</v>
      </c>
      <c r="N1526" s="63">
        <f>+Table1_1[[#This Row],[Operating Profit (Gross Profit - Total operating expenses)]]/Table1_1[[#This Row],[ Total Revenue ]]</f>
        <v>0.18251368144137176</v>
      </c>
    </row>
    <row r="1527" spans="1:14" x14ac:dyDescent="0.35">
      <c r="A1527" t="s">
        <v>362</v>
      </c>
      <c r="B1527" t="s">
        <v>17</v>
      </c>
      <c r="C1527" s="1">
        <v>42369</v>
      </c>
      <c r="D1527" s="2">
        <v>10116502000</v>
      </c>
      <c r="E1527" s="2">
        <v>7677233000</v>
      </c>
      <c r="F1527" s="2">
        <v>2620072000</v>
      </c>
      <c r="G1527" t="s">
        <v>12</v>
      </c>
      <c r="H1527" s="2">
        <v>224133000</v>
      </c>
      <c r="I1527" t="s">
        <v>47</v>
      </c>
      <c r="J1527" t="s">
        <v>363</v>
      </c>
      <c r="K1527" s="2">
        <f>+Table1_1[[#This Row],[ Total Revenue ]]-Table1_1[[#This Row],[ Cost of Goods Sold ]]</f>
        <v>2439269000</v>
      </c>
      <c r="L1527" s="2">
        <f>Table1_1[[#This Row],[Gross Profit (Total Revenue - Cost of Goods Sold)]]-SUM(F1527:H1527)</f>
        <v>-404936000</v>
      </c>
      <c r="M1527" s="63">
        <f>1-(Table1_1[[#This Row],[ Cost of Goods Sold ]]/Table1_1[[#This Row],[ Total Revenue ]])</f>
        <v>0.24111782906779433</v>
      </c>
      <c r="N1527" s="63">
        <f>+Table1_1[[#This Row],[Operating Profit (Gross Profit - Total operating expenses)]]/Table1_1[[#This Row],[ Total Revenue ]]</f>
        <v>-4.0027274249538031E-2</v>
      </c>
    </row>
    <row r="1528" spans="1:14" x14ac:dyDescent="0.35">
      <c r="A1528" t="s">
        <v>364</v>
      </c>
      <c r="B1528" t="s">
        <v>17</v>
      </c>
      <c r="C1528" s="1">
        <v>42735</v>
      </c>
      <c r="D1528" s="2">
        <v>20425000000</v>
      </c>
      <c r="E1528" s="2">
        <v>6132000000</v>
      </c>
      <c r="F1528" s="2">
        <v>9312000000</v>
      </c>
      <c r="G1528" t="s">
        <v>12</v>
      </c>
      <c r="H1528" s="2">
        <v>1221000000</v>
      </c>
      <c r="I1528" t="s">
        <v>13</v>
      </c>
      <c r="J1528" t="s">
        <v>14</v>
      </c>
      <c r="K1528" s="2">
        <f>+Table1_1[[#This Row],[ Total Revenue ]]-Table1_1[[#This Row],[ Cost of Goods Sold ]]</f>
        <v>14293000000</v>
      </c>
      <c r="L1528" s="2">
        <f>Table1_1[[#This Row],[Gross Profit (Total Revenue - Cost of Goods Sold)]]-SUM(F1528:H1528)</f>
        <v>3760000000</v>
      </c>
      <c r="M1528" s="63">
        <f>1-(Table1_1[[#This Row],[ Cost of Goods Sold ]]/Table1_1[[#This Row],[ Total Revenue ]])</f>
        <v>0.6997796817625459</v>
      </c>
      <c r="N1528" s="63">
        <f>+Table1_1[[#This Row],[Operating Profit (Gross Profit - Total operating expenses)]]/Table1_1[[#This Row],[ Total Revenue ]]</f>
        <v>0.18408812729498164</v>
      </c>
    </row>
    <row r="1529" spans="1:14" x14ac:dyDescent="0.35">
      <c r="A1529" t="s">
        <v>365</v>
      </c>
      <c r="B1529" t="s">
        <v>17</v>
      </c>
      <c r="C1529" s="1">
        <v>42369</v>
      </c>
      <c r="D1529" s="2">
        <v>8229000000</v>
      </c>
      <c r="E1529" s="2">
        <v>4265000000</v>
      </c>
      <c r="F1529" s="2">
        <v>1467000000</v>
      </c>
      <c r="G1529" t="s">
        <v>12</v>
      </c>
      <c r="H1529" s="2">
        <v>1166000000</v>
      </c>
      <c r="I1529" t="s">
        <v>182</v>
      </c>
      <c r="J1529" t="s">
        <v>366</v>
      </c>
      <c r="K1529" s="2">
        <f>+Table1_1[[#This Row],[ Total Revenue ]]-Table1_1[[#This Row],[ Cost of Goods Sold ]]</f>
        <v>3964000000</v>
      </c>
      <c r="L1529" s="2">
        <f>Table1_1[[#This Row],[Gross Profit (Total Revenue - Cost of Goods Sold)]]-SUM(F1529:H1529)</f>
        <v>1331000000</v>
      </c>
      <c r="M1529" s="63">
        <f>1-(Table1_1[[#This Row],[ Cost of Goods Sold ]]/Table1_1[[#This Row],[ Total Revenue ]])</f>
        <v>0.48171102199538218</v>
      </c>
      <c r="N1529" s="63">
        <f>+Table1_1[[#This Row],[Operating Profit (Gross Profit - Total operating expenses)]]/Table1_1[[#This Row],[ Total Revenue ]]</f>
        <v>0.16174504800097217</v>
      </c>
    </row>
    <row r="1530" spans="1:14" x14ac:dyDescent="0.35">
      <c r="A1530" t="s">
        <v>367</v>
      </c>
      <c r="B1530" t="s">
        <v>17</v>
      </c>
      <c r="C1530" s="1">
        <v>42369</v>
      </c>
      <c r="D1530" s="2">
        <v>32735000000</v>
      </c>
      <c r="E1530" s="2">
        <v>25683000000</v>
      </c>
      <c r="F1530" s="2">
        <v>828000000</v>
      </c>
      <c r="G1530" s="2">
        <v>102000000</v>
      </c>
      <c r="H1530" t="s">
        <v>12</v>
      </c>
      <c r="I1530" t="s">
        <v>59</v>
      </c>
      <c r="J1530" t="s">
        <v>193</v>
      </c>
      <c r="K1530" s="2">
        <f>+Table1_1[[#This Row],[ Total Revenue ]]-Table1_1[[#This Row],[ Cost of Goods Sold ]]</f>
        <v>7052000000</v>
      </c>
      <c r="L1530" s="2">
        <f>Table1_1[[#This Row],[Gross Profit (Total Revenue - Cost of Goods Sold)]]-SUM(F1530:H1530)</f>
        <v>6122000000</v>
      </c>
      <c r="M1530" s="63">
        <f>1-(Table1_1[[#This Row],[ Cost of Goods Sold ]]/Table1_1[[#This Row],[ Total Revenue ]])</f>
        <v>0.21542691308996487</v>
      </c>
      <c r="N1530" s="63">
        <f>+Table1_1[[#This Row],[Operating Profit (Gross Profit - Total operating expenses)]]/Table1_1[[#This Row],[ Total Revenue ]]</f>
        <v>0.18701695433022758</v>
      </c>
    </row>
    <row r="1531" spans="1:14" x14ac:dyDescent="0.35">
      <c r="A1531" t="s">
        <v>368</v>
      </c>
      <c r="B1531" t="s">
        <v>17</v>
      </c>
      <c r="C1531" s="1">
        <v>42399</v>
      </c>
      <c r="D1531" s="2">
        <v>27079000000</v>
      </c>
      <c r="E1531" s="2">
        <v>16496000000</v>
      </c>
      <c r="F1531" s="2">
        <v>8256000000</v>
      </c>
      <c r="G1531" t="s">
        <v>12</v>
      </c>
      <c r="H1531" t="s">
        <v>12</v>
      </c>
      <c r="I1531" t="s">
        <v>19</v>
      </c>
      <c r="J1531" t="s">
        <v>334</v>
      </c>
      <c r="K1531" s="2">
        <f>+Table1_1[[#This Row],[ Total Revenue ]]-Table1_1[[#This Row],[ Cost of Goods Sold ]]</f>
        <v>10583000000</v>
      </c>
      <c r="L1531" s="2">
        <f>Table1_1[[#This Row],[Gross Profit (Total Revenue - Cost of Goods Sold)]]-SUM(F1531:H1531)</f>
        <v>2327000000</v>
      </c>
      <c r="M1531" s="63">
        <f>1-(Table1_1[[#This Row],[ Cost of Goods Sold ]]/Table1_1[[#This Row],[ Total Revenue ]])</f>
        <v>0.39081945418959341</v>
      </c>
      <c r="N1531" s="63">
        <f>+Table1_1[[#This Row],[Operating Profit (Gross Profit - Total operating expenses)]]/Table1_1[[#This Row],[ Total Revenue ]]</f>
        <v>8.5933749399903989E-2</v>
      </c>
    </row>
    <row r="1532" spans="1:14" x14ac:dyDescent="0.35">
      <c r="A1532" t="s">
        <v>369</v>
      </c>
      <c r="B1532" t="s">
        <v>17</v>
      </c>
      <c r="C1532" s="1">
        <v>42735</v>
      </c>
      <c r="D1532" s="2">
        <v>10776000000</v>
      </c>
      <c r="E1532" t="s">
        <v>12</v>
      </c>
      <c r="F1532" s="2">
        <v>4525000000</v>
      </c>
      <c r="G1532" t="s">
        <v>12</v>
      </c>
      <c r="H1532" s="2">
        <v>373000000</v>
      </c>
      <c r="I1532" t="s">
        <v>22</v>
      </c>
      <c r="J1532" t="s">
        <v>57</v>
      </c>
      <c r="K1532" s="2" t="e">
        <f>+Table1_1[[#This Row],[ Total Revenue ]]-Table1_1[[#This Row],[ Cost of Goods Sold ]]</f>
        <v>#VALUE!</v>
      </c>
      <c r="L1532" s="2" t="e">
        <f>Table1_1[[#This Row],[Gross Profit (Total Revenue - Cost of Goods Sold)]]-SUM(F1532:H1532)</f>
        <v>#VALUE!</v>
      </c>
      <c r="M1532" s="63" t="e">
        <f>1-(Table1_1[[#This Row],[ Cost of Goods Sold ]]/Table1_1[[#This Row],[ Total Revenue ]])</f>
        <v>#VALUE!</v>
      </c>
      <c r="N1532" s="63" t="e">
        <f>+Table1_1[[#This Row],[Operating Profit (Gross Profit - Total operating expenses)]]/Table1_1[[#This Row],[ Total Revenue ]]</f>
        <v>#VALUE!</v>
      </c>
    </row>
    <row r="1533" spans="1:14" x14ac:dyDescent="0.35">
      <c r="A1533" t="s">
        <v>370</v>
      </c>
      <c r="B1533" t="s">
        <v>17</v>
      </c>
      <c r="C1533" s="1">
        <v>42369</v>
      </c>
      <c r="D1533" s="2">
        <v>1042779000</v>
      </c>
      <c r="E1533" s="2">
        <v>280901000</v>
      </c>
      <c r="F1533" s="2">
        <v>53992000</v>
      </c>
      <c r="G1533" t="s">
        <v>12</v>
      </c>
      <c r="H1533" s="2">
        <v>294520000</v>
      </c>
      <c r="I1533" t="s">
        <v>52</v>
      </c>
      <c r="J1533" t="s">
        <v>234</v>
      </c>
      <c r="K1533" s="2">
        <f>+Table1_1[[#This Row],[ Total Revenue ]]-Table1_1[[#This Row],[ Cost of Goods Sold ]]</f>
        <v>761878000</v>
      </c>
      <c r="L1533" s="2">
        <f>Table1_1[[#This Row],[Gross Profit (Total Revenue - Cost of Goods Sold)]]-SUM(F1533:H1533)</f>
        <v>413366000</v>
      </c>
      <c r="M1533" s="63">
        <f>1-(Table1_1[[#This Row],[ Cost of Goods Sold ]]/Table1_1[[#This Row],[ Total Revenue ]])</f>
        <v>0.73062269186471918</v>
      </c>
      <c r="N1533" s="63">
        <f>+Table1_1[[#This Row],[Operating Profit (Gross Profit - Total operating expenses)]]/Table1_1[[#This Row],[ Total Revenue ]]</f>
        <v>0.39640805961761794</v>
      </c>
    </row>
    <row r="1534" spans="1:14" x14ac:dyDescent="0.35">
      <c r="A1534" t="s">
        <v>371</v>
      </c>
      <c r="B1534" t="s">
        <v>17</v>
      </c>
      <c r="C1534" s="1">
        <v>42369</v>
      </c>
      <c r="D1534" s="2">
        <v>1288149000</v>
      </c>
      <c r="E1534" s="2">
        <v>497359000</v>
      </c>
      <c r="F1534" s="2">
        <v>29870000</v>
      </c>
      <c r="G1534" t="s">
        <v>12</v>
      </c>
      <c r="H1534" s="2">
        <v>464472000</v>
      </c>
      <c r="I1534" t="s">
        <v>52</v>
      </c>
      <c r="J1534" t="s">
        <v>265</v>
      </c>
      <c r="K1534" s="2">
        <f>+Table1_1[[#This Row],[ Total Revenue ]]-Table1_1[[#This Row],[ Cost of Goods Sold ]]</f>
        <v>790790000</v>
      </c>
      <c r="L1534" s="2">
        <f>Table1_1[[#This Row],[Gross Profit (Total Revenue - Cost of Goods Sold)]]-SUM(F1534:H1534)</f>
        <v>296448000</v>
      </c>
      <c r="M1534" s="63">
        <f>1-(Table1_1[[#This Row],[ Cost of Goods Sold ]]/Table1_1[[#This Row],[ Total Revenue ]])</f>
        <v>0.61389637378905704</v>
      </c>
      <c r="N1534" s="63">
        <f>+Table1_1[[#This Row],[Operating Profit (Gross Profit - Total operating expenses)]]/Table1_1[[#This Row],[ Total Revenue ]]</f>
        <v>0.23013486793841395</v>
      </c>
    </row>
    <row r="1535" spans="1:14" x14ac:dyDescent="0.35">
      <c r="A1535" t="s">
        <v>372</v>
      </c>
      <c r="B1535" t="s">
        <v>17</v>
      </c>
      <c r="C1535" s="1">
        <v>42369</v>
      </c>
      <c r="D1535" s="2">
        <v>14486000000</v>
      </c>
      <c r="E1535" s="2">
        <v>12363000000</v>
      </c>
      <c r="F1535" s="2">
        <v>634000000</v>
      </c>
      <c r="G1535" t="s">
        <v>12</v>
      </c>
      <c r="H1535" s="2">
        <v>139000000</v>
      </c>
      <c r="I1535" t="s">
        <v>19</v>
      </c>
      <c r="J1535" t="s">
        <v>133</v>
      </c>
      <c r="K1535" s="2">
        <f>+Table1_1[[#This Row],[ Total Revenue ]]-Table1_1[[#This Row],[ Cost of Goods Sold ]]</f>
        <v>2123000000</v>
      </c>
      <c r="L1535" s="2">
        <f>Table1_1[[#This Row],[Gross Profit (Total Revenue - Cost of Goods Sold)]]-SUM(F1535:H1535)</f>
        <v>1350000000</v>
      </c>
      <c r="M1535" s="63">
        <f>1-(Table1_1[[#This Row],[ Cost of Goods Sold ]]/Table1_1[[#This Row],[ Total Revenue ]])</f>
        <v>0.14655529476736162</v>
      </c>
      <c r="N1535" s="63">
        <f>+Table1_1[[#This Row],[Operating Profit (Gross Profit - Total operating expenses)]]/Table1_1[[#This Row],[ Total Revenue ]]</f>
        <v>9.319342813751208E-2</v>
      </c>
    </row>
    <row r="1536" spans="1:14" x14ac:dyDescent="0.35">
      <c r="A1536" t="s">
        <v>373</v>
      </c>
      <c r="B1536" t="s">
        <v>17</v>
      </c>
      <c r="C1536" s="1">
        <v>42735</v>
      </c>
      <c r="D1536" s="2">
        <v>7357000000</v>
      </c>
      <c r="E1536" s="2">
        <v>4901000000</v>
      </c>
      <c r="F1536" s="2">
        <v>1403000000</v>
      </c>
      <c r="G1536" t="s">
        <v>12</v>
      </c>
      <c r="H1536" t="s">
        <v>12</v>
      </c>
      <c r="I1536" t="s">
        <v>13</v>
      </c>
      <c r="J1536" t="s">
        <v>64</v>
      </c>
      <c r="K1536" s="2">
        <f>+Table1_1[[#This Row],[ Total Revenue ]]-Table1_1[[#This Row],[ Cost of Goods Sold ]]</f>
        <v>2456000000</v>
      </c>
      <c r="L1536" s="2">
        <f>Table1_1[[#This Row],[Gross Profit (Total Revenue - Cost of Goods Sold)]]-SUM(F1536:H1536)</f>
        <v>1053000000</v>
      </c>
      <c r="M1536" s="63">
        <f>1-(Table1_1[[#This Row],[ Cost of Goods Sold ]]/Table1_1[[#This Row],[ Total Revenue ]])</f>
        <v>0.33383172488786195</v>
      </c>
      <c r="N1536" s="63">
        <f>+Table1_1[[#This Row],[Operating Profit (Gross Profit - Total operating expenses)]]/Table1_1[[#This Row],[ Total Revenue ]]</f>
        <v>0.14312899279597663</v>
      </c>
    </row>
    <row r="1537" spans="1:14" x14ac:dyDescent="0.35">
      <c r="A1537" t="s">
        <v>374</v>
      </c>
      <c r="B1537" t="s">
        <v>17</v>
      </c>
      <c r="C1537" s="1">
        <v>42369</v>
      </c>
      <c r="D1537" s="2">
        <v>5702613000</v>
      </c>
      <c r="E1537" s="2">
        <v>2896255000</v>
      </c>
      <c r="F1537" s="2">
        <v>2265436000</v>
      </c>
      <c r="G1537" t="s">
        <v>12</v>
      </c>
      <c r="H1537" t="s">
        <v>12</v>
      </c>
      <c r="I1537" t="s">
        <v>19</v>
      </c>
      <c r="J1537" t="s">
        <v>286</v>
      </c>
      <c r="K1537" s="2">
        <f>+Table1_1[[#This Row],[ Total Revenue ]]-Table1_1[[#This Row],[ Cost of Goods Sold ]]</f>
        <v>2806358000</v>
      </c>
      <c r="L1537" s="2">
        <f>Table1_1[[#This Row],[Gross Profit (Total Revenue - Cost of Goods Sold)]]-SUM(F1537:H1537)</f>
        <v>540922000</v>
      </c>
      <c r="M1537" s="63">
        <f>1-(Table1_1[[#This Row],[ Cost of Goods Sold ]]/Table1_1[[#This Row],[ Total Revenue ]])</f>
        <v>0.49211791156089324</v>
      </c>
      <c r="N1537" s="63">
        <f>+Table1_1[[#This Row],[Operating Profit (Gross Profit - Total operating expenses)]]/Table1_1[[#This Row],[ Total Revenue ]]</f>
        <v>9.4855112910520137E-2</v>
      </c>
    </row>
    <row r="1538" spans="1:14" x14ac:dyDescent="0.35">
      <c r="A1538" t="s">
        <v>375</v>
      </c>
      <c r="B1538" t="s">
        <v>17</v>
      </c>
      <c r="C1538" s="1">
        <v>42369</v>
      </c>
      <c r="D1538" s="2">
        <v>25413000000</v>
      </c>
      <c r="E1538" s="2">
        <v>15623800000</v>
      </c>
      <c r="F1538" s="2">
        <v>2643700000</v>
      </c>
      <c r="G1538" t="s">
        <v>12</v>
      </c>
      <c r="H1538" t="s">
        <v>12</v>
      </c>
      <c r="I1538" t="s">
        <v>19</v>
      </c>
      <c r="J1538" t="s">
        <v>155</v>
      </c>
      <c r="K1538" s="2">
        <f>+Table1_1[[#This Row],[ Total Revenue ]]-Table1_1[[#This Row],[ Cost of Goods Sold ]]</f>
        <v>9789200000</v>
      </c>
      <c r="L1538" s="2">
        <f>Table1_1[[#This Row],[Gross Profit (Total Revenue - Cost of Goods Sold)]]-SUM(F1538:H1538)</f>
        <v>7145500000</v>
      </c>
      <c r="M1538" s="63">
        <f>1-(Table1_1[[#This Row],[ Cost of Goods Sold ]]/Table1_1[[#This Row],[ Total Revenue ]])</f>
        <v>0.3852044229331445</v>
      </c>
      <c r="N1538" s="63">
        <f>+Table1_1[[#This Row],[Operating Profit (Gross Profit - Total operating expenses)]]/Table1_1[[#This Row],[ Total Revenue ]]</f>
        <v>0.28117498917876677</v>
      </c>
    </row>
    <row r="1539" spans="1:14" x14ac:dyDescent="0.35">
      <c r="A1539" t="s">
        <v>376</v>
      </c>
      <c r="B1539" t="s">
        <v>17</v>
      </c>
      <c r="C1539" s="1">
        <v>42460</v>
      </c>
      <c r="D1539" s="2">
        <v>2173334000</v>
      </c>
      <c r="E1539" s="2">
        <v>967870000</v>
      </c>
      <c r="F1539" s="2">
        <v>301670000</v>
      </c>
      <c r="G1539" s="2">
        <v>372596000</v>
      </c>
      <c r="H1539" s="2">
        <v>174896000</v>
      </c>
      <c r="I1539" t="s">
        <v>22</v>
      </c>
      <c r="J1539" t="s">
        <v>34</v>
      </c>
      <c r="K1539" s="2">
        <f>+Table1_1[[#This Row],[ Total Revenue ]]-Table1_1[[#This Row],[ Cost of Goods Sold ]]</f>
        <v>1205464000</v>
      </c>
      <c r="L1539" s="2">
        <f>Table1_1[[#This Row],[Gross Profit (Total Revenue - Cost of Goods Sold)]]-SUM(F1539:H1539)</f>
        <v>356302000</v>
      </c>
      <c r="M1539" s="63">
        <f>1-(Table1_1[[#This Row],[ Cost of Goods Sold ]]/Table1_1[[#This Row],[ Total Revenue ]])</f>
        <v>0.5546611795517854</v>
      </c>
      <c r="N1539" s="63">
        <f>+Table1_1[[#This Row],[Operating Profit (Gross Profit - Total operating expenses)]]/Table1_1[[#This Row],[ Total Revenue ]]</f>
        <v>0.16394258774767248</v>
      </c>
    </row>
    <row r="1540" spans="1:14" x14ac:dyDescent="0.35">
      <c r="A1540" t="s">
        <v>377</v>
      </c>
      <c r="B1540" t="s">
        <v>17</v>
      </c>
      <c r="C1540" s="1">
        <v>42460</v>
      </c>
      <c r="D1540" s="2">
        <v>190884000000</v>
      </c>
      <c r="E1540" s="2">
        <v>179468000000</v>
      </c>
      <c r="F1540" s="2">
        <v>7276000000</v>
      </c>
      <c r="G1540" s="2">
        <v>392000000</v>
      </c>
      <c r="H1540" t="s">
        <v>12</v>
      </c>
      <c r="I1540" t="s">
        <v>25</v>
      </c>
      <c r="J1540" t="s">
        <v>28</v>
      </c>
      <c r="K1540" s="2">
        <f>+Table1_1[[#This Row],[ Total Revenue ]]-Table1_1[[#This Row],[ Cost of Goods Sold ]]</f>
        <v>11416000000</v>
      </c>
      <c r="L1540" s="2">
        <f>Table1_1[[#This Row],[Gross Profit (Total Revenue - Cost of Goods Sold)]]-SUM(F1540:H1540)</f>
        <v>3748000000</v>
      </c>
      <c r="M1540" s="63">
        <f>1-(Table1_1[[#This Row],[ Cost of Goods Sold ]]/Table1_1[[#This Row],[ Total Revenue ]])</f>
        <v>5.980595544938283E-2</v>
      </c>
      <c r="N1540" s="63">
        <f>+Table1_1[[#This Row],[Operating Profit (Gross Profit - Total operating expenses)]]/Table1_1[[#This Row],[ Total Revenue ]]</f>
        <v>1.9634961547327173E-2</v>
      </c>
    </row>
    <row r="1541" spans="1:14" x14ac:dyDescent="0.35">
      <c r="A1541" t="s">
        <v>378</v>
      </c>
      <c r="B1541" t="s">
        <v>17</v>
      </c>
      <c r="C1541" s="1">
        <v>42369</v>
      </c>
      <c r="D1541" s="2">
        <v>3484500000</v>
      </c>
      <c r="E1541" s="2">
        <v>976300000</v>
      </c>
      <c r="F1541" s="2">
        <v>921300000</v>
      </c>
      <c r="G1541" t="s">
        <v>12</v>
      </c>
      <c r="H1541" s="2">
        <v>113500000</v>
      </c>
      <c r="I1541" t="s">
        <v>47</v>
      </c>
      <c r="J1541" t="s">
        <v>379</v>
      </c>
      <c r="K1541" s="2">
        <f>+Table1_1[[#This Row],[ Total Revenue ]]-Table1_1[[#This Row],[ Cost of Goods Sold ]]</f>
        <v>2508200000</v>
      </c>
      <c r="L1541" s="2">
        <f>Table1_1[[#This Row],[Gross Profit (Total Revenue - Cost of Goods Sold)]]-SUM(F1541:H1541)</f>
        <v>1473400000</v>
      </c>
      <c r="M1541" s="63">
        <f>1-(Table1_1[[#This Row],[ Cost of Goods Sold ]]/Table1_1[[#This Row],[ Total Revenue ]])</f>
        <v>0.71981632945903284</v>
      </c>
      <c r="N1541" s="63">
        <f>+Table1_1[[#This Row],[Operating Profit (Gross Profit - Total operating expenses)]]/Table1_1[[#This Row],[ Total Revenue ]]</f>
        <v>0.42284402353278805</v>
      </c>
    </row>
    <row r="1542" spans="1:14" x14ac:dyDescent="0.35">
      <c r="A1542" t="s">
        <v>380</v>
      </c>
      <c r="B1542" t="s">
        <v>17</v>
      </c>
      <c r="C1542" s="1">
        <v>42369</v>
      </c>
      <c r="D1542" s="2">
        <v>29636000000</v>
      </c>
      <c r="E1542" s="2">
        <v>18124000000</v>
      </c>
      <c r="F1542" s="2">
        <v>7577000000</v>
      </c>
      <c r="G1542" t="s">
        <v>12</v>
      </c>
      <c r="H1542" s="2">
        <v>181000000</v>
      </c>
      <c r="I1542" t="s">
        <v>36</v>
      </c>
      <c r="J1542" t="s">
        <v>124</v>
      </c>
      <c r="K1542" s="2">
        <f>+Table1_1[[#This Row],[ Total Revenue ]]-Table1_1[[#This Row],[ Cost of Goods Sold ]]</f>
        <v>11512000000</v>
      </c>
      <c r="L1542" s="2">
        <f>Table1_1[[#This Row],[Gross Profit (Total Revenue - Cost of Goods Sold)]]-SUM(F1542:H1542)</f>
        <v>3754000000</v>
      </c>
      <c r="M1542" s="63">
        <f>1-(Table1_1[[#This Row],[ Cost of Goods Sold ]]/Table1_1[[#This Row],[ Total Revenue ]])</f>
        <v>0.38844648400593873</v>
      </c>
      <c r="N1542" s="63">
        <f>+Table1_1[[#This Row],[Operating Profit (Gross Profit - Total operating expenses)]]/Table1_1[[#This Row],[ Total Revenue ]]</f>
        <v>0.12667026589283303</v>
      </c>
    </row>
    <row r="1543" spans="1:14" x14ac:dyDescent="0.35">
      <c r="A1543" t="s">
        <v>381</v>
      </c>
      <c r="B1543" t="s">
        <v>17</v>
      </c>
      <c r="C1543" s="1">
        <v>42369</v>
      </c>
      <c r="D1543" s="2">
        <v>69951000000</v>
      </c>
      <c r="E1543" s="2">
        <v>38714000000</v>
      </c>
      <c r="F1543" s="2">
        <v>6998000000</v>
      </c>
      <c r="G1543" t="s">
        <v>12</v>
      </c>
      <c r="H1543" s="2">
        <v>16769000000</v>
      </c>
      <c r="I1543" t="s">
        <v>47</v>
      </c>
      <c r="J1543" t="s">
        <v>48</v>
      </c>
      <c r="K1543" s="2">
        <f>+Table1_1[[#This Row],[ Total Revenue ]]-Table1_1[[#This Row],[ Cost of Goods Sold ]]</f>
        <v>31237000000</v>
      </c>
      <c r="L1543" s="2">
        <f>Table1_1[[#This Row],[Gross Profit (Total Revenue - Cost of Goods Sold)]]-SUM(F1543:H1543)</f>
        <v>7470000000</v>
      </c>
      <c r="M1543" s="63">
        <f>1-(Table1_1[[#This Row],[ Cost of Goods Sold ]]/Table1_1[[#This Row],[ Total Revenue ]])</f>
        <v>0.44655544595502561</v>
      </c>
      <c r="N1543" s="63">
        <f>+Table1_1[[#This Row],[Operating Profit (Gross Profit - Total operating expenses)]]/Table1_1[[#This Row],[ Total Revenue ]]</f>
        <v>0.10678903804091436</v>
      </c>
    </row>
    <row r="1544" spans="1:14" x14ac:dyDescent="0.35">
      <c r="A1544" t="s">
        <v>382</v>
      </c>
      <c r="B1544" t="s">
        <v>17</v>
      </c>
      <c r="C1544" s="1">
        <v>42369</v>
      </c>
      <c r="D1544" s="2">
        <v>8071563000</v>
      </c>
      <c r="E1544" s="2">
        <v>5660877000</v>
      </c>
      <c r="F1544" s="2">
        <v>1573120000</v>
      </c>
      <c r="G1544" t="s">
        <v>12</v>
      </c>
      <c r="H1544" t="s">
        <v>12</v>
      </c>
      <c r="I1544" t="s">
        <v>19</v>
      </c>
      <c r="J1544" t="s">
        <v>383</v>
      </c>
      <c r="K1544" s="2">
        <f>+Table1_1[[#This Row],[ Total Revenue ]]-Table1_1[[#This Row],[ Cost of Goods Sold ]]</f>
        <v>2410686000</v>
      </c>
      <c r="L1544" s="2">
        <f>Table1_1[[#This Row],[Gross Profit (Total Revenue - Cost of Goods Sold)]]-SUM(F1544:H1544)</f>
        <v>837566000</v>
      </c>
      <c r="M1544" s="63">
        <f>1-(Table1_1[[#This Row],[ Cost of Goods Sold ]]/Table1_1[[#This Row],[ Total Revenue ]])</f>
        <v>0.29866408773616704</v>
      </c>
      <c r="N1544" s="63">
        <f>+Table1_1[[#This Row],[Operating Profit (Gross Profit - Total operating expenses)]]/Table1_1[[#This Row],[ Total Revenue ]]</f>
        <v>0.10376751070393678</v>
      </c>
    </row>
    <row r="1545" spans="1:14" x14ac:dyDescent="0.35">
      <c r="A1545" t="s">
        <v>384</v>
      </c>
      <c r="B1545" t="s">
        <v>17</v>
      </c>
      <c r="C1545" s="1">
        <v>42369</v>
      </c>
      <c r="D1545" s="2">
        <v>4071300000</v>
      </c>
      <c r="E1545" s="2">
        <v>1455300000</v>
      </c>
      <c r="F1545" s="2">
        <v>1532400000</v>
      </c>
      <c r="G1545" s="2">
        <v>108400000</v>
      </c>
      <c r="H1545" t="s">
        <v>12</v>
      </c>
      <c r="I1545" t="s">
        <v>36</v>
      </c>
      <c r="J1545" t="s">
        <v>124</v>
      </c>
      <c r="K1545" s="2">
        <f>+Table1_1[[#This Row],[ Total Revenue ]]-Table1_1[[#This Row],[ Cost of Goods Sold ]]</f>
        <v>2616000000</v>
      </c>
      <c r="L1545" s="2">
        <f>Table1_1[[#This Row],[Gross Profit (Total Revenue - Cost of Goods Sold)]]-SUM(F1545:H1545)</f>
        <v>975200000</v>
      </c>
      <c r="M1545" s="63">
        <f>1-(Table1_1[[#This Row],[ Cost of Goods Sold ]]/Table1_1[[#This Row],[ Total Revenue ]])</f>
        <v>0.64254660673494945</v>
      </c>
      <c r="N1545" s="63">
        <f>+Table1_1[[#This Row],[Operating Profit (Gross Profit - Total operating expenses)]]/Table1_1[[#This Row],[ Total Revenue ]]</f>
        <v>0.23953037113452705</v>
      </c>
    </row>
    <row r="1546" spans="1:14" x14ac:dyDescent="0.35">
      <c r="A1546" t="s">
        <v>385</v>
      </c>
      <c r="B1546" t="s">
        <v>17</v>
      </c>
      <c r="C1546" s="1">
        <v>42704</v>
      </c>
      <c r="D1546" s="2">
        <v>4411500000</v>
      </c>
      <c r="E1546" s="2">
        <v>2579800000</v>
      </c>
      <c r="F1546" s="2">
        <v>1175000000</v>
      </c>
      <c r="G1546" t="s">
        <v>12</v>
      </c>
      <c r="H1546" t="s">
        <v>12</v>
      </c>
      <c r="I1546" t="s">
        <v>36</v>
      </c>
      <c r="J1546" t="s">
        <v>124</v>
      </c>
      <c r="K1546" s="2">
        <f>+Table1_1[[#This Row],[ Total Revenue ]]-Table1_1[[#This Row],[ Cost of Goods Sold ]]</f>
        <v>1831700000</v>
      </c>
      <c r="L1546" s="2">
        <f>Table1_1[[#This Row],[Gross Profit (Total Revenue - Cost of Goods Sold)]]-SUM(F1546:H1546)</f>
        <v>656700000</v>
      </c>
      <c r="M1546" s="63">
        <f>1-(Table1_1[[#This Row],[ Cost of Goods Sold ]]/Table1_1[[#This Row],[ Total Revenue ]])</f>
        <v>0.4152102459480902</v>
      </c>
      <c r="N1546" s="63">
        <f>+Table1_1[[#This Row],[Operating Profit (Gross Profit - Total operating expenses)]]/Table1_1[[#This Row],[ Total Revenue ]]</f>
        <v>0.14886093165589936</v>
      </c>
    </row>
    <row r="1547" spans="1:14" x14ac:dyDescent="0.35">
      <c r="A1547" t="s">
        <v>386</v>
      </c>
      <c r="B1547" t="s">
        <v>17</v>
      </c>
      <c r="C1547" s="1">
        <v>42369</v>
      </c>
      <c r="D1547" s="2">
        <v>3539570000</v>
      </c>
      <c r="E1547" s="2">
        <v>2817803000</v>
      </c>
      <c r="F1547" s="2">
        <v>233887000</v>
      </c>
      <c r="G1547" t="s">
        <v>12</v>
      </c>
      <c r="H1547" t="s">
        <v>12</v>
      </c>
      <c r="I1547" t="s">
        <v>59</v>
      </c>
      <c r="J1547" t="s">
        <v>387</v>
      </c>
      <c r="K1547" s="2">
        <f>+Table1_1[[#This Row],[ Total Revenue ]]-Table1_1[[#This Row],[ Cost of Goods Sold ]]</f>
        <v>721767000</v>
      </c>
      <c r="L1547" s="2">
        <f>Table1_1[[#This Row],[Gross Profit (Total Revenue - Cost of Goods Sold)]]-SUM(F1547:H1547)</f>
        <v>487880000</v>
      </c>
      <c r="M1547" s="63">
        <f>1-(Table1_1[[#This Row],[ Cost of Goods Sold ]]/Table1_1[[#This Row],[ Total Revenue ]])</f>
        <v>0.20391375223544106</v>
      </c>
      <c r="N1547" s="63">
        <f>+Table1_1[[#This Row],[Operating Profit (Gross Profit - Total operating expenses)]]/Table1_1[[#This Row],[ Total Revenue ]]</f>
        <v>0.13783595182465666</v>
      </c>
    </row>
    <row r="1548" spans="1:14" x14ac:dyDescent="0.35">
      <c r="A1548" t="s">
        <v>388</v>
      </c>
      <c r="B1548" t="s">
        <v>17</v>
      </c>
      <c r="C1548" s="1">
        <v>42369</v>
      </c>
      <c r="D1548" s="2">
        <v>12893000000</v>
      </c>
      <c r="E1548" t="s">
        <v>12</v>
      </c>
      <c r="F1548" s="2">
        <v>7334000000</v>
      </c>
      <c r="G1548" t="s">
        <v>12</v>
      </c>
      <c r="H1548" s="2">
        <v>3140000000</v>
      </c>
      <c r="I1548" t="s">
        <v>47</v>
      </c>
      <c r="J1548" t="s">
        <v>389</v>
      </c>
      <c r="K1548" s="2" t="e">
        <f>+Table1_1[[#This Row],[ Total Revenue ]]-Table1_1[[#This Row],[ Cost of Goods Sold ]]</f>
        <v>#VALUE!</v>
      </c>
      <c r="L1548" s="2" t="e">
        <f>Table1_1[[#This Row],[Gross Profit (Total Revenue - Cost of Goods Sold)]]-SUM(F1548:H1548)</f>
        <v>#VALUE!</v>
      </c>
      <c r="M1548" s="63" t="e">
        <f>1-(Table1_1[[#This Row],[ Cost of Goods Sold ]]/Table1_1[[#This Row],[ Total Revenue ]])</f>
        <v>#VALUE!</v>
      </c>
      <c r="N1548" s="63" t="e">
        <f>+Table1_1[[#This Row],[Operating Profit (Gross Profit - Total operating expenses)]]/Table1_1[[#This Row],[ Total Revenue ]]</f>
        <v>#VALUE!</v>
      </c>
    </row>
    <row r="1549" spans="1:14" x14ac:dyDescent="0.35">
      <c r="A1549" t="s">
        <v>390</v>
      </c>
      <c r="B1549" t="s">
        <v>17</v>
      </c>
      <c r="C1549" s="1">
        <v>42735</v>
      </c>
      <c r="D1549" s="2">
        <v>30109000000</v>
      </c>
      <c r="E1549" s="2">
        <v>15040000000</v>
      </c>
      <c r="F1549" s="2">
        <v>6111000000</v>
      </c>
      <c r="G1549" s="2">
        <v>1735000000</v>
      </c>
      <c r="H1549" t="s">
        <v>12</v>
      </c>
      <c r="I1549" t="s">
        <v>13</v>
      </c>
      <c r="J1549" t="s">
        <v>164</v>
      </c>
      <c r="K1549" s="2">
        <f>+Table1_1[[#This Row],[ Total Revenue ]]-Table1_1[[#This Row],[ Cost of Goods Sold ]]</f>
        <v>15069000000</v>
      </c>
      <c r="L1549" s="2">
        <f>Table1_1[[#This Row],[Gross Profit (Total Revenue - Cost of Goods Sold)]]-SUM(F1549:H1549)</f>
        <v>7223000000</v>
      </c>
      <c r="M1549" s="63">
        <f>1-(Table1_1[[#This Row],[ Cost of Goods Sold ]]/Table1_1[[#This Row],[ Total Revenue ]])</f>
        <v>0.50048158357966055</v>
      </c>
      <c r="N1549" s="63">
        <f>+Table1_1[[#This Row],[Operating Profit (Gross Profit - Total operating expenses)]]/Table1_1[[#This Row],[ Total Revenue ]]</f>
        <v>0.23989504799229466</v>
      </c>
    </row>
    <row r="1550" spans="1:14" x14ac:dyDescent="0.35">
      <c r="A1550" t="s">
        <v>391</v>
      </c>
      <c r="B1550" t="s">
        <v>17</v>
      </c>
      <c r="C1550" s="1">
        <v>42369</v>
      </c>
      <c r="D1550" s="2">
        <v>2722564000</v>
      </c>
      <c r="E1550" s="2">
        <v>1090263000</v>
      </c>
      <c r="F1550" t="s">
        <v>12</v>
      </c>
      <c r="G1550" t="s">
        <v>12</v>
      </c>
      <c r="H1550" t="s">
        <v>12</v>
      </c>
      <c r="I1550" t="s">
        <v>36</v>
      </c>
      <c r="J1550" t="s">
        <v>214</v>
      </c>
      <c r="K1550" s="2">
        <f>+Table1_1[[#This Row],[ Total Revenue ]]-Table1_1[[#This Row],[ Cost of Goods Sold ]]</f>
        <v>1632301000</v>
      </c>
      <c r="L1550" s="2">
        <f>Table1_1[[#This Row],[Gross Profit (Total Revenue - Cost of Goods Sold)]]-SUM(F1550:H1550)</f>
        <v>1632301000</v>
      </c>
      <c r="M1550" s="63">
        <f>1-(Table1_1[[#This Row],[ Cost of Goods Sold ]]/Table1_1[[#This Row],[ Total Revenue ]])</f>
        <v>0.59954550196065182</v>
      </c>
      <c r="N1550" s="63">
        <f>+Table1_1[[#This Row],[Operating Profit (Gross Profit - Total operating expenses)]]/Table1_1[[#This Row],[ Total Revenue ]]</f>
        <v>0.59954550196065182</v>
      </c>
    </row>
    <row r="1551" spans="1:14" x14ac:dyDescent="0.35">
      <c r="A1551" t="s">
        <v>392</v>
      </c>
      <c r="B1551" t="s">
        <v>17</v>
      </c>
      <c r="C1551" s="1">
        <v>42369</v>
      </c>
      <c r="D1551" s="2">
        <v>25434000000</v>
      </c>
      <c r="E1551" s="2">
        <v>14320000000</v>
      </c>
      <c r="F1551" s="2">
        <v>2749000000</v>
      </c>
      <c r="G1551" t="s">
        <v>12</v>
      </c>
      <c r="H1551" t="s">
        <v>12</v>
      </c>
      <c r="I1551" t="s">
        <v>36</v>
      </c>
      <c r="J1551" t="s">
        <v>393</v>
      </c>
      <c r="K1551" s="2">
        <f>+Table1_1[[#This Row],[ Total Revenue ]]-Table1_1[[#This Row],[ Cost of Goods Sold ]]</f>
        <v>11114000000</v>
      </c>
      <c r="L1551" s="2">
        <f>Table1_1[[#This Row],[Gross Profit (Total Revenue - Cost of Goods Sold)]]-SUM(F1551:H1551)</f>
        <v>8365000000</v>
      </c>
      <c r="M1551" s="63">
        <f>1-(Table1_1[[#This Row],[ Cost of Goods Sold ]]/Table1_1[[#This Row],[ Total Revenue ]])</f>
        <v>0.43697412911850275</v>
      </c>
      <c r="N1551" s="63">
        <f>+Table1_1[[#This Row],[Operating Profit (Gross Profit - Total operating expenses)]]/Table1_1[[#This Row],[ Total Revenue ]]</f>
        <v>0.32889046158685226</v>
      </c>
    </row>
    <row r="1552" spans="1:14" x14ac:dyDescent="0.35">
      <c r="A1552" t="s">
        <v>394</v>
      </c>
      <c r="B1552" t="s">
        <v>17</v>
      </c>
      <c r="C1552" s="1">
        <v>42613</v>
      </c>
      <c r="D1552" s="2">
        <v>13502000000</v>
      </c>
      <c r="E1552" s="2">
        <v>6485000000</v>
      </c>
      <c r="F1552" s="2">
        <v>2833000000</v>
      </c>
      <c r="G1552" s="2">
        <v>1512000000</v>
      </c>
      <c r="H1552" t="s">
        <v>12</v>
      </c>
      <c r="I1552" t="s">
        <v>59</v>
      </c>
      <c r="J1552" t="s">
        <v>138</v>
      </c>
      <c r="K1552" s="2">
        <f>+Table1_1[[#This Row],[ Total Revenue ]]-Table1_1[[#This Row],[ Cost of Goods Sold ]]</f>
        <v>7017000000</v>
      </c>
      <c r="L1552" s="2">
        <f>Table1_1[[#This Row],[Gross Profit (Total Revenue - Cost of Goods Sold)]]-SUM(F1552:H1552)</f>
        <v>2672000000</v>
      </c>
      <c r="M1552" s="63">
        <f>1-(Table1_1[[#This Row],[ Cost of Goods Sold ]]/Table1_1[[#This Row],[ Total Revenue ]])</f>
        <v>0.51970078506887862</v>
      </c>
      <c r="N1552" s="63">
        <f>+Table1_1[[#This Row],[Operating Profit (Gross Profit - Total operating expenses)]]/Table1_1[[#This Row],[ Total Revenue ]]</f>
        <v>0.19789660790993926</v>
      </c>
    </row>
    <row r="1553" spans="1:14" x14ac:dyDescent="0.35">
      <c r="A1553" t="s">
        <v>395</v>
      </c>
      <c r="B1553" t="s">
        <v>17</v>
      </c>
      <c r="C1553" s="1">
        <v>42735</v>
      </c>
      <c r="D1553" s="2">
        <v>7162800000</v>
      </c>
      <c r="E1553" s="2">
        <v>6352800000</v>
      </c>
      <c r="F1553" s="2">
        <v>491000000</v>
      </c>
      <c r="G1553" t="s">
        <v>12</v>
      </c>
      <c r="H1553" t="s">
        <v>12</v>
      </c>
      <c r="I1553" t="s">
        <v>59</v>
      </c>
      <c r="J1553" t="s">
        <v>138</v>
      </c>
      <c r="K1553" s="2">
        <f>+Table1_1[[#This Row],[ Total Revenue ]]-Table1_1[[#This Row],[ Cost of Goods Sold ]]</f>
        <v>810000000</v>
      </c>
      <c r="L1553" s="2">
        <f>Table1_1[[#This Row],[Gross Profit (Total Revenue - Cost of Goods Sold)]]-SUM(F1553:H1553)</f>
        <v>319000000</v>
      </c>
      <c r="M1553" s="63">
        <f>1-(Table1_1[[#This Row],[ Cost of Goods Sold ]]/Table1_1[[#This Row],[ Total Revenue ]])</f>
        <v>0.11308426872172894</v>
      </c>
      <c r="N1553" s="63">
        <f>+Table1_1[[#This Row],[Operating Profit (Gross Profit - Total operating expenses)]]/Table1_1[[#This Row],[ Total Revenue ]]</f>
        <v>4.4535656447199416E-2</v>
      </c>
    </row>
    <row r="1554" spans="1:14" x14ac:dyDescent="0.35">
      <c r="A1554" t="s">
        <v>396</v>
      </c>
      <c r="B1554" t="s">
        <v>17</v>
      </c>
      <c r="C1554" s="1">
        <v>42369</v>
      </c>
      <c r="D1554" s="2">
        <v>72051000000</v>
      </c>
      <c r="E1554" s="2">
        <v>55891000000</v>
      </c>
      <c r="F1554" s="2">
        <v>10029000000</v>
      </c>
      <c r="G1554" t="s">
        <v>12</v>
      </c>
      <c r="H1554" s="2">
        <v>1646000000</v>
      </c>
      <c r="I1554" t="s">
        <v>83</v>
      </c>
      <c r="J1554" t="s">
        <v>341</v>
      </c>
      <c r="K1554" s="2">
        <f>+Table1_1[[#This Row],[ Total Revenue ]]-Table1_1[[#This Row],[ Cost of Goods Sold ]]</f>
        <v>16160000000</v>
      </c>
      <c r="L1554" s="2">
        <f>Table1_1[[#This Row],[Gross Profit (Total Revenue - Cost of Goods Sold)]]-SUM(F1554:H1554)</f>
        <v>4485000000</v>
      </c>
      <c r="M1554" s="63">
        <f>1-(Table1_1[[#This Row],[ Cost of Goods Sold ]]/Table1_1[[#This Row],[ Total Revenue ]])</f>
        <v>0.22428557549513539</v>
      </c>
      <c r="N1554" s="63">
        <f>+Table1_1[[#This Row],[Operating Profit (Gross Profit - Total operating expenses)]]/Table1_1[[#This Row],[ Total Revenue ]]</f>
        <v>6.2247574634633804E-2</v>
      </c>
    </row>
    <row r="1555" spans="1:14" x14ac:dyDescent="0.35">
      <c r="A1555" t="s">
        <v>397</v>
      </c>
      <c r="B1555" t="s">
        <v>17</v>
      </c>
      <c r="C1555" s="1">
        <v>42369</v>
      </c>
      <c r="D1555" s="2">
        <v>39498000000</v>
      </c>
      <c r="E1555" s="2">
        <v>14934000000</v>
      </c>
      <c r="F1555" s="2">
        <v>10313000000</v>
      </c>
      <c r="G1555" s="2">
        <v>6704000000</v>
      </c>
      <c r="H1555" t="s">
        <v>12</v>
      </c>
      <c r="I1555" t="s">
        <v>25</v>
      </c>
      <c r="J1555" t="s">
        <v>26</v>
      </c>
      <c r="K1555" s="2">
        <f>+Table1_1[[#This Row],[ Total Revenue ]]-Table1_1[[#This Row],[ Cost of Goods Sold ]]</f>
        <v>24564000000</v>
      </c>
      <c r="L1555" s="2">
        <f>Table1_1[[#This Row],[Gross Profit (Total Revenue - Cost of Goods Sold)]]-SUM(F1555:H1555)</f>
        <v>7547000000</v>
      </c>
      <c r="M1555" s="63">
        <f>1-(Table1_1[[#This Row],[ Cost of Goods Sold ]]/Table1_1[[#This Row],[ Total Revenue ]])</f>
        <v>0.62190490657754816</v>
      </c>
      <c r="N1555" s="63">
        <f>+Table1_1[[#This Row],[Operating Profit (Gross Profit - Total operating expenses)]]/Table1_1[[#This Row],[ Total Revenue ]]</f>
        <v>0.19107296571978327</v>
      </c>
    </row>
    <row r="1556" spans="1:14" x14ac:dyDescent="0.35">
      <c r="A1556" t="s">
        <v>398</v>
      </c>
      <c r="B1556" t="s">
        <v>17</v>
      </c>
      <c r="C1556" s="1">
        <v>42369</v>
      </c>
      <c r="D1556" s="2">
        <v>5522000000</v>
      </c>
      <c r="E1556" s="2">
        <v>1694000000</v>
      </c>
      <c r="F1556" s="2">
        <v>1831000000</v>
      </c>
      <c r="G1556" t="s">
        <v>12</v>
      </c>
      <c r="H1556" s="2">
        <v>2957000000</v>
      </c>
      <c r="I1556" t="s">
        <v>83</v>
      </c>
      <c r="J1556" t="s">
        <v>84</v>
      </c>
      <c r="K1556" s="2">
        <f>+Table1_1[[#This Row],[ Total Revenue ]]-Table1_1[[#This Row],[ Cost of Goods Sold ]]</f>
        <v>3828000000</v>
      </c>
      <c r="L1556" s="2">
        <f>Table1_1[[#This Row],[Gross Profit (Total Revenue - Cost of Goods Sold)]]-SUM(F1556:H1556)</f>
        <v>-960000000</v>
      </c>
      <c r="M1556" s="63">
        <f>1-(Table1_1[[#This Row],[ Cost of Goods Sold ]]/Table1_1[[#This Row],[ Total Revenue ]])</f>
        <v>0.69322709163346619</v>
      </c>
      <c r="N1556" s="63">
        <f>+Table1_1[[#This Row],[Operating Profit (Gross Profit - Total operating expenses)]]/Table1_1[[#This Row],[ Total Revenue ]]</f>
        <v>-0.17385005432814199</v>
      </c>
    </row>
    <row r="1557" spans="1:14" x14ac:dyDescent="0.35">
      <c r="A1557" t="s">
        <v>399</v>
      </c>
      <c r="B1557" t="s">
        <v>17</v>
      </c>
      <c r="C1557" s="1">
        <v>42551</v>
      </c>
      <c r="D1557" s="2">
        <v>85320000000</v>
      </c>
      <c r="E1557" s="2">
        <v>32780000000</v>
      </c>
      <c r="F1557" s="2">
        <v>19260000000</v>
      </c>
      <c r="G1557" s="2">
        <v>11988000000</v>
      </c>
      <c r="H1557" t="s">
        <v>12</v>
      </c>
      <c r="I1557" t="s">
        <v>22</v>
      </c>
      <c r="J1557" t="s">
        <v>400</v>
      </c>
      <c r="K1557" s="2">
        <f>+Table1_1[[#This Row],[ Total Revenue ]]-Table1_1[[#This Row],[ Cost of Goods Sold ]]</f>
        <v>52540000000</v>
      </c>
      <c r="L1557" s="2">
        <f>Table1_1[[#This Row],[Gross Profit (Total Revenue - Cost of Goods Sold)]]-SUM(F1557:H1557)</f>
        <v>21292000000</v>
      </c>
      <c r="M1557" s="63">
        <f>1-(Table1_1[[#This Row],[ Cost of Goods Sold ]]/Table1_1[[#This Row],[ Total Revenue ]])</f>
        <v>0.61579934364744493</v>
      </c>
      <c r="N1557" s="63">
        <f>+Table1_1[[#This Row],[Operating Profit (Gross Profit - Total operating expenses)]]/Table1_1[[#This Row],[ Total Revenue ]]</f>
        <v>0.24955461790904829</v>
      </c>
    </row>
    <row r="1558" spans="1:14" x14ac:dyDescent="0.35">
      <c r="A1558" t="s">
        <v>401</v>
      </c>
      <c r="B1558" t="s">
        <v>17</v>
      </c>
      <c r="C1558" s="1">
        <v>42369</v>
      </c>
      <c r="D1558" s="2">
        <v>4995881000</v>
      </c>
      <c r="E1558" s="2">
        <v>73814000</v>
      </c>
      <c r="F1558" s="2">
        <v>2796508000</v>
      </c>
      <c r="G1558" t="s">
        <v>12</v>
      </c>
      <c r="H1558" s="2">
        <v>196424000</v>
      </c>
      <c r="I1558" t="s">
        <v>47</v>
      </c>
      <c r="J1558" t="s">
        <v>105</v>
      </c>
      <c r="K1558" s="2">
        <f>+Table1_1[[#This Row],[ Total Revenue ]]-Table1_1[[#This Row],[ Cost of Goods Sold ]]</f>
        <v>4922067000</v>
      </c>
      <c r="L1558" s="2">
        <f>Table1_1[[#This Row],[Gross Profit (Total Revenue - Cost of Goods Sold)]]-SUM(F1558:H1558)</f>
        <v>1929135000</v>
      </c>
      <c r="M1558" s="63">
        <f>1-(Table1_1[[#This Row],[ Cost of Goods Sold ]]/Table1_1[[#This Row],[ Total Revenue ]])</f>
        <v>0.98522502837837811</v>
      </c>
      <c r="N1558" s="63">
        <f>+Table1_1[[#This Row],[Operating Profit (Gross Profit - Total operating expenses)]]/Table1_1[[#This Row],[ Total Revenue ]]</f>
        <v>0.38614510633860172</v>
      </c>
    </row>
    <row r="1559" spans="1:14" x14ac:dyDescent="0.35">
      <c r="A1559" t="s">
        <v>402</v>
      </c>
      <c r="B1559" t="s">
        <v>17</v>
      </c>
      <c r="C1559" s="1">
        <v>42735</v>
      </c>
      <c r="D1559" s="2">
        <v>2508257000</v>
      </c>
      <c r="E1559" s="2">
        <v>1072670000</v>
      </c>
      <c r="F1559" s="2">
        <v>732622000</v>
      </c>
      <c r="G1559" s="2">
        <v>119968000</v>
      </c>
      <c r="H1559" s="2">
        <v>36052000</v>
      </c>
      <c r="I1559" t="s">
        <v>25</v>
      </c>
      <c r="J1559" t="s">
        <v>318</v>
      </c>
      <c r="K1559" s="2">
        <f>+Table1_1[[#This Row],[ Total Revenue ]]-Table1_1[[#This Row],[ Cost of Goods Sold ]]</f>
        <v>1435587000</v>
      </c>
      <c r="L1559" s="2">
        <f>Table1_1[[#This Row],[Gross Profit (Total Revenue - Cost of Goods Sold)]]-SUM(F1559:H1559)</f>
        <v>546945000</v>
      </c>
      <c r="M1559" s="63">
        <f>1-(Table1_1[[#This Row],[ Cost of Goods Sold ]]/Table1_1[[#This Row],[ Total Revenue ]])</f>
        <v>0.57234446071514999</v>
      </c>
      <c r="N1559" s="63">
        <f>+Table1_1[[#This Row],[Operating Profit (Gross Profit - Total operating expenses)]]/Table1_1[[#This Row],[ Total Revenue ]]</f>
        <v>0.21805779870244557</v>
      </c>
    </row>
    <row r="1560" spans="1:14" x14ac:dyDescent="0.35">
      <c r="A1560" t="s">
        <v>403</v>
      </c>
      <c r="B1560" t="s">
        <v>17</v>
      </c>
      <c r="C1560" s="1">
        <v>42614</v>
      </c>
      <c r="D1560" s="2">
        <v>12399000000</v>
      </c>
      <c r="E1560" s="2">
        <v>9894000000</v>
      </c>
      <c r="F1560" s="2">
        <v>653000000</v>
      </c>
      <c r="G1560" s="2">
        <v>1617000000</v>
      </c>
      <c r="H1560" t="s">
        <v>12</v>
      </c>
      <c r="I1560" t="s">
        <v>22</v>
      </c>
      <c r="J1560" t="s">
        <v>34</v>
      </c>
      <c r="K1560" s="2">
        <f>+Table1_1[[#This Row],[ Total Revenue ]]-Table1_1[[#This Row],[ Cost of Goods Sold ]]</f>
        <v>2505000000</v>
      </c>
      <c r="L1560" s="2">
        <f>Table1_1[[#This Row],[Gross Profit (Total Revenue - Cost of Goods Sold)]]-SUM(F1560:H1560)</f>
        <v>235000000</v>
      </c>
      <c r="M1560" s="63">
        <f>1-(Table1_1[[#This Row],[ Cost of Goods Sold ]]/Table1_1[[#This Row],[ Total Revenue ]])</f>
        <v>0.20203242196951365</v>
      </c>
      <c r="N1560" s="63">
        <f>+Table1_1[[#This Row],[Operating Profit (Gross Profit - Total operating expenses)]]/Table1_1[[#This Row],[ Total Revenue ]]</f>
        <v>1.8953141382369545E-2</v>
      </c>
    </row>
    <row r="1561" spans="1:14" x14ac:dyDescent="0.35">
      <c r="A1561" t="s">
        <v>404</v>
      </c>
      <c r="B1561" t="s">
        <v>17</v>
      </c>
      <c r="C1561" s="1">
        <v>42369</v>
      </c>
      <c r="D1561" s="2">
        <v>2787116000</v>
      </c>
      <c r="E1561" s="2">
        <v>832306000</v>
      </c>
      <c r="F1561" s="2">
        <v>372457000</v>
      </c>
      <c r="G1561" t="s">
        <v>12</v>
      </c>
      <c r="H1561" s="2">
        <v>1668489000</v>
      </c>
      <c r="I1561" t="s">
        <v>83</v>
      </c>
      <c r="J1561" t="s">
        <v>144</v>
      </c>
      <c r="K1561" s="2">
        <f>+Table1_1[[#This Row],[ Total Revenue ]]-Table1_1[[#This Row],[ Cost of Goods Sold ]]</f>
        <v>1954810000</v>
      </c>
      <c r="L1561" s="2">
        <f>Table1_1[[#This Row],[Gross Profit (Total Revenue - Cost of Goods Sold)]]-SUM(F1561:H1561)</f>
        <v>-86136000</v>
      </c>
      <c r="M1561" s="63">
        <f>1-(Table1_1[[#This Row],[ Cost of Goods Sold ]]/Table1_1[[#This Row],[ Total Revenue ]])</f>
        <v>0.70137374978292977</v>
      </c>
      <c r="N1561" s="63">
        <f>+Table1_1[[#This Row],[Operating Profit (Gross Profit - Total operating expenses)]]/Table1_1[[#This Row],[ Total Revenue ]]</f>
        <v>-3.0905064590063709E-2</v>
      </c>
    </row>
    <row r="1562" spans="1:14" x14ac:dyDescent="0.35">
      <c r="A1562" t="s">
        <v>406</v>
      </c>
      <c r="B1562" t="s">
        <v>17</v>
      </c>
      <c r="C1562" s="1">
        <v>42735</v>
      </c>
      <c r="D1562" s="2">
        <v>3491000000</v>
      </c>
      <c r="E1562" s="2">
        <v>1083000000</v>
      </c>
      <c r="F1562" s="2">
        <v>233000000</v>
      </c>
      <c r="G1562" t="s">
        <v>12</v>
      </c>
      <c r="H1562" s="2">
        <v>2454000000</v>
      </c>
      <c r="I1562" t="s">
        <v>83</v>
      </c>
      <c r="J1562" t="s">
        <v>84</v>
      </c>
      <c r="K1562" s="2">
        <f>+Table1_1[[#This Row],[ Total Revenue ]]-Table1_1[[#This Row],[ Cost of Goods Sold ]]</f>
        <v>2408000000</v>
      </c>
      <c r="L1562" s="2">
        <f>Table1_1[[#This Row],[Gross Profit (Total Revenue - Cost of Goods Sold)]]-SUM(F1562:H1562)</f>
        <v>-279000000</v>
      </c>
      <c r="M1562" s="63">
        <f>1-(Table1_1[[#This Row],[ Cost of Goods Sold ]]/Table1_1[[#This Row],[ Total Revenue ]])</f>
        <v>0.68977370380979663</v>
      </c>
      <c r="N1562" s="63">
        <f>+Table1_1[[#This Row],[Operating Profit (Gross Profit - Total operating expenses)]]/Table1_1[[#This Row],[ Total Revenue ]]</f>
        <v>-7.9919793755370949E-2</v>
      </c>
    </row>
    <row r="1563" spans="1:14" x14ac:dyDescent="0.35">
      <c r="A1563" t="s">
        <v>407</v>
      </c>
      <c r="B1563" t="s">
        <v>17</v>
      </c>
      <c r="C1563" s="1">
        <v>42369</v>
      </c>
      <c r="D1563" s="2">
        <v>3292000000</v>
      </c>
      <c r="E1563" s="2">
        <v>1313000000</v>
      </c>
      <c r="F1563" s="2">
        <v>1050000000</v>
      </c>
      <c r="G1563" t="s">
        <v>12</v>
      </c>
      <c r="H1563" s="2">
        <v>138000000</v>
      </c>
      <c r="I1563" t="s">
        <v>47</v>
      </c>
      <c r="J1563" t="s">
        <v>379</v>
      </c>
      <c r="K1563" s="2">
        <f>+Table1_1[[#This Row],[ Total Revenue ]]-Table1_1[[#This Row],[ Cost of Goods Sold ]]</f>
        <v>1979000000</v>
      </c>
      <c r="L1563" s="2">
        <f>Table1_1[[#This Row],[Gross Profit (Total Revenue - Cost of Goods Sold)]]-SUM(F1563:H1563)</f>
        <v>791000000</v>
      </c>
      <c r="M1563" s="63">
        <f>1-(Table1_1[[#This Row],[ Cost of Goods Sold ]]/Table1_1[[#This Row],[ Total Revenue ]])</f>
        <v>0.6011543134872418</v>
      </c>
      <c r="N1563" s="63">
        <f>+Table1_1[[#This Row],[Operating Profit (Gross Profit - Total operating expenses)]]/Table1_1[[#This Row],[ Total Revenue ]]</f>
        <v>0.24027946537059539</v>
      </c>
    </row>
    <row r="1564" spans="1:14" x14ac:dyDescent="0.35">
      <c r="A1564" t="s">
        <v>408</v>
      </c>
      <c r="B1564" t="s">
        <v>17</v>
      </c>
      <c r="C1564" s="1">
        <v>42369</v>
      </c>
      <c r="D1564" s="2">
        <v>17486000000</v>
      </c>
      <c r="E1564" s="2">
        <v>8596000000</v>
      </c>
      <c r="F1564" s="2">
        <v>1399000000</v>
      </c>
      <c r="G1564" t="s">
        <v>12</v>
      </c>
      <c r="H1564" s="2">
        <v>2831000000</v>
      </c>
      <c r="I1564" t="s">
        <v>42</v>
      </c>
      <c r="J1564" t="s">
        <v>43</v>
      </c>
      <c r="K1564" s="2">
        <f>+Table1_1[[#This Row],[ Total Revenue ]]-Table1_1[[#This Row],[ Cost of Goods Sold ]]</f>
        <v>8890000000</v>
      </c>
      <c r="L1564" s="2">
        <f>Table1_1[[#This Row],[Gross Profit (Total Revenue - Cost of Goods Sold)]]-SUM(F1564:H1564)</f>
        <v>4660000000</v>
      </c>
      <c r="M1564" s="63">
        <f>1-(Table1_1[[#This Row],[ Cost of Goods Sold ]]/Table1_1[[#This Row],[ Total Revenue ]])</f>
        <v>0.50840672538030418</v>
      </c>
      <c r="N1564" s="63">
        <f>+Table1_1[[#This Row],[Operating Profit (Gross Profit - Total operating expenses)]]/Table1_1[[#This Row],[ Total Revenue ]]</f>
        <v>0.26649891341644744</v>
      </c>
    </row>
    <row r="1565" spans="1:14" x14ac:dyDescent="0.35">
      <c r="A1565" t="s">
        <v>409</v>
      </c>
      <c r="B1565" t="s">
        <v>17</v>
      </c>
      <c r="C1565" s="1">
        <v>42369</v>
      </c>
      <c r="D1565" s="2">
        <v>7729000000</v>
      </c>
      <c r="E1565" s="2">
        <v>4312000000</v>
      </c>
      <c r="F1565" s="2">
        <v>670000000</v>
      </c>
      <c r="G1565" s="2">
        <v>289000000</v>
      </c>
      <c r="H1565" s="2">
        <v>1239000000</v>
      </c>
      <c r="I1565" t="s">
        <v>59</v>
      </c>
      <c r="J1565" t="s">
        <v>410</v>
      </c>
      <c r="K1565" s="2">
        <f>+Table1_1[[#This Row],[ Total Revenue ]]-Table1_1[[#This Row],[ Cost of Goods Sold ]]</f>
        <v>3417000000</v>
      </c>
      <c r="L1565" s="2">
        <f>Table1_1[[#This Row],[Gross Profit (Total Revenue - Cost of Goods Sold)]]-SUM(F1565:H1565)</f>
        <v>1219000000</v>
      </c>
      <c r="M1565" s="63">
        <f>1-(Table1_1[[#This Row],[ Cost of Goods Sold ]]/Table1_1[[#This Row],[ Total Revenue ]])</f>
        <v>0.44210117738387888</v>
      </c>
      <c r="N1565" s="63">
        <f>+Table1_1[[#This Row],[Operating Profit (Gross Profit - Total operating expenses)]]/Table1_1[[#This Row],[ Total Revenue ]]</f>
        <v>0.15771768663475222</v>
      </c>
    </row>
    <row r="1566" spans="1:14" x14ac:dyDescent="0.35">
      <c r="A1566" t="s">
        <v>411</v>
      </c>
      <c r="B1566" t="s">
        <v>17</v>
      </c>
      <c r="C1566" s="1">
        <v>42735</v>
      </c>
      <c r="D1566" s="2">
        <v>8830669000</v>
      </c>
      <c r="E1566" s="2">
        <v>6029901000</v>
      </c>
      <c r="F1566" s="2">
        <v>1568877000</v>
      </c>
      <c r="G1566" s="2">
        <v>852098000</v>
      </c>
      <c r="H1566" t="s">
        <v>12</v>
      </c>
      <c r="I1566" t="s">
        <v>22</v>
      </c>
      <c r="J1566" t="s">
        <v>57</v>
      </c>
      <c r="K1566" s="2">
        <f>+Table1_1[[#This Row],[ Total Revenue ]]-Table1_1[[#This Row],[ Cost of Goods Sold ]]</f>
        <v>2800768000</v>
      </c>
      <c r="L1566" s="2">
        <f>Table1_1[[#This Row],[Gross Profit (Total Revenue - Cost of Goods Sold)]]-SUM(F1566:H1566)</f>
        <v>379793000</v>
      </c>
      <c r="M1566" s="63">
        <f>1-(Table1_1[[#This Row],[ Cost of Goods Sold ]]/Table1_1[[#This Row],[ Total Revenue ]])</f>
        <v>0.31716373923651764</v>
      </c>
      <c r="N1566" s="63">
        <f>+Table1_1[[#This Row],[Operating Profit (Gross Profit - Total operating expenses)]]/Table1_1[[#This Row],[ Total Revenue ]]</f>
        <v>4.3008406271370835E-2</v>
      </c>
    </row>
    <row r="1567" spans="1:14" x14ac:dyDescent="0.35">
      <c r="A1567" t="s">
        <v>412</v>
      </c>
      <c r="B1567" t="s">
        <v>17</v>
      </c>
      <c r="C1567" s="1">
        <v>42369</v>
      </c>
      <c r="D1567" s="2">
        <v>1557000000</v>
      </c>
      <c r="E1567" s="2">
        <v>497000000</v>
      </c>
      <c r="F1567" s="2">
        <v>5204000000</v>
      </c>
      <c r="G1567" t="s">
        <v>12</v>
      </c>
      <c r="H1567" s="2">
        <v>917000000</v>
      </c>
      <c r="I1567" t="s">
        <v>83</v>
      </c>
      <c r="J1567" t="s">
        <v>84</v>
      </c>
      <c r="K1567" s="2">
        <f>+Table1_1[[#This Row],[ Total Revenue ]]-Table1_1[[#This Row],[ Cost of Goods Sold ]]</f>
        <v>1060000000</v>
      </c>
      <c r="L1567" s="2">
        <f>Table1_1[[#This Row],[Gross Profit (Total Revenue - Cost of Goods Sold)]]-SUM(F1567:H1567)</f>
        <v>-5061000000</v>
      </c>
      <c r="M1567" s="63">
        <f>1-(Table1_1[[#This Row],[ Cost of Goods Sold ]]/Table1_1[[#This Row],[ Total Revenue ]])</f>
        <v>0.680796403339756</v>
      </c>
      <c r="N1567" s="63">
        <f>+Table1_1[[#This Row],[Operating Profit (Gross Profit - Total operating expenses)]]/Table1_1[[#This Row],[ Total Revenue ]]</f>
        <v>-3.2504816955684008</v>
      </c>
    </row>
    <row r="1568" spans="1:14" x14ac:dyDescent="0.35">
      <c r="A1568" t="s">
        <v>413</v>
      </c>
      <c r="B1568" t="s">
        <v>17</v>
      </c>
      <c r="C1568" s="1">
        <v>42521</v>
      </c>
      <c r="D1568" s="2">
        <v>32376000000</v>
      </c>
      <c r="E1568" s="2">
        <v>17405000000</v>
      </c>
      <c r="F1568" s="2">
        <v>10469000000</v>
      </c>
      <c r="G1568" t="s">
        <v>12</v>
      </c>
      <c r="H1568" t="s">
        <v>12</v>
      </c>
      <c r="I1568" t="s">
        <v>19</v>
      </c>
      <c r="J1568" t="s">
        <v>289</v>
      </c>
      <c r="K1568" s="2">
        <f>+Table1_1[[#This Row],[ Total Revenue ]]-Table1_1[[#This Row],[ Cost of Goods Sold ]]</f>
        <v>14971000000</v>
      </c>
      <c r="L1568" s="2">
        <f>Table1_1[[#This Row],[Gross Profit (Total Revenue - Cost of Goods Sold)]]-SUM(F1568:H1568)</f>
        <v>4502000000</v>
      </c>
      <c r="M1568" s="63">
        <f>1-(Table1_1[[#This Row],[ Cost of Goods Sold ]]/Table1_1[[#This Row],[ Total Revenue ]])</f>
        <v>0.46241042747714356</v>
      </c>
      <c r="N1568" s="63">
        <f>+Table1_1[[#This Row],[Operating Profit (Gross Profit - Total operating expenses)]]/Table1_1[[#This Row],[ Total Revenue ]]</f>
        <v>0.13905361996540647</v>
      </c>
    </row>
    <row r="1569" spans="1:14" x14ac:dyDescent="0.35">
      <c r="A1569" t="s">
        <v>414</v>
      </c>
      <c r="B1569" t="s">
        <v>17</v>
      </c>
      <c r="C1569" s="1">
        <v>42735</v>
      </c>
      <c r="D1569" s="2">
        <v>6309000000</v>
      </c>
      <c r="E1569" s="2">
        <v>2607000000</v>
      </c>
      <c r="F1569" s="2">
        <v>1851000000</v>
      </c>
      <c r="G1569" t="s">
        <v>12</v>
      </c>
      <c r="H1569" s="2">
        <v>603000000</v>
      </c>
      <c r="I1569" t="s">
        <v>13</v>
      </c>
      <c r="J1569" t="s">
        <v>211</v>
      </c>
      <c r="K1569" s="2">
        <f>+Table1_1[[#This Row],[ Total Revenue ]]-Table1_1[[#This Row],[ Cost of Goods Sold ]]</f>
        <v>3702000000</v>
      </c>
      <c r="L1569" s="2">
        <f>Table1_1[[#This Row],[Gross Profit (Total Revenue - Cost of Goods Sold)]]-SUM(F1569:H1569)</f>
        <v>1248000000</v>
      </c>
      <c r="M1569" s="63">
        <f>1-(Table1_1[[#This Row],[ Cost of Goods Sold ]]/Table1_1[[#This Row],[ Total Revenue ]])</f>
        <v>0.58678078934854971</v>
      </c>
      <c r="N1569" s="63">
        <f>+Table1_1[[#This Row],[Operating Profit (Gross Profit - Total operating expenses)]]/Table1_1[[#This Row],[ Total Revenue ]]</f>
        <v>0.19781264859724204</v>
      </c>
    </row>
    <row r="1570" spans="1:14" x14ac:dyDescent="0.35">
      <c r="A1570" t="s">
        <v>415</v>
      </c>
      <c r="B1570" t="s">
        <v>17</v>
      </c>
      <c r="C1570" s="1">
        <v>42369</v>
      </c>
      <c r="D1570" s="2">
        <v>14757000000</v>
      </c>
      <c r="E1570" s="2">
        <v>11694000000</v>
      </c>
      <c r="F1570" s="2">
        <v>1764000000</v>
      </c>
      <c r="G1570" t="s">
        <v>12</v>
      </c>
      <c r="H1570" t="s">
        <v>12</v>
      </c>
      <c r="I1570" t="s">
        <v>83</v>
      </c>
      <c r="J1570" t="s">
        <v>114</v>
      </c>
      <c r="K1570" s="2">
        <f>+Table1_1[[#This Row],[ Total Revenue ]]-Table1_1[[#This Row],[ Cost of Goods Sold ]]</f>
        <v>3063000000</v>
      </c>
      <c r="L1570" s="2">
        <f>Table1_1[[#This Row],[Gross Profit (Total Revenue - Cost of Goods Sold)]]-SUM(F1570:H1570)</f>
        <v>1299000000</v>
      </c>
      <c r="M1570" s="63">
        <f>1-(Table1_1[[#This Row],[ Cost of Goods Sold ]]/Table1_1[[#This Row],[ Total Revenue ]])</f>
        <v>0.20756251270583448</v>
      </c>
      <c r="N1570" s="63">
        <f>+Table1_1[[#This Row],[Operating Profit (Gross Profit - Total operating expenses)]]/Table1_1[[#This Row],[ Total Revenue ]]</f>
        <v>8.8026021549095348E-2</v>
      </c>
    </row>
    <row r="1571" spans="1:14" x14ac:dyDescent="0.35">
      <c r="A1571" t="s">
        <v>416</v>
      </c>
      <c r="B1571" t="s">
        <v>17</v>
      </c>
      <c r="C1571" s="1">
        <v>42735</v>
      </c>
      <c r="D1571" s="2">
        <v>9888000000</v>
      </c>
      <c r="E1571" s="2">
        <v>3045000000</v>
      </c>
      <c r="F1571" s="2">
        <v>2743000000</v>
      </c>
      <c r="G1571" t="s">
        <v>12</v>
      </c>
      <c r="H1571" s="2">
        <v>1026000000</v>
      </c>
      <c r="I1571" t="s">
        <v>13</v>
      </c>
      <c r="J1571" t="s">
        <v>178</v>
      </c>
      <c r="K1571" s="2">
        <f>+Table1_1[[#This Row],[ Total Revenue ]]-Table1_1[[#This Row],[ Cost of Goods Sold ]]</f>
        <v>6843000000</v>
      </c>
      <c r="L1571" s="2">
        <f>Table1_1[[#This Row],[Gross Profit (Total Revenue - Cost of Goods Sold)]]-SUM(F1571:H1571)</f>
        <v>3074000000</v>
      </c>
      <c r="M1571" s="63">
        <f>1-(Table1_1[[#This Row],[ Cost of Goods Sold ]]/Table1_1[[#This Row],[ Total Revenue ]])</f>
        <v>0.69205097087378642</v>
      </c>
      <c r="N1571" s="63">
        <f>+Table1_1[[#This Row],[Operating Profit (Gross Profit - Total operating expenses)]]/Table1_1[[#This Row],[ Total Revenue ]]</f>
        <v>0.31088187702265374</v>
      </c>
    </row>
    <row r="1572" spans="1:14" x14ac:dyDescent="0.35">
      <c r="A1572" t="s">
        <v>417</v>
      </c>
      <c r="B1572" t="s">
        <v>17</v>
      </c>
      <c r="C1572" s="1">
        <v>42489</v>
      </c>
      <c r="D1572" s="2">
        <v>5546000000</v>
      </c>
      <c r="E1572" s="2">
        <v>2173000000</v>
      </c>
      <c r="F1572" s="2">
        <v>2099000000</v>
      </c>
      <c r="G1572" s="2">
        <v>861000000</v>
      </c>
      <c r="H1572" t="s">
        <v>12</v>
      </c>
      <c r="I1572" t="s">
        <v>22</v>
      </c>
      <c r="J1572" t="s">
        <v>57</v>
      </c>
      <c r="K1572" s="2">
        <f>+Table1_1[[#This Row],[ Total Revenue ]]-Table1_1[[#This Row],[ Cost of Goods Sold ]]</f>
        <v>3373000000</v>
      </c>
      <c r="L1572" s="2">
        <f>Table1_1[[#This Row],[Gross Profit (Total Revenue - Cost of Goods Sold)]]-SUM(F1572:H1572)</f>
        <v>413000000</v>
      </c>
      <c r="M1572" s="63">
        <f>1-(Table1_1[[#This Row],[ Cost of Goods Sold ]]/Table1_1[[#This Row],[ Total Revenue ]])</f>
        <v>0.60818608005769925</v>
      </c>
      <c r="N1572" s="63">
        <f>+Table1_1[[#This Row],[Operating Profit (Gross Profit - Total operating expenses)]]/Table1_1[[#This Row],[ Total Revenue ]]</f>
        <v>7.4468085106382975E-2</v>
      </c>
    </row>
    <row r="1573" spans="1:14" x14ac:dyDescent="0.35">
      <c r="A1573" t="s">
        <v>418</v>
      </c>
      <c r="B1573" t="s">
        <v>17</v>
      </c>
      <c r="C1573" s="1">
        <v>42369</v>
      </c>
      <c r="D1573" s="2">
        <v>16439276000</v>
      </c>
      <c r="E1573" s="2">
        <v>14858014000</v>
      </c>
      <c r="F1573" s="2">
        <v>458989000</v>
      </c>
      <c r="G1573" t="s">
        <v>12</v>
      </c>
      <c r="H1573" t="s">
        <v>12</v>
      </c>
      <c r="I1573" t="s">
        <v>59</v>
      </c>
      <c r="J1573" t="s">
        <v>419</v>
      </c>
      <c r="K1573" s="2">
        <f>+Table1_1[[#This Row],[ Total Revenue ]]-Table1_1[[#This Row],[ Cost of Goods Sold ]]</f>
        <v>1581262000</v>
      </c>
      <c r="L1573" s="2">
        <f>Table1_1[[#This Row],[Gross Profit (Total Revenue - Cost of Goods Sold)]]-SUM(F1573:H1573)</f>
        <v>1122273000</v>
      </c>
      <c r="M1573" s="63">
        <f>1-(Table1_1[[#This Row],[ Cost of Goods Sold ]]/Table1_1[[#This Row],[ Total Revenue ]])</f>
        <v>9.6188055970348074E-2</v>
      </c>
      <c r="N1573" s="63">
        <f>+Table1_1[[#This Row],[Operating Profit (Gross Profit - Total operating expenses)]]/Table1_1[[#This Row],[ Total Revenue ]]</f>
        <v>6.8267787462172907E-2</v>
      </c>
    </row>
    <row r="1574" spans="1:14" x14ac:dyDescent="0.35">
      <c r="A1574" t="s">
        <v>420</v>
      </c>
      <c r="B1574" t="s">
        <v>17</v>
      </c>
      <c r="C1574" s="1">
        <v>42400</v>
      </c>
      <c r="D1574" s="2">
        <v>5010000000</v>
      </c>
      <c r="E1574" s="2">
        <v>2199000000</v>
      </c>
      <c r="F1574" s="2">
        <v>602000000</v>
      </c>
      <c r="G1574" s="2">
        <v>1331000000</v>
      </c>
      <c r="H1574" t="s">
        <v>12</v>
      </c>
      <c r="I1574" t="s">
        <v>22</v>
      </c>
      <c r="J1574" t="s">
        <v>34</v>
      </c>
      <c r="K1574" s="2">
        <f>+Table1_1[[#This Row],[ Total Revenue ]]-Table1_1[[#This Row],[ Cost of Goods Sold ]]</f>
        <v>2811000000</v>
      </c>
      <c r="L1574" s="2">
        <f>Table1_1[[#This Row],[Gross Profit (Total Revenue - Cost of Goods Sold)]]-SUM(F1574:H1574)</f>
        <v>878000000</v>
      </c>
      <c r="M1574" s="63">
        <f>1-(Table1_1[[#This Row],[ Cost of Goods Sold ]]/Table1_1[[#This Row],[ Total Revenue ]])</f>
        <v>0.56107784431137731</v>
      </c>
      <c r="N1574" s="63">
        <f>+Table1_1[[#This Row],[Operating Profit (Gross Profit - Total operating expenses)]]/Table1_1[[#This Row],[ Total Revenue ]]</f>
        <v>0.17524950099800399</v>
      </c>
    </row>
    <row r="1575" spans="1:14" x14ac:dyDescent="0.35">
      <c r="A1575" t="s">
        <v>421</v>
      </c>
      <c r="B1575" t="s">
        <v>17</v>
      </c>
      <c r="C1575" s="1">
        <v>42369</v>
      </c>
      <c r="D1575" s="2">
        <v>5915700000</v>
      </c>
      <c r="E1575" s="2">
        <v>3611100000</v>
      </c>
      <c r="F1575" s="2">
        <v>1626000000</v>
      </c>
      <c r="G1575" t="s">
        <v>12</v>
      </c>
      <c r="H1575" t="s">
        <v>12</v>
      </c>
      <c r="I1575" t="s">
        <v>19</v>
      </c>
      <c r="J1575" t="s">
        <v>422</v>
      </c>
      <c r="K1575" s="2">
        <f>+Table1_1[[#This Row],[ Total Revenue ]]-Table1_1[[#This Row],[ Cost of Goods Sold ]]</f>
        <v>2304600000</v>
      </c>
      <c r="L1575" s="2">
        <f>Table1_1[[#This Row],[Gross Profit (Total Revenue - Cost of Goods Sold)]]-SUM(F1575:H1575)</f>
        <v>678600000</v>
      </c>
      <c r="M1575" s="63">
        <f>1-(Table1_1[[#This Row],[ Cost of Goods Sold ]]/Table1_1[[#This Row],[ Total Revenue ]])</f>
        <v>0.38957350778437039</v>
      </c>
      <c r="N1575" s="63">
        <f>+Table1_1[[#This Row],[Operating Profit (Gross Profit - Total operating expenses)]]/Table1_1[[#This Row],[ Total Revenue ]]</f>
        <v>0.11471169937623611</v>
      </c>
    </row>
    <row r="1576" spans="1:14" x14ac:dyDescent="0.35">
      <c r="A1576" t="s">
        <v>423</v>
      </c>
      <c r="B1576" t="s">
        <v>17</v>
      </c>
      <c r="C1576" s="1">
        <v>42369</v>
      </c>
      <c r="D1576" s="2">
        <v>1023285000</v>
      </c>
      <c r="E1576" s="2">
        <v>55352000</v>
      </c>
      <c r="F1576" s="2">
        <v>49298000</v>
      </c>
      <c r="G1576" t="s">
        <v>12</v>
      </c>
      <c r="H1576" s="2">
        <v>409215000</v>
      </c>
      <c r="I1576" t="s">
        <v>52</v>
      </c>
      <c r="J1576" t="s">
        <v>265</v>
      </c>
      <c r="K1576" s="2">
        <f>+Table1_1[[#This Row],[ Total Revenue ]]-Table1_1[[#This Row],[ Cost of Goods Sold ]]</f>
        <v>967933000</v>
      </c>
      <c r="L1576" s="2">
        <f>Table1_1[[#This Row],[Gross Profit (Total Revenue - Cost of Goods Sold)]]-SUM(F1576:H1576)</f>
        <v>509420000</v>
      </c>
      <c r="M1576" s="63">
        <f>1-(Table1_1[[#This Row],[ Cost of Goods Sold ]]/Table1_1[[#This Row],[ Total Revenue ]])</f>
        <v>0.94590754286440237</v>
      </c>
      <c r="N1576" s="63">
        <f>+Table1_1[[#This Row],[Operating Profit (Gross Profit - Total operating expenses)]]/Table1_1[[#This Row],[ Total Revenue ]]</f>
        <v>0.4978280733129089</v>
      </c>
    </row>
    <row r="1577" spans="1:14" x14ac:dyDescent="0.35">
      <c r="A1577" t="s">
        <v>424</v>
      </c>
      <c r="B1577" t="s">
        <v>17</v>
      </c>
      <c r="C1577" s="1">
        <v>42369</v>
      </c>
      <c r="D1577" s="2">
        <v>7763206000</v>
      </c>
      <c r="E1577" s="2">
        <v>5641052000</v>
      </c>
      <c r="F1577" s="2">
        <v>693331000</v>
      </c>
      <c r="G1577" t="s">
        <v>12</v>
      </c>
      <c r="H1577" s="2">
        <v>354620000</v>
      </c>
      <c r="I1577" t="s">
        <v>83</v>
      </c>
      <c r="J1577" t="s">
        <v>84</v>
      </c>
      <c r="K1577" s="2">
        <f>+Table1_1[[#This Row],[ Total Revenue ]]-Table1_1[[#This Row],[ Cost of Goods Sold ]]</f>
        <v>2122154000</v>
      </c>
      <c r="L1577" s="2">
        <f>Table1_1[[#This Row],[Gross Profit (Total Revenue - Cost of Goods Sold)]]-SUM(F1577:H1577)</f>
        <v>1074203000</v>
      </c>
      <c r="M1577" s="63">
        <f>1-(Table1_1[[#This Row],[ Cost of Goods Sold ]]/Table1_1[[#This Row],[ Total Revenue ]])</f>
        <v>0.27336051626093649</v>
      </c>
      <c r="N1577" s="63">
        <f>+Table1_1[[#This Row],[Operating Profit (Gross Profit - Total operating expenses)]]/Table1_1[[#This Row],[ Total Revenue ]]</f>
        <v>0.13837105443292372</v>
      </c>
    </row>
    <row r="1578" spans="1:14" x14ac:dyDescent="0.35">
      <c r="A1578" t="s">
        <v>426</v>
      </c>
      <c r="B1578" t="s">
        <v>17</v>
      </c>
      <c r="C1578" s="1">
        <v>42369</v>
      </c>
      <c r="D1578" s="2">
        <v>7966674000</v>
      </c>
      <c r="E1578" s="2">
        <v>3804031000</v>
      </c>
      <c r="F1578" s="2">
        <v>2648622000</v>
      </c>
      <c r="G1578" t="s">
        <v>12</v>
      </c>
      <c r="H1578" t="s">
        <v>12</v>
      </c>
      <c r="I1578" t="s">
        <v>19</v>
      </c>
      <c r="J1578" t="s">
        <v>79</v>
      </c>
      <c r="K1578" s="2">
        <f>+Table1_1[[#This Row],[ Total Revenue ]]-Table1_1[[#This Row],[ Cost of Goods Sold ]]</f>
        <v>4162643000</v>
      </c>
      <c r="L1578" s="2">
        <f>Table1_1[[#This Row],[Gross Profit (Total Revenue - Cost of Goods Sold)]]-SUM(F1578:H1578)</f>
        <v>1514021000</v>
      </c>
      <c r="M1578" s="63">
        <f>1-(Table1_1[[#This Row],[ Cost of Goods Sold ]]/Table1_1[[#This Row],[ Total Revenue ]])</f>
        <v>0.52250700857095445</v>
      </c>
      <c r="N1578" s="63">
        <f>+Table1_1[[#This Row],[Operating Profit (Gross Profit - Total operating expenses)]]/Table1_1[[#This Row],[ Total Revenue ]]</f>
        <v>0.19004430205127007</v>
      </c>
    </row>
    <row r="1579" spans="1:14" x14ac:dyDescent="0.35">
      <c r="A1579" t="s">
        <v>427</v>
      </c>
      <c r="B1579" t="s">
        <v>17</v>
      </c>
      <c r="C1579" s="1">
        <v>42369</v>
      </c>
      <c r="D1579" s="2">
        <v>12480000000</v>
      </c>
      <c r="E1579" s="2">
        <v>5804000000</v>
      </c>
      <c r="F1579" s="2">
        <v>1613000000</v>
      </c>
      <c r="G1579" t="s">
        <v>12</v>
      </c>
      <c r="H1579" s="2">
        <v>4544000000</v>
      </c>
      <c r="I1579" t="s">
        <v>83</v>
      </c>
      <c r="J1579" t="s">
        <v>84</v>
      </c>
      <c r="K1579" s="2">
        <f>+Table1_1[[#This Row],[ Total Revenue ]]-Table1_1[[#This Row],[ Cost of Goods Sold ]]</f>
        <v>6676000000</v>
      </c>
      <c r="L1579" s="2">
        <f>Table1_1[[#This Row],[Gross Profit (Total Revenue - Cost of Goods Sold)]]-SUM(F1579:H1579)</f>
        <v>519000000</v>
      </c>
      <c r="M1579" s="63">
        <f>1-(Table1_1[[#This Row],[ Cost of Goods Sold ]]/Table1_1[[#This Row],[ Total Revenue ]])</f>
        <v>0.53493589743589742</v>
      </c>
      <c r="N1579" s="63">
        <f>+Table1_1[[#This Row],[Operating Profit (Gross Profit - Total operating expenses)]]/Table1_1[[#This Row],[ Total Revenue ]]</f>
        <v>4.158653846153846E-2</v>
      </c>
    </row>
    <row r="1580" spans="1:14" x14ac:dyDescent="0.35">
      <c r="A1580" t="s">
        <v>428</v>
      </c>
      <c r="B1580" t="s">
        <v>17</v>
      </c>
      <c r="C1580" s="1">
        <v>42369</v>
      </c>
      <c r="D1580" s="2">
        <v>1421300000</v>
      </c>
      <c r="E1580" s="2">
        <v>95500000</v>
      </c>
      <c r="F1580" s="2">
        <v>836700000</v>
      </c>
      <c r="G1580" t="s">
        <v>12</v>
      </c>
      <c r="H1580" s="2">
        <v>57300000</v>
      </c>
      <c r="I1580" t="s">
        <v>47</v>
      </c>
      <c r="J1580" t="s">
        <v>429</v>
      </c>
      <c r="K1580" s="2">
        <f>+Table1_1[[#This Row],[ Total Revenue ]]-Table1_1[[#This Row],[ Cost of Goods Sold ]]</f>
        <v>1325800000</v>
      </c>
      <c r="L1580" s="2">
        <f>Table1_1[[#This Row],[Gross Profit (Total Revenue - Cost of Goods Sold)]]-SUM(F1580:H1580)</f>
        <v>431800000</v>
      </c>
      <c r="M1580" s="63">
        <f>1-(Table1_1[[#This Row],[ Cost of Goods Sold ]]/Table1_1[[#This Row],[ Total Revenue ]])</f>
        <v>0.93280799268275527</v>
      </c>
      <c r="N1580" s="63">
        <f>+Table1_1[[#This Row],[Operating Profit (Gross Profit - Total operating expenses)]]/Table1_1[[#This Row],[ Total Revenue ]]</f>
        <v>0.30380637444592978</v>
      </c>
    </row>
    <row r="1581" spans="1:14" x14ac:dyDescent="0.35">
      <c r="A1581" t="s">
        <v>430</v>
      </c>
      <c r="B1581" t="s">
        <v>17</v>
      </c>
      <c r="C1581" s="1">
        <v>42369</v>
      </c>
      <c r="D1581" s="2">
        <v>3578060000</v>
      </c>
      <c r="E1581" s="2">
        <v>1558591000</v>
      </c>
      <c r="F1581" s="2">
        <v>1279961000</v>
      </c>
      <c r="G1581" s="2">
        <v>110156000</v>
      </c>
      <c r="H1581" t="s">
        <v>12</v>
      </c>
      <c r="I1581" t="s">
        <v>13</v>
      </c>
      <c r="J1581" t="s">
        <v>431</v>
      </c>
      <c r="K1581" s="2">
        <f>+Table1_1[[#This Row],[ Total Revenue ]]-Table1_1[[#This Row],[ Cost of Goods Sold ]]</f>
        <v>2019469000</v>
      </c>
      <c r="L1581" s="2">
        <f>Table1_1[[#This Row],[Gross Profit (Total Revenue - Cost of Goods Sold)]]-SUM(F1581:H1581)</f>
        <v>629352000</v>
      </c>
      <c r="M1581" s="63">
        <f>1-(Table1_1[[#This Row],[ Cost of Goods Sold ]]/Table1_1[[#This Row],[ Total Revenue ]])</f>
        <v>0.56440333588592706</v>
      </c>
      <c r="N1581" s="63">
        <f>+Table1_1[[#This Row],[Operating Profit (Gross Profit - Total operating expenses)]]/Table1_1[[#This Row],[ Total Revenue ]]</f>
        <v>0.17589196380161318</v>
      </c>
    </row>
    <row r="1582" spans="1:14" x14ac:dyDescent="0.35">
      <c r="A1582" t="s">
        <v>432</v>
      </c>
      <c r="B1582" t="s">
        <v>17</v>
      </c>
      <c r="C1582" s="1">
        <v>42369</v>
      </c>
      <c r="D1582" s="2">
        <v>18671300000</v>
      </c>
      <c r="E1582" s="2">
        <v>15292100000</v>
      </c>
      <c r="F1582" s="2">
        <v>541500000</v>
      </c>
      <c r="G1582" s="2">
        <v>239800000</v>
      </c>
      <c r="H1582" s="2">
        <v>583700000</v>
      </c>
      <c r="I1582" t="s">
        <v>13</v>
      </c>
      <c r="J1582" t="s">
        <v>127</v>
      </c>
      <c r="K1582" s="2">
        <f>+Table1_1[[#This Row],[ Total Revenue ]]-Table1_1[[#This Row],[ Cost of Goods Sold ]]</f>
        <v>3379200000</v>
      </c>
      <c r="L1582" s="2">
        <f>Table1_1[[#This Row],[Gross Profit (Total Revenue - Cost of Goods Sold)]]-SUM(F1582:H1582)</f>
        <v>2014200000</v>
      </c>
      <c r="M1582" s="63">
        <f>1-(Table1_1[[#This Row],[ Cost of Goods Sold ]]/Table1_1[[#This Row],[ Total Revenue ]])</f>
        <v>0.18098364870148298</v>
      </c>
      <c r="N1582" s="63">
        <f>+Table1_1[[#This Row],[Operating Profit (Gross Profit - Total operating expenses)]]/Table1_1[[#This Row],[ Total Revenue ]]</f>
        <v>0.10787679486698837</v>
      </c>
    </row>
    <row r="1583" spans="1:14" x14ac:dyDescent="0.35">
      <c r="A1583" t="s">
        <v>433</v>
      </c>
      <c r="B1583" t="s">
        <v>17</v>
      </c>
      <c r="C1583" s="1">
        <v>42735</v>
      </c>
      <c r="D1583" s="2">
        <v>17666000000</v>
      </c>
      <c r="E1583" s="2">
        <v>12734000000</v>
      </c>
      <c r="F1583" t="s">
        <v>12</v>
      </c>
      <c r="G1583" t="s">
        <v>12</v>
      </c>
      <c r="H1583" s="2">
        <v>2755000000</v>
      </c>
      <c r="I1583" t="s">
        <v>42</v>
      </c>
      <c r="J1583" t="s">
        <v>43</v>
      </c>
      <c r="K1583" s="2">
        <f>+Table1_1[[#This Row],[ Total Revenue ]]-Table1_1[[#This Row],[ Cost of Goods Sold ]]</f>
        <v>4932000000</v>
      </c>
      <c r="L1583" s="2">
        <f>Table1_1[[#This Row],[Gross Profit (Total Revenue - Cost of Goods Sold)]]-SUM(F1583:H1583)</f>
        <v>2177000000</v>
      </c>
      <c r="M1583" s="63">
        <f>1-(Table1_1[[#This Row],[ Cost of Goods Sold ]]/Table1_1[[#This Row],[ Total Revenue ]])</f>
        <v>0.27918034642816714</v>
      </c>
      <c r="N1583" s="63">
        <f>+Table1_1[[#This Row],[Operating Profit (Gross Profit - Total operating expenses)]]/Table1_1[[#This Row],[ Total Revenue ]]</f>
        <v>0.12323106532321974</v>
      </c>
    </row>
    <row r="1584" spans="1:14" x14ac:dyDescent="0.35">
      <c r="A1584" t="s">
        <v>434</v>
      </c>
      <c r="B1584" t="s">
        <v>17</v>
      </c>
      <c r="C1584" s="1">
        <v>42369</v>
      </c>
      <c r="D1584" s="2">
        <v>9223987000</v>
      </c>
      <c r="E1584" s="2">
        <v>632180000</v>
      </c>
      <c r="F1584" s="2">
        <v>5060406000</v>
      </c>
      <c r="G1584" t="s">
        <v>12</v>
      </c>
      <c r="H1584" s="2">
        <v>272494000</v>
      </c>
      <c r="I1584" t="s">
        <v>19</v>
      </c>
      <c r="J1584" t="s">
        <v>77</v>
      </c>
      <c r="K1584" s="2">
        <f>+Table1_1[[#This Row],[ Total Revenue ]]-Table1_1[[#This Row],[ Cost of Goods Sold ]]</f>
        <v>8591807000</v>
      </c>
      <c r="L1584" s="2">
        <f>Table1_1[[#This Row],[Gross Profit (Total Revenue - Cost of Goods Sold)]]-SUM(F1584:H1584)</f>
        <v>3258907000</v>
      </c>
      <c r="M1584" s="63">
        <f>1-(Table1_1[[#This Row],[ Cost of Goods Sold ]]/Table1_1[[#This Row],[ Total Revenue ]])</f>
        <v>0.93146347669397189</v>
      </c>
      <c r="N1584" s="63">
        <f>+Table1_1[[#This Row],[Operating Profit (Gross Profit - Total operating expenses)]]/Table1_1[[#This Row],[ Total Revenue ]]</f>
        <v>0.3533078483306622</v>
      </c>
    </row>
    <row r="1585" spans="1:14" x14ac:dyDescent="0.35">
      <c r="A1585" t="s">
        <v>435</v>
      </c>
      <c r="B1585" t="s">
        <v>17</v>
      </c>
      <c r="C1585" s="1">
        <v>42490</v>
      </c>
      <c r="D1585" s="2">
        <v>5386703000</v>
      </c>
      <c r="E1585" s="2">
        <v>4063955000</v>
      </c>
      <c r="F1585" t="s">
        <v>12</v>
      </c>
      <c r="G1585" t="s">
        <v>12</v>
      </c>
      <c r="H1585" t="s">
        <v>12</v>
      </c>
      <c r="I1585" t="s">
        <v>25</v>
      </c>
      <c r="J1585" t="s">
        <v>166</v>
      </c>
      <c r="K1585" s="2">
        <f>+Table1_1[[#This Row],[ Total Revenue ]]-Table1_1[[#This Row],[ Cost of Goods Sold ]]</f>
        <v>1322748000</v>
      </c>
      <c r="L1585" s="2">
        <f>Table1_1[[#This Row],[Gross Profit (Total Revenue - Cost of Goods Sold)]]-SUM(F1585:H1585)</f>
        <v>1322748000</v>
      </c>
      <c r="M1585" s="63">
        <f>1-(Table1_1[[#This Row],[ Cost of Goods Sold ]]/Table1_1[[#This Row],[ Total Revenue ]])</f>
        <v>0.24555799716449933</v>
      </c>
      <c r="N1585" s="63">
        <f>+Table1_1[[#This Row],[Operating Profit (Gross Profit - Total operating expenses)]]/Table1_1[[#This Row],[ Total Revenue ]]</f>
        <v>0.24555799716449933</v>
      </c>
    </row>
    <row r="1586" spans="1:14" x14ac:dyDescent="0.35">
      <c r="A1586" t="s">
        <v>436</v>
      </c>
      <c r="B1586" t="s">
        <v>17</v>
      </c>
      <c r="C1586" s="1">
        <v>42369</v>
      </c>
      <c r="D1586" s="2">
        <v>10415000000</v>
      </c>
      <c r="E1586" s="2">
        <v>6239000000</v>
      </c>
      <c r="F1586" t="s">
        <v>12</v>
      </c>
      <c r="G1586" t="s">
        <v>12</v>
      </c>
      <c r="H1586" s="2">
        <v>1214000000</v>
      </c>
      <c r="I1586" t="s">
        <v>42</v>
      </c>
      <c r="J1586" t="s">
        <v>45</v>
      </c>
      <c r="K1586" s="2">
        <f>+Table1_1[[#This Row],[ Total Revenue ]]-Table1_1[[#This Row],[ Cost of Goods Sold ]]</f>
        <v>4176000000</v>
      </c>
      <c r="L1586" s="2">
        <f>Table1_1[[#This Row],[Gross Profit (Total Revenue - Cost of Goods Sold)]]-SUM(F1586:H1586)</f>
        <v>2962000000</v>
      </c>
      <c r="M1586" s="63">
        <f>1-(Table1_1[[#This Row],[ Cost of Goods Sold ]]/Table1_1[[#This Row],[ Total Revenue ]])</f>
        <v>0.40096015362457993</v>
      </c>
      <c r="N1586" s="63">
        <f>+Table1_1[[#This Row],[Operating Profit (Gross Profit - Total operating expenses)]]/Table1_1[[#This Row],[ Total Revenue ]]</f>
        <v>0.28439750360057608</v>
      </c>
    </row>
    <row r="1587" spans="1:14" x14ac:dyDescent="0.35">
      <c r="A1587" t="s">
        <v>437</v>
      </c>
      <c r="B1587" t="s">
        <v>17</v>
      </c>
      <c r="C1587" s="1">
        <v>42735</v>
      </c>
      <c r="D1587" s="2">
        <v>62799000000</v>
      </c>
      <c r="E1587" s="2">
        <v>28209000000</v>
      </c>
      <c r="F1587" s="2">
        <v>24735000000</v>
      </c>
      <c r="G1587" t="s">
        <v>12</v>
      </c>
      <c r="H1587" s="2">
        <v>70000000</v>
      </c>
      <c r="I1587" t="s">
        <v>36</v>
      </c>
      <c r="J1587" t="s">
        <v>214</v>
      </c>
      <c r="K1587" s="2">
        <f>+Table1_1[[#This Row],[ Total Revenue ]]-Table1_1[[#This Row],[ Cost of Goods Sold ]]</f>
        <v>34590000000</v>
      </c>
      <c r="L1587" s="2">
        <f>Table1_1[[#This Row],[Gross Profit (Total Revenue - Cost of Goods Sold)]]-SUM(F1587:H1587)</f>
        <v>9785000000</v>
      </c>
      <c r="M1587" s="63">
        <f>1-(Table1_1[[#This Row],[ Cost of Goods Sold ]]/Table1_1[[#This Row],[ Total Revenue ]])</f>
        <v>0.55080494912339373</v>
      </c>
      <c r="N1587" s="63">
        <f>+Table1_1[[#This Row],[Operating Profit (Gross Profit - Total operating expenses)]]/Table1_1[[#This Row],[ Total Revenue ]]</f>
        <v>0.1558145830347617</v>
      </c>
    </row>
    <row r="1588" spans="1:14" x14ac:dyDescent="0.35">
      <c r="A1588" t="s">
        <v>438</v>
      </c>
      <c r="B1588" t="s">
        <v>17</v>
      </c>
      <c r="C1588" s="1">
        <v>42369</v>
      </c>
      <c r="D1588" s="2">
        <v>48851000000</v>
      </c>
      <c r="E1588" s="2">
        <v>9648000000</v>
      </c>
      <c r="F1588" s="2">
        <v>14809000000</v>
      </c>
      <c r="G1588" s="2">
        <v>7690000000</v>
      </c>
      <c r="H1588" s="2">
        <v>3728000000</v>
      </c>
      <c r="I1588" t="s">
        <v>25</v>
      </c>
      <c r="J1588" t="s">
        <v>26</v>
      </c>
      <c r="K1588" s="2">
        <f>+Table1_1[[#This Row],[ Total Revenue ]]-Table1_1[[#This Row],[ Cost of Goods Sold ]]</f>
        <v>39203000000</v>
      </c>
      <c r="L1588" s="2">
        <f>Table1_1[[#This Row],[Gross Profit (Total Revenue - Cost of Goods Sold)]]-SUM(F1588:H1588)</f>
        <v>12976000000</v>
      </c>
      <c r="M1588" s="63">
        <f>1-(Table1_1[[#This Row],[ Cost of Goods Sold ]]/Table1_1[[#This Row],[ Total Revenue ]])</f>
        <v>0.80250148410472666</v>
      </c>
      <c r="N1588" s="63">
        <f>+Table1_1[[#This Row],[Operating Profit (Gross Profit - Total operating expenses)]]/Table1_1[[#This Row],[ Total Revenue ]]</f>
        <v>0.2656240404495302</v>
      </c>
    </row>
    <row r="1589" spans="1:14" x14ac:dyDescent="0.35">
      <c r="A1589" t="s">
        <v>439</v>
      </c>
      <c r="B1589" t="s">
        <v>17</v>
      </c>
      <c r="C1589" s="1">
        <v>42735</v>
      </c>
      <c r="D1589" s="2">
        <v>12394100000</v>
      </c>
      <c r="E1589" s="2">
        <v>6913200000</v>
      </c>
      <c r="F1589" s="2">
        <v>156600000</v>
      </c>
      <c r="G1589" t="s">
        <v>12</v>
      </c>
      <c r="H1589" s="2">
        <v>3732600000</v>
      </c>
      <c r="I1589" t="s">
        <v>47</v>
      </c>
      <c r="J1589" t="s">
        <v>379</v>
      </c>
      <c r="K1589" s="2">
        <f>+Table1_1[[#This Row],[ Total Revenue ]]-Table1_1[[#This Row],[ Cost of Goods Sold ]]</f>
        <v>5480900000</v>
      </c>
      <c r="L1589" s="2">
        <f>Table1_1[[#This Row],[Gross Profit (Total Revenue - Cost of Goods Sold)]]-SUM(F1589:H1589)</f>
        <v>1591700000</v>
      </c>
      <c r="M1589" s="63">
        <f>1-(Table1_1[[#This Row],[ Cost of Goods Sold ]]/Table1_1[[#This Row],[ Total Revenue ]])</f>
        <v>0.44221847491951816</v>
      </c>
      <c r="N1589" s="63">
        <f>+Table1_1[[#This Row],[Operating Profit (Gross Profit - Total operating expenses)]]/Table1_1[[#This Row],[ Total Revenue ]]</f>
        <v>0.12842400819744879</v>
      </c>
    </row>
    <row r="1590" spans="1:14" x14ac:dyDescent="0.35">
      <c r="A1590" t="s">
        <v>440</v>
      </c>
      <c r="B1590" t="s">
        <v>17</v>
      </c>
      <c r="C1590" s="1">
        <v>42735</v>
      </c>
      <c r="D1590" s="2">
        <v>4860427000</v>
      </c>
      <c r="E1590" s="2">
        <v>299694000</v>
      </c>
      <c r="F1590" s="2">
        <v>1177697000</v>
      </c>
      <c r="G1590" s="2">
        <v>2052295000</v>
      </c>
      <c r="H1590" t="s">
        <v>12</v>
      </c>
      <c r="I1590" t="s">
        <v>36</v>
      </c>
      <c r="J1590" t="s">
        <v>170</v>
      </c>
      <c r="K1590" s="2">
        <f>+Table1_1[[#This Row],[ Total Revenue ]]-Table1_1[[#This Row],[ Cost of Goods Sold ]]</f>
        <v>4560733000</v>
      </c>
      <c r="L1590" s="2">
        <f>Table1_1[[#This Row],[Gross Profit (Total Revenue - Cost of Goods Sold)]]-SUM(F1590:H1590)</f>
        <v>1330741000</v>
      </c>
      <c r="M1590" s="63">
        <f>1-(Table1_1[[#This Row],[ Cost of Goods Sold ]]/Table1_1[[#This Row],[ Total Revenue ]])</f>
        <v>0.93833998535519614</v>
      </c>
      <c r="N1590" s="63">
        <f>+Table1_1[[#This Row],[Operating Profit (Gross Profit - Total operating expenses)]]/Table1_1[[#This Row],[ Total Revenue ]]</f>
        <v>0.27379096527938801</v>
      </c>
    </row>
    <row r="1591" spans="1:14" x14ac:dyDescent="0.35">
      <c r="A1591" t="s">
        <v>441</v>
      </c>
      <c r="B1591" t="s">
        <v>17</v>
      </c>
      <c r="C1591" s="1">
        <v>42369</v>
      </c>
      <c r="D1591" s="2">
        <v>20853800000</v>
      </c>
      <c r="E1591" s="2">
        <v>18705900000</v>
      </c>
      <c r="F1591" s="2">
        <v>22800000</v>
      </c>
      <c r="G1591" t="s">
        <v>12</v>
      </c>
      <c r="H1591" s="2">
        <v>77500000</v>
      </c>
      <c r="I1591" t="s">
        <v>47</v>
      </c>
      <c r="J1591" t="s">
        <v>50</v>
      </c>
      <c r="K1591" s="2">
        <f>+Table1_1[[#This Row],[ Total Revenue ]]-Table1_1[[#This Row],[ Cost of Goods Sold ]]</f>
        <v>2147900000</v>
      </c>
      <c r="L1591" s="2">
        <f>Table1_1[[#This Row],[Gross Profit (Total Revenue - Cost of Goods Sold)]]-SUM(F1591:H1591)</f>
        <v>2047600000</v>
      </c>
      <c r="M1591" s="63">
        <f>1-(Table1_1[[#This Row],[ Cost of Goods Sold ]]/Table1_1[[#This Row],[ Total Revenue ]])</f>
        <v>0.10299801475030934</v>
      </c>
      <c r="N1591" s="63">
        <f>+Table1_1[[#This Row],[Operating Profit (Gross Profit - Total operating expenses)]]/Table1_1[[#This Row],[ Total Revenue ]]</f>
        <v>9.8188339775005032E-2</v>
      </c>
    </row>
    <row r="1592" spans="1:14" x14ac:dyDescent="0.35">
      <c r="A1592" t="s">
        <v>442</v>
      </c>
      <c r="B1592" t="s">
        <v>17</v>
      </c>
      <c r="C1592" s="1">
        <v>42551</v>
      </c>
      <c r="D1592" s="2">
        <v>11360753000</v>
      </c>
      <c r="E1592" s="2">
        <v>8823384000</v>
      </c>
      <c r="F1592" s="2">
        <v>1359360000</v>
      </c>
      <c r="G1592" t="s">
        <v>12</v>
      </c>
      <c r="H1592" t="s">
        <v>12</v>
      </c>
      <c r="I1592" t="s">
        <v>13</v>
      </c>
      <c r="J1592" t="s">
        <v>164</v>
      </c>
      <c r="K1592" s="2">
        <f>+Table1_1[[#This Row],[ Total Revenue ]]-Table1_1[[#This Row],[ Cost of Goods Sold ]]</f>
        <v>2537369000</v>
      </c>
      <c r="L1592" s="2">
        <f>Table1_1[[#This Row],[Gross Profit (Total Revenue - Cost of Goods Sold)]]-SUM(F1592:H1592)</f>
        <v>1178009000</v>
      </c>
      <c r="M1592" s="63">
        <f>1-(Table1_1[[#This Row],[ Cost of Goods Sold ]]/Table1_1[[#This Row],[ Total Revenue ]])</f>
        <v>0.22334514270312888</v>
      </c>
      <c r="N1592" s="63">
        <f>+Table1_1[[#This Row],[Operating Profit (Gross Profit - Total operating expenses)]]/Table1_1[[#This Row],[ Total Revenue ]]</f>
        <v>0.10369110216549907</v>
      </c>
    </row>
    <row r="1593" spans="1:14" x14ac:dyDescent="0.35">
      <c r="A1593" t="s">
        <v>443</v>
      </c>
      <c r="B1593" t="s">
        <v>17</v>
      </c>
      <c r="C1593" s="1">
        <v>42735</v>
      </c>
      <c r="D1593" s="2">
        <v>7668476000</v>
      </c>
      <c r="E1593" s="2">
        <v>5728662000</v>
      </c>
      <c r="F1593" s="2">
        <v>957150000</v>
      </c>
      <c r="G1593" t="s">
        <v>12</v>
      </c>
      <c r="H1593" t="s">
        <v>12</v>
      </c>
      <c r="I1593" t="s">
        <v>19</v>
      </c>
      <c r="J1593" t="s">
        <v>201</v>
      </c>
      <c r="K1593" s="2">
        <f>+Table1_1[[#This Row],[ Total Revenue ]]-Table1_1[[#This Row],[ Cost of Goods Sold ]]</f>
        <v>1939814000</v>
      </c>
      <c r="L1593" s="2">
        <f>Table1_1[[#This Row],[Gross Profit (Total Revenue - Cost of Goods Sold)]]-SUM(F1593:H1593)</f>
        <v>982664000</v>
      </c>
      <c r="M1593" s="63">
        <f>1-(Table1_1[[#This Row],[ Cost of Goods Sold ]]/Table1_1[[#This Row],[ Total Revenue ]])</f>
        <v>0.25295951894483337</v>
      </c>
      <c r="N1593" s="63">
        <f>+Table1_1[[#This Row],[Operating Profit (Gross Profit - Total operating expenses)]]/Table1_1[[#This Row],[ Total Revenue ]]</f>
        <v>0.12814332339307055</v>
      </c>
    </row>
    <row r="1594" spans="1:14" x14ac:dyDescent="0.35">
      <c r="A1594" t="s">
        <v>444</v>
      </c>
      <c r="B1594" t="s">
        <v>17</v>
      </c>
      <c r="C1594" s="1">
        <v>42372</v>
      </c>
      <c r="D1594" s="2">
        <v>2262359000</v>
      </c>
      <c r="E1594" s="2">
        <v>1237859000</v>
      </c>
      <c r="F1594" s="2">
        <v>598848000</v>
      </c>
      <c r="G1594" s="2">
        <v>125928000</v>
      </c>
      <c r="H1594" t="s">
        <v>12</v>
      </c>
      <c r="I1594" t="s">
        <v>25</v>
      </c>
      <c r="J1594" t="s">
        <v>30</v>
      </c>
      <c r="K1594" s="2">
        <f>+Table1_1[[#This Row],[ Total Revenue ]]-Table1_1[[#This Row],[ Cost of Goods Sold ]]</f>
        <v>1024500000</v>
      </c>
      <c r="L1594" s="2">
        <f>Table1_1[[#This Row],[Gross Profit (Total Revenue - Cost of Goods Sold)]]-SUM(F1594:H1594)</f>
        <v>299724000</v>
      </c>
      <c r="M1594" s="63">
        <f>1-(Table1_1[[#This Row],[ Cost of Goods Sold ]]/Table1_1[[#This Row],[ Total Revenue ]])</f>
        <v>0.45284590111472145</v>
      </c>
      <c r="N1594" s="63">
        <f>+Table1_1[[#This Row],[Operating Profit (Gross Profit - Total operating expenses)]]/Table1_1[[#This Row],[ Total Revenue ]]</f>
        <v>0.13248295252875428</v>
      </c>
    </row>
    <row r="1595" spans="1:14" x14ac:dyDescent="0.35">
      <c r="A1595" t="s">
        <v>445</v>
      </c>
      <c r="B1595" t="s">
        <v>17</v>
      </c>
      <c r="C1595" s="1">
        <v>42735</v>
      </c>
      <c r="D1595" s="2">
        <v>74953000000</v>
      </c>
      <c r="E1595" s="2">
        <v>57659000000</v>
      </c>
      <c r="F1595" s="2">
        <v>6405000000</v>
      </c>
      <c r="G1595" t="s">
        <v>12</v>
      </c>
      <c r="H1595" s="2">
        <v>74000000</v>
      </c>
      <c r="I1595" t="s">
        <v>36</v>
      </c>
      <c r="J1595" t="s">
        <v>393</v>
      </c>
      <c r="K1595" s="2">
        <f>+Table1_1[[#This Row],[ Total Revenue ]]-Table1_1[[#This Row],[ Cost of Goods Sold ]]</f>
        <v>17294000000</v>
      </c>
      <c r="L1595" s="2">
        <f>Table1_1[[#This Row],[Gross Profit (Total Revenue - Cost of Goods Sold)]]-SUM(F1595:H1595)</f>
        <v>10815000000</v>
      </c>
      <c r="M1595" s="63">
        <f>1-(Table1_1[[#This Row],[ Cost of Goods Sold ]]/Table1_1[[#This Row],[ Total Revenue ]])</f>
        <v>0.23073125825517327</v>
      </c>
      <c r="N1595" s="63">
        <f>+Table1_1[[#This Row],[Operating Profit (Gross Profit - Total operating expenses)]]/Table1_1[[#This Row],[ Total Revenue ]]</f>
        <v>0.14429042199778527</v>
      </c>
    </row>
    <row r="1596" spans="1:14" x14ac:dyDescent="0.35">
      <c r="A1596" t="s">
        <v>446</v>
      </c>
      <c r="B1596" t="s">
        <v>17</v>
      </c>
      <c r="C1596" s="1">
        <v>42369</v>
      </c>
      <c r="D1596" s="2">
        <v>16270000000</v>
      </c>
      <c r="E1596" s="2">
        <v>403000000</v>
      </c>
      <c r="F1596" s="2">
        <v>9463000000</v>
      </c>
      <c r="G1596" t="s">
        <v>12</v>
      </c>
      <c r="H1596" s="2">
        <v>255000000</v>
      </c>
      <c r="I1596" t="s">
        <v>47</v>
      </c>
      <c r="J1596" t="s">
        <v>105</v>
      </c>
      <c r="K1596" s="2">
        <f>+Table1_1[[#This Row],[ Total Revenue ]]-Table1_1[[#This Row],[ Cost of Goods Sold ]]</f>
        <v>15867000000</v>
      </c>
      <c r="L1596" s="2">
        <f>Table1_1[[#This Row],[Gross Profit (Total Revenue - Cost of Goods Sold)]]-SUM(F1596:H1596)</f>
        <v>6149000000</v>
      </c>
      <c r="M1596" s="63">
        <f>1-(Table1_1[[#This Row],[ Cost of Goods Sold ]]/Table1_1[[#This Row],[ Total Revenue ]])</f>
        <v>0.97523048555623848</v>
      </c>
      <c r="N1596" s="63">
        <f>+Table1_1[[#This Row],[Operating Profit (Gross Profit - Total operating expenses)]]/Table1_1[[#This Row],[ Total Revenue ]]</f>
        <v>0.37793484941610328</v>
      </c>
    </row>
    <row r="1597" spans="1:14" x14ac:dyDescent="0.35">
      <c r="A1597" t="s">
        <v>447</v>
      </c>
      <c r="B1597" t="s">
        <v>17</v>
      </c>
      <c r="C1597" s="1">
        <v>42369</v>
      </c>
      <c r="D1597" s="2">
        <v>6449000000</v>
      </c>
      <c r="E1597" s="2">
        <v>4263200000</v>
      </c>
      <c r="F1597" s="2">
        <v>1334300000</v>
      </c>
      <c r="G1597" s="2">
        <v>119600000</v>
      </c>
      <c r="H1597" t="s">
        <v>12</v>
      </c>
      <c r="I1597" t="s">
        <v>13</v>
      </c>
      <c r="J1597" t="s">
        <v>157</v>
      </c>
      <c r="K1597" s="2">
        <f>+Table1_1[[#This Row],[ Total Revenue ]]-Table1_1[[#This Row],[ Cost of Goods Sold ]]</f>
        <v>2185800000</v>
      </c>
      <c r="L1597" s="2">
        <f>Table1_1[[#This Row],[Gross Profit (Total Revenue - Cost of Goods Sold)]]-SUM(F1597:H1597)</f>
        <v>731900000</v>
      </c>
      <c r="M1597" s="63">
        <f>1-(Table1_1[[#This Row],[ Cost of Goods Sold ]]/Table1_1[[#This Row],[ Total Revenue ]])</f>
        <v>0.33893626918902153</v>
      </c>
      <c r="N1597" s="63">
        <f>+Table1_1[[#This Row],[Operating Profit (Gross Profit - Total operating expenses)]]/Table1_1[[#This Row],[ Total Revenue ]]</f>
        <v>0.11349046363777329</v>
      </c>
    </row>
    <row r="1598" spans="1:14" x14ac:dyDescent="0.35">
      <c r="A1598" t="s">
        <v>448</v>
      </c>
      <c r="B1598" t="s">
        <v>17</v>
      </c>
      <c r="C1598" s="1">
        <v>42369</v>
      </c>
      <c r="D1598" s="2">
        <v>3495443000</v>
      </c>
      <c r="E1598" s="2">
        <v>1969675000</v>
      </c>
      <c r="F1598" s="2">
        <v>176744000</v>
      </c>
      <c r="G1598" t="s">
        <v>12</v>
      </c>
      <c r="H1598" s="2">
        <v>494422000</v>
      </c>
      <c r="I1598" t="s">
        <v>42</v>
      </c>
      <c r="J1598" t="s">
        <v>43</v>
      </c>
      <c r="K1598" s="2">
        <f>+Table1_1[[#This Row],[ Total Revenue ]]-Table1_1[[#This Row],[ Cost of Goods Sold ]]</f>
        <v>1525768000</v>
      </c>
      <c r="L1598" s="2">
        <f>Table1_1[[#This Row],[Gross Profit (Total Revenue - Cost of Goods Sold)]]-SUM(F1598:H1598)</f>
        <v>854602000</v>
      </c>
      <c r="M1598" s="63">
        <f>1-(Table1_1[[#This Row],[ Cost of Goods Sold ]]/Table1_1[[#This Row],[ Total Revenue ]])</f>
        <v>0.43650203994171843</v>
      </c>
      <c r="N1598" s="63">
        <f>+Table1_1[[#This Row],[Operating Profit (Gross Profit - Total operating expenses)]]/Table1_1[[#This Row],[ Total Revenue ]]</f>
        <v>0.24449032640497928</v>
      </c>
    </row>
    <row r="1599" spans="1:14" x14ac:dyDescent="0.35">
      <c r="A1599" t="s">
        <v>449</v>
      </c>
      <c r="B1599" t="s">
        <v>17</v>
      </c>
      <c r="C1599" s="1">
        <v>42735</v>
      </c>
      <c r="D1599" s="2">
        <v>14751000000</v>
      </c>
      <c r="E1599" s="2">
        <v>8063000000</v>
      </c>
      <c r="F1599" s="2">
        <v>4630000000</v>
      </c>
      <c r="G1599" s="2">
        <v>466000000</v>
      </c>
      <c r="H1599" s="2">
        <v>462000000</v>
      </c>
      <c r="I1599" t="s">
        <v>59</v>
      </c>
      <c r="J1599" t="s">
        <v>193</v>
      </c>
      <c r="K1599" s="2">
        <f>+Table1_1[[#This Row],[ Total Revenue ]]-Table1_1[[#This Row],[ Cost of Goods Sold ]]</f>
        <v>6688000000</v>
      </c>
      <c r="L1599" s="2">
        <f>Table1_1[[#This Row],[Gross Profit (Total Revenue - Cost of Goods Sold)]]-SUM(F1599:H1599)</f>
        <v>1130000000</v>
      </c>
      <c r="M1599" s="63">
        <f>1-(Table1_1[[#This Row],[ Cost of Goods Sold ]]/Table1_1[[#This Row],[ Total Revenue ]])</f>
        <v>0.45339299030574198</v>
      </c>
      <c r="N1599" s="63">
        <f>+Table1_1[[#This Row],[Operating Profit (Gross Profit - Total operating expenses)]]/Table1_1[[#This Row],[ Total Revenue ]]</f>
        <v>7.6604975933835001E-2</v>
      </c>
    </row>
    <row r="1600" spans="1:14" x14ac:dyDescent="0.35">
      <c r="A1600" t="s">
        <v>450</v>
      </c>
      <c r="B1600" t="s">
        <v>17</v>
      </c>
      <c r="C1600" s="1">
        <v>42369</v>
      </c>
      <c r="D1600" s="2">
        <v>7669000000</v>
      </c>
      <c r="E1600" s="2">
        <v>1718000000</v>
      </c>
      <c r="F1600" s="2">
        <v>2237000000</v>
      </c>
      <c r="G1600" t="s">
        <v>12</v>
      </c>
      <c r="H1600" s="2">
        <v>883000000</v>
      </c>
      <c r="I1600" t="s">
        <v>42</v>
      </c>
      <c r="J1600" t="s">
        <v>45</v>
      </c>
      <c r="K1600" s="2">
        <f>+Table1_1[[#This Row],[ Total Revenue ]]-Table1_1[[#This Row],[ Cost of Goods Sold ]]</f>
        <v>5951000000</v>
      </c>
      <c r="L1600" s="2">
        <f>Table1_1[[#This Row],[Gross Profit (Total Revenue - Cost of Goods Sold)]]-SUM(F1600:H1600)</f>
        <v>2831000000</v>
      </c>
      <c r="M1600" s="63">
        <f>1-(Table1_1[[#This Row],[ Cost of Goods Sold ]]/Table1_1[[#This Row],[ Total Revenue ]])</f>
        <v>0.77598122310601125</v>
      </c>
      <c r="N1600" s="63">
        <f>+Table1_1[[#This Row],[Operating Profit (Gross Profit - Total operating expenses)]]/Table1_1[[#This Row],[ Total Revenue ]]</f>
        <v>0.36914852001564741</v>
      </c>
    </row>
    <row r="1601" spans="1:14" x14ac:dyDescent="0.35">
      <c r="A1601" t="s">
        <v>451</v>
      </c>
      <c r="B1601" t="s">
        <v>17</v>
      </c>
      <c r="C1601" s="1">
        <v>42369</v>
      </c>
      <c r="D1601" s="2">
        <v>57119000000</v>
      </c>
      <c r="E1601" s="2">
        <v>32747000000</v>
      </c>
      <c r="F1601" s="2">
        <v>16603000000</v>
      </c>
      <c r="G1601" t="s">
        <v>12</v>
      </c>
      <c r="H1601" t="s">
        <v>12</v>
      </c>
      <c r="I1601" t="s">
        <v>47</v>
      </c>
      <c r="J1601" t="s">
        <v>379</v>
      </c>
      <c r="K1601" s="2">
        <f>+Table1_1[[#This Row],[ Total Revenue ]]-Table1_1[[#This Row],[ Cost of Goods Sold ]]</f>
        <v>24372000000</v>
      </c>
      <c r="L1601" s="2">
        <f>Table1_1[[#This Row],[Gross Profit (Total Revenue - Cost of Goods Sold)]]-SUM(F1601:H1601)</f>
        <v>7769000000</v>
      </c>
      <c r="M1601" s="63">
        <f>1-(Table1_1[[#This Row],[ Cost of Goods Sold ]]/Table1_1[[#This Row],[ Total Revenue ]])</f>
        <v>0.42668814229940999</v>
      </c>
      <c r="N1601" s="63">
        <f>+Table1_1[[#This Row],[Operating Profit (Gross Profit - Total operating expenses)]]/Table1_1[[#This Row],[ Total Revenue ]]</f>
        <v>0.13601428596439014</v>
      </c>
    </row>
    <row r="1602" spans="1:14" x14ac:dyDescent="0.35">
      <c r="A1602" t="s">
        <v>452</v>
      </c>
      <c r="B1602" t="s">
        <v>17</v>
      </c>
      <c r="C1602" s="1">
        <v>42369</v>
      </c>
      <c r="D1602" s="2">
        <v>98975000000</v>
      </c>
      <c r="E1602" s="2">
        <v>77693000000</v>
      </c>
      <c r="F1602" s="2">
        <v>15747000000</v>
      </c>
      <c r="G1602" t="s">
        <v>12</v>
      </c>
      <c r="H1602" s="2">
        <v>1099000000</v>
      </c>
      <c r="I1602" t="s">
        <v>83</v>
      </c>
      <c r="J1602" t="s">
        <v>341</v>
      </c>
      <c r="K1602" s="2">
        <f>+Table1_1[[#This Row],[ Total Revenue ]]-Table1_1[[#This Row],[ Cost of Goods Sold ]]</f>
        <v>21282000000</v>
      </c>
      <c r="L1602" s="2">
        <f>Table1_1[[#This Row],[Gross Profit (Total Revenue - Cost of Goods Sold)]]-SUM(F1602:H1602)</f>
        <v>4436000000</v>
      </c>
      <c r="M1602" s="63">
        <f>1-(Table1_1[[#This Row],[ Cost of Goods Sold ]]/Table1_1[[#This Row],[ Total Revenue ]])</f>
        <v>0.21502399595857535</v>
      </c>
      <c r="N1602" s="63">
        <f>+Table1_1[[#This Row],[Operating Profit (Gross Profit - Total operating expenses)]]/Table1_1[[#This Row],[ Total Revenue ]]</f>
        <v>4.4819398838090427E-2</v>
      </c>
    </row>
    <row r="1603" spans="1:14" x14ac:dyDescent="0.35">
      <c r="A1603" t="s">
        <v>453</v>
      </c>
      <c r="B1603" t="s">
        <v>17</v>
      </c>
      <c r="C1603" s="1">
        <v>42400</v>
      </c>
      <c r="D1603" s="2">
        <v>8020300000</v>
      </c>
      <c r="E1603" s="2">
        <v>3858700000</v>
      </c>
      <c r="F1603" s="2">
        <v>3417700000</v>
      </c>
      <c r="G1603" t="s">
        <v>12</v>
      </c>
      <c r="H1603" t="s">
        <v>12</v>
      </c>
      <c r="I1603" t="s">
        <v>19</v>
      </c>
      <c r="J1603" t="s">
        <v>289</v>
      </c>
      <c r="K1603" s="2">
        <f>+Table1_1[[#This Row],[ Total Revenue ]]-Table1_1[[#This Row],[ Cost of Goods Sold ]]</f>
        <v>4161600000</v>
      </c>
      <c r="L1603" s="2">
        <f>Table1_1[[#This Row],[Gross Profit (Total Revenue - Cost of Goods Sold)]]-SUM(F1603:H1603)</f>
        <v>743900000</v>
      </c>
      <c r="M1603" s="63">
        <f>1-(Table1_1[[#This Row],[ Cost of Goods Sold ]]/Table1_1[[#This Row],[ Total Revenue ]])</f>
        <v>0.51888333354113936</v>
      </c>
      <c r="N1603" s="63">
        <f>+Table1_1[[#This Row],[Operating Profit (Gross Profit - Total operating expenses)]]/Table1_1[[#This Row],[ Total Revenue ]]</f>
        <v>9.2752141441093228E-2</v>
      </c>
    </row>
    <row r="1604" spans="1:14" x14ac:dyDescent="0.35">
      <c r="A1604" t="s">
        <v>454</v>
      </c>
      <c r="B1604" t="s">
        <v>17</v>
      </c>
      <c r="C1604" s="1">
        <v>42369</v>
      </c>
      <c r="D1604" s="2">
        <v>7572436000</v>
      </c>
      <c r="E1604" s="2">
        <v>6648771000</v>
      </c>
      <c r="F1604" s="2">
        <v>592863000</v>
      </c>
      <c r="G1604" t="s">
        <v>12</v>
      </c>
      <c r="H1604" s="2">
        <v>34848000</v>
      </c>
      <c r="I1604" t="s">
        <v>13</v>
      </c>
      <c r="J1604" t="s">
        <v>164</v>
      </c>
      <c r="K1604" s="2">
        <f>+Table1_1[[#This Row],[ Total Revenue ]]-Table1_1[[#This Row],[ Cost of Goods Sold ]]</f>
        <v>923665000</v>
      </c>
      <c r="L1604" s="2">
        <f>Table1_1[[#This Row],[Gross Profit (Total Revenue - Cost of Goods Sold)]]-SUM(F1604:H1604)</f>
        <v>295954000</v>
      </c>
      <c r="M1604" s="63">
        <f>1-(Table1_1[[#This Row],[ Cost of Goods Sold ]]/Table1_1[[#This Row],[ Total Revenue ]])</f>
        <v>0.12197726068599324</v>
      </c>
      <c r="N1604" s="63">
        <f>+Table1_1[[#This Row],[Operating Profit (Gross Profit - Total operating expenses)]]/Table1_1[[#This Row],[ Total Revenue ]]</f>
        <v>3.9083063891196965E-2</v>
      </c>
    </row>
    <row r="1605" spans="1:14" x14ac:dyDescent="0.35">
      <c r="A1605" t="s">
        <v>455</v>
      </c>
      <c r="B1605" t="s">
        <v>17</v>
      </c>
      <c r="C1605" s="1">
        <v>42369</v>
      </c>
      <c r="D1605" s="2">
        <v>10776000000</v>
      </c>
      <c r="E1605" s="2">
        <v>5960000000</v>
      </c>
      <c r="F1605" s="2">
        <v>1296000000</v>
      </c>
      <c r="G1605" s="2">
        <v>93000000</v>
      </c>
      <c r="H1605" s="2">
        <v>1106000000</v>
      </c>
      <c r="I1605" t="s">
        <v>59</v>
      </c>
      <c r="J1605" t="s">
        <v>87</v>
      </c>
      <c r="K1605" s="2">
        <f>+Table1_1[[#This Row],[ Total Revenue ]]-Table1_1[[#This Row],[ Cost of Goods Sold ]]</f>
        <v>4816000000</v>
      </c>
      <c r="L1605" s="2">
        <f>Table1_1[[#This Row],[Gross Profit (Total Revenue - Cost of Goods Sold)]]-SUM(F1605:H1605)</f>
        <v>2321000000</v>
      </c>
      <c r="M1605" s="63">
        <f>1-(Table1_1[[#This Row],[ Cost of Goods Sold ]]/Table1_1[[#This Row],[ Total Revenue ]])</f>
        <v>0.44691907943578324</v>
      </c>
      <c r="N1605" s="63">
        <f>+Table1_1[[#This Row],[Operating Profit (Gross Profit - Total operating expenses)]]/Table1_1[[#This Row],[ Total Revenue ]]</f>
        <v>0.21538604305864886</v>
      </c>
    </row>
    <row r="1606" spans="1:14" x14ac:dyDescent="0.35">
      <c r="A1606" t="s">
        <v>456</v>
      </c>
      <c r="B1606" t="s">
        <v>17</v>
      </c>
      <c r="C1606" s="1">
        <v>42638</v>
      </c>
      <c r="D1606" s="2">
        <v>23554000000</v>
      </c>
      <c r="E1606" s="2">
        <v>9749000000</v>
      </c>
      <c r="F1606" s="2">
        <v>2159000000</v>
      </c>
      <c r="G1606" s="2">
        <v>5151000000</v>
      </c>
      <c r="H1606" t="s">
        <v>12</v>
      </c>
      <c r="I1606" t="s">
        <v>22</v>
      </c>
      <c r="J1606" t="s">
        <v>34</v>
      </c>
      <c r="K1606" s="2">
        <f>+Table1_1[[#This Row],[ Total Revenue ]]-Table1_1[[#This Row],[ Cost of Goods Sold ]]</f>
        <v>13805000000</v>
      </c>
      <c r="L1606" s="2">
        <f>Table1_1[[#This Row],[Gross Profit (Total Revenue - Cost of Goods Sold)]]-SUM(F1606:H1606)</f>
        <v>6495000000</v>
      </c>
      <c r="M1606" s="63">
        <f>1-(Table1_1[[#This Row],[ Cost of Goods Sold ]]/Table1_1[[#This Row],[ Total Revenue ]])</f>
        <v>0.58610002547338036</v>
      </c>
      <c r="N1606" s="63">
        <f>+Table1_1[[#This Row],[Operating Profit (Gross Profit - Total operating expenses)]]/Table1_1[[#This Row],[ Total Revenue ]]</f>
        <v>0.27574934193767514</v>
      </c>
    </row>
    <row r="1607" spans="1:14" x14ac:dyDescent="0.35">
      <c r="A1607" t="s">
        <v>458</v>
      </c>
      <c r="B1607" t="s">
        <v>17</v>
      </c>
      <c r="C1607" s="1">
        <v>42735</v>
      </c>
      <c r="D1607" s="2">
        <v>6786984000</v>
      </c>
      <c r="E1607" s="2">
        <v>5285568000</v>
      </c>
      <c r="F1607" s="2">
        <v>956158000</v>
      </c>
      <c r="G1607" t="s">
        <v>12</v>
      </c>
      <c r="H1607" t="s">
        <v>12</v>
      </c>
      <c r="I1607" t="s">
        <v>13</v>
      </c>
      <c r="J1607" t="s">
        <v>164</v>
      </c>
      <c r="K1607" s="2">
        <f>+Table1_1[[#This Row],[ Total Revenue ]]-Table1_1[[#This Row],[ Cost of Goods Sold ]]</f>
        <v>1501416000</v>
      </c>
      <c r="L1607" s="2">
        <f>Table1_1[[#This Row],[Gross Profit (Total Revenue - Cost of Goods Sold)]]-SUM(F1607:H1607)</f>
        <v>545258000</v>
      </c>
      <c r="M1607" s="63">
        <f>1-(Table1_1[[#This Row],[ Cost of Goods Sold ]]/Table1_1[[#This Row],[ Total Revenue ]])</f>
        <v>0.22121991152476561</v>
      </c>
      <c r="N1607" s="63">
        <f>+Table1_1[[#This Row],[Operating Profit (Gross Profit - Total operating expenses)]]/Table1_1[[#This Row],[ Total Revenue ]]</f>
        <v>8.0338777872468833E-2</v>
      </c>
    </row>
    <row r="1608" spans="1:14" x14ac:dyDescent="0.35">
      <c r="A1608" t="s">
        <v>459</v>
      </c>
      <c r="B1608" t="s">
        <v>17</v>
      </c>
      <c r="C1608" s="1">
        <v>42369</v>
      </c>
      <c r="D1608" s="2">
        <v>8299074000</v>
      </c>
      <c r="E1608" s="2">
        <v>5099393000</v>
      </c>
      <c r="F1608" s="2">
        <v>1086504000</v>
      </c>
      <c r="G1608" t="s">
        <v>12</v>
      </c>
      <c r="H1608" s="2">
        <v>827008000</v>
      </c>
      <c r="I1608" t="s">
        <v>19</v>
      </c>
      <c r="J1608" t="s">
        <v>133</v>
      </c>
      <c r="K1608" s="2">
        <f>+Table1_1[[#This Row],[ Total Revenue ]]-Table1_1[[#This Row],[ Cost of Goods Sold ]]</f>
        <v>3199681000</v>
      </c>
      <c r="L1608" s="2">
        <f>Table1_1[[#This Row],[Gross Profit (Total Revenue - Cost of Goods Sold)]]-SUM(F1608:H1608)</f>
        <v>1286169000</v>
      </c>
      <c r="M1608" s="63">
        <f>1-(Table1_1[[#This Row],[ Cost of Goods Sold ]]/Table1_1[[#This Row],[ Total Revenue ]])</f>
        <v>0.38554674895054553</v>
      </c>
      <c r="N1608" s="63">
        <f>+Table1_1[[#This Row],[Operating Profit (Gross Profit - Total operating expenses)]]/Table1_1[[#This Row],[ Total Revenue ]]</f>
        <v>0.15497741073281188</v>
      </c>
    </row>
    <row r="1609" spans="1:14" x14ac:dyDescent="0.35">
      <c r="A1609" t="s">
        <v>460</v>
      </c>
      <c r="B1609" t="s">
        <v>17</v>
      </c>
      <c r="C1609" s="1">
        <v>42735</v>
      </c>
      <c r="D1609" s="2">
        <v>4860427000</v>
      </c>
      <c r="E1609" s="2">
        <v>299694000</v>
      </c>
      <c r="F1609" s="2">
        <v>1177697000</v>
      </c>
      <c r="G1609" s="2">
        <v>2052295000</v>
      </c>
      <c r="H1609" t="s">
        <v>12</v>
      </c>
      <c r="I1609" t="s">
        <v>25</v>
      </c>
      <c r="J1609" t="s">
        <v>66</v>
      </c>
      <c r="K1609" s="2">
        <f>+Table1_1[[#This Row],[ Total Revenue ]]-Table1_1[[#This Row],[ Cost of Goods Sold ]]</f>
        <v>4560733000</v>
      </c>
      <c r="L1609" s="2">
        <f>Table1_1[[#This Row],[Gross Profit (Total Revenue - Cost of Goods Sold)]]-SUM(F1609:H1609)</f>
        <v>1330741000</v>
      </c>
      <c r="M1609" s="63">
        <f>1-(Table1_1[[#This Row],[ Cost of Goods Sold ]]/Table1_1[[#This Row],[ Total Revenue ]])</f>
        <v>0.93833998535519614</v>
      </c>
      <c r="N1609" s="63">
        <f>+Table1_1[[#This Row],[Operating Profit (Gross Profit - Total operating expenses)]]/Table1_1[[#This Row],[ Total Revenue ]]</f>
        <v>0.27379096527938801</v>
      </c>
    </row>
    <row r="1610" spans="1:14" x14ac:dyDescent="0.35">
      <c r="A1610" t="s">
        <v>461</v>
      </c>
      <c r="B1610" t="s">
        <v>17</v>
      </c>
      <c r="C1610" s="1">
        <v>42735</v>
      </c>
      <c r="D1610" s="2">
        <v>5250399000</v>
      </c>
      <c r="E1610" s="2">
        <v>3089723000</v>
      </c>
      <c r="F1610" s="2">
        <v>1606217000</v>
      </c>
      <c r="G1610" t="s">
        <v>12</v>
      </c>
      <c r="H1610" s="2">
        <v>1237000</v>
      </c>
      <c r="I1610" t="s">
        <v>13</v>
      </c>
      <c r="J1610" t="s">
        <v>462</v>
      </c>
      <c r="K1610" s="2">
        <f>+Table1_1[[#This Row],[ Total Revenue ]]-Table1_1[[#This Row],[ Cost of Goods Sold ]]</f>
        <v>2160676000</v>
      </c>
      <c r="L1610" s="2">
        <f>Table1_1[[#This Row],[Gross Profit (Total Revenue - Cost of Goods Sold)]]-SUM(F1610:H1610)</f>
        <v>553222000</v>
      </c>
      <c r="M1610" s="63">
        <f>1-(Table1_1[[#This Row],[ Cost of Goods Sold ]]/Table1_1[[#This Row],[ Total Revenue ]])</f>
        <v>0.41152605735297454</v>
      </c>
      <c r="N1610" s="63">
        <f>+Table1_1[[#This Row],[Operating Profit (Gross Profit - Total operating expenses)]]/Table1_1[[#This Row],[ Total Revenue ]]</f>
        <v>0.10536761110917475</v>
      </c>
    </row>
    <row r="1611" spans="1:14" x14ac:dyDescent="0.35">
      <c r="A1611" t="s">
        <v>463</v>
      </c>
      <c r="B1611" t="s">
        <v>17</v>
      </c>
      <c r="C1611" s="1">
        <v>42429</v>
      </c>
      <c r="D1611" s="2">
        <v>2052230000</v>
      </c>
      <c r="E1611" s="2">
        <v>309629000</v>
      </c>
      <c r="F1611" s="2">
        <v>1041231000</v>
      </c>
      <c r="G1611" s="2">
        <v>413322000</v>
      </c>
      <c r="H1611" t="s">
        <v>12</v>
      </c>
      <c r="I1611" t="s">
        <v>22</v>
      </c>
      <c r="J1611" t="s">
        <v>400</v>
      </c>
      <c r="K1611" s="2">
        <f>+Table1_1[[#This Row],[ Total Revenue ]]-Table1_1[[#This Row],[ Cost of Goods Sold ]]</f>
        <v>1742601000</v>
      </c>
      <c r="L1611" s="2">
        <f>Table1_1[[#This Row],[Gross Profit (Total Revenue - Cost of Goods Sold)]]-SUM(F1611:H1611)</f>
        <v>288048000</v>
      </c>
      <c r="M1611" s="63">
        <f>1-(Table1_1[[#This Row],[ Cost of Goods Sold ]]/Table1_1[[#This Row],[ Total Revenue ]])</f>
        <v>0.84912558533887528</v>
      </c>
      <c r="N1611" s="63">
        <f>+Table1_1[[#This Row],[Operating Profit (Gross Profit - Total operating expenses)]]/Table1_1[[#This Row],[ Total Revenue ]]</f>
        <v>0.14035853681117613</v>
      </c>
    </row>
    <row r="1612" spans="1:14" x14ac:dyDescent="0.35">
      <c r="A1612" t="s">
        <v>464</v>
      </c>
      <c r="B1612" t="s">
        <v>17</v>
      </c>
      <c r="C1612" s="1">
        <v>42462</v>
      </c>
      <c r="D1612" s="2">
        <v>7405000000</v>
      </c>
      <c r="E1612" s="2">
        <v>3218000000</v>
      </c>
      <c r="F1612" s="2">
        <v>3389000000</v>
      </c>
      <c r="G1612" t="s">
        <v>12</v>
      </c>
      <c r="H1612" s="2">
        <v>24000000</v>
      </c>
      <c r="I1612" t="s">
        <v>19</v>
      </c>
      <c r="J1612" t="s">
        <v>289</v>
      </c>
      <c r="K1612" s="2">
        <f>+Table1_1[[#This Row],[ Total Revenue ]]-Table1_1[[#This Row],[ Cost of Goods Sold ]]</f>
        <v>4187000000</v>
      </c>
      <c r="L1612" s="2">
        <f>Table1_1[[#This Row],[Gross Profit (Total Revenue - Cost of Goods Sold)]]-SUM(F1612:H1612)</f>
        <v>774000000</v>
      </c>
      <c r="M1612" s="63">
        <f>1-(Table1_1[[#This Row],[ Cost of Goods Sold ]]/Table1_1[[#This Row],[ Total Revenue ]])</f>
        <v>0.56542876434841327</v>
      </c>
      <c r="N1612" s="63">
        <f>+Table1_1[[#This Row],[Operating Profit (Gross Profit - Total operating expenses)]]/Table1_1[[#This Row],[ Total Revenue ]]</f>
        <v>0.10452397029034437</v>
      </c>
    </row>
    <row r="1613" spans="1:14" x14ac:dyDescent="0.35">
      <c r="A1613" t="s">
        <v>465</v>
      </c>
      <c r="B1613" t="s">
        <v>17</v>
      </c>
      <c r="C1613" s="1">
        <v>42643</v>
      </c>
      <c r="D1613" s="2">
        <v>5879500000</v>
      </c>
      <c r="E1613" s="2">
        <v>3404000000</v>
      </c>
      <c r="F1613" s="2">
        <v>1467400000</v>
      </c>
      <c r="G1613" t="s">
        <v>12</v>
      </c>
      <c r="H1613" t="s">
        <v>12</v>
      </c>
      <c r="I1613" t="s">
        <v>13</v>
      </c>
      <c r="J1613" t="s">
        <v>164</v>
      </c>
      <c r="K1613" s="2">
        <f>+Table1_1[[#This Row],[ Total Revenue ]]-Table1_1[[#This Row],[ Cost of Goods Sold ]]</f>
        <v>2475500000</v>
      </c>
      <c r="L1613" s="2">
        <f>Table1_1[[#This Row],[Gross Profit (Total Revenue - Cost of Goods Sold)]]-SUM(F1613:H1613)</f>
        <v>1008100000</v>
      </c>
      <c r="M1613" s="63">
        <f>1-(Table1_1[[#This Row],[ Cost of Goods Sold ]]/Table1_1[[#This Row],[ Total Revenue ]])</f>
        <v>0.42103920401394679</v>
      </c>
      <c r="N1613" s="63">
        <f>+Table1_1[[#This Row],[Operating Profit (Gross Profit - Total operating expenses)]]/Table1_1[[#This Row],[ Total Revenue ]]</f>
        <v>0.1714601581767157</v>
      </c>
    </row>
    <row r="1614" spans="1:14" x14ac:dyDescent="0.35">
      <c r="A1614" t="s">
        <v>466</v>
      </c>
      <c r="B1614" t="s">
        <v>17</v>
      </c>
      <c r="C1614" s="1">
        <v>42369</v>
      </c>
      <c r="D1614" s="2">
        <v>3582395000</v>
      </c>
      <c r="E1614" s="2">
        <v>1417749000</v>
      </c>
      <c r="F1614" s="2">
        <v>1136728000</v>
      </c>
      <c r="G1614" t="s">
        <v>12</v>
      </c>
      <c r="H1614" t="s">
        <v>12</v>
      </c>
      <c r="I1614" t="s">
        <v>13</v>
      </c>
      <c r="J1614" t="s">
        <v>164</v>
      </c>
      <c r="K1614" s="2">
        <f>+Table1_1[[#This Row],[ Total Revenue ]]-Table1_1[[#This Row],[ Cost of Goods Sold ]]</f>
        <v>2164646000</v>
      </c>
      <c r="L1614" s="2">
        <f>Table1_1[[#This Row],[Gross Profit (Total Revenue - Cost of Goods Sold)]]-SUM(F1614:H1614)</f>
        <v>1027918000</v>
      </c>
      <c r="M1614" s="63">
        <f>1-(Table1_1[[#This Row],[ Cost of Goods Sold ]]/Table1_1[[#This Row],[ Total Revenue ]])</f>
        <v>0.60424548381739029</v>
      </c>
      <c r="N1614" s="63">
        <f>+Table1_1[[#This Row],[Operating Profit (Gross Profit - Total operating expenses)]]/Table1_1[[#This Row],[ Total Revenue ]]</f>
        <v>0.28693597439701651</v>
      </c>
    </row>
    <row r="1615" spans="1:14" x14ac:dyDescent="0.35">
      <c r="A1615" t="s">
        <v>467</v>
      </c>
      <c r="B1615" t="s">
        <v>17</v>
      </c>
      <c r="C1615" s="1">
        <v>42399</v>
      </c>
      <c r="D1615" s="2">
        <v>11939999000</v>
      </c>
      <c r="E1615" s="2">
        <v>8576873000</v>
      </c>
      <c r="F1615" s="2">
        <v>1738755000</v>
      </c>
      <c r="G1615" t="s">
        <v>12</v>
      </c>
      <c r="H1615" t="s">
        <v>12</v>
      </c>
      <c r="I1615" t="s">
        <v>19</v>
      </c>
      <c r="J1615" t="s">
        <v>257</v>
      </c>
      <c r="K1615" s="2">
        <f>+Table1_1[[#This Row],[ Total Revenue ]]-Table1_1[[#This Row],[ Cost of Goods Sold ]]</f>
        <v>3363126000</v>
      </c>
      <c r="L1615" s="2">
        <f>Table1_1[[#This Row],[Gross Profit (Total Revenue - Cost of Goods Sold)]]-SUM(F1615:H1615)</f>
        <v>1624371000</v>
      </c>
      <c r="M1615" s="63">
        <f>1-(Table1_1[[#This Row],[ Cost of Goods Sold ]]/Table1_1[[#This Row],[ Total Revenue ]])</f>
        <v>0.28166886781146294</v>
      </c>
      <c r="N1615" s="63">
        <f>+Table1_1[[#This Row],[Operating Profit (Gross Profit - Total operating expenses)]]/Table1_1[[#This Row],[ Total Revenue ]]</f>
        <v>0.1360444837558194</v>
      </c>
    </row>
    <row r="1616" spans="1:14" x14ac:dyDescent="0.35">
      <c r="A1616" t="s">
        <v>468</v>
      </c>
      <c r="B1616" t="s">
        <v>17</v>
      </c>
      <c r="C1616" s="1">
        <v>42369</v>
      </c>
      <c r="D1616" s="2">
        <v>1181704000</v>
      </c>
      <c r="E1616" s="2">
        <v>648968000</v>
      </c>
      <c r="F1616" s="2">
        <v>165318000</v>
      </c>
      <c r="G1616" t="s">
        <v>12</v>
      </c>
      <c r="H1616" s="2">
        <v>581155000</v>
      </c>
      <c r="I1616" t="s">
        <v>83</v>
      </c>
      <c r="J1616" t="s">
        <v>84</v>
      </c>
      <c r="K1616" s="2">
        <f>+Table1_1[[#This Row],[ Total Revenue ]]-Table1_1[[#This Row],[ Cost of Goods Sold ]]</f>
        <v>532736000</v>
      </c>
      <c r="L1616" s="2">
        <f>Table1_1[[#This Row],[Gross Profit (Total Revenue - Cost of Goods Sold)]]-SUM(F1616:H1616)</f>
        <v>-213737000</v>
      </c>
      <c r="M1616" s="63">
        <f>1-(Table1_1[[#This Row],[ Cost of Goods Sold ]]/Table1_1[[#This Row],[ Total Revenue ]])</f>
        <v>0.45082017154888199</v>
      </c>
      <c r="N1616" s="63">
        <f>+Table1_1[[#This Row],[Operating Profit (Gross Profit - Total operating expenses)]]/Table1_1[[#This Row],[ Total Revenue ]]</f>
        <v>-0.18087185961966787</v>
      </c>
    </row>
    <row r="1617" spans="1:14" x14ac:dyDescent="0.35">
      <c r="A1617" t="s">
        <v>469</v>
      </c>
      <c r="B1617" t="s">
        <v>17</v>
      </c>
      <c r="C1617" s="1">
        <v>42735</v>
      </c>
      <c r="D1617" s="2">
        <v>9387700000</v>
      </c>
      <c r="E1617" s="2">
        <v>5764000000</v>
      </c>
      <c r="F1617" s="2">
        <v>1054500000</v>
      </c>
      <c r="G1617" t="s">
        <v>12</v>
      </c>
      <c r="H1617" s="2">
        <v>991100000</v>
      </c>
      <c r="I1617" t="s">
        <v>13</v>
      </c>
      <c r="J1617" t="s">
        <v>164</v>
      </c>
      <c r="K1617" s="2">
        <f>+Table1_1[[#This Row],[ Total Revenue ]]-Table1_1[[#This Row],[ Cost of Goods Sold ]]</f>
        <v>3623700000</v>
      </c>
      <c r="L1617" s="2">
        <f>Table1_1[[#This Row],[Gross Profit (Total Revenue - Cost of Goods Sold)]]-SUM(F1617:H1617)</f>
        <v>1578100000</v>
      </c>
      <c r="M1617" s="63">
        <f>1-(Table1_1[[#This Row],[ Cost of Goods Sold ]]/Table1_1[[#This Row],[ Total Revenue ]])</f>
        <v>0.38600509176901687</v>
      </c>
      <c r="N1617" s="63">
        <f>+Table1_1[[#This Row],[Operating Profit (Gross Profit - Total operating expenses)]]/Table1_1[[#This Row],[ Total Revenue ]]</f>
        <v>0.16810294321292754</v>
      </c>
    </row>
    <row r="1618" spans="1:14" x14ac:dyDescent="0.35">
      <c r="A1618" t="s">
        <v>470</v>
      </c>
      <c r="B1618" t="s">
        <v>17</v>
      </c>
      <c r="C1618" s="1">
        <v>42645</v>
      </c>
      <c r="D1618" s="2">
        <v>21315900000</v>
      </c>
      <c r="E1618" s="2">
        <v>8511100000</v>
      </c>
      <c r="F1618" s="2">
        <v>7970300000</v>
      </c>
      <c r="G1618" t="s">
        <v>12</v>
      </c>
      <c r="H1618" s="2">
        <v>980800000</v>
      </c>
      <c r="I1618" t="s">
        <v>19</v>
      </c>
      <c r="J1618" t="s">
        <v>155</v>
      </c>
      <c r="K1618" s="2">
        <f>+Table1_1[[#This Row],[ Total Revenue ]]-Table1_1[[#This Row],[ Cost of Goods Sold ]]</f>
        <v>12804800000</v>
      </c>
      <c r="L1618" s="2">
        <f>Table1_1[[#This Row],[Gross Profit (Total Revenue - Cost of Goods Sold)]]-SUM(F1618:H1618)</f>
        <v>3853700000</v>
      </c>
      <c r="M1618" s="63">
        <f>1-(Table1_1[[#This Row],[ Cost of Goods Sold ]]/Table1_1[[#This Row],[ Total Revenue ]])</f>
        <v>0.60071589752250665</v>
      </c>
      <c r="N1618" s="63">
        <f>+Table1_1[[#This Row],[Operating Profit (Gross Profit - Total operating expenses)]]/Table1_1[[#This Row],[ Total Revenue ]]</f>
        <v>0.18078992676828096</v>
      </c>
    </row>
    <row r="1619" spans="1:14" x14ac:dyDescent="0.35">
      <c r="A1619" t="s">
        <v>471</v>
      </c>
      <c r="B1619" t="s">
        <v>17</v>
      </c>
      <c r="C1619" s="1">
        <v>42369</v>
      </c>
      <c r="D1619" s="2">
        <v>4380000000</v>
      </c>
      <c r="E1619" s="2">
        <v>2714000000</v>
      </c>
      <c r="F1619" s="2">
        <v>234000000</v>
      </c>
      <c r="G1619" t="s">
        <v>12</v>
      </c>
      <c r="H1619" s="2">
        <v>358000000</v>
      </c>
      <c r="I1619" t="s">
        <v>42</v>
      </c>
      <c r="J1619" t="s">
        <v>43</v>
      </c>
      <c r="K1619" s="2">
        <f>+Table1_1[[#This Row],[ Total Revenue ]]-Table1_1[[#This Row],[ Cost of Goods Sold ]]</f>
        <v>1666000000</v>
      </c>
      <c r="L1619" s="2">
        <f>Table1_1[[#This Row],[Gross Profit (Total Revenue - Cost of Goods Sold)]]-SUM(F1619:H1619)</f>
        <v>1074000000</v>
      </c>
      <c r="M1619" s="63">
        <f>1-(Table1_1[[#This Row],[ Cost of Goods Sold ]]/Table1_1[[#This Row],[ Total Revenue ]])</f>
        <v>0.38036529680365294</v>
      </c>
      <c r="N1619" s="63">
        <f>+Table1_1[[#This Row],[Operating Profit (Gross Profit - Total operating expenses)]]/Table1_1[[#This Row],[ Total Revenue ]]</f>
        <v>0.24520547945205479</v>
      </c>
    </row>
    <row r="1620" spans="1:14" x14ac:dyDescent="0.35">
      <c r="A1620" t="s">
        <v>472</v>
      </c>
      <c r="B1620" t="s">
        <v>17</v>
      </c>
      <c r="C1620" s="1">
        <v>42369</v>
      </c>
      <c r="D1620" s="2">
        <v>5234000000</v>
      </c>
      <c r="E1620" s="2">
        <v>2335000000</v>
      </c>
      <c r="F1620" s="2">
        <v>353000000</v>
      </c>
      <c r="G1620" t="s">
        <v>12</v>
      </c>
      <c r="H1620" s="2">
        <v>764000000</v>
      </c>
      <c r="I1620" t="s">
        <v>83</v>
      </c>
      <c r="J1620" t="s">
        <v>341</v>
      </c>
      <c r="K1620" s="2">
        <f>+Table1_1[[#This Row],[ Total Revenue ]]-Table1_1[[#This Row],[ Cost of Goods Sold ]]</f>
        <v>2899000000</v>
      </c>
      <c r="L1620" s="2">
        <f>Table1_1[[#This Row],[Gross Profit (Total Revenue - Cost of Goods Sold)]]-SUM(F1620:H1620)</f>
        <v>1782000000</v>
      </c>
      <c r="M1620" s="63">
        <f>1-(Table1_1[[#This Row],[ Cost of Goods Sold ]]/Table1_1[[#This Row],[ Total Revenue ]])</f>
        <v>0.55387848681696594</v>
      </c>
      <c r="N1620" s="63">
        <f>+Table1_1[[#This Row],[Operating Profit (Gross Profit - Total operating expenses)]]/Table1_1[[#This Row],[ Total Revenue ]]</f>
        <v>0.34046618265189149</v>
      </c>
    </row>
    <row r="1621" spans="1:14" x14ac:dyDescent="0.35">
      <c r="A1621" t="s">
        <v>473</v>
      </c>
      <c r="B1621" t="s">
        <v>17</v>
      </c>
      <c r="C1621" s="1">
        <v>42735</v>
      </c>
      <c r="D1621" s="2">
        <v>6778300000</v>
      </c>
      <c r="E1621" s="2">
        <v>4246700000</v>
      </c>
      <c r="F1621" s="2">
        <v>1604400000</v>
      </c>
      <c r="G1621" t="s">
        <v>12</v>
      </c>
      <c r="H1621" s="2">
        <v>94900000</v>
      </c>
      <c r="I1621" t="s">
        <v>59</v>
      </c>
      <c r="J1621" t="s">
        <v>96</v>
      </c>
      <c r="K1621" s="2">
        <f>+Table1_1[[#This Row],[ Total Revenue ]]-Table1_1[[#This Row],[ Cost of Goods Sold ]]</f>
        <v>2531600000</v>
      </c>
      <c r="L1621" s="2">
        <f>Table1_1[[#This Row],[Gross Profit (Total Revenue - Cost of Goods Sold)]]-SUM(F1621:H1621)</f>
        <v>832300000</v>
      </c>
      <c r="M1621" s="63">
        <f>1-(Table1_1[[#This Row],[ Cost of Goods Sold ]]/Table1_1[[#This Row],[ Total Revenue ]])</f>
        <v>0.37348597730994493</v>
      </c>
      <c r="N1621" s="63">
        <f>+Table1_1[[#This Row],[Operating Profit (Gross Profit - Total operating expenses)]]/Table1_1[[#This Row],[ Total Revenue ]]</f>
        <v>0.12278889987164923</v>
      </c>
    </row>
    <row r="1622" spans="1:14" x14ac:dyDescent="0.35">
      <c r="A1622" t="s">
        <v>474</v>
      </c>
      <c r="B1622" t="s">
        <v>17</v>
      </c>
      <c r="C1622" s="1">
        <v>42369</v>
      </c>
      <c r="D1622" s="2">
        <v>11339304000</v>
      </c>
      <c r="E1622" s="2">
        <v>5780078000</v>
      </c>
      <c r="F1622" s="2">
        <v>3943786000</v>
      </c>
      <c r="G1622" t="s">
        <v>12</v>
      </c>
      <c r="H1622" t="s">
        <v>12</v>
      </c>
      <c r="I1622" t="s">
        <v>59</v>
      </c>
      <c r="J1622" t="s">
        <v>60</v>
      </c>
      <c r="K1622" s="2">
        <f>+Table1_1[[#This Row],[ Total Revenue ]]-Table1_1[[#This Row],[ Cost of Goods Sold ]]</f>
        <v>5559226000</v>
      </c>
      <c r="L1622" s="2">
        <f>Table1_1[[#This Row],[Gross Profit (Total Revenue - Cost of Goods Sold)]]-SUM(F1622:H1622)</f>
        <v>1615440000</v>
      </c>
      <c r="M1622" s="63">
        <f>1-(Table1_1[[#This Row],[ Cost of Goods Sold ]]/Table1_1[[#This Row],[ Total Revenue ]])</f>
        <v>0.49026165979852021</v>
      </c>
      <c r="N1622" s="63">
        <f>+Table1_1[[#This Row],[Operating Profit (Gross Profit - Total operating expenses)]]/Table1_1[[#This Row],[ Total Revenue ]]</f>
        <v>0.14246377026314844</v>
      </c>
    </row>
    <row r="1623" spans="1:14" x14ac:dyDescent="0.35">
      <c r="A1623" t="s">
        <v>475</v>
      </c>
      <c r="B1623" t="s">
        <v>17</v>
      </c>
      <c r="C1623" s="1">
        <v>42399</v>
      </c>
      <c r="D1623" s="2">
        <v>6550200000</v>
      </c>
      <c r="E1623" s="2">
        <v>4109800000</v>
      </c>
      <c r="F1623" s="2">
        <v>1736700000</v>
      </c>
      <c r="G1623" t="s">
        <v>12</v>
      </c>
      <c r="H1623" t="s">
        <v>12</v>
      </c>
      <c r="I1623" t="s">
        <v>19</v>
      </c>
      <c r="J1623" t="s">
        <v>79</v>
      </c>
      <c r="K1623" s="2">
        <f>+Table1_1[[#This Row],[ Total Revenue ]]-Table1_1[[#This Row],[ Cost of Goods Sold ]]</f>
        <v>2440400000</v>
      </c>
      <c r="L1623" s="2">
        <f>Table1_1[[#This Row],[Gross Profit (Total Revenue - Cost of Goods Sold)]]-SUM(F1623:H1623)</f>
        <v>703700000</v>
      </c>
      <c r="M1623" s="63">
        <f>1-(Table1_1[[#This Row],[ Cost of Goods Sold ]]/Table1_1[[#This Row],[ Total Revenue ]])</f>
        <v>0.37256877652590759</v>
      </c>
      <c r="N1623" s="63">
        <f>+Table1_1[[#This Row],[Operating Profit (Gross Profit - Total operating expenses)]]/Table1_1[[#This Row],[ Total Revenue ]]</f>
        <v>0.10743183414246893</v>
      </c>
    </row>
    <row r="1624" spans="1:14" x14ac:dyDescent="0.35">
      <c r="A1624" t="s">
        <v>476</v>
      </c>
      <c r="B1624" t="s">
        <v>17</v>
      </c>
      <c r="C1624" s="1">
        <v>42490</v>
      </c>
      <c r="D1624" s="2">
        <v>7811200000</v>
      </c>
      <c r="E1624" s="2">
        <v>4843400000</v>
      </c>
      <c r="F1624" s="2">
        <v>1614100000</v>
      </c>
      <c r="G1624" t="s">
        <v>12</v>
      </c>
      <c r="H1624" s="2">
        <v>208400000</v>
      </c>
      <c r="I1624" t="s">
        <v>36</v>
      </c>
      <c r="J1624" t="s">
        <v>124</v>
      </c>
      <c r="K1624" s="2">
        <f>+Table1_1[[#This Row],[ Total Revenue ]]-Table1_1[[#This Row],[ Cost of Goods Sold ]]</f>
        <v>2967800000</v>
      </c>
      <c r="L1624" s="2">
        <f>Table1_1[[#This Row],[Gross Profit (Total Revenue - Cost of Goods Sold)]]-SUM(F1624:H1624)</f>
        <v>1145300000</v>
      </c>
      <c r="M1624" s="63">
        <f>1-(Table1_1[[#This Row],[ Cost of Goods Sold ]]/Table1_1[[#This Row],[ Total Revenue ]])</f>
        <v>0.37994162228594841</v>
      </c>
      <c r="N1624" s="63">
        <f>+Table1_1[[#This Row],[Operating Profit (Gross Profit - Total operating expenses)]]/Table1_1[[#This Row],[ Total Revenue ]]</f>
        <v>0.14662279803359279</v>
      </c>
    </row>
    <row r="1625" spans="1:14" x14ac:dyDescent="0.35">
      <c r="A1625" t="s">
        <v>477</v>
      </c>
      <c r="B1625" t="s">
        <v>17</v>
      </c>
      <c r="C1625" s="1">
        <v>42369</v>
      </c>
      <c r="D1625" s="2">
        <v>1662829000</v>
      </c>
      <c r="E1625" s="2">
        <v>534326000</v>
      </c>
      <c r="F1625" s="2">
        <v>139137000</v>
      </c>
      <c r="G1625" t="s">
        <v>12</v>
      </c>
      <c r="H1625" s="2">
        <v>588235000</v>
      </c>
      <c r="I1625" t="s">
        <v>52</v>
      </c>
      <c r="J1625" t="s">
        <v>478</v>
      </c>
      <c r="K1625" s="2">
        <f>+Table1_1[[#This Row],[ Total Revenue ]]-Table1_1[[#This Row],[ Cost of Goods Sold ]]</f>
        <v>1128503000</v>
      </c>
      <c r="L1625" s="2">
        <f>Table1_1[[#This Row],[Gross Profit (Total Revenue - Cost of Goods Sold)]]-SUM(F1625:H1625)</f>
        <v>401131000</v>
      </c>
      <c r="M1625" s="63">
        <f>1-(Table1_1[[#This Row],[ Cost of Goods Sold ]]/Table1_1[[#This Row],[ Total Revenue ]])</f>
        <v>0.6786644928612624</v>
      </c>
      <c r="N1625" s="63">
        <f>+Table1_1[[#This Row],[Operating Profit (Gross Profit - Total operating expenses)]]/Table1_1[[#This Row],[ Total Revenue ]]</f>
        <v>0.24123406555935697</v>
      </c>
    </row>
    <row r="1626" spans="1:14" x14ac:dyDescent="0.35">
      <c r="A1626" t="s">
        <v>479</v>
      </c>
      <c r="B1626" t="s">
        <v>17</v>
      </c>
      <c r="C1626" s="1">
        <v>42735</v>
      </c>
      <c r="D1626" s="2">
        <v>3711800000</v>
      </c>
      <c r="E1626" s="2">
        <v>1803500000</v>
      </c>
      <c r="F1626" s="2">
        <v>1054100000</v>
      </c>
      <c r="G1626" t="s">
        <v>12</v>
      </c>
      <c r="H1626" t="s">
        <v>12</v>
      </c>
      <c r="I1626" t="s">
        <v>19</v>
      </c>
      <c r="J1626" t="s">
        <v>480</v>
      </c>
      <c r="K1626" s="2">
        <f>+Table1_1[[#This Row],[ Total Revenue ]]-Table1_1[[#This Row],[ Cost of Goods Sold ]]</f>
        <v>1908300000</v>
      </c>
      <c r="L1626" s="2">
        <f>Table1_1[[#This Row],[Gross Profit (Total Revenue - Cost of Goods Sold)]]-SUM(F1626:H1626)</f>
        <v>854200000</v>
      </c>
      <c r="M1626" s="63">
        <f>1-(Table1_1[[#This Row],[ Cost of Goods Sold ]]/Table1_1[[#This Row],[ Total Revenue ]])</f>
        <v>0.51411713993210839</v>
      </c>
      <c r="N1626" s="63">
        <f>+Table1_1[[#This Row],[Operating Profit (Gross Profit - Total operating expenses)]]/Table1_1[[#This Row],[ Total Revenue ]]</f>
        <v>0.23013093377875962</v>
      </c>
    </row>
    <row r="1627" spans="1:14" x14ac:dyDescent="0.35">
      <c r="A1627" t="s">
        <v>481</v>
      </c>
      <c r="B1627" t="s">
        <v>17</v>
      </c>
      <c r="C1627" s="1">
        <v>42369</v>
      </c>
      <c r="D1627" s="2">
        <v>3018227000</v>
      </c>
      <c r="E1627" s="2">
        <v>987357000</v>
      </c>
      <c r="F1627" s="2">
        <v>785179000</v>
      </c>
      <c r="G1627" t="s">
        <v>12</v>
      </c>
      <c r="H1627" s="2">
        <v>137596000</v>
      </c>
      <c r="I1627" t="s">
        <v>19</v>
      </c>
      <c r="J1627" t="s">
        <v>204</v>
      </c>
      <c r="K1627" s="2">
        <f>+Table1_1[[#This Row],[ Total Revenue ]]-Table1_1[[#This Row],[ Cost of Goods Sold ]]</f>
        <v>2030870000</v>
      </c>
      <c r="L1627" s="2">
        <f>Table1_1[[#This Row],[Gross Profit (Total Revenue - Cost of Goods Sold)]]-SUM(F1627:H1627)</f>
        <v>1108095000</v>
      </c>
      <c r="M1627" s="63">
        <f>1-(Table1_1[[#This Row],[ Cost of Goods Sold ]]/Table1_1[[#This Row],[ Total Revenue ]])</f>
        <v>0.67286854169683064</v>
      </c>
      <c r="N1627" s="63">
        <f>+Table1_1[[#This Row],[Operating Profit (Gross Profit - Total operating expenses)]]/Table1_1[[#This Row],[ Total Revenue ]]</f>
        <v>0.3671344136806145</v>
      </c>
    </row>
    <row r="1628" spans="1:14" x14ac:dyDescent="0.35">
      <c r="A1628" t="s">
        <v>482</v>
      </c>
      <c r="B1628" t="s">
        <v>17</v>
      </c>
      <c r="C1628" s="1">
        <v>42369</v>
      </c>
      <c r="D1628" s="2">
        <v>17489000000</v>
      </c>
      <c r="E1628" s="2">
        <v>9811000000</v>
      </c>
      <c r="F1628" s="2">
        <v>997000000</v>
      </c>
      <c r="G1628" t="s">
        <v>12</v>
      </c>
      <c r="H1628" s="2">
        <v>2034000000</v>
      </c>
      <c r="I1628" t="s">
        <v>42</v>
      </c>
      <c r="J1628" t="s">
        <v>45</v>
      </c>
      <c r="K1628" s="2">
        <f>+Table1_1[[#This Row],[ Total Revenue ]]-Table1_1[[#This Row],[ Cost of Goods Sold ]]</f>
        <v>7678000000</v>
      </c>
      <c r="L1628" s="2">
        <f>Table1_1[[#This Row],[Gross Profit (Total Revenue - Cost of Goods Sold)]]-SUM(F1628:H1628)</f>
        <v>4647000000</v>
      </c>
      <c r="M1628" s="63">
        <f>1-(Table1_1[[#This Row],[ Cost of Goods Sold ]]/Table1_1[[#This Row],[ Total Revenue ]])</f>
        <v>0.43901881182457547</v>
      </c>
      <c r="N1628" s="63">
        <f>+Table1_1[[#This Row],[Operating Profit (Gross Profit - Total operating expenses)]]/Table1_1[[#This Row],[ Total Revenue ]]</f>
        <v>0.26570987477843216</v>
      </c>
    </row>
    <row r="1629" spans="1:14" x14ac:dyDescent="0.35">
      <c r="A1629" t="s">
        <v>483</v>
      </c>
      <c r="B1629" t="s">
        <v>17</v>
      </c>
      <c r="C1629" s="1">
        <v>42369</v>
      </c>
      <c r="D1629" s="2">
        <v>5266103000</v>
      </c>
      <c r="E1629" s="2">
        <v>960192000</v>
      </c>
      <c r="F1629" s="2">
        <v>452835000</v>
      </c>
      <c r="G1629" t="s">
        <v>12</v>
      </c>
      <c r="H1629" s="2">
        <v>1177568000</v>
      </c>
      <c r="I1629" t="s">
        <v>52</v>
      </c>
      <c r="J1629" t="s">
        <v>53</v>
      </c>
      <c r="K1629" s="2">
        <f>+Table1_1[[#This Row],[ Total Revenue ]]-Table1_1[[#This Row],[ Cost of Goods Sold ]]</f>
        <v>4305911000</v>
      </c>
      <c r="L1629" s="2">
        <f>Table1_1[[#This Row],[Gross Profit (Total Revenue - Cost of Goods Sold)]]-SUM(F1629:H1629)</f>
        <v>2675508000</v>
      </c>
      <c r="M1629" s="63">
        <f>1-(Table1_1[[#This Row],[ Cost of Goods Sold ]]/Table1_1[[#This Row],[ Total Revenue ]])</f>
        <v>0.81766554888880827</v>
      </c>
      <c r="N1629" s="63">
        <f>+Table1_1[[#This Row],[Operating Profit (Gross Profit - Total operating expenses)]]/Table1_1[[#This Row],[ Total Revenue ]]</f>
        <v>0.50806222362152809</v>
      </c>
    </row>
    <row r="1630" spans="1:14" x14ac:dyDescent="0.35">
      <c r="A1630" t="s">
        <v>484</v>
      </c>
      <c r="B1630" t="s">
        <v>17</v>
      </c>
      <c r="C1630" s="1">
        <v>42399</v>
      </c>
      <c r="D1630" s="2">
        <v>21059000000</v>
      </c>
      <c r="E1630" s="2">
        <v>15545000000</v>
      </c>
      <c r="F1630" s="2">
        <v>4600000000</v>
      </c>
      <c r="G1630" t="s">
        <v>12</v>
      </c>
      <c r="H1630" s="2">
        <v>67000000</v>
      </c>
      <c r="I1630" t="s">
        <v>19</v>
      </c>
      <c r="J1630" t="s">
        <v>79</v>
      </c>
      <c r="K1630" s="2">
        <f>+Table1_1[[#This Row],[ Total Revenue ]]-Table1_1[[#This Row],[ Cost of Goods Sold ]]</f>
        <v>5514000000</v>
      </c>
      <c r="L1630" s="2">
        <f>Table1_1[[#This Row],[Gross Profit (Total Revenue - Cost of Goods Sold)]]-SUM(F1630:H1630)</f>
        <v>847000000</v>
      </c>
      <c r="M1630" s="63">
        <f>1-(Table1_1[[#This Row],[ Cost of Goods Sold ]]/Table1_1[[#This Row],[ Total Revenue ]])</f>
        <v>0.26183579467211171</v>
      </c>
      <c r="N1630" s="63">
        <f>+Table1_1[[#This Row],[Operating Profit (Gross Profit - Total operating expenses)]]/Table1_1[[#This Row],[ Total Revenue ]]</f>
        <v>4.0220333349161877E-2</v>
      </c>
    </row>
    <row r="1631" spans="1:14" x14ac:dyDescent="0.35">
      <c r="A1631" t="s">
        <v>485</v>
      </c>
      <c r="B1631" t="s">
        <v>17</v>
      </c>
      <c r="C1631" s="1">
        <v>42369</v>
      </c>
      <c r="D1631" s="2">
        <v>2985908000</v>
      </c>
      <c r="E1631" s="2">
        <v>1719723000</v>
      </c>
      <c r="F1631" s="2">
        <v>712803000</v>
      </c>
      <c r="G1631" t="s">
        <v>12</v>
      </c>
      <c r="H1631" s="2">
        <v>65770000</v>
      </c>
      <c r="I1631" t="s">
        <v>13</v>
      </c>
      <c r="J1631" t="s">
        <v>164</v>
      </c>
      <c r="K1631" s="2">
        <f>+Table1_1[[#This Row],[ Total Revenue ]]-Table1_1[[#This Row],[ Cost of Goods Sold ]]</f>
        <v>1266185000</v>
      </c>
      <c r="L1631" s="2">
        <f>Table1_1[[#This Row],[Gross Profit (Total Revenue - Cost of Goods Sold)]]-SUM(F1631:H1631)</f>
        <v>487612000</v>
      </c>
      <c r="M1631" s="63">
        <f>1-(Table1_1[[#This Row],[ Cost of Goods Sold ]]/Table1_1[[#This Row],[ Total Revenue ]])</f>
        <v>0.42405358771938051</v>
      </c>
      <c r="N1631" s="63">
        <f>+Table1_1[[#This Row],[Operating Profit (Gross Profit - Total operating expenses)]]/Table1_1[[#This Row],[ Total Revenue ]]</f>
        <v>0.16330442866960401</v>
      </c>
    </row>
    <row r="1632" spans="1:14" x14ac:dyDescent="0.35">
      <c r="A1632" t="s">
        <v>486</v>
      </c>
      <c r="B1632" t="s">
        <v>17</v>
      </c>
      <c r="C1632" s="1">
        <v>42369</v>
      </c>
      <c r="D1632" s="2">
        <v>10231000000</v>
      </c>
      <c r="E1632" s="2">
        <v>6648000000</v>
      </c>
      <c r="F1632" s="2">
        <v>397000000</v>
      </c>
      <c r="G1632" t="s">
        <v>12</v>
      </c>
      <c r="H1632" s="2">
        <v>1250000000</v>
      </c>
      <c r="I1632" t="s">
        <v>42</v>
      </c>
      <c r="J1632" t="s">
        <v>43</v>
      </c>
      <c r="K1632" s="2">
        <f>+Table1_1[[#This Row],[ Total Revenue ]]-Table1_1[[#This Row],[ Cost of Goods Sold ]]</f>
        <v>3583000000</v>
      </c>
      <c r="L1632" s="2">
        <f>Table1_1[[#This Row],[Gross Profit (Total Revenue - Cost of Goods Sold)]]-SUM(F1632:H1632)</f>
        <v>1936000000</v>
      </c>
      <c r="M1632" s="63">
        <f>1-(Table1_1[[#This Row],[ Cost of Goods Sold ]]/Table1_1[[#This Row],[ Total Revenue ]])</f>
        <v>0.35021014563581276</v>
      </c>
      <c r="N1632" s="63">
        <f>+Table1_1[[#This Row],[Operating Profit (Gross Profit - Total operating expenses)]]/Table1_1[[#This Row],[ Total Revenue ]]</f>
        <v>0.18922881438764538</v>
      </c>
    </row>
    <row r="1633" spans="1:14" x14ac:dyDescent="0.35">
      <c r="A1633" t="s">
        <v>487</v>
      </c>
      <c r="B1633" t="s">
        <v>17</v>
      </c>
      <c r="C1633" s="1">
        <v>42369</v>
      </c>
      <c r="D1633" s="2">
        <v>8533000000</v>
      </c>
      <c r="E1633" s="2">
        <v>219000000</v>
      </c>
      <c r="F1633" s="2">
        <v>5120000000</v>
      </c>
      <c r="G1633" t="s">
        <v>12</v>
      </c>
      <c r="H1633" s="2">
        <v>205000000</v>
      </c>
      <c r="I1633" t="s">
        <v>47</v>
      </c>
      <c r="J1633" t="s">
        <v>105</v>
      </c>
      <c r="K1633" s="2">
        <f>+Table1_1[[#This Row],[ Total Revenue ]]-Table1_1[[#This Row],[ Cost of Goods Sold ]]</f>
        <v>8314000000</v>
      </c>
      <c r="L1633" s="2">
        <f>Table1_1[[#This Row],[Gross Profit (Total Revenue - Cost of Goods Sold)]]-SUM(F1633:H1633)</f>
        <v>2989000000</v>
      </c>
      <c r="M1633" s="63">
        <f>1-(Table1_1[[#This Row],[ Cost of Goods Sold ]]/Table1_1[[#This Row],[ Total Revenue ]])</f>
        <v>0.97433493495839685</v>
      </c>
      <c r="N1633" s="63">
        <f>+Table1_1[[#This Row],[Operating Profit (Gross Profit - Total operating expenses)]]/Table1_1[[#This Row],[ Total Revenue ]]</f>
        <v>0.35028712059064809</v>
      </c>
    </row>
    <row r="1634" spans="1:14" x14ac:dyDescent="0.35">
      <c r="A1634" t="s">
        <v>488</v>
      </c>
      <c r="B1634" t="s">
        <v>17</v>
      </c>
      <c r="C1634" s="1">
        <v>42552</v>
      </c>
      <c r="D1634" s="2">
        <v>11160000000</v>
      </c>
      <c r="E1634" s="2">
        <v>8545000000</v>
      </c>
      <c r="F1634" s="2">
        <v>635000000</v>
      </c>
      <c r="G1634" s="2">
        <v>1237000000</v>
      </c>
      <c r="H1634" s="2">
        <v>123000000</v>
      </c>
      <c r="I1634" t="s">
        <v>22</v>
      </c>
      <c r="J1634" t="s">
        <v>489</v>
      </c>
      <c r="K1634" s="2">
        <f>+Table1_1[[#This Row],[ Total Revenue ]]-Table1_1[[#This Row],[ Cost of Goods Sold ]]</f>
        <v>2615000000</v>
      </c>
      <c r="L1634" s="2">
        <f>Table1_1[[#This Row],[Gross Profit (Total Revenue - Cost of Goods Sold)]]-SUM(F1634:H1634)</f>
        <v>620000000</v>
      </c>
      <c r="M1634" s="63">
        <f>1-(Table1_1[[#This Row],[ Cost of Goods Sold ]]/Table1_1[[#This Row],[ Total Revenue ]])</f>
        <v>0.23431899641577059</v>
      </c>
      <c r="N1634" s="63">
        <f>+Table1_1[[#This Row],[Operating Profit (Gross Profit - Total operating expenses)]]/Table1_1[[#This Row],[ Total Revenue ]]</f>
        <v>5.5555555555555552E-2</v>
      </c>
    </row>
    <row r="1635" spans="1:14" x14ac:dyDescent="0.35">
      <c r="A1635" t="s">
        <v>490</v>
      </c>
      <c r="B1635" t="s">
        <v>17</v>
      </c>
      <c r="C1635" s="1">
        <v>42429</v>
      </c>
      <c r="D1635" s="2">
        <v>6548400000</v>
      </c>
      <c r="E1635" s="2">
        <v>3606100000</v>
      </c>
      <c r="F1635" s="2">
        <v>1177200000</v>
      </c>
      <c r="G1635" t="s">
        <v>12</v>
      </c>
      <c r="H1635" t="s">
        <v>12</v>
      </c>
      <c r="I1635" t="s">
        <v>36</v>
      </c>
      <c r="J1635" t="s">
        <v>491</v>
      </c>
      <c r="K1635" s="2">
        <f>+Table1_1[[#This Row],[ Total Revenue ]]-Table1_1[[#This Row],[ Cost of Goods Sold ]]</f>
        <v>2942300000</v>
      </c>
      <c r="L1635" s="2">
        <f>Table1_1[[#This Row],[Gross Profit (Total Revenue - Cost of Goods Sold)]]-SUM(F1635:H1635)</f>
        <v>1765100000</v>
      </c>
      <c r="M1635" s="63">
        <f>1-(Table1_1[[#This Row],[ Cost of Goods Sold ]]/Table1_1[[#This Row],[ Total Revenue ]])</f>
        <v>0.4493158634170179</v>
      </c>
      <c r="N1635" s="63">
        <f>+Table1_1[[#This Row],[Operating Profit (Gross Profit - Total operating expenses)]]/Table1_1[[#This Row],[ Total Revenue ]]</f>
        <v>0.26954675951377438</v>
      </c>
    </row>
    <row r="1636" spans="1:14" x14ac:dyDescent="0.35">
      <c r="A1636" t="s">
        <v>492</v>
      </c>
      <c r="B1636" t="s">
        <v>17</v>
      </c>
      <c r="C1636" s="1">
        <v>42735</v>
      </c>
      <c r="D1636" s="2">
        <v>11406900000</v>
      </c>
      <c r="E1636" s="2">
        <v>7139700000</v>
      </c>
      <c r="F1636" s="2">
        <v>2798900000</v>
      </c>
      <c r="G1636" t="s">
        <v>12</v>
      </c>
      <c r="H1636" t="s">
        <v>12</v>
      </c>
      <c r="I1636" t="s">
        <v>19</v>
      </c>
      <c r="J1636" t="s">
        <v>480</v>
      </c>
      <c r="K1636" s="2">
        <f>+Table1_1[[#This Row],[ Total Revenue ]]-Table1_1[[#This Row],[ Cost of Goods Sold ]]</f>
        <v>4267200000</v>
      </c>
      <c r="L1636" s="2">
        <f>Table1_1[[#This Row],[Gross Profit (Total Revenue - Cost of Goods Sold)]]-SUM(F1636:H1636)</f>
        <v>1468300000</v>
      </c>
      <c r="M1636" s="63">
        <f>1-(Table1_1[[#This Row],[ Cost of Goods Sold ]]/Table1_1[[#This Row],[ Total Revenue ]])</f>
        <v>0.37408936696210193</v>
      </c>
      <c r="N1636" s="63">
        <f>+Table1_1[[#This Row],[Operating Profit (Gross Profit - Total operating expenses)]]/Table1_1[[#This Row],[ Total Revenue ]]</f>
        <v>0.12872033593702056</v>
      </c>
    </row>
    <row r="1637" spans="1:14" x14ac:dyDescent="0.35">
      <c r="A1637" t="s">
        <v>493</v>
      </c>
      <c r="B1637" t="s">
        <v>17</v>
      </c>
      <c r="C1637" s="1">
        <v>42643</v>
      </c>
      <c r="D1637" s="2">
        <v>3289000000</v>
      </c>
      <c r="E1637" s="2">
        <v>1623800000</v>
      </c>
      <c r="F1637" s="2">
        <v>195900000</v>
      </c>
      <c r="G1637" s="2">
        <v>312400000</v>
      </c>
      <c r="H1637" s="2">
        <v>33400000</v>
      </c>
      <c r="I1637" t="s">
        <v>22</v>
      </c>
      <c r="J1637" t="s">
        <v>34</v>
      </c>
      <c r="K1637" s="2">
        <f>+Table1_1[[#This Row],[ Total Revenue ]]-Table1_1[[#This Row],[ Cost of Goods Sold ]]</f>
        <v>1665200000</v>
      </c>
      <c r="L1637" s="2">
        <f>Table1_1[[#This Row],[Gross Profit (Total Revenue - Cost of Goods Sold)]]-SUM(F1637:H1637)</f>
        <v>1123500000</v>
      </c>
      <c r="M1637" s="63">
        <f>1-(Table1_1[[#This Row],[ Cost of Goods Sold ]]/Table1_1[[#This Row],[ Total Revenue ]])</f>
        <v>0.50629370629370629</v>
      </c>
      <c r="N1637" s="63">
        <f>+Table1_1[[#This Row],[Operating Profit (Gross Profit - Total operating expenses)]]/Table1_1[[#This Row],[ Total Revenue ]]</f>
        <v>0.34159318941927636</v>
      </c>
    </row>
    <row r="1638" spans="1:14" x14ac:dyDescent="0.35">
      <c r="A1638" t="s">
        <v>494</v>
      </c>
      <c r="B1638" t="s">
        <v>17</v>
      </c>
      <c r="C1638" s="1">
        <v>42369</v>
      </c>
      <c r="D1638" s="2">
        <v>3133000000</v>
      </c>
      <c r="E1638" s="2">
        <v>689000000</v>
      </c>
      <c r="F1638" s="2">
        <v>1208000000</v>
      </c>
      <c r="G1638" t="s">
        <v>12</v>
      </c>
      <c r="H1638" s="2">
        <v>1091000000</v>
      </c>
      <c r="I1638" t="s">
        <v>83</v>
      </c>
      <c r="J1638" t="s">
        <v>84</v>
      </c>
      <c r="K1638" s="2">
        <f>+Table1_1[[#This Row],[ Total Revenue ]]-Table1_1[[#This Row],[ Cost of Goods Sold ]]</f>
        <v>2444000000</v>
      </c>
      <c r="L1638" s="2">
        <f>Table1_1[[#This Row],[Gross Profit (Total Revenue - Cost of Goods Sold)]]-SUM(F1638:H1638)</f>
        <v>145000000</v>
      </c>
      <c r="M1638" s="63">
        <f>1-(Table1_1[[#This Row],[ Cost of Goods Sold ]]/Table1_1[[#This Row],[ Total Revenue ]])</f>
        <v>0.78008298755186722</v>
      </c>
      <c r="N1638" s="63">
        <f>+Table1_1[[#This Row],[Operating Profit (Gross Profit - Total operating expenses)]]/Table1_1[[#This Row],[ Total Revenue ]]</f>
        <v>4.6281519310564956E-2</v>
      </c>
    </row>
    <row r="1639" spans="1:14" x14ac:dyDescent="0.35">
      <c r="A1639" t="s">
        <v>495</v>
      </c>
      <c r="B1639" t="s">
        <v>17</v>
      </c>
      <c r="C1639" s="1">
        <v>42369</v>
      </c>
      <c r="D1639" s="2">
        <v>13620000000</v>
      </c>
      <c r="E1639" s="2">
        <v>607000000</v>
      </c>
      <c r="F1639" s="2">
        <v>3264000000</v>
      </c>
      <c r="G1639" t="s">
        <v>12</v>
      </c>
      <c r="H1639" s="2">
        <v>5690000000</v>
      </c>
      <c r="I1639" t="s">
        <v>47</v>
      </c>
      <c r="J1639" t="s">
        <v>100</v>
      </c>
      <c r="K1639" s="2">
        <f>+Table1_1[[#This Row],[ Total Revenue ]]-Table1_1[[#This Row],[ Cost of Goods Sold ]]</f>
        <v>13013000000</v>
      </c>
      <c r="L1639" s="2">
        <f>Table1_1[[#This Row],[Gross Profit (Total Revenue - Cost of Goods Sold)]]-SUM(F1639:H1639)</f>
        <v>4059000000</v>
      </c>
      <c r="M1639" s="63">
        <f>1-(Table1_1[[#This Row],[ Cost of Goods Sold ]]/Table1_1[[#This Row],[ Total Revenue ]])</f>
        <v>0.95543318649045517</v>
      </c>
      <c r="N1639" s="63">
        <f>+Table1_1[[#This Row],[Operating Profit (Gross Profit - Total operating expenses)]]/Table1_1[[#This Row],[ Total Revenue ]]</f>
        <v>0.29801762114537445</v>
      </c>
    </row>
    <row r="1640" spans="1:14" x14ac:dyDescent="0.35">
      <c r="A1640" t="s">
        <v>496</v>
      </c>
      <c r="B1640" t="s">
        <v>17</v>
      </c>
      <c r="C1640" s="1">
        <v>42735</v>
      </c>
      <c r="D1640" s="2">
        <v>11325000000</v>
      </c>
      <c r="E1640" s="2">
        <v>3830000000</v>
      </c>
      <c r="F1640" s="2">
        <v>4295000000</v>
      </c>
      <c r="G1640" s="2">
        <v>715000000</v>
      </c>
      <c r="H1640" s="2">
        <v>319000000</v>
      </c>
      <c r="I1640" t="s">
        <v>25</v>
      </c>
      <c r="J1640" t="s">
        <v>30</v>
      </c>
      <c r="K1640" s="2">
        <f>+Table1_1[[#This Row],[ Total Revenue ]]-Table1_1[[#This Row],[ Cost of Goods Sold ]]</f>
        <v>7495000000</v>
      </c>
      <c r="L1640" s="2">
        <f>Table1_1[[#This Row],[Gross Profit (Total Revenue - Cost of Goods Sold)]]-SUM(F1640:H1640)</f>
        <v>2166000000</v>
      </c>
      <c r="M1640" s="63">
        <f>1-(Table1_1[[#This Row],[ Cost of Goods Sold ]]/Table1_1[[#This Row],[ Total Revenue ]])</f>
        <v>0.66181015452538627</v>
      </c>
      <c r="N1640" s="63">
        <f>+Table1_1[[#This Row],[Operating Profit (Gross Profit - Total operating expenses)]]/Table1_1[[#This Row],[ Total Revenue ]]</f>
        <v>0.19125827814569538</v>
      </c>
    </row>
    <row r="1641" spans="1:14" x14ac:dyDescent="0.35">
      <c r="A1641" t="s">
        <v>497</v>
      </c>
      <c r="B1641" t="s">
        <v>17</v>
      </c>
      <c r="C1641" s="1">
        <v>42461</v>
      </c>
      <c r="D1641" s="2">
        <v>3600000000</v>
      </c>
      <c r="E1641" s="2">
        <v>615000000</v>
      </c>
      <c r="F1641" s="2">
        <v>1587000000</v>
      </c>
      <c r="G1641" s="2">
        <v>748000000</v>
      </c>
      <c r="H1641" s="2">
        <v>57000000</v>
      </c>
      <c r="I1641" t="s">
        <v>22</v>
      </c>
      <c r="J1641" t="s">
        <v>32</v>
      </c>
      <c r="K1641" s="2">
        <f>+Table1_1[[#This Row],[ Total Revenue ]]-Table1_1[[#This Row],[ Cost of Goods Sold ]]</f>
        <v>2985000000</v>
      </c>
      <c r="L1641" s="2">
        <f>Table1_1[[#This Row],[Gross Profit (Total Revenue - Cost of Goods Sold)]]-SUM(F1641:H1641)</f>
        <v>593000000</v>
      </c>
      <c r="M1641" s="63">
        <f>1-(Table1_1[[#This Row],[ Cost of Goods Sold ]]/Table1_1[[#This Row],[ Total Revenue ]])</f>
        <v>0.82916666666666661</v>
      </c>
      <c r="N1641" s="63">
        <f>+Table1_1[[#This Row],[Operating Profit (Gross Profit - Total operating expenses)]]/Table1_1[[#This Row],[ Total Revenue ]]</f>
        <v>0.16472222222222221</v>
      </c>
    </row>
    <row r="1642" spans="1:14" x14ac:dyDescent="0.35">
      <c r="A1642" t="s">
        <v>498</v>
      </c>
      <c r="B1642" t="s">
        <v>17</v>
      </c>
      <c r="C1642" s="1">
        <v>42553</v>
      </c>
      <c r="D1642" s="2">
        <v>50366919000</v>
      </c>
      <c r="E1642" s="2">
        <v>41326447000</v>
      </c>
      <c r="F1642" t="s">
        <v>12</v>
      </c>
      <c r="G1642" t="s">
        <v>12</v>
      </c>
      <c r="H1642" t="s">
        <v>12</v>
      </c>
      <c r="I1642" t="s">
        <v>36</v>
      </c>
      <c r="J1642" t="s">
        <v>499</v>
      </c>
      <c r="K1642" s="2">
        <f>+Table1_1[[#This Row],[ Total Revenue ]]-Table1_1[[#This Row],[ Cost of Goods Sold ]]</f>
        <v>9040472000</v>
      </c>
      <c r="L1642" s="2">
        <f>Table1_1[[#This Row],[Gross Profit (Total Revenue - Cost of Goods Sold)]]-SUM(F1642:H1642)</f>
        <v>9040472000</v>
      </c>
      <c r="M1642" s="63">
        <f>1-(Table1_1[[#This Row],[ Cost of Goods Sold ]]/Table1_1[[#This Row],[ Total Revenue ]])</f>
        <v>0.17949225760662468</v>
      </c>
      <c r="N1642" s="63">
        <f>+Table1_1[[#This Row],[Operating Profit (Gross Profit - Total operating expenses)]]/Table1_1[[#This Row],[ Total Revenue ]]</f>
        <v>0.17949225760662471</v>
      </c>
    </row>
    <row r="1643" spans="1:14" x14ac:dyDescent="0.35">
      <c r="A1643" t="s">
        <v>500</v>
      </c>
      <c r="B1643" t="s">
        <v>17</v>
      </c>
      <c r="C1643" s="1">
        <v>42369</v>
      </c>
      <c r="D1643" s="2">
        <v>146801000000</v>
      </c>
      <c r="E1643" s="2">
        <v>67046000000</v>
      </c>
      <c r="F1643" s="2">
        <v>32954000000</v>
      </c>
      <c r="G1643" t="s">
        <v>12</v>
      </c>
      <c r="H1643" s="2">
        <v>22016000000</v>
      </c>
      <c r="I1643" t="s">
        <v>182</v>
      </c>
      <c r="J1643" t="s">
        <v>183</v>
      </c>
      <c r="K1643" s="2">
        <f>+Table1_1[[#This Row],[ Total Revenue ]]-Table1_1[[#This Row],[ Cost of Goods Sold ]]</f>
        <v>79755000000</v>
      </c>
      <c r="L1643" s="2">
        <f>Table1_1[[#This Row],[Gross Profit (Total Revenue - Cost of Goods Sold)]]-SUM(F1643:H1643)</f>
        <v>24785000000</v>
      </c>
      <c r="M1643" s="63">
        <f>1-(Table1_1[[#This Row],[ Cost of Goods Sold ]]/Table1_1[[#This Row],[ Total Revenue ]])</f>
        <v>0.54328648987404726</v>
      </c>
      <c r="N1643" s="63">
        <f>+Table1_1[[#This Row],[Operating Profit (Gross Profit - Total operating expenses)]]/Table1_1[[#This Row],[ Total Revenue ]]</f>
        <v>0.16883399976839394</v>
      </c>
    </row>
    <row r="1644" spans="1:14" x14ac:dyDescent="0.35">
      <c r="A1644" t="s">
        <v>501</v>
      </c>
      <c r="B1644" t="s">
        <v>17</v>
      </c>
      <c r="C1644" s="1">
        <v>42735</v>
      </c>
      <c r="D1644" s="2">
        <v>4885000000</v>
      </c>
      <c r="E1644" s="2">
        <v>3003100000</v>
      </c>
      <c r="F1644" s="2">
        <v>1597300000</v>
      </c>
      <c r="G1644" t="s">
        <v>12</v>
      </c>
      <c r="H1644" t="s">
        <v>12</v>
      </c>
      <c r="I1644" t="s">
        <v>36</v>
      </c>
      <c r="J1644" t="s">
        <v>502</v>
      </c>
      <c r="K1644" s="2">
        <f>+Table1_1[[#This Row],[ Total Revenue ]]-Table1_1[[#This Row],[ Cost of Goods Sold ]]</f>
        <v>1881900000</v>
      </c>
      <c r="L1644" s="2">
        <f>Table1_1[[#This Row],[Gross Profit (Total Revenue - Cost of Goods Sold)]]-SUM(F1644:H1644)</f>
        <v>284600000</v>
      </c>
      <c r="M1644" s="63">
        <f>1-(Table1_1[[#This Row],[ Cost of Goods Sold ]]/Table1_1[[#This Row],[ Total Revenue ]])</f>
        <v>0.38524053224155574</v>
      </c>
      <c r="N1644" s="63">
        <f>+Table1_1[[#This Row],[Operating Profit (Gross Profit - Total operating expenses)]]/Table1_1[[#This Row],[ Total Revenue ]]</f>
        <v>5.8259979529170933E-2</v>
      </c>
    </row>
    <row r="1645" spans="1:14" x14ac:dyDescent="0.35">
      <c r="A1645" t="s">
        <v>503</v>
      </c>
      <c r="B1645" t="s">
        <v>17</v>
      </c>
      <c r="C1645" s="1">
        <v>42369</v>
      </c>
      <c r="D1645" s="2">
        <v>2530000000</v>
      </c>
      <c r="E1645" s="2">
        <v>1254000000</v>
      </c>
      <c r="F1645" s="2">
        <v>765000000</v>
      </c>
      <c r="G1645" s="2">
        <v>228000000</v>
      </c>
      <c r="H1645" t="s">
        <v>12</v>
      </c>
      <c r="I1645" t="s">
        <v>22</v>
      </c>
      <c r="J1645" t="s">
        <v>32</v>
      </c>
      <c r="K1645" s="2">
        <f>+Table1_1[[#This Row],[ Total Revenue ]]-Table1_1[[#This Row],[ Cost of Goods Sold ]]</f>
        <v>1276000000</v>
      </c>
      <c r="L1645" s="2">
        <f>Table1_1[[#This Row],[Gross Profit (Total Revenue - Cost of Goods Sold)]]-SUM(F1645:H1645)</f>
        <v>283000000</v>
      </c>
      <c r="M1645" s="63">
        <f>1-(Table1_1[[#This Row],[ Cost of Goods Sold ]]/Table1_1[[#This Row],[ Total Revenue ]])</f>
        <v>0.5043478260869565</v>
      </c>
      <c r="N1645" s="63">
        <f>+Table1_1[[#This Row],[Operating Profit (Gross Profit - Total operating expenses)]]/Table1_1[[#This Row],[ Total Revenue ]]</f>
        <v>0.11185770750988143</v>
      </c>
    </row>
    <row r="1646" spans="1:14" x14ac:dyDescent="0.35">
      <c r="A1646" t="s">
        <v>504</v>
      </c>
      <c r="B1646" t="s">
        <v>17</v>
      </c>
      <c r="C1646" s="1">
        <v>42643</v>
      </c>
      <c r="D1646" s="2">
        <v>3171411000</v>
      </c>
      <c r="E1646" s="2">
        <v>1443348000</v>
      </c>
      <c r="F1646" s="2">
        <v>382858000</v>
      </c>
      <c r="G1646" t="s">
        <v>12</v>
      </c>
      <c r="H1646" s="2">
        <v>77445000</v>
      </c>
      <c r="I1646" t="s">
        <v>13</v>
      </c>
      <c r="J1646" t="s">
        <v>91</v>
      </c>
      <c r="K1646" s="2">
        <f>+Table1_1[[#This Row],[ Total Revenue ]]-Table1_1[[#This Row],[ Cost of Goods Sold ]]</f>
        <v>1728063000</v>
      </c>
      <c r="L1646" s="2">
        <f>Table1_1[[#This Row],[Gross Profit (Total Revenue - Cost of Goods Sold)]]-SUM(F1646:H1646)</f>
        <v>1267760000</v>
      </c>
      <c r="M1646" s="63">
        <f>1-(Table1_1[[#This Row],[ Cost of Goods Sold ]]/Table1_1[[#This Row],[ Total Revenue ]])</f>
        <v>0.54488774870239154</v>
      </c>
      <c r="N1646" s="63">
        <f>+Table1_1[[#This Row],[Operating Profit (Gross Profit - Total operating expenses)]]/Table1_1[[#This Row],[ Total Revenue ]]</f>
        <v>0.39974635895505189</v>
      </c>
    </row>
    <row r="1647" spans="1:14" x14ac:dyDescent="0.35">
      <c r="A1647" t="s">
        <v>505</v>
      </c>
      <c r="B1647" t="s">
        <v>17</v>
      </c>
      <c r="C1647" s="1">
        <v>42643</v>
      </c>
      <c r="D1647" s="2">
        <v>12238000000</v>
      </c>
      <c r="E1647" s="2">
        <v>8205000000</v>
      </c>
      <c r="F1647" s="2">
        <v>1463000000</v>
      </c>
      <c r="G1647" s="2">
        <v>644000000</v>
      </c>
      <c r="H1647" t="s">
        <v>12</v>
      </c>
      <c r="I1647" t="s">
        <v>22</v>
      </c>
      <c r="J1647" t="s">
        <v>506</v>
      </c>
      <c r="K1647" s="2">
        <f>+Table1_1[[#This Row],[ Total Revenue ]]-Table1_1[[#This Row],[ Cost of Goods Sold ]]</f>
        <v>4033000000</v>
      </c>
      <c r="L1647" s="2">
        <f>Table1_1[[#This Row],[Gross Profit (Total Revenue - Cost of Goods Sold)]]-SUM(F1647:H1647)</f>
        <v>1926000000</v>
      </c>
      <c r="M1647" s="63">
        <f>1-(Table1_1[[#This Row],[ Cost of Goods Sold ]]/Table1_1[[#This Row],[ Total Revenue ]])</f>
        <v>0.32954731165223072</v>
      </c>
      <c r="N1647" s="63">
        <f>+Table1_1[[#This Row],[Operating Profit (Gross Profit - Total operating expenses)]]/Table1_1[[#This Row],[ Total Revenue ]]</f>
        <v>0.15737865664324235</v>
      </c>
    </row>
    <row r="1648" spans="1:14" x14ac:dyDescent="0.35">
      <c r="A1648" t="s">
        <v>507</v>
      </c>
      <c r="B1648" t="s">
        <v>17</v>
      </c>
      <c r="C1648" s="1">
        <v>42369</v>
      </c>
      <c r="D1648" s="2">
        <v>3050945000</v>
      </c>
      <c r="E1648" s="2">
        <v>923336000</v>
      </c>
      <c r="F1648" s="2">
        <v>1068221000</v>
      </c>
      <c r="G1648" t="s">
        <v>12</v>
      </c>
      <c r="H1648" s="2">
        <v>205087000</v>
      </c>
      <c r="I1648" t="s">
        <v>19</v>
      </c>
      <c r="J1648" t="s">
        <v>508</v>
      </c>
      <c r="K1648" s="2">
        <f>+Table1_1[[#This Row],[ Total Revenue ]]-Table1_1[[#This Row],[ Cost of Goods Sold ]]</f>
        <v>2127609000</v>
      </c>
      <c r="L1648" s="2">
        <f>Table1_1[[#This Row],[Gross Profit (Total Revenue - Cost of Goods Sold)]]-SUM(F1648:H1648)</f>
        <v>854301000</v>
      </c>
      <c r="M1648" s="63">
        <f>1-(Table1_1[[#This Row],[ Cost of Goods Sold ]]/Table1_1[[#This Row],[ Total Revenue ]])</f>
        <v>0.69736065383020673</v>
      </c>
      <c r="N1648" s="63">
        <f>+Table1_1[[#This Row],[Operating Profit (Gross Profit - Total operating expenses)]]/Table1_1[[#This Row],[ Total Revenue ]]</f>
        <v>0.28001193072965919</v>
      </c>
    </row>
    <row r="1649" spans="1:14" x14ac:dyDescent="0.35">
      <c r="A1649" t="s">
        <v>509</v>
      </c>
      <c r="B1649" t="s">
        <v>17</v>
      </c>
      <c r="C1649" s="1">
        <v>42399</v>
      </c>
      <c r="D1649" s="2">
        <v>73785000000</v>
      </c>
      <c r="E1649" s="2">
        <v>51997000000</v>
      </c>
      <c r="F1649" s="2">
        <v>14665000000</v>
      </c>
      <c r="G1649" t="s">
        <v>12</v>
      </c>
      <c r="H1649" s="2">
        <v>2213000000</v>
      </c>
      <c r="I1649" t="s">
        <v>19</v>
      </c>
      <c r="J1649" t="s">
        <v>197</v>
      </c>
      <c r="K1649" s="2">
        <f>+Table1_1[[#This Row],[ Total Revenue ]]-Table1_1[[#This Row],[ Cost of Goods Sold ]]</f>
        <v>21788000000</v>
      </c>
      <c r="L1649" s="2">
        <f>Table1_1[[#This Row],[Gross Profit (Total Revenue - Cost of Goods Sold)]]-SUM(F1649:H1649)</f>
        <v>4910000000</v>
      </c>
      <c r="M1649" s="63">
        <f>1-(Table1_1[[#This Row],[ Cost of Goods Sold ]]/Table1_1[[#This Row],[ Total Revenue ]])</f>
        <v>0.29529037067154573</v>
      </c>
      <c r="N1649" s="63">
        <f>+Table1_1[[#This Row],[Operating Profit (Gross Profit - Total operating expenses)]]/Table1_1[[#This Row],[ Total Revenue ]]</f>
        <v>6.6544690655282235E-2</v>
      </c>
    </row>
    <row r="1650" spans="1:14" x14ac:dyDescent="0.35">
      <c r="A1650" t="s">
        <v>510</v>
      </c>
      <c r="B1650" t="s">
        <v>17</v>
      </c>
      <c r="C1650" s="1">
        <v>42400</v>
      </c>
      <c r="D1650" s="2">
        <v>4104900000</v>
      </c>
      <c r="E1650" s="2">
        <v>1613600000</v>
      </c>
      <c r="F1650" s="2">
        <v>1731200000</v>
      </c>
      <c r="G1650" t="s">
        <v>12</v>
      </c>
      <c r="H1650" t="s">
        <v>12</v>
      </c>
      <c r="I1650" t="s">
        <v>19</v>
      </c>
      <c r="J1650" t="s">
        <v>289</v>
      </c>
      <c r="K1650" s="2">
        <f>+Table1_1[[#This Row],[ Total Revenue ]]-Table1_1[[#This Row],[ Cost of Goods Sold ]]</f>
        <v>2491300000</v>
      </c>
      <c r="L1650" s="2">
        <f>Table1_1[[#This Row],[Gross Profit (Total Revenue - Cost of Goods Sold)]]-SUM(F1650:H1650)</f>
        <v>760100000</v>
      </c>
      <c r="M1650" s="63">
        <f>1-(Table1_1[[#This Row],[ Cost of Goods Sold ]]/Table1_1[[#This Row],[ Total Revenue ]])</f>
        <v>0.60690881629272331</v>
      </c>
      <c r="N1650" s="63">
        <f>+Table1_1[[#This Row],[Operating Profit (Gross Profit - Total operating expenses)]]/Table1_1[[#This Row],[ Total Revenue ]]</f>
        <v>0.18516894443226389</v>
      </c>
    </row>
    <row r="1651" spans="1:14" x14ac:dyDescent="0.35">
      <c r="A1651" t="s">
        <v>511</v>
      </c>
      <c r="B1651" t="s">
        <v>17</v>
      </c>
      <c r="C1651" s="1">
        <v>42399</v>
      </c>
      <c r="D1651" s="2">
        <v>30944938000</v>
      </c>
      <c r="E1651" s="2">
        <v>22034523000</v>
      </c>
      <c r="F1651" s="2">
        <v>5205715000</v>
      </c>
      <c r="G1651" t="s">
        <v>12</v>
      </c>
      <c r="H1651" t="s">
        <v>12</v>
      </c>
      <c r="I1651" t="s">
        <v>19</v>
      </c>
      <c r="J1651" t="s">
        <v>257</v>
      </c>
      <c r="K1651" s="2">
        <f>+Table1_1[[#This Row],[ Total Revenue ]]-Table1_1[[#This Row],[ Cost of Goods Sold ]]</f>
        <v>8910415000</v>
      </c>
      <c r="L1651" s="2">
        <f>Table1_1[[#This Row],[Gross Profit (Total Revenue - Cost of Goods Sold)]]-SUM(F1651:H1651)</f>
        <v>3704700000</v>
      </c>
      <c r="M1651" s="63">
        <f>1-(Table1_1[[#This Row],[ Cost of Goods Sold ]]/Table1_1[[#This Row],[ Total Revenue ]])</f>
        <v>0.28794418654191523</v>
      </c>
      <c r="N1651" s="63">
        <f>+Table1_1[[#This Row],[Operating Profit (Gross Profit - Total operating expenses)]]/Table1_1[[#This Row],[ Total Revenue ]]</f>
        <v>0.11971909589865716</v>
      </c>
    </row>
    <row r="1652" spans="1:14" x14ac:dyDescent="0.35">
      <c r="A1652" t="s">
        <v>512</v>
      </c>
      <c r="B1652" t="s">
        <v>17</v>
      </c>
      <c r="C1652" s="1">
        <v>42369</v>
      </c>
      <c r="D1652" s="2">
        <v>3766065000</v>
      </c>
      <c r="E1652" s="2">
        <v>2016212000</v>
      </c>
      <c r="F1652" t="s">
        <v>12</v>
      </c>
      <c r="G1652" t="s">
        <v>12</v>
      </c>
      <c r="H1652" s="2">
        <v>907024000</v>
      </c>
      <c r="I1652" t="s">
        <v>47</v>
      </c>
      <c r="J1652" t="s">
        <v>48</v>
      </c>
      <c r="K1652" s="2">
        <f>+Table1_1[[#This Row],[ Total Revenue ]]-Table1_1[[#This Row],[ Cost of Goods Sold ]]</f>
        <v>1749853000</v>
      </c>
      <c r="L1652" s="2">
        <f>Table1_1[[#This Row],[Gross Profit (Total Revenue - Cost of Goods Sold)]]-SUM(F1652:H1652)</f>
        <v>842829000</v>
      </c>
      <c r="M1652" s="63">
        <f>1-(Table1_1[[#This Row],[ Cost of Goods Sold ]]/Table1_1[[#This Row],[ Total Revenue ]])</f>
        <v>0.46463696192179371</v>
      </c>
      <c r="N1652" s="63">
        <f>+Table1_1[[#This Row],[Operating Profit (Gross Profit - Total operating expenses)]]/Table1_1[[#This Row],[ Total Revenue ]]</f>
        <v>0.22379565939515117</v>
      </c>
    </row>
    <row r="1653" spans="1:14" x14ac:dyDescent="0.35">
      <c r="A1653" t="s">
        <v>513</v>
      </c>
      <c r="B1653" t="s">
        <v>17</v>
      </c>
      <c r="C1653" s="1">
        <v>42369</v>
      </c>
      <c r="D1653" s="2">
        <v>16965400000</v>
      </c>
      <c r="E1653" s="2">
        <v>9209500000</v>
      </c>
      <c r="F1653" s="2">
        <v>4612100000</v>
      </c>
      <c r="G1653" s="2">
        <v>692300000</v>
      </c>
      <c r="H1653" t="s">
        <v>12</v>
      </c>
      <c r="I1653" t="s">
        <v>25</v>
      </c>
      <c r="J1653" t="s">
        <v>30</v>
      </c>
      <c r="K1653" s="2">
        <f>+Table1_1[[#This Row],[ Total Revenue ]]-Table1_1[[#This Row],[ Cost of Goods Sold ]]</f>
        <v>7755900000</v>
      </c>
      <c r="L1653" s="2">
        <f>Table1_1[[#This Row],[Gross Profit (Total Revenue - Cost of Goods Sold)]]-SUM(F1653:H1653)</f>
        <v>2451500000</v>
      </c>
      <c r="M1653" s="63">
        <f>1-(Table1_1[[#This Row],[ Cost of Goods Sold ]]/Table1_1[[#This Row],[ Total Revenue ]])</f>
        <v>0.45715986655192331</v>
      </c>
      <c r="N1653" s="63">
        <f>+Table1_1[[#This Row],[Operating Profit (Gross Profit - Total operating expenses)]]/Table1_1[[#This Row],[ Total Revenue ]]</f>
        <v>0.14449998231695096</v>
      </c>
    </row>
    <row r="1654" spans="1:14" x14ac:dyDescent="0.35">
      <c r="A1654" t="s">
        <v>514</v>
      </c>
      <c r="B1654" t="s">
        <v>17</v>
      </c>
      <c r="C1654" s="1">
        <v>42369</v>
      </c>
      <c r="D1654" s="2">
        <v>1492000000</v>
      </c>
      <c r="E1654" s="2">
        <v>58000000</v>
      </c>
      <c r="F1654" s="2">
        <v>1109000000</v>
      </c>
      <c r="G1654" t="s">
        <v>12</v>
      </c>
      <c r="H1654" s="2">
        <v>93000000</v>
      </c>
      <c r="I1654" t="s">
        <v>19</v>
      </c>
      <c r="J1654" t="s">
        <v>77</v>
      </c>
      <c r="K1654" s="2">
        <f>+Table1_1[[#This Row],[ Total Revenue ]]-Table1_1[[#This Row],[ Cost of Goods Sold ]]</f>
        <v>1434000000</v>
      </c>
      <c r="L1654" s="2">
        <f>Table1_1[[#This Row],[Gross Profit (Total Revenue - Cost of Goods Sold)]]-SUM(F1654:H1654)</f>
        <v>232000000</v>
      </c>
      <c r="M1654" s="63">
        <f>1-(Table1_1[[#This Row],[ Cost of Goods Sold ]]/Table1_1[[#This Row],[ Total Revenue ]])</f>
        <v>0.96112600536193027</v>
      </c>
      <c r="N1654" s="63">
        <f>+Table1_1[[#This Row],[Operating Profit (Gross Profit - Total operating expenses)]]/Table1_1[[#This Row],[ Total Revenue ]]</f>
        <v>0.15549597855227881</v>
      </c>
    </row>
    <row r="1655" spans="1:14" x14ac:dyDescent="0.35">
      <c r="A1655" t="s">
        <v>515</v>
      </c>
      <c r="B1655" t="s">
        <v>17</v>
      </c>
      <c r="C1655" s="1">
        <v>42735</v>
      </c>
      <c r="D1655" s="2">
        <v>27625000000</v>
      </c>
      <c r="E1655" s="2">
        <v>15070000000</v>
      </c>
      <c r="F1655" s="2">
        <v>4154000000</v>
      </c>
      <c r="G1655" t="s">
        <v>12</v>
      </c>
      <c r="H1655" s="2">
        <v>3985000000</v>
      </c>
      <c r="I1655" t="s">
        <v>47</v>
      </c>
      <c r="J1655" t="s">
        <v>50</v>
      </c>
      <c r="K1655" s="2">
        <f>+Table1_1[[#This Row],[ Total Revenue ]]-Table1_1[[#This Row],[ Cost of Goods Sold ]]</f>
        <v>12555000000</v>
      </c>
      <c r="L1655" s="2">
        <f>Table1_1[[#This Row],[Gross Profit (Total Revenue - Cost of Goods Sold)]]-SUM(F1655:H1655)</f>
        <v>4416000000</v>
      </c>
      <c r="M1655" s="63">
        <f>1-(Table1_1[[#This Row],[ Cost of Goods Sold ]]/Table1_1[[#This Row],[ Total Revenue ]])</f>
        <v>0.45447963800904978</v>
      </c>
      <c r="N1655" s="63">
        <f>+Table1_1[[#This Row],[Operating Profit (Gross Profit - Total operating expenses)]]/Table1_1[[#This Row],[ Total Revenue ]]</f>
        <v>0.15985520361990951</v>
      </c>
    </row>
    <row r="1656" spans="1:14" x14ac:dyDescent="0.35">
      <c r="A1656" t="s">
        <v>516</v>
      </c>
      <c r="B1656" t="s">
        <v>17</v>
      </c>
      <c r="C1656" s="1">
        <v>42364</v>
      </c>
      <c r="D1656" s="2">
        <v>6226507000</v>
      </c>
      <c r="E1656" s="2">
        <v>4083333000</v>
      </c>
      <c r="F1656" s="2">
        <v>1369097000</v>
      </c>
      <c r="G1656" t="s">
        <v>12</v>
      </c>
      <c r="H1656" s="2">
        <v>123569000</v>
      </c>
      <c r="I1656" t="s">
        <v>19</v>
      </c>
      <c r="J1656" t="s">
        <v>517</v>
      </c>
      <c r="K1656" s="2">
        <f>+Table1_1[[#This Row],[ Total Revenue ]]-Table1_1[[#This Row],[ Cost of Goods Sold ]]</f>
        <v>2143174000</v>
      </c>
      <c r="L1656" s="2">
        <f>Table1_1[[#This Row],[Gross Profit (Total Revenue - Cost of Goods Sold)]]-SUM(F1656:H1656)</f>
        <v>650508000</v>
      </c>
      <c r="M1656" s="63">
        <f>1-(Table1_1[[#This Row],[ Cost of Goods Sold ]]/Table1_1[[#This Row],[ Total Revenue ]])</f>
        <v>0.34420165270833225</v>
      </c>
      <c r="N1656" s="63">
        <f>+Table1_1[[#This Row],[Operating Profit (Gross Profit - Total operating expenses)]]/Table1_1[[#This Row],[ Total Revenue ]]</f>
        <v>0.10447398517338854</v>
      </c>
    </row>
    <row r="1657" spans="1:14" x14ac:dyDescent="0.35">
      <c r="A1657" t="s">
        <v>518</v>
      </c>
      <c r="B1657" t="s">
        <v>17</v>
      </c>
      <c r="C1657" s="1">
        <v>42644</v>
      </c>
      <c r="D1657" s="2">
        <v>36881000000</v>
      </c>
      <c r="E1657" s="2">
        <v>32184000000</v>
      </c>
      <c r="F1657" s="2">
        <v>1864000000</v>
      </c>
      <c r="G1657" t="s">
        <v>12</v>
      </c>
      <c r="H1657" t="s">
        <v>12</v>
      </c>
      <c r="I1657" t="s">
        <v>36</v>
      </c>
      <c r="J1657" t="s">
        <v>124</v>
      </c>
      <c r="K1657" s="2">
        <f>+Table1_1[[#This Row],[ Total Revenue ]]-Table1_1[[#This Row],[ Cost of Goods Sold ]]</f>
        <v>4697000000</v>
      </c>
      <c r="L1657" s="2">
        <f>Table1_1[[#This Row],[Gross Profit (Total Revenue - Cost of Goods Sold)]]-SUM(F1657:H1657)</f>
        <v>2833000000</v>
      </c>
      <c r="M1657" s="63">
        <f>1-(Table1_1[[#This Row],[ Cost of Goods Sold ]]/Table1_1[[#This Row],[ Total Revenue ]])</f>
        <v>0.12735554892763212</v>
      </c>
      <c r="N1657" s="63">
        <f>+Table1_1[[#This Row],[Operating Profit (Gross Profit - Total operating expenses)]]/Table1_1[[#This Row],[ Total Revenue ]]</f>
        <v>7.6814619994034869E-2</v>
      </c>
    </row>
    <row r="1658" spans="1:14" x14ac:dyDescent="0.35">
      <c r="A1658" t="s">
        <v>519</v>
      </c>
      <c r="B1658" t="s">
        <v>17</v>
      </c>
      <c r="C1658" s="1">
        <v>42369</v>
      </c>
      <c r="D1658" s="2">
        <v>28711000000</v>
      </c>
      <c r="E1658" s="2">
        <v>22466000000</v>
      </c>
      <c r="F1658" s="2">
        <v>2620000000</v>
      </c>
      <c r="G1658" t="s">
        <v>12</v>
      </c>
      <c r="H1658" s="2">
        <v>756000000</v>
      </c>
      <c r="I1658" t="s">
        <v>83</v>
      </c>
      <c r="J1658" t="s">
        <v>341</v>
      </c>
      <c r="K1658" s="2">
        <f>+Table1_1[[#This Row],[ Total Revenue ]]-Table1_1[[#This Row],[ Cost of Goods Sold ]]</f>
        <v>6245000000</v>
      </c>
      <c r="L1658" s="2">
        <f>Table1_1[[#This Row],[Gross Profit (Total Revenue - Cost of Goods Sold)]]-SUM(F1658:H1658)</f>
        <v>2869000000</v>
      </c>
      <c r="M1658" s="63">
        <f>1-(Table1_1[[#This Row],[ Cost of Goods Sold ]]/Table1_1[[#This Row],[ Total Revenue ]])</f>
        <v>0.21751245167357458</v>
      </c>
      <c r="N1658" s="63">
        <f>+Table1_1[[#This Row],[Operating Profit (Gross Profit - Total operating expenses)]]/Table1_1[[#This Row],[ Total Revenue ]]</f>
        <v>9.9926857302079342E-2</v>
      </c>
    </row>
    <row r="1659" spans="1:14" x14ac:dyDescent="0.35">
      <c r="A1659" t="s">
        <v>520</v>
      </c>
      <c r="B1659" t="s">
        <v>17</v>
      </c>
      <c r="C1659" s="1">
        <v>42369</v>
      </c>
      <c r="D1659" s="2">
        <v>2779541000</v>
      </c>
      <c r="E1659" s="2">
        <v>1855181000</v>
      </c>
      <c r="F1659" s="2">
        <v>390253000</v>
      </c>
      <c r="G1659" t="s">
        <v>12</v>
      </c>
      <c r="H1659" t="s">
        <v>12</v>
      </c>
      <c r="I1659" t="s">
        <v>22</v>
      </c>
      <c r="J1659" t="s">
        <v>57</v>
      </c>
      <c r="K1659" s="2">
        <f>+Table1_1[[#This Row],[ Total Revenue ]]-Table1_1[[#This Row],[ Cost of Goods Sold ]]</f>
        <v>924360000</v>
      </c>
      <c r="L1659" s="2">
        <f>Table1_1[[#This Row],[Gross Profit (Total Revenue - Cost of Goods Sold)]]-SUM(F1659:H1659)</f>
        <v>534107000</v>
      </c>
      <c r="M1659" s="63">
        <f>1-(Table1_1[[#This Row],[ Cost of Goods Sold ]]/Table1_1[[#This Row],[ Total Revenue ]])</f>
        <v>0.33255850516326257</v>
      </c>
      <c r="N1659" s="63">
        <f>+Table1_1[[#This Row],[Operating Profit (Gross Profit - Total operating expenses)]]/Table1_1[[#This Row],[ Total Revenue ]]</f>
        <v>0.1921565467104101</v>
      </c>
    </row>
    <row r="1660" spans="1:14" x14ac:dyDescent="0.35">
      <c r="A1660" t="s">
        <v>521</v>
      </c>
      <c r="B1660" t="s">
        <v>17</v>
      </c>
      <c r="C1660" s="1">
        <v>42369</v>
      </c>
      <c r="D1660" s="2">
        <v>13000000000</v>
      </c>
      <c r="E1660" s="2">
        <v>5440000000</v>
      </c>
      <c r="F1660" s="2">
        <v>1748000000</v>
      </c>
      <c r="G1660" s="2">
        <v>1280000000</v>
      </c>
      <c r="H1660" t="s">
        <v>12</v>
      </c>
      <c r="I1660" t="s">
        <v>22</v>
      </c>
      <c r="J1660" t="s">
        <v>34</v>
      </c>
      <c r="K1660" s="2">
        <f>+Table1_1[[#This Row],[ Total Revenue ]]-Table1_1[[#This Row],[ Cost of Goods Sold ]]</f>
        <v>7560000000</v>
      </c>
      <c r="L1660" s="2">
        <f>Table1_1[[#This Row],[Gross Profit (Total Revenue - Cost of Goods Sold)]]-SUM(F1660:H1660)</f>
        <v>4532000000</v>
      </c>
      <c r="M1660" s="63">
        <f>1-(Table1_1[[#This Row],[ Cost of Goods Sold ]]/Table1_1[[#This Row],[ Total Revenue ]])</f>
        <v>0.58153846153846156</v>
      </c>
      <c r="N1660" s="63">
        <f>+Table1_1[[#This Row],[Operating Profit (Gross Profit - Total operating expenses)]]/Table1_1[[#This Row],[ Total Revenue ]]</f>
        <v>0.3486153846153846</v>
      </c>
    </row>
    <row r="1661" spans="1:14" x14ac:dyDescent="0.35">
      <c r="A1661" t="s">
        <v>522</v>
      </c>
      <c r="B1661" t="s">
        <v>17</v>
      </c>
      <c r="C1661" s="1">
        <v>42371</v>
      </c>
      <c r="D1661" s="2">
        <v>13423000000</v>
      </c>
      <c r="E1661" s="2">
        <v>10979000000</v>
      </c>
      <c r="F1661" s="2">
        <v>1304000000</v>
      </c>
      <c r="G1661" t="s">
        <v>12</v>
      </c>
      <c r="H1661" t="s">
        <v>12</v>
      </c>
      <c r="I1661" t="s">
        <v>13</v>
      </c>
      <c r="J1661" t="s">
        <v>164</v>
      </c>
      <c r="K1661" s="2">
        <f>+Table1_1[[#This Row],[ Total Revenue ]]-Table1_1[[#This Row],[ Cost of Goods Sold ]]</f>
        <v>2444000000</v>
      </c>
      <c r="L1661" s="2">
        <f>Table1_1[[#This Row],[Gross Profit (Total Revenue - Cost of Goods Sold)]]-SUM(F1661:H1661)</f>
        <v>1140000000</v>
      </c>
      <c r="M1661" s="63">
        <f>1-(Table1_1[[#This Row],[ Cost of Goods Sold ]]/Table1_1[[#This Row],[ Total Revenue ]])</f>
        <v>0.18207554198018328</v>
      </c>
      <c r="N1661" s="63">
        <f>+Table1_1[[#This Row],[Operating Profit (Gross Profit - Total operating expenses)]]/Table1_1[[#This Row],[ Total Revenue ]]</f>
        <v>8.4928853460478279E-2</v>
      </c>
    </row>
    <row r="1662" spans="1:14" x14ac:dyDescent="0.35">
      <c r="A1662" t="s">
        <v>523</v>
      </c>
      <c r="B1662" t="s">
        <v>17</v>
      </c>
      <c r="C1662" s="1">
        <v>42369</v>
      </c>
      <c r="D1662" s="2">
        <v>3963313000</v>
      </c>
      <c r="E1662" s="2">
        <v>2057766000</v>
      </c>
      <c r="F1662" s="2">
        <v>1497000000</v>
      </c>
      <c r="G1662" t="s">
        <v>12</v>
      </c>
      <c r="H1662" t="s">
        <v>12</v>
      </c>
      <c r="I1662" t="s">
        <v>19</v>
      </c>
      <c r="J1662" t="s">
        <v>289</v>
      </c>
      <c r="K1662" s="2">
        <f>+Table1_1[[#This Row],[ Total Revenue ]]-Table1_1[[#This Row],[ Cost of Goods Sold ]]</f>
        <v>1905547000</v>
      </c>
      <c r="L1662" s="2">
        <f>Table1_1[[#This Row],[Gross Profit (Total Revenue - Cost of Goods Sold)]]-SUM(F1662:H1662)</f>
        <v>408547000</v>
      </c>
      <c r="M1662" s="63">
        <f>1-(Table1_1[[#This Row],[ Cost of Goods Sold ]]/Table1_1[[#This Row],[ Total Revenue ]])</f>
        <v>0.48079649525535828</v>
      </c>
      <c r="N1662" s="63">
        <f>+Table1_1[[#This Row],[Operating Profit (Gross Profit - Total operating expenses)]]/Table1_1[[#This Row],[ Total Revenue ]]</f>
        <v>0.10308219411386384</v>
      </c>
    </row>
    <row r="1663" spans="1:14" x14ac:dyDescent="0.35">
      <c r="A1663" t="s">
        <v>524</v>
      </c>
      <c r="B1663" t="s">
        <v>17</v>
      </c>
      <c r="C1663" s="1">
        <v>42369</v>
      </c>
      <c r="D1663" s="2">
        <v>3963313000</v>
      </c>
      <c r="E1663" s="2">
        <v>2057766000</v>
      </c>
      <c r="F1663" s="2">
        <v>1497000000</v>
      </c>
      <c r="G1663" t="s">
        <v>12</v>
      </c>
      <c r="H1663" t="s">
        <v>12</v>
      </c>
      <c r="I1663" t="s">
        <v>19</v>
      </c>
      <c r="J1663" t="s">
        <v>289</v>
      </c>
      <c r="K1663" s="2">
        <f>+Table1_1[[#This Row],[ Total Revenue ]]-Table1_1[[#This Row],[ Cost of Goods Sold ]]</f>
        <v>1905547000</v>
      </c>
      <c r="L1663" s="2">
        <f>Table1_1[[#This Row],[Gross Profit (Total Revenue - Cost of Goods Sold)]]-SUM(F1663:H1663)</f>
        <v>408547000</v>
      </c>
      <c r="M1663" s="63">
        <f>1-(Table1_1[[#This Row],[ Cost of Goods Sold ]]/Table1_1[[#This Row],[ Total Revenue ]])</f>
        <v>0.48079649525535828</v>
      </c>
      <c r="N1663" s="63">
        <f>+Table1_1[[#This Row],[Operating Profit (Gross Profit - Total operating expenses)]]/Table1_1[[#This Row],[ Total Revenue ]]</f>
        <v>0.10308219411386384</v>
      </c>
    </row>
    <row r="1664" spans="1:14" x14ac:dyDescent="0.35">
      <c r="A1664" t="s">
        <v>525</v>
      </c>
      <c r="B1664" t="s">
        <v>17</v>
      </c>
      <c r="C1664" s="1">
        <v>42369</v>
      </c>
      <c r="D1664" s="2">
        <v>37864000000</v>
      </c>
      <c r="E1664" s="2">
        <v>12130000000</v>
      </c>
      <c r="F1664" s="2">
        <v>18423000000</v>
      </c>
      <c r="G1664" t="s">
        <v>12</v>
      </c>
      <c r="H1664" s="2">
        <v>1819000000</v>
      </c>
      <c r="I1664" t="s">
        <v>13</v>
      </c>
      <c r="J1664" t="s">
        <v>14</v>
      </c>
      <c r="K1664" s="2">
        <f>+Table1_1[[#This Row],[ Total Revenue ]]-Table1_1[[#This Row],[ Cost of Goods Sold ]]</f>
        <v>25734000000</v>
      </c>
      <c r="L1664" s="2">
        <f>Table1_1[[#This Row],[Gross Profit (Total Revenue - Cost of Goods Sold)]]-SUM(F1664:H1664)</f>
        <v>5492000000</v>
      </c>
      <c r="M1664" s="63">
        <f>1-(Table1_1[[#This Row],[ Cost of Goods Sold ]]/Table1_1[[#This Row],[ Total Revenue ]])</f>
        <v>0.67964293260088737</v>
      </c>
      <c r="N1664" s="63">
        <f>+Table1_1[[#This Row],[Operating Profit (Gross Profit - Total operating expenses)]]/Table1_1[[#This Row],[ Total Revenue ]]</f>
        <v>0.14504542573420665</v>
      </c>
    </row>
    <row r="1665" spans="1:14" x14ac:dyDescent="0.35">
      <c r="A1665" t="s">
        <v>526</v>
      </c>
      <c r="B1665" t="s">
        <v>17</v>
      </c>
      <c r="C1665" s="1">
        <v>42369</v>
      </c>
      <c r="D1665" s="2">
        <v>894638000</v>
      </c>
      <c r="E1665" s="2">
        <v>282037000</v>
      </c>
      <c r="F1665" s="2">
        <v>71733000</v>
      </c>
      <c r="G1665" t="s">
        <v>12</v>
      </c>
      <c r="H1665" s="2">
        <v>381277000</v>
      </c>
      <c r="I1665" t="s">
        <v>52</v>
      </c>
      <c r="J1665" t="s">
        <v>234</v>
      </c>
      <c r="K1665" s="2">
        <f>+Table1_1[[#This Row],[ Total Revenue ]]-Table1_1[[#This Row],[ Cost of Goods Sold ]]</f>
        <v>612601000</v>
      </c>
      <c r="L1665" s="2">
        <f>Table1_1[[#This Row],[Gross Profit (Total Revenue - Cost of Goods Sold)]]-SUM(F1665:H1665)</f>
        <v>159591000</v>
      </c>
      <c r="M1665" s="63">
        <f>1-(Table1_1[[#This Row],[ Cost of Goods Sold ]]/Table1_1[[#This Row],[ Total Revenue ]])</f>
        <v>0.68474735032493594</v>
      </c>
      <c r="N1665" s="63">
        <f>+Table1_1[[#This Row],[Operating Profit (Gross Profit - Total operating expenses)]]/Table1_1[[#This Row],[ Total Revenue ]]</f>
        <v>0.17838611818411471</v>
      </c>
    </row>
    <row r="1666" spans="1:14" x14ac:dyDescent="0.35">
      <c r="A1666" t="s">
        <v>527</v>
      </c>
      <c r="B1666" t="s">
        <v>17</v>
      </c>
      <c r="C1666" s="1">
        <v>42400</v>
      </c>
      <c r="D1666" s="2">
        <v>3924116000</v>
      </c>
      <c r="E1666" s="2">
        <v>2539783000</v>
      </c>
      <c r="F1666" s="2">
        <v>863354000</v>
      </c>
      <c r="G1666" t="s">
        <v>12</v>
      </c>
      <c r="H1666" t="s">
        <v>12</v>
      </c>
      <c r="I1666" t="s">
        <v>19</v>
      </c>
      <c r="J1666" t="s">
        <v>79</v>
      </c>
      <c r="K1666" s="2">
        <f>+Table1_1[[#This Row],[ Total Revenue ]]-Table1_1[[#This Row],[ Cost of Goods Sold ]]</f>
        <v>1384333000</v>
      </c>
      <c r="L1666" s="2">
        <f>Table1_1[[#This Row],[Gross Profit (Total Revenue - Cost of Goods Sold)]]-SUM(F1666:H1666)</f>
        <v>520979000</v>
      </c>
      <c r="M1666" s="63">
        <f>1-(Table1_1[[#This Row],[ Cost of Goods Sold ]]/Table1_1[[#This Row],[ Total Revenue ]])</f>
        <v>0.35277575892251911</v>
      </c>
      <c r="N1666" s="63">
        <f>+Table1_1[[#This Row],[Operating Profit (Gross Profit - Total operating expenses)]]/Table1_1[[#This Row],[ Total Revenue ]]</f>
        <v>0.13276340454767394</v>
      </c>
    </row>
    <row r="1667" spans="1:14" x14ac:dyDescent="0.35">
      <c r="A1667" t="s">
        <v>528</v>
      </c>
      <c r="B1667" t="s">
        <v>17</v>
      </c>
      <c r="C1667" s="1">
        <v>42735</v>
      </c>
      <c r="D1667" s="2">
        <v>184840000000</v>
      </c>
      <c r="E1667" s="2">
        <v>117038000000</v>
      </c>
      <c r="F1667" t="s">
        <v>12</v>
      </c>
      <c r="G1667" t="s">
        <v>12</v>
      </c>
      <c r="H1667" s="2">
        <v>54872000000</v>
      </c>
      <c r="I1667" t="s">
        <v>25</v>
      </c>
      <c r="J1667" t="s">
        <v>81</v>
      </c>
      <c r="K1667" s="2">
        <f>+Table1_1[[#This Row],[ Total Revenue ]]-Table1_1[[#This Row],[ Cost of Goods Sold ]]</f>
        <v>67802000000</v>
      </c>
      <c r="L1667" s="2">
        <f>Table1_1[[#This Row],[Gross Profit (Total Revenue - Cost of Goods Sold)]]-SUM(F1667:H1667)</f>
        <v>12930000000</v>
      </c>
      <c r="M1667" s="63">
        <f>1-(Table1_1[[#This Row],[ Cost of Goods Sold ]]/Table1_1[[#This Row],[ Total Revenue ]])</f>
        <v>0.36681454230685995</v>
      </c>
      <c r="N1667" s="63">
        <f>+Table1_1[[#This Row],[Operating Profit (Gross Profit - Total operating expenses)]]/Table1_1[[#This Row],[ Total Revenue ]]</f>
        <v>6.9952391257303612E-2</v>
      </c>
    </row>
    <row r="1668" spans="1:14" x14ac:dyDescent="0.35">
      <c r="A1668" t="s">
        <v>529</v>
      </c>
      <c r="B1668" t="s">
        <v>17</v>
      </c>
      <c r="C1668" s="1">
        <v>42369</v>
      </c>
      <c r="D1668" s="2">
        <v>10731300000</v>
      </c>
      <c r="E1668" s="2">
        <v>7209400000</v>
      </c>
      <c r="F1668" s="2">
        <v>835100000</v>
      </c>
      <c r="G1668" t="s">
        <v>12</v>
      </c>
      <c r="H1668" s="2">
        <v>1295700000</v>
      </c>
      <c r="I1668" t="s">
        <v>47</v>
      </c>
      <c r="J1668" t="s">
        <v>379</v>
      </c>
      <c r="K1668" s="2">
        <f>+Table1_1[[#This Row],[ Total Revenue ]]-Table1_1[[#This Row],[ Cost of Goods Sold ]]</f>
        <v>3521900000</v>
      </c>
      <c r="L1668" s="2">
        <f>Table1_1[[#This Row],[Gross Profit (Total Revenue - Cost of Goods Sold)]]-SUM(F1668:H1668)</f>
        <v>1391100000</v>
      </c>
      <c r="M1668" s="63">
        <f>1-(Table1_1[[#This Row],[ Cost of Goods Sold ]]/Table1_1[[#This Row],[ Total Revenue ]])</f>
        <v>0.32818950173790684</v>
      </c>
      <c r="N1668" s="63">
        <f>+Table1_1[[#This Row],[Operating Profit (Gross Profit - Total operating expenses)]]/Table1_1[[#This Row],[ Total Revenue ]]</f>
        <v>0.12963014732604625</v>
      </c>
    </row>
    <row r="1669" spans="1:14" x14ac:dyDescent="0.35">
      <c r="A1669" t="s">
        <v>530</v>
      </c>
      <c r="B1669" t="s">
        <v>17</v>
      </c>
      <c r="C1669" s="1">
        <v>42735</v>
      </c>
      <c r="D1669" s="2">
        <v>19941000000</v>
      </c>
      <c r="E1669" s="2">
        <v>3747000000</v>
      </c>
      <c r="F1669" s="2">
        <v>6884000000</v>
      </c>
      <c r="G1669" t="s">
        <v>12</v>
      </c>
      <c r="H1669" s="2">
        <v>2038000000</v>
      </c>
      <c r="I1669" t="s">
        <v>13</v>
      </c>
      <c r="J1669" t="s">
        <v>178</v>
      </c>
      <c r="K1669" s="2">
        <f>+Table1_1[[#This Row],[ Total Revenue ]]-Table1_1[[#This Row],[ Cost of Goods Sold ]]</f>
        <v>16194000000</v>
      </c>
      <c r="L1669" s="2">
        <f>Table1_1[[#This Row],[Gross Profit (Total Revenue - Cost of Goods Sold)]]-SUM(F1669:H1669)</f>
        <v>7272000000</v>
      </c>
      <c r="M1669" s="63">
        <f>1-(Table1_1[[#This Row],[ Cost of Goods Sold ]]/Table1_1[[#This Row],[ Total Revenue ]])</f>
        <v>0.81209568226267492</v>
      </c>
      <c r="N1669" s="63">
        <f>+Table1_1[[#This Row],[Operating Profit (Gross Profit - Total operating expenses)]]/Table1_1[[#This Row],[ Total Revenue ]]</f>
        <v>0.3646757935910937</v>
      </c>
    </row>
    <row r="1670" spans="1:14" x14ac:dyDescent="0.35">
      <c r="A1670" t="s">
        <v>531</v>
      </c>
      <c r="B1670" t="s">
        <v>17</v>
      </c>
      <c r="C1670" s="1">
        <v>42369</v>
      </c>
      <c r="D1670" s="2">
        <v>58363000000</v>
      </c>
      <c r="E1670" s="2">
        <v>12947000000</v>
      </c>
      <c r="F1670" s="2">
        <v>35664000000</v>
      </c>
      <c r="G1670" t="s">
        <v>12</v>
      </c>
      <c r="H1670" s="2">
        <v>2084000000</v>
      </c>
      <c r="I1670" t="s">
        <v>13</v>
      </c>
      <c r="J1670" t="s">
        <v>146</v>
      </c>
      <c r="K1670" s="2">
        <f>+Table1_1[[#This Row],[ Total Revenue ]]-Table1_1[[#This Row],[ Cost of Goods Sold ]]</f>
        <v>45416000000</v>
      </c>
      <c r="L1670" s="2">
        <f>Table1_1[[#This Row],[Gross Profit (Total Revenue - Cost of Goods Sold)]]-SUM(F1670:H1670)</f>
        <v>7668000000</v>
      </c>
      <c r="M1670" s="63">
        <f>1-(Table1_1[[#This Row],[ Cost of Goods Sold ]]/Table1_1[[#This Row],[ Total Revenue ]])</f>
        <v>0.77816424789678396</v>
      </c>
      <c r="N1670" s="63">
        <f>+Table1_1[[#This Row],[Operating Profit (Gross Profit - Total operating expenses)]]/Table1_1[[#This Row],[ Total Revenue ]]</f>
        <v>0.13138461011257133</v>
      </c>
    </row>
    <row r="1671" spans="1:14" x14ac:dyDescent="0.35">
      <c r="A1671" t="s">
        <v>532</v>
      </c>
      <c r="B1671" t="s">
        <v>17</v>
      </c>
      <c r="C1671" s="1">
        <v>42400</v>
      </c>
      <c r="D1671" s="2">
        <v>3445134000</v>
      </c>
      <c r="E1671" s="2">
        <v>2243232000</v>
      </c>
      <c r="F1671" s="2">
        <v>848323000</v>
      </c>
      <c r="G1671" t="s">
        <v>12</v>
      </c>
      <c r="H1671" t="s">
        <v>12</v>
      </c>
      <c r="I1671" t="s">
        <v>19</v>
      </c>
      <c r="J1671" t="s">
        <v>257</v>
      </c>
      <c r="K1671" s="2">
        <f>+Table1_1[[#This Row],[ Total Revenue ]]-Table1_1[[#This Row],[ Cost of Goods Sold ]]</f>
        <v>1201902000</v>
      </c>
      <c r="L1671" s="2">
        <f>Table1_1[[#This Row],[Gross Profit (Total Revenue - Cost of Goods Sold)]]-SUM(F1671:H1671)</f>
        <v>353579000</v>
      </c>
      <c r="M1671" s="63">
        <f>1-(Table1_1[[#This Row],[ Cost of Goods Sold ]]/Table1_1[[#This Row],[ Total Revenue ]])</f>
        <v>0.34886944890967952</v>
      </c>
      <c r="N1671" s="63">
        <f>+Table1_1[[#This Row],[Operating Profit (Gross Profit - Total operating expenses)]]/Table1_1[[#This Row],[ Total Revenue ]]</f>
        <v>0.10263142159347068</v>
      </c>
    </row>
    <row r="1672" spans="1:14" x14ac:dyDescent="0.35">
      <c r="A1672" t="s">
        <v>533</v>
      </c>
      <c r="B1672" t="s">
        <v>17</v>
      </c>
      <c r="C1672" s="1">
        <v>42582</v>
      </c>
      <c r="D1672" s="2">
        <v>2220300000</v>
      </c>
      <c r="E1672" s="2">
        <v>1465500000</v>
      </c>
      <c r="F1672" s="2">
        <v>425100000</v>
      </c>
      <c r="G1672" s="2">
        <v>55500000</v>
      </c>
      <c r="H1672" t="s">
        <v>12</v>
      </c>
      <c r="I1672" t="s">
        <v>47</v>
      </c>
      <c r="J1672" t="s">
        <v>105</v>
      </c>
      <c r="K1672" s="2">
        <f>+Table1_1[[#This Row],[ Total Revenue ]]-Table1_1[[#This Row],[ Cost of Goods Sold ]]</f>
        <v>754800000</v>
      </c>
      <c r="L1672" s="2">
        <f>Table1_1[[#This Row],[Gross Profit (Total Revenue - Cost of Goods Sold)]]-SUM(F1672:H1672)</f>
        <v>274200000</v>
      </c>
      <c r="M1672" s="63">
        <f>1-(Table1_1[[#This Row],[ Cost of Goods Sold ]]/Table1_1[[#This Row],[ Total Revenue ]])</f>
        <v>0.33995406026212671</v>
      </c>
      <c r="N1672" s="63">
        <f>+Table1_1[[#This Row],[Operating Profit (Gross Profit - Total operating expenses)]]/Table1_1[[#This Row],[ Total Revenue ]]</f>
        <v>0.1234968247534117</v>
      </c>
    </row>
    <row r="1673" spans="1:14" x14ac:dyDescent="0.35">
      <c r="A1673" t="s">
        <v>534</v>
      </c>
      <c r="B1673" t="s">
        <v>17</v>
      </c>
      <c r="C1673" s="1">
        <v>42735</v>
      </c>
      <c r="D1673" s="2">
        <v>57244000000</v>
      </c>
      <c r="E1673" s="2">
        <v>41460000000</v>
      </c>
      <c r="F1673" s="2">
        <v>5275000000</v>
      </c>
      <c r="G1673" s="2">
        <v>2337000000</v>
      </c>
      <c r="H1673" t="s">
        <v>12</v>
      </c>
      <c r="I1673" t="s">
        <v>13</v>
      </c>
      <c r="J1673" t="s">
        <v>164</v>
      </c>
      <c r="K1673" s="2">
        <f>+Table1_1[[#This Row],[ Total Revenue ]]-Table1_1[[#This Row],[ Cost of Goods Sold ]]</f>
        <v>15784000000</v>
      </c>
      <c r="L1673" s="2">
        <f>Table1_1[[#This Row],[Gross Profit (Total Revenue - Cost of Goods Sold)]]-SUM(F1673:H1673)</f>
        <v>8172000000</v>
      </c>
      <c r="M1673" s="63">
        <f>1-(Table1_1[[#This Row],[ Cost of Goods Sold ]]/Table1_1[[#This Row],[ Total Revenue ]])</f>
        <v>0.27573195444064003</v>
      </c>
      <c r="N1673" s="63">
        <f>+Table1_1[[#This Row],[Operating Profit (Gross Profit - Total operating expenses)]]/Table1_1[[#This Row],[ Total Revenue ]]</f>
        <v>0.1427573195444064</v>
      </c>
    </row>
    <row r="1674" spans="1:14" x14ac:dyDescent="0.35">
      <c r="A1674" t="s">
        <v>535</v>
      </c>
      <c r="B1674" t="s">
        <v>17</v>
      </c>
      <c r="C1674" s="1">
        <v>42643</v>
      </c>
      <c r="D1674" s="2">
        <v>15082000000</v>
      </c>
      <c r="E1674" s="2">
        <v>2226000000</v>
      </c>
      <c r="F1674" s="2">
        <v>4469000000</v>
      </c>
      <c r="G1674" t="s">
        <v>12</v>
      </c>
      <c r="H1674" s="2">
        <v>502000000</v>
      </c>
      <c r="I1674" t="s">
        <v>22</v>
      </c>
      <c r="J1674" t="s">
        <v>57</v>
      </c>
      <c r="K1674" s="2">
        <f>+Table1_1[[#This Row],[ Total Revenue ]]-Table1_1[[#This Row],[ Cost of Goods Sold ]]</f>
        <v>12856000000</v>
      </c>
      <c r="L1674" s="2">
        <f>Table1_1[[#This Row],[Gross Profit (Total Revenue - Cost of Goods Sold)]]-SUM(F1674:H1674)</f>
        <v>7885000000</v>
      </c>
      <c r="M1674" s="63">
        <f>1-(Table1_1[[#This Row],[ Cost of Goods Sold ]]/Table1_1[[#This Row],[ Total Revenue ]])</f>
        <v>0.85240684259382049</v>
      </c>
      <c r="N1674" s="63">
        <f>+Table1_1[[#This Row],[Operating Profit (Gross Profit - Total operating expenses)]]/Table1_1[[#This Row],[ Total Revenue ]]</f>
        <v>0.52280864606816069</v>
      </c>
    </row>
    <row r="1675" spans="1:14" x14ac:dyDescent="0.35">
      <c r="A1675" t="s">
        <v>536</v>
      </c>
      <c r="B1675" t="s">
        <v>17</v>
      </c>
      <c r="C1675" s="1">
        <v>42643</v>
      </c>
      <c r="D1675" s="2">
        <v>3217800000</v>
      </c>
      <c r="E1675" s="2">
        <v>1856500000</v>
      </c>
      <c r="F1675" s="2">
        <v>557000000</v>
      </c>
      <c r="G1675" s="2">
        <v>253500000</v>
      </c>
      <c r="H1675" t="s">
        <v>12</v>
      </c>
      <c r="I1675" t="s">
        <v>25</v>
      </c>
      <c r="J1675" t="s">
        <v>30</v>
      </c>
      <c r="K1675" s="2">
        <f>+Table1_1[[#This Row],[ Total Revenue ]]-Table1_1[[#This Row],[ Cost of Goods Sold ]]</f>
        <v>1361300000</v>
      </c>
      <c r="L1675" s="2">
        <f>Table1_1[[#This Row],[Gross Profit (Total Revenue - Cost of Goods Sold)]]-SUM(F1675:H1675)</f>
        <v>550800000</v>
      </c>
      <c r="M1675" s="63">
        <f>1-(Table1_1[[#This Row],[ Cost of Goods Sold ]]/Table1_1[[#This Row],[ Total Revenue ]])</f>
        <v>0.42305301758965752</v>
      </c>
      <c r="N1675" s="63">
        <f>+Table1_1[[#This Row],[Operating Profit (Gross Profit - Total operating expenses)]]/Table1_1[[#This Row],[ Total Revenue ]]</f>
        <v>0.17117285101622226</v>
      </c>
    </row>
    <row r="1676" spans="1:14" x14ac:dyDescent="0.35">
      <c r="A1676" t="s">
        <v>537</v>
      </c>
      <c r="B1676" t="s">
        <v>17</v>
      </c>
      <c r="C1676" s="1">
        <v>42371</v>
      </c>
      <c r="D1676" s="2">
        <v>12376744000</v>
      </c>
      <c r="E1676" s="2">
        <v>6393800000</v>
      </c>
      <c r="F1676" s="2">
        <v>4178386000</v>
      </c>
      <c r="G1676" t="s">
        <v>12</v>
      </c>
      <c r="H1676" t="s">
        <v>12</v>
      </c>
      <c r="I1676" t="s">
        <v>19</v>
      </c>
      <c r="J1676" t="s">
        <v>289</v>
      </c>
      <c r="K1676" s="2">
        <f>+Table1_1[[#This Row],[ Total Revenue ]]-Table1_1[[#This Row],[ Cost of Goods Sold ]]</f>
        <v>5982944000</v>
      </c>
      <c r="L1676" s="2">
        <f>Table1_1[[#This Row],[Gross Profit (Total Revenue - Cost of Goods Sold)]]-SUM(F1676:H1676)</f>
        <v>1804558000</v>
      </c>
      <c r="M1676" s="63">
        <f>1-(Table1_1[[#This Row],[ Cost of Goods Sold ]]/Table1_1[[#This Row],[ Total Revenue ]])</f>
        <v>0.48340209670653278</v>
      </c>
      <c r="N1676" s="63">
        <f>+Table1_1[[#This Row],[Operating Profit (Gross Profit - Total operating expenses)]]/Table1_1[[#This Row],[ Total Revenue ]]</f>
        <v>0.14580232086888117</v>
      </c>
    </row>
    <row r="1677" spans="1:14" x14ac:dyDescent="0.35">
      <c r="A1677" t="s">
        <v>538</v>
      </c>
      <c r="B1677" t="s">
        <v>17</v>
      </c>
      <c r="C1677" s="1">
        <v>42643</v>
      </c>
      <c r="D1677" s="2">
        <v>12488000000</v>
      </c>
      <c r="E1677" s="2">
        <v>6684000000</v>
      </c>
      <c r="F1677" s="2">
        <v>2851000000</v>
      </c>
      <c r="G1677" t="s">
        <v>12</v>
      </c>
      <c r="H1677" s="2">
        <v>221000000</v>
      </c>
      <c r="I1677" t="s">
        <v>19</v>
      </c>
      <c r="J1677" t="s">
        <v>204</v>
      </c>
      <c r="K1677" s="2">
        <f>+Table1_1[[#This Row],[ Total Revenue ]]-Table1_1[[#This Row],[ Cost of Goods Sold ]]</f>
        <v>5804000000</v>
      </c>
      <c r="L1677" s="2">
        <f>Table1_1[[#This Row],[Gross Profit (Total Revenue - Cost of Goods Sold)]]-SUM(F1677:H1677)</f>
        <v>2732000000</v>
      </c>
      <c r="M1677" s="63">
        <f>1-(Table1_1[[#This Row],[ Cost of Goods Sold ]]/Table1_1[[#This Row],[ Total Revenue ]])</f>
        <v>0.46476617552850741</v>
      </c>
      <c r="N1677" s="63">
        <f>+Table1_1[[#This Row],[Operating Profit (Gross Profit - Total operating expenses)]]/Table1_1[[#This Row],[ Total Revenue ]]</f>
        <v>0.21877001921844971</v>
      </c>
    </row>
    <row r="1678" spans="1:14" x14ac:dyDescent="0.35">
      <c r="A1678" t="s">
        <v>539</v>
      </c>
      <c r="B1678" t="s">
        <v>17</v>
      </c>
      <c r="C1678" s="1">
        <v>42369</v>
      </c>
      <c r="D1678" s="2">
        <v>87804000000</v>
      </c>
      <c r="E1678" s="2">
        <v>74651000000</v>
      </c>
      <c r="F1678" s="2">
        <v>4953000000</v>
      </c>
      <c r="G1678" t="s">
        <v>12</v>
      </c>
      <c r="H1678" s="2">
        <v>1842000000</v>
      </c>
      <c r="I1678" t="s">
        <v>83</v>
      </c>
      <c r="J1678" t="s">
        <v>341</v>
      </c>
      <c r="K1678" s="2">
        <f>+Table1_1[[#This Row],[ Total Revenue ]]-Table1_1[[#This Row],[ Cost of Goods Sold ]]</f>
        <v>13153000000</v>
      </c>
      <c r="L1678" s="2">
        <f>Table1_1[[#This Row],[Gross Profit (Total Revenue - Cost of Goods Sold)]]-SUM(F1678:H1678)</f>
        <v>6358000000</v>
      </c>
      <c r="M1678" s="63">
        <f>1-(Table1_1[[#This Row],[ Cost of Goods Sold ]]/Table1_1[[#This Row],[ Total Revenue ]])</f>
        <v>0.14979955355109109</v>
      </c>
      <c r="N1678" s="63">
        <f>+Table1_1[[#This Row],[Operating Profit (Gross Profit - Total operating expenses)]]/Table1_1[[#This Row],[ Total Revenue ]]</f>
        <v>7.2411279668352244E-2</v>
      </c>
    </row>
    <row r="1679" spans="1:14" x14ac:dyDescent="0.35">
      <c r="A1679" t="s">
        <v>540</v>
      </c>
      <c r="B1679" t="s">
        <v>17</v>
      </c>
      <c r="C1679" s="1">
        <v>42369</v>
      </c>
      <c r="D1679" s="2">
        <v>3422181000</v>
      </c>
      <c r="E1679" s="2">
        <v>2564648000</v>
      </c>
      <c r="F1679" s="2">
        <v>312694000</v>
      </c>
      <c r="G1679" t="s">
        <v>12</v>
      </c>
      <c r="H1679" t="s">
        <v>12</v>
      </c>
      <c r="I1679" t="s">
        <v>59</v>
      </c>
      <c r="J1679" t="s">
        <v>387</v>
      </c>
      <c r="K1679" s="2">
        <f>+Table1_1[[#This Row],[ Total Revenue ]]-Table1_1[[#This Row],[ Cost of Goods Sold ]]</f>
        <v>857533000</v>
      </c>
      <c r="L1679" s="2">
        <f>Table1_1[[#This Row],[Gross Profit (Total Revenue - Cost of Goods Sold)]]-SUM(F1679:H1679)</f>
        <v>544839000</v>
      </c>
      <c r="M1679" s="63">
        <f>1-(Table1_1[[#This Row],[ Cost of Goods Sold ]]/Table1_1[[#This Row],[ Total Revenue ]])</f>
        <v>0.25058084303547945</v>
      </c>
      <c r="N1679" s="63">
        <f>+Table1_1[[#This Row],[Operating Profit (Gross Profit - Total operating expenses)]]/Table1_1[[#This Row],[ Total Revenue ]]</f>
        <v>0.15920811903286239</v>
      </c>
    </row>
    <row r="1680" spans="1:14" x14ac:dyDescent="0.35">
      <c r="A1680" t="s">
        <v>541</v>
      </c>
      <c r="B1680" t="s">
        <v>17</v>
      </c>
      <c r="C1680" s="1">
        <v>42735</v>
      </c>
      <c r="D1680" s="2">
        <v>2506202000</v>
      </c>
      <c r="E1680" s="2">
        <v>1024336000</v>
      </c>
      <c r="F1680" s="2">
        <v>179279000</v>
      </c>
      <c r="G1680" t="s">
        <v>12</v>
      </c>
      <c r="H1680" s="2">
        <v>565059000</v>
      </c>
      <c r="I1680" t="s">
        <v>52</v>
      </c>
      <c r="J1680" t="s">
        <v>53</v>
      </c>
      <c r="K1680" s="2">
        <f>+Table1_1[[#This Row],[ Total Revenue ]]-Table1_1[[#This Row],[ Cost of Goods Sold ]]</f>
        <v>1481866000</v>
      </c>
      <c r="L1680" s="2">
        <f>Table1_1[[#This Row],[Gross Profit (Total Revenue - Cost of Goods Sold)]]-SUM(F1680:H1680)</f>
        <v>737528000</v>
      </c>
      <c r="M1680" s="63">
        <f>1-(Table1_1[[#This Row],[ Cost of Goods Sold ]]/Table1_1[[#This Row],[ Total Revenue ]])</f>
        <v>0.59127955368322271</v>
      </c>
      <c r="N1680" s="63">
        <f>+Table1_1[[#This Row],[Operating Profit (Gross Profit - Total operating expenses)]]/Table1_1[[#This Row],[ Total Revenue ]]</f>
        <v>0.29428114732970445</v>
      </c>
    </row>
    <row r="1681" spans="1:14" x14ac:dyDescent="0.35">
      <c r="A1681" t="s">
        <v>542</v>
      </c>
      <c r="B1681" t="s">
        <v>17</v>
      </c>
      <c r="C1681" s="1">
        <v>42369</v>
      </c>
      <c r="D1681" s="2">
        <v>2068010000</v>
      </c>
      <c r="E1681" s="2">
        <v>803274000</v>
      </c>
      <c r="F1681" s="2">
        <v>312690000</v>
      </c>
      <c r="G1681" t="s">
        <v>12</v>
      </c>
      <c r="H1681" s="2">
        <v>215484000</v>
      </c>
      <c r="I1681" t="s">
        <v>13</v>
      </c>
      <c r="J1681" t="s">
        <v>211</v>
      </c>
      <c r="K1681" s="2">
        <f>+Table1_1[[#This Row],[ Total Revenue ]]-Table1_1[[#This Row],[ Cost of Goods Sold ]]</f>
        <v>1264736000</v>
      </c>
      <c r="L1681" s="2">
        <f>Table1_1[[#This Row],[Gross Profit (Total Revenue - Cost of Goods Sold)]]-SUM(F1681:H1681)</f>
        <v>736562000</v>
      </c>
      <c r="M1681" s="63">
        <f>1-(Table1_1[[#This Row],[ Cost of Goods Sold ]]/Table1_1[[#This Row],[ Total Revenue ]])</f>
        <v>0.61157151077606009</v>
      </c>
      <c r="N1681" s="63">
        <f>+Table1_1[[#This Row],[Operating Profit (Gross Profit - Total operating expenses)]]/Table1_1[[#This Row],[ Total Revenue ]]</f>
        <v>0.35616945759449908</v>
      </c>
    </row>
    <row r="1682" spans="1:14" x14ac:dyDescent="0.35">
      <c r="A1682" t="s">
        <v>543</v>
      </c>
      <c r="B1682" t="s">
        <v>17</v>
      </c>
      <c r="C1682" s="1">
        <v>42369</v>
      </c>
      <c r="D1682" s="2">
        <v>1059366000</v>
      </c>
      <c r="E1682" s="2">
        <v>192788000</v>
      </c>
      <c r="F1682" s="2">
        <v>196914000</v>
      </c>
      <c r="G1682" s="2">
        <v>63718000</v>
      </c>
      <c r="H1682" t="s">
        <v>12</v>
      </c>
      <c r="I1682" t="s">
        <v>22</v>
      </c>
      <c r="J1682" t="s">
        <v>57</v>
      </c>
      <c r="K1682" s="2">
        <f>+Table1_1[[#This Row],[ Total Revenue ]]-Table1_1[[#This Row],[ Cost of Goods Sold ]]</f>
        <v>866578000</v>
      </c>
      <c r="L1682" s="2">
        <f>Table1_1[[#This Row],[Gross Profit (Total Revenue - Cost of Goods Sold)]]-SUM(F1682:H1682)</f>
        <v>605946000</v>
      </c>
      <c r="M1682" s="63">
        <f>1-(Table1_1[[#This Row],[ Cost of Goods Sold ]]/Table1_1[[#This Row],[ Total Revenue ]])</f>
        <v>0.8180156810771726</v>
      </c>
      <c r="N1682" s="63">
        <f>+Table1_1[[#This Row],[Operating Profit (Gross Profit - Total operating expenses)]]/Table1_1[[#This Row],[ Total Revenue ]]</f>
        <v>0.57198928415675032</v>
      </c>
    </row>
    <row r="1683" spans="1:14" x14ac:dyDescent="0.35">
      <c r="A1683" t="s">
        <v>544</v>
      </c>
      <c r="B1683" t="s">
        <v>17</v>
      </c>
      <c r="C1683" s="1">
        <v>42369</v>
      </c>
      <c r="D1683" s="2">
        <v>1032336000</v>
      </c>
      <c r="E1683" s="2">
        <v>124512000</v>
      </c>
      <c r="F1683" s="2">
        <v>376575000</v>
      </c>
      <c r="G1683" s="2">
        <v>995922000</v>
      </c>
      <c r="H1683" t="s">
        <v>12</v>
      </c>
      <c r="I1683" t="s">
        <v>25</v>
      </c>
      <c r="J1683" t="s">
        <v>66</v>
      </c>
      <c r="K1683" s="2">
        <f>+Table1_1[[#This Row],[ Total Revenue ]]-Table1_1[[#This Row],[ Cost of Goods Sold ]]</f>
        <v>907824000</v>
      </c>
      <c r="L1683" s="2">
        <f>Table1_1[[#This Row],[Gross Profit (Total Revenue - Cost of Goods Sold)]]-SUM(F1683:H1683)</f>
        <v>-464673000</v>
      </c>
      <c r="M1683" s="63">
        <f>1-(Table1_1[[#This Row],[ Cost of Goods Sold ]]/Table1_1[[#This Row],[ Total Revenue ]])</f>
        <v>0.87938810619798202</v>
      </c>
      <c r="N1683" s="63">
        <f>+Table1_1[[#This Row],[Operating Profit (Gross Profit - Total operating expenses)]]/Table1_1[[#This Row],[ Total Revenue ]]</f>
        <v>-0.45011798484214444</v>
      </c>
    </row>
    <row r="1684" spans="1:14" x14ac:dyDescent="0.35">
      <c r="A1684" t="s">
        <v>545</v>
      </c>
      <c r="B1684" t="s">
        <v>17</v>
      </c>
      <c r="C1684" s="1">
        <v>42735</v>
      </c>
      <c r="D1684" s="2">
        <v>3442646000</v>
      </c>
      <c r="E1684" s="2">
        <v>1442073000</v>
      </c>
      <c r="F1684" s="2">
        <v>136863000</v>
      </c>
      <c r="G1684" t="s">
        <v>12</v>
      </c>
      <c r="H1684" s="2">
        <v>898924000</v>
      </c>
      <c r="I1684" t="s">
        <v>52</v>
      </c>
      <c r="J1684" t="s">
        <v>53</v>
      </c>
      <c r="K1684" s="2">
        <f>+Table1_1[[#This Row],[ Total Revenue ]]-Table1_1[[#This Row],[ Cost of Goods Sold ]]</f>
        <v>2000573000</v>
      </c>
      <c r="L1684" s="2">
        <f>Table1_1[[#This Row],[Gross Profit (Total Revenue - Cost of Goods Sold)]]-SUM(F1684:H1684)</f>
        <v>964786000</v>
      </c>
      <c r="M1684" s="63">
        <f>1-(Table1_1[[#This Row],[ Cost of Goods Sold ]]/Table1_1[[#This Row],[ Total Revenue ]])</f>
        <v>0.58111493310668594</v>
      </c>
      <c r="N1684" s="63">
        <f>+Table1_1[[#This Row],[Operating Profit (Gross Profit - Total operating expenses)]]/Table1_1[[#This Row],[ Total Revenue ]]</f>
        <v>0.28024548559451073</v>
      </c>
    </row>
    <row r="1685" spans="1:14" x14ac:dyDescent="0.35">
      <c r="A1685" t="s">
        <v>546</v>
      </c>
      <c r="B1685" t="s">
        <v>17</v>
      </c>
      <c r="C1685" s="1">
        <v>42369</v>
      </c>
      <c r="D1685" s="2">
        <v>131620000000</v>
      </c>
      <c r="E1685" s="2">
        <v>52557000000</v>
      </c>
      <c r="F1685" s="2">
        <v>29986000000</v>
      </c>
      <c r="G1685" t="s">
        <v>12</v>
      </c>
      <c r="H1685" s="2">
        <v>16017000000</v>
      </c>
      <c r="I1685" t="s">
        <v>182</v>
      </c>
      <c r="J1685" t="s">
        <v>183</v>
      </c>
      <c r="K1685" s="2">
        <f>+Table1_1[[#This Row],[ Total Revenue ]]-Table1_1[[#This Row],[ Cost of Goods Sold ]]</f>
        <v>79063000000</v>
      </c>
      <c r="L1685" s="2">
        <f>Table1_1[[#This Row],[Gross Profit (Total Revenue - Cost of Goods Sold)]]-SUM(F1685:H1685)</f>
        <v>33060000000</v>
      </c>
      <c r="M1685" s="63">
        <f>1-(Table1_1[[#This Row],[ Cost of Goods Sold ]]/Table1_1[[#This Row],[ Total Revenue ]])</f>
        <v>0.60069138428810209</v>
      </c>
      <c r="N1685" s="63">
        <f>+Table1_1[[#This Row],[Operating Profit (Gross Profit - Total operating expenses)]]/Table1_1[[#This Row],[ Total Revenue ]]</f>
        <v>0.25117763257863546</v>
      </c>
    </row>
    <row r="1686" spans="1:14" x14ac:dyDescent="0.35">
      <c r="A1686" t="s">
        <v>547</v>
      </c>
      <c r="B1686" t="s">
        <v>17</v>
      </c>
      <c r="C1686" s="1">
        <v>42369</v>
      </c>
      <c r="D1686" s="2">
        <v>2042332000</v>
      </c>
      <c r="E1686" s="2">
        <v>842672000</v>
      </c>
      <c r="F1686" s="2">
        <v>495747000</v>
      </c>
      <c r="G1686" s="2">
        <v>118545000</v>
      </c>
      <c r="H1686" s="2">
        <v>10123000</v>
      </c>
      <c r="I1686" t="s">
        <v>25</v>
      </c>
      <c r="J1686" t="s">
        <v>28</v>
      </c>
      <c r="K1686" s="2">
        <f>+Table1_1[[#This Row],[ Total Revenue ]]-Table1_1[[#This Row],[ Cost of Goods Sold ]]</f>
        <v>1199660000</v>
      </c>
      <c r="L1686" s="2">
        <f>Table1_1[[#This Row],[Gross Profit (Total Revenue - Cost of Goods Sold)]]-SUM(F1686:H1686)</f>
        <v>575245000</v>
      </c>
      <c r="M1686" s="63">
        <f>1-(Table1_1[[#This Row],[ Cost of Goods Sold ]]/Table1_1[[#This Row],[ Total Revenue ]])</f>
        <v>0.58739715188323938</v>
      </c>
      <c r="N1686" s="63">
        <f>+Table1_1[[#This Row],[Operating Profit (Gross Profit - Total operating expenses)]]/Table1_1[[#This Row],[ Total Revenue ]]</f>
        <v>0.28166086610795893</v>
      </c>
    </row>
    <row r="1687" spans="1:14" x14ac:dyDescent="0.35">
      <c r="A1687" t="s">
        <v>548</v>
      </c>
      <c r="B1687" t="s">
        <v>17</v>
      </c>
      <c r="C1687" s="1">
        <v>42552</v>
      </c>
      <c r="D1687" s="2">
        <v>12994000000</v>
      </c>
      <c r="E1687" s="2">
        <v>9559000000</v>
      </c>
      <c r="F1687" s="2">
        <v>1342000000</v>
      </c>
      <c r="G1687" s="2">
        <v>1627000000</v>
      </c>
      <c r="H1687" t="s">
        <v>12</v>
      </c>
      <c r="I1687" t="s">
        <v>22</v>
      </c>
      <c r="J1687" t="s">
        <v>489</v>
      </c>
      <c r="K1687" s="2">
        <f>+Table1_1[[#This Row],[ Total Revenue ]]-Table1_1[[#This Row],[ Cost of Goods Sold ]]</f>
        <v>3435000000</v>
      </c>
      <c r="L1687" s="2">
        <f>Table1_1[[#This Row],[Gross Profit (Total Revenue - Cost of Goods Sold)]]-SUM(F1687:H1687)</f>
        <v>466000000</v>
      </c>
      <c r="M1687" s="63">
        <f>1-(Table1_1[[#This Row],[ Cost of Goods Sold ]]/Table1_1[[#This Row],[ Total Revenue ]])</f>
        <v>0.26435277820532554</v>
      </c>
      <c r="N1687" s="63">
        <f>+Table1_1[[#This Row],[Operating Profit (Gross Profit - Total operating expenses)]]/Table1_1[[#This Row],[ Total Revenue ]]</f>
        <v>3.5862705864245038E-2</v>
      </c>
    </row>
    <row r="1688" spans="1:14" x14ac:dyDescent="0.35">
      <c r="A1688" t="s">
        <v>549</v>
      </c>
      <c r="B1688" t="s">
        <v>17</v>
      </c>
      <c r="C1688" s="1">
        <v>42369</v>
      </c>
      <c r="D1688" s="2">
        <v>5926100000</v>
      </c>
      <c r="E1688" s="2">
        <v>3949400000</v>
      </c>
      <c r="F1688" s="2">
        <v>164400000</v>
      </c>
      <c r="G1688" t="s">
        <v>12</v>
      </c>
      <c r="H1688" s="2">
        <v>561800000</v>
      </c>
      <c r="I1688" t="s">
        <v>42</v>
      </c>
      <c r="J1688" t="s">
        <v>45</v>
      </c>
      <c r="K1688" s="2">
        <f>+Table1_1[[#This Row],[ Total Revenue ]]-Table1_1[[#This Row],[ Cost of Goods Sold ]]</f>
        <v>1976700000</v>
      </c>
      <c r="L1688" s="2">
        <f>Table1_1[[#This Row],[Gross Profit (Total Revenue - Cost of Goods Sold)]]-SUM(F1688:H1688)</f>
        <v>1250500000</v>
      </c>
      <c r="M1688" s="63">
        <f>1-(Table1_1[[#This Row],[ Cost of Goods Sold ]]/Table1_1[[#This Row],[ Total Revenue ]])</f>
        <v>0.33355832672415253</v>
      </c>
      <c r="N1688" s="63">
        <f>+Table1_1[[#This Row],[Operating Profit (Gross Profit - Total operating expenses)]]/Table1_1[[#This Row],[ Total Revenue ]]</f>
        <v>0.21101567641450533</v>
      </c>
    </row>
    <row r="1689" spans="1:14" x14ac:dyDescent="0.35">
      <c r="A1689" t="s">
        <v>550</v>
      </c>
      <c r="B1689" t="s">
        <v>17</v>
      </c>
      <c r="C1689" s="1">
        <v>42369</v>
      </c>
      <c r="D1689" s="2">
        <v>90033000000</v>
      </c>
      <c r="E1689" s="2">
        <v>963000000</v>
      </c>
      <c r="F1689" s="2">
        <v>48728000000</v>
      </c>
      <c r="G1689" t="s">
        <v>12</v>
      </c>
      <c r="H1689" s="2">
        <v>3688000000</v>
      </c>
      <c r="I1689" t="s">
        <v>47</v>
      </c>
      <c r="J1689" t="s">
        <v>105</v>
      </c>
      <c r="K1689" s="2">
        <f>+Table1_1[[#This Row],[ Total Revenue ]]-Table1_1[[#This Row],[ Cost of Goods Sold ]]</f>
        <v>89070000000</v>
      </c>
      <c r="L1689" s="2">
        <f>Table1_1[[#This Row],[Gross Profit (Total Revenue - Cost of Goods Sold)]]-SUM(F1689:H1689)</f>
        <v>36654000000</v>
      </c>
      <c r="M1689" s="63">
        <f>1-(Table1_1[[#This Row],[ Cost of Goods Sold ]]/Table1_1[[#This Row],[ Total Revenue ]])</f>
        <v>0.98930392189530503</v>
      </c>
      <c r="N1689" s="63">
        <f>+Table1_1[[#This Row],[Operating Profit (Gross Profit - Total operating expenses)]]/Table1_1[[#This Row],[ Total Revenue ]]</f>
        <v>0.40711739029022692</v>
      </c>
    </row>
    <row r="1690" spans="1:14" x14ac:dyDescent="0.35">
      <c r="A1690" t="s">
        <v>551</v>
      </c>
      <c r="B1690" t="s">
        <v>17</v>
      </c>
      <c r="C1690" s="1">
        <v>42638</v>
      </c>
      <c r="D1690" s="2">
        <v>15724000000</v>
      </c>
      <c r="E1690" s="2">
        <v>10313000000</v>
      </c>
      <c r="F1690" s="2">
        <v>4477000000</v>
      </c>
      <c r="G1690" t="s">
        <v>12</v>
      </c>
      <c r="H1690" t="s">
        <v>12</v>
      </c>
      <c r="I1690" t="s">
        <v>36</v>
      </c>
      <c r="J1690" t="s">
        <v>346</v>
      </c>
      <c r="K1690" s="2">
        <f>+Table1_1[[#This Row],[ Total Revenue ]]-Table1_1[[#This Row],[ Cost of Goods Sold ]]</f>
        <v>5411000000</v>
      </c>
      <c r="L1690" s="2">
        <f>Table1_1[[#This Row],[Gross Profit (Total Revenue - Cost of Goods Sold)]]-SUM(F1690:H1690)</f>
        <v>934000000</v>
      </c>
      <c r="M1690" s="63">
        <f>1-(Table1_1[[#This Row],[ Cost of Goods Sold ]]/Table1_1[[#This Row],[ Total Revenue ]])</f>
        <v>0.34412363266344437</v>
      </c>
      <c r="N1690" s="63">
        <f>+Table1_1[[#This Row],[Operating Profit (Gross Profit - Total operating expenses)]]/Table1_1[[#This Row],[ Total Revenue ]]</f>
        <v>5.9399643856525054E-2</v>
      </c>
    </row>
    <row r="1691" spans="1:14" x14ac:dyDescent="0.35">
      <c r="A1691" t="s">
        <v>552</v>
      </c>
      <c r="B1691" t="s">
        <v>17</v>
      </c>
      <c r="C1691" s="1">
        <v>42735</v>
      </c>
      <c r="D1691" s="2">
        <v>20718000000</v>
      </c>
      <c r="E1691" s="2">
        <v>17036000000</v>
      </c>
      <c r="F1691" s="2">
        <v>2084000000</v>
      </c>
      <c r="G1691" t="s">
        <v>12</v>
      </c>
      <c r="H1691" s="2">
        <v>71000000</v>
      </c>
      <c r="I1691" t="s">
        <v>19</v>
      </c>
      <c r="J1691" t="s">
        <v>480</v>
      </c>
      <c r="K1691" s="2">
        <f>+Table1_1[[#This Row],[ Total Revenue ]]-Table1_1[[#This Row],[ Cost of Goods Sold ]]</f>
        <v>3682000000</v>
      </c>
      <c r="L1691" s="2">
        <f>Table1_1[[#This Row],[Gross Profit (Total Revenue - Cost of Goods Sold)]]-SUM(F1691:H1691)</f>
        <v>1527000000</v>
      </c>
      <c r="M1691" s="63">
        <f>1-(Table1_1[[#This Row],[ Cost of Goods Sold ]]/Table1_1[[#This Row],[ Total Revenue ]])</f>
        <v>0.17771985712906646</v>
      </c>
      <c r="N1691" s="63">
        <f>+Table1_1[[#This Row],[Operating Profit (Gross Profit - Total operating expenses)]]/Table1_1[[#This Row],[ Total Revenue ]]</f>
        <v>7.3704025485085436E-2</v>
      </c>
    </row>
    <row r="1692" spans="1:14" x14ac:dyDescent="0.35">
      <c r="A1692" t="s">
        <v>553</v>
      </c>
      <c r="B1692" t="s">
        <v>17</v>
      </c>
      <c r="C1692" s="1">
        <v>42735</v>
      </c>
      <c r="D1692" s="2">
        <v>13609000000</v>
      </c>
      <c r="E1692" s="2">
        <v>8486000000</v>
      </c>
      <c r="F1692" s="2">
        <v>1410000000</v>
      </c>
      <c r="G1692" t="s">
        <v>12</v>
      </c>
      <c r="H1692" s="2">
        <v>1301000000</v>
      </c>
      <c r="I1692" t="s">
        <v>13</v>
      </c>
      <c r="J1692" t="s">
        <v>554</v>
      </c>
      <c r="K1692" s="2">
        <f>+Table1_1[[#This Row],[ Total Revenue ]]-Table1_1[[#This Row],[ Cost of Goods Sold ]]</f>
        <v>5123000000</v>
      </c>
      <c r="L1692" s="2">
        <f>Table1_1[[#This Row],[Gross Profit (Total Revenue - Cost of Goods Sold)]]-SUM(F1692:H1692)</f>
        <v>2412000000</v>
      </c>
      <c r="M1692" s="63">
        <f>1-(Table1_1[[#This Row],[ Cost of Goods Sold ]]/Table1_1[[#This Row],[ Total Revenue ]])</f>
        <v>0.37644206040120509</v>
      </c>
      <c r="N1692" s="63">
        <f>+Table1_1[[#This Row],[Operating Profit (Gross Profit - Total operating expenses)]]/Table1_1[[#This Row],[ Total Revenue ]]</f>
        <v>0.17723565287677273</v>
      </c>
    </row>
    <row r="1693" spans="1:14" x14ac:dyDescent="0.35">
      <c r="A1693" t="s">
        <v>555</v>
      </c>
      <c r="B1693" t="s">
        <v>17</v>
      </c>
      <c r="C1693" s="1">
        <v>42369</v>
      </c>
      <c r="D1693" s="2">
        <v>7360000000</v>
      </c>
      <c r="E1693" s="2">
        <v>3434000000</v>
      </c>
      <c r="F1693" s="2">
        <v>864000000</v>
      </c>
      <c r="G1693" t="s">
        <v>12</v>
      </c>
      <c r="H1693" s="2">
        <v>1738000000</v>
      </c>
      <c r="I1693" t="s">
        <v>83</v>
      </c>
      <c r="J1693" t="s">
        <v>84</v>
      </c>
      <c r="K1693" s="2">
        <f>+Table1_1[[#This Row],[ Total Revenue ]]-Table1_1[[#This Row],[ Cost of Goods Sold ]]</f>
        <v>3926000000</v>
      </c>
      <c r="L1693" s="2">
        <f>Table1_1[[#This Row],[Gross Profit (Total Revenue - Cost of Goods Sold)]]-SUM(F1693:H1693)</f>
        <v>1324000000</v>
      </c>
      <c r="M1693" s="63">
        <f>1-(Table1_1[[#This Row],[ Cost of Goods Sold ]]/Table1_1[[#This Row],[ Total Revenue ]])</f>
        <v>0.53342391304347825</v>
      </c>
      <c r="N1693" s="63">
        <f>+Table1_1[[#This Row],[Operating Profit (Gross Profit - Total operating expenses)]]/Table1_1[[#This Row],[ Total Revenue ]]</f>
        <v>0.17989130434782608</v>
      </c>
    </row>
    <row r="1694" spans="1:14" x14ac:dyDescent="0.35">
      <c r="A1694" t="s">
        <v>556</v>
      </c>
      <c r="B1694" t="s">
        <v>17</v>
      </c>
      <c r="C1694" s="1">
        <v>42400</v>
      </c>
      <c r="D1694" s="2">
        <v>482130000000</v>
      </c>
      <c r="E1694" s="2">
        <v>360984000000</v>
      </c>
      <c r="F1694" s="2">
        <v>97041000000</v>
      </c>
      <c r="G1694" t="s">
        <v>12</v>
      </c>
      <c r="H1694" t="s">
        <v>12</v>
      </c>
      <c r="I1694" t="s">
        <v>36</v>
      </c>
      <c r="J1694" t="s">
        <v>168</v>
      </c>
      <c r="K1694" s="2">
        <f>+Table1_1[[#This Row],[ Total Revenue ]]-Table1_1[[#This Row],[ Cost of Goods Sold ]]</f>
        <v>121146000000</v>
      </c>
      <c r="L1694" s="2">
        <f>Table1_1[[#This Row],[Gross Profit (Total Revenue - Cost of Goods Sold)]]-SUM(F1694:H1694)</f>
        <v>24105000000</v>
      </c>
      <c r="M1694" s="63">
        <f>1-(Table1_1[[#This Row],[ Cost of Goods Sold ]]/Table1_1[[#This Row],[ Total Revenue ]])</f>
        <v>0.25127247837720112</v>
      </c>
      <c r="N1694" s="63">
        <f>+Table1_1[[#This Row],[Operating Profit (Gross Profit - Total operating expenses)]]/Table1_1[[#This Row],[ Total Revenue ]]</f>
        <v>4.9996888805923713E-2</v>
      </c>
    </row>
    <row r="1695" spans="1:14" x14ac:dyDescent="0.35">
      <c r="A1695" t="s">
        <v>558</v>
      </c>
      <c r="B1695" t="s">
        <v>17</v>
      </c>
      <c r="C1695" s="1">
        <v>42369</v>
      </c>
      <c r="D1695" s="2">
        <v>5483700000</v>
      </c>
      <c r="E1695" s="2">
        <v>3199400000</v>
      </c>
      <c r="F1695" s="2">
        <v>1174900000</v>
      </c>
      <c r="G1695" t="s">
        <v>12</v>
      </c>
      <c r="H1695" t="s">
        <v>12</v>
      </c>
      <c r="I1695" t="s">
        <v>22</v>
      </c>
      <c r="J1695" t="s">
        <v>57</v>
      </c>
      <c r="K1695" s="2">
        <f>+Table1_1[[#This Row],[ Total Revenue ]]-Table1_1[[#This Row],[ Cost of Goods Sold ]]</f>
        <v>2284300000</v>
      </c>
      <c r="L1695" s="2">
        <f>Table1_1[[#This Row],[Gross Profit (Total Revenue - Cost of Goods Sold)]]-SUM(F1695:H1695)</f>
        <v>1109400000</v>
      </c>
      <c r="M1695" s="63">
        <f>1-(Table1_1[[#This Row],[ Cost of Goods Sold ]]/Table1_1[[#This Row],[ Total Revenue ]])</f>
        <v>0.41656181045644369</v>
      </c>
      <c r="N1695" s="63">
        <f>+Table1_1[[#This Row],[Operating Profit (Gross Profit - Total operating expenses)]]/Table1_1[[#This Row],[ Total Revenue ]]</f>
        <v>0.20230866021117128</v>
      </c>
    </row>
    <row r="1696" spans="1:14" x14ac:dyDescent="0.35">
      <c r="A1696" t="s">
        <v>559</v>
      </c>
      <c r="B1696" t="s">
        <v>17</v>
      </c>
      <c r="C1696" s="1">
        <v>42369</v>
      </c>
      <c r="D1696" s="2">
        <v>7082000000</v>
      </c>
      <c r="E1696" s="2">
        <v>5694000000</v>
      </c>
      <c r="F1696" s="2">
        <v>420000000</v>
      </c>
      <c r="G1696" s="2">
        <v>24000000</v>
      </c>
      <c r="H1696" t="s">
        <v>12</v>
      </c>
      <c r="I1696" t="s">
        <v>52</v>
      </c>
      <c r="J1696" t="s">
        <v>53</v>
      </c>
      <c r="K1696" s="2">
        <f>+Table1_1[[#This Row],[ Total Revenue ]]-Table1_1[[#This Row],[ Cost of Goods Sold ]]</f>
        <v>1388000000</v>
      </c>
      <c r="L1696" s="2">
        <f>Table1_1[[#This Row],[Gross Profit (Total Revenue - Cost of Goods Sold)]]-SUM(F1696:H1696)</f>
        <v>944000000</v>
      </c>
      <c r="M1696" s="63">
        <f>1-(Table1_1[[#This Row],[ Cost of Goods Sold ]]/Table1_1[[#This Row],[ Total Revenue ]])</f>
        <v>0.19598983338040099</v>
      </c>
      <c r="N1696" s="63">
        <f>+Table1_1[[#This Row],[Operating Profit (Gross Profit - Total operating expenses)]]/Table1_1[[#This Row],[ Total Revenue ]]</f>
        <v>0.13329567918667043</v>
      </c>
    </row>
    <row r="1697" spans="1:14" x14ac:dyDescent="0.35">
      <c r="A1697" t="s">
        <v>560</v>
      </c>
      <c r="B1697" t="s">
        <v>17</v>
      </c>
      <c r="C1697" s="1">
        <v>42369</v>
      </c>
      <c r="D1697" s="2">
        <v>5536000000</v>
      </c>
      <c r="E1697" s="2">
        <v>2700000000</v>
      </c>
      <c r="F1697" s="2">
        <v>1574000000</v>
      </c>
      <c r="G1697" t="s">
        <v>12</v>
      </c>
      <c r="H1697" s="2">
        <v>234000000</v>
      </c>
      <c r="I1697" t="s">
        <v>19</v>
      </c>
      <c r="J1697" t="s">
        <v>133</v>
      </c>
      <c r="K1697" s="2">
        <f>+Table1_1[[#This Row],[ Total Revenue ]]-Table1_1[[#This Row],[ Cost of Goods Sold ]]</f>
        <v>2836000000</v>
      </c>
      <c r="L1697" s="2">
        <f>Table1_1[[#This Row],[Gross Profit (Total Revenue - Cost of Goods Sold)]]-SUM(F1697:H1697)</f>
        <v>1028000000</v>
      </c>
      <c r="M1697" s="63">
        <f>1-(Table1_1[[#This Row],[ Cost of Goods Sold ]]/Table1_1[[#This Row],[ Total Revenue ]])</f>
        <v>0.51228323699421963</v>
      </c>
      <c r="N1697" s="63">
        <f>+Table1_1[[#This Row],[Operating Profit (Gross Profit - Total operating expenses)]]/Table1_1[[#This Row],[ Total Revenue ]]</f>
        <v>0.18569364161849711</v>
      </c>
    </row>
    <row r="1698" spans="1:14" x14ac:dyDescent="0.35">
      <c r="A1698" t="s">
        <v>561</v>
      </c>
      <c r="B1698" t="s">
        <v>17</v>
      </c>
      <c r="C1698" s="1">
        <v>42369</v>
      </c>
      <c r="D1698" s="2">
        <v>4075883000</v>
      </c>
      <c r="E1698" s="2">
        <v>2530374000</v>
      </c>
      <c r="F1698" s="2">
        <v>475328000</v>
      </c>
      <c r="G1698" t="s">
        <v>12</v>
      </c>
      <c r="H1698" s="2">
        <v>322629000</v>
      </c>
      <c r="I1698" t="s">
        <v>19</v>
      </c>
      <c r="J1698" t="s">
        <v>562</v>
      </c>
      <c r="K1698" s="2">
        <f>+Table1_1[[#This Row],[ Total Revenue ]]-Table1_1[[#This Row],[ Cost of Goods Sold ]]</f>
        <v>1545509000</v>
      </c>
      <c r="L1698" s="2">
        <f>Table1_1[[#This Row],[Gross Profit (Total Revenue - Cost of Goods Sold)]]-SUM(F1698:H1698)</f>
        <v>747552000</v>
      </c>
      <c r="M1698" s="63">
        <f>1-(Table1_1[[#This Row],[ Cost of Goods Sold ]]/Table1_1[[#This Row],[ Total Revenue ]])</f>
        <v>0.37918384801526439</v>
      </c>
      <c r="N1698" s="63">
        <f>+Table1_1[[#This Row],[Operating Profit (Gross Profit - Total operating expenses)]]/Table1_1[[#This Row],[ Total Revenue ]]</f>
        <v>0.18340860127731831</v>
      </c>
    </row>
    <row r="1699" spans="1:14" x14ac:dyDescent="0.35">
      <c r="A1699" t="s">
        <v>563</v>
      </c>
      <c r="B1699" t="s">
        <v>17</v>
      </c>
      <c r="C1699" s="1">
        <v>42369</v>
      </c>
      <c r="D1699" s="2">
        <v>1452619000</v>
      </c>
      <c r="E1699" s="2">
        <v>519874000</v>
      </c>
      <c r="F1699" s="2">
        <v>179867000</v>
      </c>
      <c r="G1699" t="s">
        <v>12</v>
      </c>
      <c r="H1699" s="2">
        <v>778923000</v>
      </c>
      <c r="I1699" t="s">
        <v>83</v>
      </c>
      <c r="J1699" t="s">
        <v>84</v>
      </c>
      <c r="K1699" s="2">
        <f>+Table1_1[[#This Row],[ Total Revenue ]]-Table1_1[[#This Row],[ Cost of Goods Sold ]]</f>
        <v>932745000</v>
      </c>
      <c r="L1699" s="2">
        <f>Table1_1[[#This Row],[Gross Profit (Total Revenue - Cost of Goods Sold)]]-SUM(F1699:H1699)</f>
        <v>-26045000</v>
      </c>
      <c r="M1699" s="63">
        <f>1-(Table1_1[[#This Row],[ Cost of Goods Sold ]]/Table1_1[[#This Row],[ Total Revenue ]])</f>
        <v>0.6421126255404892</v>
      </c>
      <c r="N1699" s="63">
        <f>+Table1_1[[#This Row],[Operating Profit (Gross Profit - Total operating expenses)]]/Table1_1[[#This Row],[ Total Revenue ]]</f>
        <v>-1.7929684246178797E-2</v>
      </c>
    </row>
    <row r="1700" spans="1:14" x14ac:dyDescent="0.35">
      <c r="A1700" t="s">
        <v>564</v>
      </c>
      <c r="B1700" t="s">
        <v>17</v>
      </c>
      <c r="C1700" s="1">
        <v>42369</v>
      </c>
      <c r="D1700" s="2">
        <v>11024486000</v>
      </c>
      <c r="E1700" s="2">
        <v>7033633000</v>
      </c>
      <c r="F1700" s="2">
        <v>865817000</v>
      </c>
      <c r="G1700" t="s">
        <v>12</v>
      </c>
      <c r="H1700" s="2">
        <v>1124524000</v>
      </c>
      <c r="I1700" t="s">
        <v>42</v>
      </c>
      <c r="J1700" t="s">
        <v>43</v>
      </c>
      <c r="K1700" s="2">
        <f>+Table1_1[[#This Row],[ Total Revenue ]]-Table1_1[[#This Row],[ Cost of Goods Sold ]]</f>
        <v>3990853000</v>
      </c>
      <c r="L1700" s="2">
        <f>Table1_1[[#This Row],[Gross Profit (Total Revenue - Cost of Goods Sold)]]-SUM(F1700:H1700)</f>
        <v>2000512000</v>
      </c>
      <c r="M1700" s="63">
        <f>1-(Table1_1[[#This Row],[ Cost of Goods Sold ]]/Table1_1[[#This Row],[ Total Revenue ]])</f>
        <v>0.36199900838914389</v>
      </c>
      <c r="N1700" s="63">
        <f>+Table1_1[[#This Row],[Operating Profit (Gross Profit - Total operating expenses)]]/Table1_1[[#This Row],[ Total Revenue ]]</f>
        <v>0.1814607955418511</v>
      </c>
    </row>
    <row r="1701" spans="1:14" x14ac:dyDescent="0.35">
      <c r="A1701" t="s">
        <v>565</v>
      </c>
      <c r="B1701" t="s">
        <v>17</v>
      </c>
      <c r="C1701" s="1">
        <v>42369</v>
      </c>
      <c r="D1701" s="2">
        <v>9308926000</v>
      </c>
      <c r="E1701" s="2">
        <v>6199645000</v>
      </c>
      <c r="F1701" t="s">
        <v>12</v>
      </c>
      <c r="G1701" t="s">
        <v>12</v>
      </c>
      <c r="H1701" s="2">
        <v>1966939000</v>
      </c>
      <c r="I1701" t="s">
        <v>47</v>
      </c>
      <c r="J1701" t="s">
        <v>50</v>
      </c>
      <c r="K1701" s="2">
        <f>+Table1_1[[#This Row],[ Total Revenue ]]-Table1_1[[#This Row],[ Cost of Goods Sold ]]</f>
        <v>3109281000</v>
      </c>
      <c r="L1701" s="2">
        <f>Table1_1[[#This Row],[Gross Profit (Total Revenue - Cost of Goods Sold)]]-SUM(F1701:H1701)</f>
        <v>1142342000</v>
      </c>
      <c r="M1701" s="63">
        <f>1-(Table1_1[[#This Row],[ Cost of Goods Sold ]]/Table1_1[[#This Row],[ Total Revenue ]])</f>
        <v>0.33401071186944664</v>
      </c>
      <c r="N1701" s="63">
        <f>+Table1_1[[#This Row],[Operating Profit (Gross Profit - Total operating expenses)]]/Table1_1[[#This Row],[ Total Revenue ]]</f>
        <v>0.12271469340286946</v>
      </c>
    </row>
    <row r="1702" spans="1:14" x14ac:dyDescent="0.35">
      <c r="A1702" t="s">
        <v>566</v>
      </c>
      <c r="B1702" t="s">
        <v>17</v>
      </c>
      <c r="C1702" s="1">
        <v>42462</v>
      </c>
      <c r="D1702" s="2">
        <v>2213881000</v>
      </c>
      <c r="E1702" s="2">
        <v>671907000</v>
      </c>
      <c r="F1702" s="2">
        <v>331652000</v>
      </c>
      <c r="G1702" s="2">
        <v>533891000</v>
      </c>
      <c r="H1702" s="2">
        <v>6550000</v>
      </c>
      <c r="I1702" t="s">
        <v>22</v>
      </c>
      <c r="J1702" t="s">
        <v>34</v>
      </c>
      <c r="K1702" s="2">
        <f>+Table1_1[[#This Row],[ Total Revenue ]]-Table1_1[[#This Row],[ Cost of Goods Sold ]]</f>
        <v>1541974000</v>
      </c>
      <c r="L1702" s="2">
        <f>Table1_1[[#This Row],[Gross Profit (Total Revenue - Cost of Goods Sold)]]-SUM(F1702:H1702)</f>
        <v>669881000</v>
      </c>
      <c r="M1702" s="63">
        <f>1-(Table1_1[[#This Row],[ Cost of Goods Sold ]]/Table1_1[[#This Row],[ Total Revenue ]])</f>
        <v>0.69650265755024776</v>
      </c>
      <c r="N1702" s="63">
        <f>+Table1_1[[#This Row],[Operating Profit (Gross Profit - Total operating expenses)]]/Table1_1[[#This Row],[ Total Revenue ]]</f>
        <v>0.30258220744475428</v>
      </c>
    </row>
    <row r="1703" spans="1:14" x14ac:dyDescent="0.35">
      <c r="A1703" t="s">
        <v>567</v>
      </c>
      <c r="B1703" t="s">
        <v>17</v>
      </c>
      <c r="C1703" s="1">
        <v>42369</v>
      </c>
      <c r="D1703" s="2">
        <v>259488000000</v>
      </c>
      <c r="E1703" s="2">
        <v>165590000000</v>
      </c>
      <c r="F1703" s="2">
        <v>61444000000</v>
      </c>
      <c r="G1703" t="s">
        <v>12</v>
      </c>
      <c r="H1703" s="2">
        <v>18048000000</v>
      </c>
      <c r="I1703" t="s">
        <v>83</v>
      </c>
      <c r="J1703" t="s">
        <v>144</v>
      </c>
      <c r="K1703" s="2">
        <f>+Table1_1[[#This Row],[ Total Revenue ]]-Table1_1[[#This Row],[ Cost of Goods Sold ]]</f>
        <v>93898000000</v>
      </c>
      <c r="L1703" s="2">
        <f>Table1_1[[#This Row],[Gross Profit (Total Revenue - Cost of Goods Sold)]]-SUM(F1703:H1703)</f>
        <v>14406000000</v>
      </c>
      <c r="M1703" s="63">
        <f>1-(Table1_1[[#This Row],[ Cost of Goods Sold ]]/Table1_1[[#This Row],[ Total Revenue ]])</f>
        <v>0.36185873720557404</v>
      </c>
      <c r="N1703" s="63">
        <f>+Table1_1[[#This Row],[Operating Profit (Gross Profit - Total operating expenses)]]/Table1_1[[#This Row],[ Total Revenue ]]</f>
        <v>5.551701812800592E-2</v>
      </c>
    </row>
    <row r="1704" spans="1:14" x14ac:dyDescent="0.35">
      <c r="A1704" t="s">
        <v>568</v>
      </c>
      <c r="B1704" t="s">
        <v>17</v>
      </c>
      <c r="C1704" s="1">
        <v>42369</v>
      </c>
      <c r="D1704" s="2">
        <v>2674300000</v>
      </c>
      <c r="E1704" s="2">
        <v>1157100000</v>
      </c>
      <c r="F1704" s="2">
        <v>1077300000</v>
      </c>
      <c r="G1704" t="s">
        <v>12</v>
      </c>
      <c r="H1704" t="s">
        <v>12</v>
      </c>
      <c r="I1704" t="s">
        <v>25</v>
      </c>
      <c r="J1704" t="s">
        <v>166</v>
      </c>
      <c r="K1704" s="2">
        <f>+Table1_1[[#This Row],[ Total Revenue ]]-Table1_1[[#This Row],[ Cost of Goods Sold ]]</f>
        <v>1517200000</v>
      </c>
      <c r="L1704" s="2">
        <f>Table1_1[[#This Row],[Gross Profit (Total Revenue - Cost of Goods Sold)]]-SUM(F1704:H1704)</f>
        <v>439900000</v>
      </c>
      <c r="M1704" s="63">
        <f>1-(Table1_1[[#This Row],[ Cost of Goods Sold ]]/Table1_1[[#This Row],[ Total Revenue ]])</f>
        <v>0.56732602924129671</v>
      </c>
      <c r="N1704" s="63">
        <f>+Table1_1[[#This Row],[Operating Profit (Gross Profit - Total operating expenses)]]/Table1_1[[#This Row],[ Total Revenue ]]</f>
        <v>0.16449164267284896</v>
      </c>
    </row>
    <row r="1705" spans="1:14" x14ac:dyDescent="0.35">
      <c r="A1705" t="s">
        <v>569</v>
      </c>
      <c r="B1705" t="s">
        <v>17</v>
      </c>
      <c r="C1705" s="1">
        <v>42369</v>
      </c>
      <c r="D1705" s="2">
        <v>18045000000</v>
      </c>
      <c r="E1705" s="2">
        <v>12782000000</v>
      </c>
      <c r="F1705" s="2">
        <v>3792000000</v>
      </c>
      <c r="G1705" s="2">
        <v>563000000</v>
      </c>
      <c r="H1705" s="2">
        <v>310000000</v>
      </c>
      <c r="I1705" t="s">
        <v>22</v>
      </c>
      <c r="J1705" t="s">
        <v>176</v>
      </c>
      <c r="K1705" s="2">
        <f>+Table1_1[[#This Row],[ Total Revenue ]]-Table1_1[[#This Row],[ Cost of Goods Sold ]]</f>
        <v>5263000000</v>
      </c>
      <c r="L1705" s="2">
        <f>Table1_1[[#This Row],[Gross Profit (Total Revenue - Cost of Goods Sold)]]-SUM(F1705:H1705)</f>
        <v>598000000</v>
      </c>
      <c r="M1705" s="63">
        <f>1-(Table1_1[[#This Row],[ Cost of Goods Sold ]]/Table1_1[[#This Row],[ Total Revenue ]])</f>
        <v>0.29165973954003876</v>
      </c>
      <c r="N1705" s="63">
        <f>+Table1_1[[#This Row],[Operating Profit (Gross Profit - Total operating expenses)]]/Table1_1[[#This Row],[ Total Revenue ]]</f>
        <v>3.3139373787752842E-2</v>
      </c>
    </row>
    <row r="1706" spans="1:14" x14ac:dyDescent="0.35">
      <c r="A1706" t="s">
        <v>570</v>
      </c>
      <c r="B1706" t="s">
        <v>17</v>
      </c>
      <c r="C1706" s="1">
        <v>42369</v>
      </c>
      <c r="D1706" s="2">
        <v>3653000000</v>
      </c>
      <c r="E1706" s="2">
        <v>2249000000</v>
      </c>
      <c r="F1706" s="2">
        <v>854000000</v>
      </c>
      <c r="G1706" s="2">
        <v>95000000</v>
      </c>
      <c r="H1706" t="s">
        <v>12</v>
      </c>
      <c r="I1706" t="s">
        <v>13</v>
      </c>
      <c r="J1706" t="s">
        <v>164</v>
      </c>
      <c r="K1706" s="2">
        <f>+Table1_1[[#This Row],[ Total Revenue ]]-Table1_1[[#This Row],[ Cost of Goods Sold ]]</f>
        <v>1404000000</v>
      </c>
      <c r="L1706" s="2">
        <f>Table1_1[[#This Row],[Gross Profit (Total Revenue - Cost of Goods Sold)]]-SUM(F1706:H1706)</f>
        <v>455000000</v>
      </c>
      <c r="M1706" s="63">
        <f>1-(Table1_1[[#This Row],[ Cost of Goods Sold ]]/Table1_1[[#This Row],[ Total Revenue ]])</f>
        <v>0.38434163701067614</v>
      </c>
      <c r="N1706" s="63">
        <f>+Table1_1[[#This Row],[Operating Profit (Gross Profit - Total operating expenses)]]/Table1_1[[#This Row],[ Total Revenue ]]</f>
        <v>0.12455516014234876</v>
      </c>
    </row>
    <row r="1707" spans="1:14" x14ac:dyDescent="0.35">
      <c r="A1707" t="s">
        <v>571</v>
      </c>
      <c r="B1707" t="s">
        <v>17</v>
      </c>
      <c r="C1707" s="1">
        <v>42369</v>
      </c>
      <c r="D1707" s="2">
        <v>4968301000</v>
      </c>
      <c r="E1707" s="2">
        <v>2077748000</v>
      </c>
      <c r="F1707" s="2">
        <v>1768522000</v>
      </c>
      <c r="G1707" s="2">
        <v>1177923000</v>
      </c>
      <c r="H1707" s="2">
        <v>79042000</v>
      </c>
      <c r="I1707" t="s">
        <v>22</v>
      </c>
      <c r="J1707" t="s">
        <v>57</v>
      </c>
      <c r="K1707" s="2">
        <f>+Table1_1[[#This Row],[ Total Revenue ]]-Table1_1[[#This Row],[ Cost of Goods Sold ]]</f>
        <v>2890553000</v>
      </c>
      <c r="L1707" s="2">
        <f>Table1_1[[#This Row],[Gross Profit (Total Revenue - Cost of Goods Sold)]]-SUM(F1707:H1707)</f>
        <v>-134934000</v>
      </c>
      <c r="M1707" s="63">
        <f>1-(Table1_1[[#This Row],[ Cost of Goods Sold ]]/Table1_1[[#This Row],[ Total Revenue ]])</f>
        <v>0.58179908986995754</v>
      </c>
      <c r="N1707" s="63">
        <f>+Table1_1[[#This Row],[Operating Profit (Gross Profit - Total operating expenses)]]/Table1_1[[#This Row],[ Total Revenue ]]</f>
        <v>-2.7158982517363581E-2</v>
      </c>
    </row>
    <row r="1708" spans="1:14" x14ac:dyDescent="0.35">
      <c r="A1708" t="s">
        <v>572</v>
      </c>
      <c r="B1708" t="s">
        <v>17</v>
      </c>
      <c r="C1708" s="1">
        <v>42364</v>
      </c>
      <c r="D1708" s="2">
        <v>13105000000</v>
      </c>
      <c r="E1708" s="2">
        <v>9359000000</v>
      </c>
      <c r="F1708" s="2">
        <v>1746000000</v>
      </c>
      <c r="G1708" t="s">
        <v>12</v>
      </c>
      <c r="H1708" t="s">
        <v>12</v>
      </c>
      <c r="I1708" t="s">
        <v>19</v>
      </c>
      <c r="J1708" t="s">
        <v>155</v>
      </c>
      <c r="K1708" s="2">
        <f>+Table1_1[[#This Row],[ Total Revenue ]]-Table1_1[[#This Row],[ Cost of Goods Sold ]]</f>
        <v>3746000000</v>
      </c>
      <c r="L1708" s="2">
        <f>Table1_1[[#This Row],[Gross Profit (Total Revenue - Cost of Goods Sold)]]-SUM(F1708:H1708)</f>
        <v>2000000000</v>
      </c>
      <c r="M1708" s="63">
        <f>1-(Table1_1[[#This Row],[ Cost of Goods Sold ]]/Table1_1[[#This Row],[ Total Revenue ]])</f>
        <v>0.28584509729111029</v>
      </c>
      <c r="N1708" s="63">
        <f>+Table1_1[[#This Row],[Operating Profit (Gross Profit - Total operating expenses)]]/Table1_1[[#This Row],[ Total Revenue ]]</f>
        <v>0.15261350629530712</v>
      </c>
    </row>
    <row r="1709" spans="1:14" x14ac:dyDescent="0.35">
      <c r="A1709" t="s">
        <v>573</v>
      </c>
      <c r="B1709" t="s">
        <v>17</v>
      </c>
      <c r="C1709" s="1">
        <v>42369</v>
      </c>
      <c r="D1709" s="2">
        <v>5997800000</v>
      </c>
      <c r="E1709" s="2">
        <v>1800600000</v>
      </c>
      <c r="F1709" s="2">
        <v>2291900000</v>
      </c>
      <c r="G1709" s="2">
        <v>268800000</v>
      </c>
      <c r="H1709" s="2">
        <v>337400000</v>
      </c>
      <c r="I1709" t="s">
        <v>25</v>
      </c>
      <c r="J1709" t="s">
        <v>30</v>
      </c>
      <c r="K1709" s="2">
        <f>+Table1_1[[#This Row],[ Total Revenue ]]-Table1_1[[#This Row],[ Cost of Goods Sold ]]</f>
        <v>4197200000</v>
      </c>
      <c r="L1709" s="2">
        <f>Table1_1[[#This Row],[Gross Profit (Total Revenue - Cost of Goods Sold)]]-SUM(F1709:H1709)</f>
        <v>1299100000</v>
      </c>
      <c r="M1709" s="63">
        <f>1-(Table1_1[[#This Row],[ Cost of Goods Sold ]]/Table1_1[[#This Row],[ Total Revenue ]])</f>
        <v>0.69978992297175635</v>
      </c>
      <c r="N1709" s="63">
        <f>+Table1_1[[#This Row],[Operating Profit (Gross Profit - Total operating expenses)]]/Table1_1[[#This Row],[ Total Revenue ]]</f>
        <v>0.21659608523125146</v>
      </c>
    </row>
    <row r="1710" spans="1:14" x14ac:dyDescent="0.35">
      <c r="A1710" t="s">
        <v>574</v>
      </c>
      <c r="B1710" t="s">
        <v>17</v>
      </c>
      <c r="C1710" s="1">
        <v>42369</v>
      </c>
      <c r="D1710" s="2">
        <v>2210591000</v>
      </c>
      <c r="E1710" s="2">
        <v>49344000</v>
      </c>
      <c r="F1710" s="2">
        <v>1591239000</v>
      </c>
      <c r="G1710" t="s">
        <v>12</v>
      </c>
      <c r="H1710" s="2">
        <v>49282000</v>
      </c>
      <c r="I1710" t="s">
        <v>47</v>
      </c>
      <c r="J1710" t="s">
        <v>140</v>
      </c>
      <c r="K1710" s="2">
        <f>+Table1_1[[#This Row],[ Total Revenue ]]-Table1_1[[#This Row],[ Cost of Goods Sold ]]</f>
        <v>2161247000</v>
      </c>
      <c r="L1710" s="2">
        <f>Table1_1[[#This Row],[Gross Profit (Total Revenue - Cost of Goods Sold)]]-SUM(F1710:H1710)</f>
        <v>520726000</v>
      </c>
      <c r="M1710" s="63">
        <f>1-(Table1_1[[#This Row],[ Cost of Goods Sold ]]/Table1_1[[#This Row],[ Total Revenue ]])</f>
        <v>0.97767836745919978</v>
      </c>
      <c r="N1710" s="63">
        <f>+Table1_1[[#This Row],[Operating Profit (Gross Profit - Total operating expenses)]]/Table1_1[[#This Row],[ Total Revenue ]]</f>
        <v>0.23555963088603907</v>
      </c>
    </row>
    <row r="1711" spans="1:14" x14ac:dyDescent="0.35">
      <c r="A1711" t="s">
        <v>575</v>
      </c>
      <c r="B1711" t="s">
        <v>17</v>
      </c>
      <c r="C1711" s="1">
        <v>42735</v>
      </c>
      <c r="D1711" s="2">
        <v>4888000000</v>
      </c>
      <c r="E1711" s="2">
        <v>1666000000</v>
      </c>
      <c r="F1711" s="2">
        <v>1364000000</v>
      </c>
      <c r="G1711" s="2">
        <v>376000000</v>
      </c>
      <c r="H1711" s="2">
        <v>85000000</v>
      </c>
      <c r="I1711" t="s">
        <v>25</v>
      </c>
      <c r="J1711" t="s">
        <v>26</v>
      </c>
      <c r="K1711" s="2">
        <f>+Table1_1[[#This Row],[ Total Revenue ]]-Table1_1[[#This Row],[ Cost of Goods Sold ]]</f>
        <v>3222000000</v>
      </c>
      <c r="L1711" s="2">
        <f>Table1_1[[#This Row],[Gross Profit (Total Revenue - Cost of Goods Sold)]]-SUM(F1711:H1711)</f>
        <v>1397000000</v>
      </c>
      <c r="M1711" s="63">
        <f>1-(Table1_1[[#This Row],[ Cost of Goods Sold ]]/Table1_1[[#This Row],[ Total Revenue ]])</f>
        <v>0.6591653027823241</v>
      </c>
      <c r="N1711" s="63">
        <f>+Table1_1[[#This Row],[Operating Profit (Gross Profit - Total operating expenses)]]/Table1_1[[#This Row],[ Total Revenue ]]</f>
        <v>0.28580196399345337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8"/>
  <sheetViews>
    <sheetView workbookViewId="0">
      <selection activeCell="A4" sqref="A4:A8"/>
    </sheetView>
  </sheetViews>
  <sheetFormatPr defaultRowHeight="14.5" x14ac:dyDescent="0.35"/>
  <cols>
    <col min="1" max="1" width="17.81640625" bestFit="1" customWidth="1"/>
    <col min="2" max="2" width="19.90625" bestFit="1" customWidth="1"/>
  </cols>
  <sheetData>
    <row r="1" spans="1:3" x14ac:dyDescent="0.35">
      <c r="A1" s="4" t="s">
        <v>577</v>
      </c>
    </row>
    <row r="2" spans="1:3" x14ac:dyDescent="0.35">
      <c r="A2" t="s">
        <v>576</v>
      </c>
      <c r="B2" s="5">
        <f>MAX(DataFile!D:D)</f>
        <v>485651000000</v>
      </c>
      <c r="C2" t="e">
        <f>VLOOKUP(B2&amp;"",DataFile!A:D,1,FALSE)</f>
        <v>#N/A</v>
      </c>
    </row>
    <row r="3" spans="1:3" x14ac:dyDescent="0.35">
      <c r="A3" t="s">
        <v>578</v>
      </c>
      <c r="B3" s="3">
        <f>+SUM(DataFile!D2:D1711)/1710</f>
        <v>20721007249.122807</v>
      </c>
    </row>
    <row r="4" spans="1:3" x14ac:dyDescent="0.35">
      <c r="A4" t="s">
        <v>579</v>
      </c>
    </row>
    <row r="5" spans="1:3" x14ac:dyDescent="0.35">
      <c r="A5" t="s">
        <v>580</v>
      </c>
    </row>
    <row r="6" spans="1:3" x14ac:dyDescent="0.35">
      <c r="A6" t="s">
        <v>581</v>
      </c>
    </row>
    <row r="7" spans="1:3" x14ac:dyDescent="0.35">
      <c r="A7" t="s">
        <v>582</v>
      </c>
    </row>
    <row r="8" spans="1:3" x14ac:dyDescent="0.35">
      <c r="A8" t="s">
        <v>583</v>
      </c>
    </row>
  </sheetData>
  <phoneticPr fontId="18"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4:B7"/>
  <sheetViews>
    <sheetView workbookViewId="0">
      <selection activeCell="B6" sqref="B6"/>
    </sheetView>
  </sheetViews>
  <sheetFormatPr defaultRowHeight="14.5" x14ac:dyDescent="0.35"/>
  <cols>
    <col min="2" max="2" width="62.453125" bestFit="1" customWidth="1"/>
  </cols>
  <sheetData>
    <row r="4" spans="2:2" x14ac:dyDescent="0.35">
      <c r="B4" s="9" t="s">
        <v>588</v>
      </c>
    </row>
    <row r="5" spans="2:2" x14ac:dyDescent="0.35">
      <c r="B5" s="10" t="s">
        <v>589</v>
      </c>
    </row>
    <row r="6" spans="2:2" ht="84" x14ac:dyDescent="0.35">
      <c r="B6" s="11" t="s">
        <v>590</v>
      </c>
    </row>
    <row r="7" spans="2:2" ht="48" x14ac:dyDescent="0.35">
      <c r="B7" s="11" t="s">
        <v>591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4:G15"/>
  <sheetViews>
    <sheetView workbookViewId="0">
      <selection activeCell="F29" sqref="F29"/>
    </sheetView>
  </sheetViews>
  <sheetFormatPr defaultRowHeight="14.5" x14ac:dyDescent="0.35"/>
  <cols>
    <col min="2" max="2" width="23.08984375" customWidth="1"/>
    <col min="4" max="5" width="18.1796875" bestFit="1" customWidth="1"/>
    <col min="6" max="6" width="18.81640625" bestFit="1" customWidth="1"/>
    <col min="7" max="7" width="18.1796875" bestFit="1" customWidth="1"/>
  </cols>
  <sheetData>
    <row r="4" spans="2:7" ht="19" thickBot="1" x14ac:dyDescent="0.5">
      <c r="B4" s="17" t="s">
        <v>595</v>
      </c>
      <c r="C4" s="18" t="s">
        <v>40</v>
      </c>
    </row>
    <row r="5" spans="2:7" ht="15" thickTop="1" x14ac:dyDescent="0.35"/>
    <row r="6" spans="2:7" ht="18.5" x14ac:dyDescent="0.45">
      <c r="B6" s="19" t="s">
        <v>599</v>
      </c>
      <c r="C6" s="20"/>
      <c r="D6" s="20" t="s">
        <v>11</v>
      </c>
      <c r="E6" s="20" t="s">
        <v>15</v>
      </c>
      <c r="F6" s="20" t="s">
        <v>16</v>
      </c>
      <c r="G6" s="21" t="s">
        <v>17</v>
      </c>
    </row>
    <row r="7" spans="2:7" x14ac:dyDescent="0.35">
      <c r="B7" s="22"/>
      <c r="C7" s="15"/>
      <c r="D7" s="15"/>
      <c r="E7" s="15"/>
      <c r="F7" s="15"/>
      <c r="G7" s="23"/>
    </row>
    <row r="8" spans="2:7" x14ac:dyDescent="0.35">
      <c r="B8" s="24" t="s">
        <v>600</v>
      </c>
      <c r="C8" s="25"/>
      <c r="D8" s="25"/>
      <c r="E8" s="25"/>
      <c r="F8" s="25"/>
      <c r="G8" s="26"/>
    </row>
    <row r="9" spans="2:7" x14ac:dyDescent="0.35">
      <c r="B9" s="22" t="s">
        <v>596</v>
      </c>
      <c r="C9" s="15"/>
      <c r="D9" s="16" cm="1">
        <f t="array" ref="D9">INDEX(total_revenue,MATCH(1,(company_code=$C$4)*($D$6=years),0))</f>
        <v>2312200000</v>
      </c>
      <c r="E9" s="16" cm="1">
        <f t="array" ref="E9">INDEX(total_revenue,MATCH(1,(company_code=$C$4)*($E$6=years),0))</f>
        <v>2273900000</v>
      </c>
      <c r="F9" s="16" cm="1">
        <f t="array" ref="F9">INDEX(total_revenue,MATCH(1,(company_code=$C$4)*($F$6=years),0))</f>
        <v>2512200000</v>
      </c>
      <c r="G9" s="27" cm="1">
        <f t="array" ref="G9">INDEX(total_revenue,MATCH(1,(company_code=$C$4)*($G$6=years),0))</f>
        <v>2504100000</v>
      </c>
    </row>
    <row r="10" spans="2:7" x14ac:dyDescent="0.35">
      <c r="B10" s="28" t="s">
        <v>604</v>
      </c>
      <c r="C10" s="13"/>
      <c r="D10" s="14" cm="1">
        <f t="array" ref="D10">INDEX(COGS,MATCH(1,(company_code=$C$4)*($D$6=years),0))</f>
        <v>238500000</v>
      </c>
      <c r="E10" s="14" cm="1">
        <f t="array" ref="E10">INDEX(COGS,MATCH(1,(company_code=$C$4)*($E$6=years),0))</f>
        <v>274300000</v>
      </c>
      <c r="F10" s="14" cm="1">
        <f t="array" ref="F10">INDEX(COGS,MATCH(1,(company_code=$C$4)*($F$6=years),0))</f>
        <v>342100000</v>
      </c>
      <c r="G10" s="29" cm="1">
        <f t="array" ref="G10">INDEX(COGS,MATCH(1,(company_code=$C$4)*($G$6=years),0))</f>
        <v>370700000</v>
      </c>
    </row>
    <row r="11" spans="2:7" x14ac:dyDescent="0.35">
      <c r="B11" s="30" t="s">
        <v>597</v>
      </c>
      <c r="C11" s="15"/>
      <c r="D11" s="16">
        <f>+D9-D10</f>
        <v>2073700000</v>
      </c>
      <c r="E11" s="16">
        <f>+E9-E10</f>
        <v>1999600000</v>
      </c>
      <c r="F11" s="16">
        <f>+F9-F10</f>
        <v>2170100000</v>
      </c>
      <c r="G11" s="27">
        <f t="shared" ref="G11" si="0">+G9-G10</f>
        <v>2133400000</v>
      </c>
    </row>
    <row r="12" spans="2:7" x14ac:dyDescent="0.35">
      <c r="B12" s="22" t="s">
        <v>603</v>
      </c>
      <c r="C12" s="15"/>
      <c r="D12" s="16" cm="1">
        <f t="array" ref="D12">INDEX(SGAS,MATCH(1,(company_code=$C$4)*($D$6=years),0))</f>
        <v>1081800000</v>
      </c>
      <c r="E12" s="16" cm="1">
        <f t="array" ref="E12">INDEX(SGAS,MATCH(1,(company_code=$C$4)*($E$6=years),0))</f>
        <v>1054400000</v>
      </c>
      <c r="F12" s="16" cm="1">
        <f t="array" ref="F12">INDEX(SGAS,MATCH(1,(company_code=$C$4)*($F$6=years),0))</f>
        <v>1281300000</v>
      </c>
      <c r="G12" s="27" cm="1">
        <f t="array" ref="G12">INDEX(SGAS,MATCH(1,(company_code=$C$4)*($G$6=years),0))</f>
        <v>1308900000</v>
      </c>
    </row>
    <row r="13" spans="2:7" x14ac:dyDescent="0.35">
      <c r="B13" s="31" t="s">
        <v>601</v>
      </c>
      <c r="C13" s="15"/>
      <c r="D13" s="16" cm="1">
        <f t="array" ref="D13">INDEX(otherOp,MATCH(1,(company_code=$C$4)*($D$6=years),0))</f>
        <v>42100000</v>
      </c>
      <c r="E13" s="16" cm="1">
        <f t="array" ref="E13">INDEX(otherOp,MATCH(1,(company_code=$C$4)*($E$6=years),0))</f>
        <v>36500000</v>
      </c>
      <c r="F13" s="16" cm="1">
        <f t="array" ref="F13">INDEX(otherOp,MATCH(1,(company_code=$C$4)*($F$6=years),0))</f>
        <v>39800000</v>
      </c>
      <c r="G13" s="27" cm="1">
        <f t="array" ref="G13">INDEX(otherOp,MATCH(1,(company_code=$C$4)*($G$6=years),0))</f>
        <v>33200000</v>
      </c>
    </row>
    <row r="14" spans="2:7" x14ac:dyDescent="0.35">
      <c r="B14" s="28" t="s">
        <v>602</v>
      </c>
      <c r="C14" s="13"/>
      <c r="D14" s="14" cm="1">
        <f t="array" ref="D14">INDEX(RnD,MATCH(1,(company_code=$C$4)*($D$6=years),0))</f>
        <v>600000000</v>
      </c>
      <c r="E14" s="14" cm="1">
        <f t="array" ref="E14">INDEX(RnD,MATCH(1,(company_code=$C$4)*($E$6=years),0))</f>
        <v>611100000</v>
      </c>
      <c r="F14" s="14" cm="1">
        <f t="array" ref="F14">INDEX(RnD,MATCH(1,(company_code=$C$4)*($F$6=years),0))</f>
        <v>725200000</v>
      </c>
      <c r="G14" s="29" cm="1">
        <f t="array" ref="G14">INDEX(RnD,MATCH(1,(company_code=$C$4)*($G$6=years),0))</f>
        <v>790000000</v>
      </c>
    </row>
    <row r="15" spans="2:7" x14ac:dyDescent="0.35">
      <c r="B15" s="32" t="s">
        <v>598</v>
      </c>
      <c r="C15" s="13"/>
      <c r="D15" s="14">
        <f>+D11-SUM(D12:D14)</f>
        <v>349800000</v>
      </c>
      <c r="E15" s="14">
        <f t="shared" ref="E15:G15" si="1">+E11-SUM(E12:E14)</f>
        <v>297600000</v>
      </c>
      <c r="F15" s="14">
        <f t="shared" si="1"/>
        <v>123800000</v>
      </c>
      <c r="G15" s="29">
        <f t="shared" si="1"/>
        <v>1300000</v>
      </c>
    </row>
  </sheetData>
  <phoneticPr fontId="18" type="noConversion"/>
  <dataValidations count="1">
    <dataValidation type="list" allowBlank="1" showInputMessage="1" showErrorMessage="1" sqref="C4" xr:uid="{03519F6B-8B1B-40DA-8295-AECE2FA02461}">
      <formula1>company_list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39"/>
  <sheetViews>
    <sheetView topLeftCell="B4" workbookViewId="0">
      <selection activeCell="D22" sqref="D22"/>
    </sheetView>
  </sheetViews>
  <sheetFormatPr defaultRowHeight="14.5" x14ac:dyDescent="0.35"/>
  <cols>
    <col min="2" max="2" width="23.54296875" bestFit="1" customWidth="1"/>
    <col min="3" max="3" width="9" bestFit="1" customWidth="1"/>
    <col min="4" max="5" width="19.1796875" bestFit="1" customWidth="1"/>
    <col min="6" max="9" width="18.1796875" bestFit="1" customWidth="1"/>
  </cols>
  <sheetData>
    <row r="1" spans="1:9" x14ac:dyDescent="0.35">
      <c r="A1" s="9" t="s">
        <v>592</v>
      </c>
    </row>
    <row r="2" spans="1:9" x14ac:dyDescent="0.35">
      <c r="A2" s="12" t="s">
        <v>593</v>
      </c>
    </row>
    <row r="3" spans="1:9" x14ac:dyDescent="0.35">
      <c r="A3" s="9" t="s">
        <v>594</v>
      </c>
    </row>
    <row r="4" spans="1:9" ht="19" thickBot="1" x14ac:dyDescent="0.5">
      <c r="B4" s="17" t="s">
        <v>595</v>
      </c>
      <c r="C4" s="18" t="s">
        <v>111</v>
      </c>
    </row>
    <row r="5" spans="1:9" ht="15" thickTop="1" x14ac:dyDescent="0.35"/>
    <row r="6" spans="1:9" ht="18.5" x14ac:dyDescent="0.45">
      <c r="B6" s="19" t="s">
        <v>599</v>
      </c>
      <c r="C6" s="20"/>
      <c r="D6" s="20" t="s">
        <v>11</v>
      </c>
      <c r="E6" s="20" t="s">
        <v>15</v>
      </c>
      <c r="F6" s="20" t="s">
        <v>16</v>
      </c>
      <c r="G6" s="21" t="s">
        <v>17</v>
      </c>
      <c r="H6" s="20" t="s">
        <v>605</v>
      </c>
      <c r="I6" s="21" t="s">
        <v>606</v>
      </c>
    </row>
    <row r="7" spans="1:9" x14ac:dyDescent="0.35">
      <c r="B7" s="22"/>
      <c r="C7" s="15"/>
      <c r="D7" s="33" t="s">
        <v>607</v>
      </c>
      <c r="E7" s="33"/>
      <c r="F7" s="33"/>
      <c r="G7" s="35"/>
      <c r="H7" s="34" t="s">
        <v>608</v>
      </c>
      <c r="I7" s="35"/>
    </row>
    <row r="8" spans="1:9" x14ac:dyDescent="0.35">
      <c r="B8" s="24" t="s">
        <v>600</v>
      </c>
      <c r="C8" s="25"/>
      <c r="D8" s="25"/>
      <c r="E8" s="25"/>
      <c r="F8" s="25"/>
      <c r="G8" s="26"/>
      <c r="H8" s="25"/>
      <c r="I8" s="26"/>
    </row>
    <row r="9" spans="1:9" x14ac:dyDescent="0.35">
      <c r="B9" s="22" t="s">
        <v>596</v>
      </c>
      <c r="C9" s="15"/>
      <c r="D9" s="16" cm="1">
        <f t="array" ref="D9">INDEX(total_revenue,MATCH(1,(company_code=$C$4)*($D$6=years),0))</f>
        <v>3049500000</v>
      </c>
      <c r="E9" s="16" cm="1">
        <f t="array" ref="E9">INDEX(total_revenue,MATCH(1,(company_code=$C$4)*($E$6=years),0))</f>
        <v>3323600000</v>
      </c>
      <c r="F9" s="16" cm="1">
        <f t="array" ref="F9">INDEX(total_revenue,MATCH(1,(company_code=$C$4)*($F$6=years),0))</f>
        <v>3416000000</v>
      </c>
      <c r="G9" s="27" cm="1">
        <f t="array" ref="G9">INDEX(total_revenue,MATCH(1,(company_code=$C$4)*($G$6=years),0))</f>
        <v>3714000000</v>
      </c>
      <c r="H9" s="16" cm="1">
        <f t="array" ref="H9">INDEX(total_revenue,MATCH(1,(company_code=$C$4)*($F$6=years),0))</f>
        <v>3416000000</v>
      </c>
      <c r="I9" s="27" cm="1">
        <f t="array" ref="I9">INDEX(total_revenue,MATCH(1,(company_code=$C$4)*($G$6=years),0))</f>
        <v>3714000000</v>
      </c>
    </row>
    <row r="10" spans="1:9" x14ac:dyDescent="0.35">
      <c r="B10" s="28" t="s">
        <v>604</v>
      </c>
      <c r="C10" s="13"/>
      <c r="D10" s="14" cm="1">
        <f t="array" ref="D10">INDEX(COGS,MATCH(1,(company_code=$C$4)*($D$6=years),0))</f>
        <v>1194400000</v>
      </c>
      <c r="E10" s="14" cm="1">
        <f t="array" ref="E10">INDEX(COGS,MATCH(1,(company_code=$C$4)*($E$6=years),0))</f>
        <v>1258600000</v>
      </c>
      <c r="F10" s="14" cm="1">
        <f t="array" ref="F10">INDEX(COGS,MATCH(1,(company_code=$C$4)*($F$6=years),0))</f>
        <v>1301200000</v>
      </c>
      <c r="G10" s="29" cm="1">
        <f t="array" ref="G10">INDEX(COGS,MATCH(1,(company_code=$C$4)*($G$6=years),0))</f>
        <v>1371700000</v>
      </c>
      <c r="H10" s="14" cm="1">
        <f t="array" ref="H10">INDEX(COGS,MATCH(1,(company_code=$C$4)*($F$6=years),0))</f>
        <v>1301200000</v>
      </c>
      <c r="I10" s="29" cm="1">
        <f t="array" ref="I10">INDEX(COGS,MATCH(1,(company_code=$C$4)*($G$6=years),0))</f>
        <v>1371700000</v>
      </c>
    </row>
    <row r="11" spans="1:9" x14ac:dyDescent="0.35">
      <c r="B11" s="30" t="s">
        <v>597</v>
      </c>
      <c r="C11" s="15"/>
      <c r="D11" s="16">
        <f>+D9-D10</f>
        <v>1855100000</v>
      </c>
      <c r="E11" s="16">
        <f>+E9-E10</f>
        <v>2065000000</v>
      </c>
      <c r="F11" s="16">
        <f>+F9-F10</f>
        <v>2114800000</v>
      </c>
      <c r="G11" s="27">
        <f t="shared" ref="G11:I11" si="0">+G9-G10</f>
        <v>2342300000</v>
      </c>
      <c r="H11" s="16">
        <f>+H9-H10</f>
        <v>2114800000</v>
      </c>
      <c r="I11" s="27">
        <f t="shared" si="0"/>
        <v>2342300000</v>
      </c>
    </row>
    <row r="12" spans="1:9" x14ac:dyDescent="0.35">
      <c r="B12" s="22" t="s">
        <v>603</v>
      </c>
      <c r="C12" s="15"/>
      <c r="D12" s="16" cm="1">
        <f t="array" ref="D12">INDEX(SGAS,MATCH(1,(company_code=$C$4)*($D$6=years),0))</f>
        <v>920300000</v>
      </c>
      <c r="E12" s="16" cm="1">
        <f t="array" ref="E12">INDEX(SGAS,MATCH(1,(company_code=$C$4)*($E$6=years),0))</f>
        <v>981500000</v>
      </c>
      <c r="F12" s="16" cm="1">
        <f t="array" ref="F12">INDEX(SGAS,MATCH(1,(company_code=$C$4)*($F$6=years),0))</f>
        <v>1012100000</v>
      </c>
      <c r="G12" s="27" cm="1">
        <f t="array" ref="G12">INDEX(SGAS,MATCH(1,(company_code=$C$4)*($G$6=years),0))</f>
        <v>1101900000</v>
      </c>
      <c r="H12" s="16" cm="1">
        <f t="array" ref="H12">INDEX(SGAS,MATCH(1,(company_code=$C$4)*($F$6=years),0))</f>
        <v>1012100000</v>
      </c>
      <c r="I12" s="27" cm="1">
        <f t="array" ref="I12">INDEX(SGAS,MATCH(1,(company_code=$C$4)*($G$6=years),0))</f>
        <v>1101900000</v>
      </c>
    </row>
    <row r="13" spans="1:9" x14ac:dyDescent="0.35">
      <c r="B13" s="31" t="s">
        <v>601</v>
      </c>
      <c r="C13" s="15"/>
      <c r="D13" s="16" t="str" cm="1">
        <f t="array" ref="D13">INDEX(otherOp,MATCH(1,(company_code=$C$4)*($D$6=years),0))</f>
        <v xml:space="preserve"> $-   </v>
      </c>
      <c r="E13" s="16" t="str" cm="1">
        <f t="array" ref="E13">INDEX(otherOp,MATCH(1,(company_code=$C$4)*($E$6=years),0))</f>
        <v xml:space="preserve"> $-   </v>
      </c>
      <c r="F13" s="16" t="str" cm="1">
        <f t="array" ref="F13">INDEX(otherOp,MATCH(1,(company_code=$C$4)*($F$6=years),0))</f>
        <v xml:space="preserve"> $-   </v>
      </c>
      <c r="G13" s="27" t="str" cm="1">
        <f t="array" ref="G13">INDEX(otherOp,MATCH(1,(company_code=$C$4)*($G$6=years),0))</f>
        <v xml:space="preserve"> $-   </v>
      </c>
      <c r="H13" s="16" t="str" cm="1">
        <f t="array" ref="H13">INDEX(otherOp,MATCH(1,(company_code=$C$4)*($F$6=years),0))</f>
        <v xml:space="preserve"> $-   </v>
      </c>
      <c r="I13" s="27" t="str" cm="1">
        <f t="array" ref="I13">INDEX(otherOp,MATCH(1,(company_code=$C$4)*($G$6=years),0))</f>
        <v xml:space="preserve"> $-   </v>
      </c>
    </row>
    <row r="14" spans="1:9" x14ac:dyDescent="0.35">
      <c r="B14" s="28" t="s">
        <v>602</v>
      </c>
      <c r="C14" s="13"/>
      <c r="D14" s="14" cm="1">
        <f t="array" ref="D14">INDEX(RnD,MATCH(1,(company_code=$C$4)*($D$6=years),0))</f>
        <v>295700000</v>
      </c>
      <c r="E14" s="14" cm="1">
        <f t="array" ref="E14">INDEX(RnD,MATCH(1,(company_code=$C$4)*($E$6=years),0))</f>
        <v>302000000</v>
      </c>
      <c r="F14" s="14" cm="1">
        <f t="array" ref="F14">INDEX(RnD,MATCH(1,(company_code=$C$4)*($F$6=years),0))</f>
        <v>259200000</v>
      </c>
      <c r="G14" s="29" cm="1">
        <f t="array" ref="G14">INDEX(RnD,MATCH(1,(company_code=$C$4)*($G$6=years),0))</f>
        <v>292800000</v>
      </c>
      <c r="H14" s="14" cm="1">
        <f t="array" ref="H14">INDEX(RnD,MATCH(1,(company_code=$C$4)*($F$6=years),0))</f>
        <v>259200000</v>
      </c>
      <c r="I14" s="29" cm="1">
        <f t="array" ref="I14">INDEX(RnD,MATCH(1,(company_code=$C$4)*($G$6=years),0))</f>
        <v>292800000</v>
      </c>
    </row>
    <row r="15" spans="1:9" x14ac:dyDescent="0.35">
      <c r="B15" s="32" t="s">
        <v>598</v>
      </c>
      <c r="C15" s="13"/>
      <c r="D15" s="14">
        <f>+D11-SUM(D12:D14)</f>
        <v>639100000</v>
      </c>
      <c r="E15" s="14">
        <f t="shared" ref="E15:G15" si="1">+E11-SUM(E12:E14)</f>
        <v>781500000</v>
      </c>
      <c r="F15" s="14">
        <f t="shared" si="1"/>
        <v>843500000</v>
      </c>
      <c r="G15" s="29">
        <f t="shared" si="1"/>
        <v>947600000</v>
      </c>
      <c r="H15" s="14">
        <f t="shared" ref="H15:I15" si="2">+H11-SUM(H12:H14)</f>
        <v>843500000</v>
      </c>
      <c r="I15" s="29">
        <f t="shared" si="2"/>
        <v>947600000</v>
      </c>
    </row>
    <row r="17" spans="2:9" x14ac:dyDescent="0.35">
      <c r="B17" s="36" t="s">
        <v>609</v>
      </c>
      <c r="C17" s="37"/>
      <c r="D17" s="37"/>
      <c r="E17" s="37"/>
      <c r="F17" s="36"/>
      <c r="G17" s="36"/>
      <c r="H17" s="36"/>
      <c r="I17" s="36"/>
    </row>
    <row r="18" spans="2:9" ht="15" thickBot="1" x14ac:dyDescent="0.4">
      <c r="B18" s="38"/>
      <c r="C18" s="38"/>
      <c r="D18" s="39" t="s">
        <v>607</v>
      </c>
      <c r="E18" s="39"/>
      <c r="F18" s="39"/>
      <c r="G18" s="39"/>
      <c r="H18" s="39" t="s">
        <v>610</v>
      </c>
      <c r="I18" s="39"/>
    </row>
    <row r="19" spans="2:9" ht="15" thickTop="1" x14ac:dyDescent="0.35">
      <c r="B19" s="40" t="s">
        <v>611</v>
      </c>
      <c r="D19" s="40"/>
      <c r="E19" s="41">
        <f>+E9/D9-1</f>
        <v>8.9883587473356341E-2</v>
      </c>
      <c r="F19" s="41">
        <f t="shared" ref="F19:G19" si="3">+F9/E9-1</f>
        <v>2.7801179443976309E-2</v>
      </c>
      <c r="G19" s="41">
        <f t="shared" si="3"/>
        <v>8.7236533957845364E-2</v>
      </c>
      <c r="H19" s="42" t="e">
        <f ca="1">OFFSET($H$27,MATCH($C$23,$B$28:$B$30,0),0)</f>
        <v>#N/A</v>
      </c>
      <c r="I19" s="42" t="e">
        <f ca="1">OFFSET($H$27,MATCH($C$23,$B$28:$B$30,0),1)</f>
        <v>#N/A</v>
      </c>
    </row>
    <row r="20" spans="2:9" x14ac:dyDescent="0.35">
      <c r="B20" s="40" t="s">
        <v>612</v>
      </c>
      <c r="D20" s="43" t="e">
        <f t="array" ref="D20">INDEX(grossmargin,MATCH(1,(B3 = tickersymbol)*(E7= forecast_years),0))</f>
        <v>#N/A</v>
      </c>
      <c r="E20" s="43" t="e">
        <f t="array" ref="E20">INDEX(grossmargin,MATCH(1,(A3 = tickersymbol)*(E7= forecast_years),0))</f>
        <v>#N/A</v>
      </c>
      <c r="F20" s="43" t="e">
        <f t="array" ref="F20">INDEX(grossmargin,MATCH(1,(B3 = tickersymbol)*(F7= forecast_years),0))</f>
        <v>#N/A</v>
      </c>
      <c r="G20" s="43" t="e">
        <f t="array" ref="G20">INDEX(grossmargin,MATCH(1,(B3 = tickersymbol)*(G7= forecast_years),0))</f>
        <v>#N/A</v>
      </c>
      <c r="H20" s="44" t="e">
        <f t="array" aca="1" ref="H20" ca="1">OFFSET($H$31,MATCH($C$23,$B$32:$B$34,0),0)</f>
        <v>#N/A</v>
      </c>
      <c r="I20" s="44" t="e">
        <f t="array" aca="1" ref="I20" ca="1">OFFSET($H$31,MATCH($C$23,$B$32:$B$34,0),1)</f>
        <v>#N/A</v>
      </c>
    </row>
    <row r="21" spans="2:9" x14ac:dyDescent="0.35">
      <c r="B21" s="45" t="s">
        <v>613</v>
      </c>
      <c r="C21" s="13"/>
      <c r="D21" s="46" t="e">
        <f t="array" ref="D21">INDEX(oper_margin,MATCH(1,(B3=tickersymbol)*(E7=forecast_years),0))</f>
        <v>#N/A</v>
      </c>
      <c r="E21" s="46" t="e">
        <f t="array" ref="E21">INDEX(oper_margin,MATCH(1,(A3=tickersymbol)*(E7=forecast_years),0))</f>
        <v>#N/A</v>
      </c>
      <c r="F21" s="46" t="e">
        <f t="array" ref="F21">INDEX(oper_margin,MATCH(1,(B3=tickersymbol)*(F7=forecast_years),0))</f>
        <v>#N/A</v>
      </c>
      <c r="G21" s="46" t="e">
        <f t="array" ref="G21">INDEX(oper_margin,MATCH(1,(B3=tickersymbol)*(G7=forecast_years),0))</f>
        <v>#N/A</v>
      </c>
      <c r="H21" s="47" t="e">
        <f t="array" aca="1" ref="H21" ca="1">OFFSET($H$35,MATCH($C$23,$B$36:$B$38,0),0)</f>
        <v>#N/A</v>
      </c>
      <c r="I21" s="47" t="e">
        <f ca="1">OFFSET($H$35,MATCH($C$23,$B$36:$B$38,0),1)</f>
        <v>#N/A</v>
      </c>
    </row>
    <row r="23" spans="2:9" ht="15" thickBot="1" x14ac:dyDescent="0.4"/>
    <row r="24" spans="2:9" ht="15" thickBot="1" x14ac:dyDescent="0.4">
      <c r="B24" t="s">
        <v>614</v>
      </c>
      <c r="C24" s="48" t="s">
        <v>615</v>
      </c>
    </row>
    <row r="26" spans="2:9" x14ac:dyDescent="0.35">
      <c r="B26" s="36" t="s">
        <v>616</v>
      </c>
      <c r="C26" s="37"/>
      <c r="D26" s="37"/>
      <c r="E26" s="37"/>
      <c r="F26" s="37"/>
      <c r="G26" s="37"/>
      <c r="H26" s="37"/>
      <c r="I26" s="37"/>
    </row>
    <row r="28" spans="2:9" ht="15" thickBot="1" x14ac:dyDescent="0.4">
      <c r="B28" s="49" t="s">
        <v>611</v>
      </c>
      <c r="C28" s="50"/>
      <c r="D28" s="50"/>
      <c r="E28" s="50"/>
      <c r="F28" s="50"/>
      <c r="G28" s="49"/>
      <c r="H28" s="51" t="s">
        <v>605</v>
      </c>
      <c r="I28" s="52" t="s">
        <v>606</v>
      </c>
    </row>
    <row r="29" spans="2:9" ht="15" thickTop="1" x14ac:dyDescent="0.35">
      <c r="B29" t="s">
        <v>617</v>
      </c>
      <c r="D29">
        <v>1</v>
      </c>
      <c r="H29" s="53">
        <v>0.16</v>
      </c>
      <c r="I29" s="53">
        <v>0.17</v>
      </c>
    </row>
    <row r="30" spans="2:9" x14ac:dyDescent="0.35">
      <c r="B30" t="s">
        <v>615</v>
      </c>
      <c r="D30">
        <v>2</v>
      </c>
      <c r="H30" s="53">
        <v>0.155</v>
      </c>
      <c r="I30" s="53">
        <v>0.155</v>
      </c>
    </row>
    <row r="31" spans="2:9" x14ac:dyDescent="0.35">
      <c r="B31" t="s">
        <v>618</v>
      </c>
      <c r="D31">
        <v>3</v>
      </c>
      <c r="H31" s="54">
        <v>0.14000000000000001</v>
      </c>
      <c r="I31" s="53">
        <v>0.14000000000000001</v>
      </c>
    </row>
    <row r="32" spans="2:9" ht="15" thickBot="1" x14ac:dyDescent="0.4">
      <c r="B32" s="49" t="s">
        <v>619</v>
      </c>
      <c r="C32" s="50"/>
      <c r="D32" s="50"/>
      <c r="E32" s="50"/>
      <c r="F32" s="50"/>
      <c r="G32" s="49"/>
      <c r="H32" s="55"/>
      <c r="I32" s="56"/>
    </row>
    <row r="33" spans="2:9" ht="15" thickTop="1" x14ac:dyDescent="0.35">
      <c r="B33" t="s">
        <v>617</v>
      </c>
      <c r="D33">
        <v>1</v>
      </c>
      <c r="H33" s="57">
        <v>0.93</v>
      </c>
      <c r="I33" s="58">
        <v>0.93</v>
      </c>
    </row>
    <row r="34" spans="2:9" x14ac:dyDescent="0.35">
      <c r="B34" t="s">
        <v>615</v>
      </c>
      <c r="D34">
        <v>2</v>
      </c>
      <c r="E34" s="59"/>
      <c r="F34" s="59"/>
      <c r="H34" s="57">
        <v>0.92</v>
      </c>
      <c r="I34" s="58">
        <v>0.92</v>
      </c>
    </row>
    <row r="35" spans="2:9" x14ac:dyDescent="0.35">
      <c r="B35" t="s">
        <v>618</v>
      </c>
      <c r="D35">
        <v>3</v>
      </c>
      <c r="H35" s="57">
        <v>0.9</v>
      </c>
      <c r="I35" s="58">
        <v>0.9</v>
      </c>
    </row>
    <row r="36" spans="2:9" ht="15" thickBot="1" x14ac:dyDescent="0.4">
      <c r="B36" s="49" t="s">
        <v>620</v>
      </c>
      <c r="C36" s="50"/>
      <c r="D36" s="50"/>
      <c r="E36" s="50"/>
      <c r="F36" s="50"/>
      <c r="G36" s="49"/>
      <c r="H36" s="56"/>
      <c r="I36" s="60"/>
    </row>
    <row r="37" spans="2:9" ht="15" thickTop="1" x14ac:dyDescent="0.35">
      <c r="B37" t="s">
        <v>617</v>
      </c>
      <c r="D37">
        <v>1</v>
      </c>
      <c r="H37" s="58">
        <v>0.17</v>
      </c>
      <c r="I37" s="58">
        <v>0.17</v>
      </c>
    </row>
    <row r="38" spans="2:9" x14ac:dyDescent="0.35">
      <c r="B38" t="s">
        <v>615</v>
      </c>
      <c r="D38">
        <v>2</v>
      </c>
      <c r="E38" s="59"/>
      <c r="F38" s="59"/>
      <c r="H38" s="58">
        <v>0.15</v>
      </c>
      <c r="I38" s="58">
        <v>0.15</v>
      </c>
    </row>
    <row r="39" spans="2:9" x14ac:dyDescent="0.35">
      <c r="B39" s="13" t="s">
        <v>618</v>
      </c>
      <c r="C39" s="13"/>
      <c r="D39" s="13">
        <v>3</v>
      </c>
      <c r="E39" s="13"/>
      <c r="F39" s="13"/>
      <c r="G39" s="13"/>
      <c r="H39" s="61">
        <v>0.14000000000000001</v>
      </c>
      <c r="I39" s="62">
        <v>0.14000000000000001</v>
      </c>
    </row>
  </sheetData>
  <mergeCells count="4">
    <mergeCell ref="H7:I7"/>
    <mergeCell ref="D7:G7"/>
    <mergeCell ref="D18:G18"/>
    <mergeCell ref="H18:I18"/>
  </mergeCells>
  <phoneticPr fontId="18" type="noConversion"/>
  <dataValidations count="2">
    <dataValidation type="list" allowBlank="1" showInputMessage="1" showErrorMessage="1" sqref="C4" xr:uid="{08853BA7-B0D8-4432-8350-A290B56F4519}">
      <formula1>company_list</formula1>
    </dataValidation>
    <dataValidation type="list" allowBlank="1" showInputMessage="1" showErrorMessage="1" sqref="C24" xr:uid="{28A640B4-432D-4B8E-A659-66FC1D7EEDC3}">
      <formula1>$B$28:$B$30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8</vt:i4>
      </vt:variant>
    </vt:vector>
  </HeadingPairs>
  <TitlesOfParts>
    <vt:vector size="14" baseType="lpstr">
      <vt:lpstr>Sheet2</vt:lpstr>
      <vt:lpstr>DataFile</vt:lpstr>
      <vt:lpstr>Sheet1</vt:lpstr>
      <vt:lpstr>1. Analysis</vt:lpstr>
      <vt:lpstr>2.P&amp;L</vt:lpstr>
      <vt:lpstr>3. Financial forecasting</vt:lpstr>
      <vt:lpstr>COGS</vt:lpstr>
      <vt:lpstr>company_code</vt:lpstr>
      <vt:lpstr>company_list</vt:lpstr>
      <vt:lpstr>otherOp</vt:lpstr>
      <vt:lpstr>RnD</vt:lpstr>
      <vt:lpstr>SGAS</vt:lpstr>
      <vt:lpstr>total_revenue</vt:lpstr>
      <vt:lpstr>years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Victoria Perez</cp:lastModifiedBy>
  <dcterms:created xsi:type="dcterms:W3CDTF">2020-04-29T20:35:29Z</dcterms:created>
  <dcterms:modified xsi:type="dcterms:W3CDTF">2020-05-04T18:45:51Z</dcterms:modified>
</cp:coreProperties>
</file>