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WqqkZeC6LKp36XVfSxKXxlRE4wQ=="/>
    </ext>
  </extLst>
</workbook>
</file>

<file path=xl/comments1.xml><?xml version="1.0" encoding="utf-8"?>
<comments xmlns:r="http://schemas.openxmlformats.org/officeDocument/2006/relationships" xmlns="http://schemas.openxmlformats.org/spreadsheetml/2006/main">
  <authors>
    <author/>
  </authors>
  <commentList>
    <comment authorId="0" ref="B43">
      <text>
        <t xml:space="preserve">======
ID#AAAAtaxU7kc
turnen    (2023-03-21 16:40:17)
Users can easily get back to the homepage or a relevant start point (Low importance)
For example, a homepage link might be part of the breadcrumb or a home link might be available as part of the header.</t>
      </text>
    </comment>
    <comment authorId="0" ref="B41">
      <text>
        <t xml:space="preserve">======
ID#AAAAtaxU7kY
turnen    (2023-03-21 16:40:17)
The current location is clearly indicated (e.g. breadcrumb, highlighted menu item) (Low importance)
Users should always know where they are in the site or application.</t>
      </text>
    </comment>
    <comment authorId="0" ref="B29">
      <text>
        <t xml:space="preserve">======
ID#AAAAtaxU7kU
turnen    (2023-03-21 16:40:17)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03">
      <text>
        <t xml:space="preserve">======
ID#AAAAtaxU7kQ
turnen    (2023-03-21 16:40:17)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1">
      <text>
        <t xml:space="preserve">======
ID#AAAAtaxU7kM
turnen    (2023-03-21 16:40:17)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
      <text>
        <t xml:space="preserve">======
ID#AAAAtaxU7kI
turnen    (2023-03-21 16:40:17)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21">
      <text>
        <t xml:space="preserve">======
ID#AAAAtaxU7kE
turnen    (2023-03-21 16:40:17)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53">
      <text>
        <t xml:space="preserve">======
ID#AAAAtaxU7kA
turnen    (2023-03-21 16:40:17)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3">
      <text>
        <t xml:space="preserve">======
ID#AAAAtaxU7j8
turnen    (2023-03-21 16:40:17)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7">
      <text>
        <t xml:space="preserve">======
ID#AAAAtaxU7j4
turnen    (2023-03-21 16:40:17)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9">
      <text>
        <t xml:space="preserve">======
ID#AAAAtaxU7j0
turnen    (2023-03-21 16:40:17)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83">
      <text>
        <t xml:space="preserve">======
ID#AAAAtaxU7jw
turnen    (2023-03-21 16:40:17)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39">
      <text>
        <t xml:space="preserve">======
ID#AAAAtaxU7js
turnen    (2023-03-21 16:40:17)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15">
      <text>
        <t xml:space="preserve">======
ID#AAAAtaxU7jo
turnen    (2023-03-21 16:40:17)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5">
      <text>
        <t xml:space="preserve">======
ID#AAAAtaxU7jk
turnen    (2023-03-21 16:40:17)
Users are adequately supported according to their level of expertise (Medium importance)
For example, novice users are given help and instructions and features are progressively disclosed (e.g. advanced features not being shown by default).</t>
      </text>
    </comment>
    <comment authorId="0" ref="B81">
      <text>
        <t xml:space="preserve">======
ID#AAAAtaxU7jg
turnen    (2023-03-21 16:40:17)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5">
      <text>
        <t xml:space="preserve">======
ID#AAAAtaxU7jc
turnen    (2023-03-21 16:40:17)
The homepage / starting page layout is clear and uncluttered with sufficient 'white space' (Medium importance)
Users should be able to quickly scan the homepage and make sense of both the content available and of how the site is structured.</t>
      </text>
    </comment>
    <comment authorId="0" ref="B79">
      <text>
        <t xml:space="preserve">======
ID#AAAAtaxU7jY
turnen    (2023-03-21 16:40:17)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9">
      <text>
        <t xml:space="preserve">======
ID#AAAAtaxU7jU
turnen    (2023-03-21 16:40:17)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01">
      <text>
        <t xml:space="preserve">======
ID#AAAAtaxU7jQ
turnen    (2023-03-21 16:40:17)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37">
      <text>
        <t xml:space="preserve">======
ID#AAAAtaxU7jM
turnen    (2023-03-21 16:40:17)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ID#AAAAtaxU7jI
turnen    (2023-03-21 16:40:17)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07">
      <text>
        <t xml:space="preserve">======
ID#AAAAtaxU7jE
turnen    (2023-03-21 16:40:17)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69">
      <text>
        <t xml:space="preserve">======
ID#AAAAtaxU7jA
turnen    (2023-03-21 16:40:17)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91">
      <text>
        <t xml:space="preserve">======
ID#AAAAtaxU7i8
turnen    (2023-03-21 16:40:17)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75">
      <text>
        <t xml:space="preserve">======
ID#AAAAtaxU7i4
turnen    (2023-03-21 16:40:17)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97">
      <text>
        <t xml:space="preserve">======
ID#AAAAtaxU7i0
turnen    (2023-03-21 16:40:17)
Text and content is legible and scanable, with good typography and visual contrast (Medium importance)
Users should be able to quickly scan headers and body text, in order to get an overview of what's available.</t>
      </text>
    </comment>
    <comment authorId="0" ref="B61">
      <text>
        <t xml:space="preserve">======
ID#AAAAtaxU7iw
turnen    (2023-03-21 16:40:17)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7">
      <text>
        <t xml:space="preserve">======
ID#AAAAtaxU7is
turnen    (2023-03-21 16:40:17)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11">
      <text>
        <t xml:space="preserve">======
ID#AAAAtaxU7io
turnen    (2023-03-21 16:40:17)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95">
      <text>
        <t xml:space="preserve">======
ID#AAAAtaxU7ik
turnen    (2023-03-21 16:40:17)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73">
      <text>
        <t xml:space="preserve">======
ID#AAAAtaxU7ig
turnen    (2023-03-21 16:40:17)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1">
      <text>
        <t xml:space="preserve">======
ID#AAAAtaxU7ic
turnen    (2023-03-21 16:40:17)
Required and optional form fields are clearly indicated (e.g. using text or '*') (Low importance)
Where most fields are required the optional fields should be identified and when most fields are optional the required fields should be identified.</t>
      </text>
    </comment>
    <comment authorId="0" ref="B13">
      <text>
        <t xml:space="preserve">======
ID#AAAAtaxU7iY
turnen    (2023-03-21 16:40:17)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59">
      <text>
        <t xml:space="preserve">======
ID#AAAAtaxU7iU
turnen    (2023-03-21 16:40:17)
Prompt and  appropriate feedback is given (High importance)
For example, a confirmation message is shown following a successful transaction, input errors are promptly highlighted and it's made clear to users when a page has been updated.</t>
      </text>
    </comment>
    <comment authorId="0" ref="B51">
      <text>
        <t xml:space="preserve">======
ID#AAAAtaxU7iQ
turnen    (2023-03-21 16:40:17)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35">
      <text>
        <t xml:space="preserve">======
ID#AAAAtaxU7iM
turnen    (2023-03-21 16:40:17)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5">
      <text>
        <t xml:space="preserve">======
ID#AAAAtaxU7iI
turnen    (2023-03-21 16:40:17)
Search results are relevant, comprehensive, precise, and well displayed (High importance)
It should be easy for users to see what has been returned, to work out why something has been returned and to determine how many results there are.</t>
      </text>
    </comment>
    <comment authorId="0" ref="B113">
      <text>
        <t xml:space="preserve">======
ID#AAAAtaxU7iE
turnen    (2023-03-21 16:40:17)
Errors and reliability issues don't inhibit the user experience (High importance)
Sites and applications should be free of bugs and shouldn't have any broken links.</t>
      </text>
    </comment>
    <comment authorId="0" ref="B85">
      <text>
        <t xml:space="preserve">======
ID#AAAAtaxU7iA
turnen    (2023-03-21 16:40:17)
Users are able to easily recover (i.e. not have to start again) from errors (Medium importance)
For example, users might be able to re-edit and resubmit a form or enter a different value.</t>
      </text>
    </comment>
    <comment authorId="0" ref="B63">
      <text>
        <t xml:space="preserve">======
ID#AAAAtaxU7h8
turnen    (2023-03-21 16:40:17)
Users can easily give feedback (Very low importance)
For example, via email or an online feedback / contact us form. There should be an indication of how long users can expect to wait for a response if a query has been made.</t>
      </text>
    </comment>
    <comment authorId="0" ref="B45">
      <text>
        <t xml:space="preserve">======
ID#AAAAtaxU7h4
turnen    (2023-03-21 16:40:17)
A clear and well structure site map or index is provided (where necessary) (Low importance)
The sitemap might be part of the header or footer and should ideally be available from every page on the site.</t>
      </text>
    </comment>
    <comment authorId="0" ref="B105">
      <text>
        <t xml:space="preserve">======
ID#AAAAtaxU7h0
turnen    (2023-03-21 16:40:17)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93">
      <text>
        <t xml:space="preserve">======
ID#AAAAtaxU7hw
turnen    (2023-03-21 16:40:17)
Language, terminology and tone used is appropriate and readily understood by the target audience (High importance)
Jargon should be kept to a minimum and plain language should be used where ever possible.</t>
      </text>
    </comment>
    <comment authorId="0" ref="B49">
      <text>
        <t xml:space="preserve">======
ID#AAAAtaxU7hs
turnen    (2023-03-21 16:40:17)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List>
  <extLst>
    <ext uri="GoogleSheetsCustomDataVersion1">
      <go:sheetsCustomData xmlns:go="http://customooxmlschemas.google.com/" r:id="rId1" roundtripDataSignature="AMtx7mhTJPkzIGEHrN/r1cYTybTyWU7Scw=="/>
    </ext>
  </extLst>
</comments>
</file>

<file path=xl/sharedStrings.xml><?xml version="1.0" encoding="utf-8"?>
<sst xmlns="http://schemas.openxmlformats.org/spreadsheetml/2006/main" count="283" uniqueCount="175">
  <si>
    <t>Usability review</t>
  </si>
  <si>
    <t>Enter score</t>
  </si>
  <si>
    <t>Very poor</t>
  </si>
  <si>
    <t>Alboreá Flamenco</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</si>
  <si>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</si>
  <si>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</si>
  <si>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</si>
  <si>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</si>
  <si>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</si>
  <si>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</si>
  <si>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</si>
  <si>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</si>
  <si>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</si>
  <si>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</si>
  <si>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</si>
  <si>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</si>
  <si>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</si>
  <si>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</si>
  <si>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</si>
  <si>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</si>
  <si>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Las funcionalidades que se presentan en la web permiten conseguir que el usuario 
alcance los diferentes objetivos que se plantea al acceder: comprar entrada, saber
el horario, la ubicación, precio...</t>
  </si>
  <si>
    <t>Features and functionality support users desired workflows.</t>
  </si>
  <si>
    <t>Aunque el usuario es capaz, finalmente, de poder adquirir las entradas deseadas,
es verdad que el flujo de navegación establecido puede provocar que el proceso
sea lento  y tedioso llegando a ser frustrante.</t>
  </si>
  <si>
    <t>Frequently-used tasks are readily available (e.g. easily accessible from the homepage) and well supported (e.g. short cuts are available).</t>
  </si>
  <si>
    <t>El acceso a las tareas frecuentes: comprar entrar entradas, horario, ubicación... 
son fácilmanete alcanzables inclusco para un usuario con unos conociemientos 
web bajos.</t>
  </si>
  <si>
    <t>Users are adequately supported according to their level of expertise (e.g. short cuts for expert users, help and instructions for novice users).</t>
  </si>
  <si>
    <t>En todo momento se puede contactar via email o whatsapp para poder resolver 
dudas además de contar con la información necesaria en todo momento de lo 
qie está pasando y de lo que te vas a encontar en el espectáculo.</t>
  </si>
  <si>
    <t>Call to actions (e.g. register, add to basket, submit) are clear, well labelled and appear clickable.</t>
  </si>
  <si>
    <t>Todos los campos de los formularios están bien identificados y los botones (pago, 
enviar correo, comprar entradas...) están habilitados y funcionan correctamente.</t>
  </si>
  <si>
    <t>Homepage / starting page</t>
  </si>
  <si>
    <t>The Homepage / starting page provides a clear snapshot and overview of the content, features and functionality available.</t>
  </si>
  <si>
    <t>El contenido de la página de inicio es correcto, da una idea clara de que se está 
ofreciendo, además de contar con un pequeño resumen de lo que te podrás 
encontrar en la web.</t>
  </si>
  <si>
    <t>The home page / starting page is effective in orienting and directing users to their desired information and tasks.</t>
  </si>
  <si>
    <t>Aunque en la versión para ordenador/portátil, la barra de navegación se mantiene fija al 
hacer scroll y todas las tareas son accesibles, en el caso de redimensionar la pantalla y
hacerla más pequeña, dicha barra desaparece y ya es mas tedioso el acceder a dichas 
tareas ya que ahora contamos con un menu desplegable fijado en la cabezera.</t>
  </si>
  <si>
    <t>The homepage / starting page layout is clear and uncluttered with sufficient 'white space'.</t>
  </si>
  <si>
    <t xml:space="preserve">Demasiado contenido en la pagina prinicpal, puede provocar que el objetivo principal
(comprar entradas) quede en segundo plano. Se podría solucinar creando nuevas 
secciones o eliminado las cosas innecesarias. </t>
  </si>
  <si>
    <t>Navigation</t>
  </si>
  <si>
    <t>Users can easily access the site or application (e.g. the URL is predictable and is returned by search engines).</t>
  </si>
  <si>
    <t>La URL tiene el mismo nombre que el propio tablao flamenco. Fácil de reocrdar para el
usuario.</t>
  </si>
  <si>
    <t>The navigational scheme (e.g. menu) is easy to find, intuitive and consistent.</t>
  </si>
  <si>
    <t xml:space="preserve">Hay algun tipo de inconsistencia al redimenisonar la pantalla que provoca que la 
experiencia de usuario no acabe de ser lo deseada en condiciones normales. 
</t>
  </si>
  <si>
    <t xml:space="preserve">The navigation has sufficient flexibility to allow users to navigate by their desired means (e.g. searching, browse by type, browse by name, most recent etc…). </t>
  </si>
  <si>
    <t>Al no haber un buscador lo consideramos N/A.</t>
  </si>
  <si>
    <t>The site or application structure is clear, easily understood and addresses common user goals.</t>
  </si>
  <si>
    <t>La web está dividia con las mínimas secciones que se le piden para el tipo de oferta
que tiene. Se podría mejorar introduciendo un apartado de galeria y renombrando o
fusionando alguna de las existentes (cenas + experiencias).</t>
  </si>
  <si>
    <t>Links are clear, descriptive and and well labelled.</t>
  </si>
  <si>
    <t>La mayoría de links de interés se encuentran en el footer, además de ser accesible la 
página principal desde qualquier sección o tener acceso al mensaje intantaéneo</t>
  </si>
  <si>
    <t>Browser standard functions (e.g. 'back', 'forward', 'bookmark') are supported.</t>
  </si>
  <si>
    <t>Hay algún punto que la navegación y la fluidez podría mejorar. Sobretodo del proceso 
de selección de entrada ya que es tedioso el querer volver atrás.</t>
  </si>
  <si>
    <t>The current location is clearly indicated (e.g. breadcrumb, highlighted menu item).</t>
  </si>
  <si>
    <t>Además de estár presenten el el footer de la web, tiene una sección dedicada a ello.</t>
  </si>
  <si>
    <t>Users can easily get back to the homepage or a relevant start point.</t>
  </si>
  <si>
    <t>En caso de pantalla de monitor o portátil, ningún tipo de problema para volver a la pagina
principal. En caso de pantalla redimenisonada hacia un tamaño menor, se vuelve un 
proceso pesado (tener que scrollar jacia arriba para poder acceder al HP).</t>
  </si>
  <si>
    <t>A clear and well structure site map or index is provided (where necessary).</t>
  </si>
  <si>
    <t>La web presenta un site map correcto.</t>
  </si>
  <si>
    <t>Search</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</si>
  <si>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</si>
  <si>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</si>
  <si>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</si>
  <si>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</si>
  <si>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</si>
  <si>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</si>
  <si>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 xml:space="preserve">En todo momento el usuario sabe donde se encunetra y en caso necesario que es lo 
que se le está pidendo. </t>
  </si>
  <si>
    <t>Users can easily undo, go back and change or cancel actions; or are at least given the chance to confirm an action before commiting (e.g. before placing an order).</t>
  </si>
  <si>
    <t>Cuando el usuario quiere volver atrás durante el proceso de selección de una entrada se indica con un mensaje si eso es lo que el usuario quiere para que en caso de que haya sido un error este no pierda la información introducida durante dicho proceso.</t>
  </si>
  <si>
    <t>Users can easily give feedback (e.g. via email or an online feedback / contact us form).</t>
  </si>
  <si>
    <t>Existen varias formas de contactar con el soporte, como un enlace directo a whatsapp en la esquina inferior izquierda, el cual podemos ver en todo momento, asi como un correo y u numero de telefono en el piede de pagina.</t>
  </si>
  <si>
    <t>Forms</t>
  </si>
  <si>
    <t>Complex forms and processes are broken up into readily understood steps and sections. Where a process is used a progress indicator is present with clear numbers or named stages.</t>
  </si>
  <si>
    <t>Se indican los pasos a seguir cuando se realiza el pago, sin embargo, cuando se elige la entrada y sus distintas opciones no.</t>
  </si>
  <si>
    <t>A minimal amount of information is requested and where required justification is given for asking for information (e.g. date of birth, telephone number).</t>
  </si>
  <si>
    <t>Cuando se quiere comprar la entrada se indica la información necesaria.</t>
  </si>
  <si>
    <t>Required and optional form fields are clearly indicated.</t>
  </si>
  <si>
    <t>Si, se indica con un "*" los campos obligatorios.</t>
  </si>
  <si>
    <t>Appropriate input fields (e.g. calendar for date selection, drop down for selection) are used and required formats are indicated.</t>
  </si>
  <si>
    <t>Existe un calendario para la eleccion del dia, y botones para seleccionar la hora, asi como menus desplegables para elegir entre las distintas opciones de una entrada.</t>
  </si>
  <si>
    <t>Help and instructions (e.g. examples, information required) are provided where necessary.</t>
  </si>
  <si>
    <t>Los distintos campos son claros y en algunos casos se indica la información que hay que introducir para evitar confusiones.</t>
  </si>
  <si>
    <t>Errors</t>
  </si>
  <si>
    <t>Errors are clear, easily identifiable and appear in appropriate location (e.g. adjacent to data entry field, adjacent to form, etc.).</t>
  </si>
  <si>
    <t xml:space="preserve">Se indica claramente en rojo cuando nos hemos equivocado al introducir algun dato. </t>
  </si>
  <si>
    <t>Error messages are concise, written in easy to understand language and describe what's occurred and what action is necessary.</t>
  </si>
  <si>
    <t>Los errores son faciles de entender y se explica el error en concreto.</t>
  </si>
  <si>
    <t>Common user errors (e.g. missing fields, invalid formats, invalid selections) have been taken into consideration and where possible prevented.</t>
  </si>
  <si>
    <t>Si, tal y como hemos indicado anteriormente, los errores se muestran claramente ante la falta de algún dato necesario para la compra de entradas.</t>
  </si>
  <si>
    <t>Users are able to easily recover (i.e. not have to start again) from errors.</t>
  </si>
  <si>
    <t>En caso de que quieras cambiar opciones de una entrada se puede realizar con facilidad, pero para cambiar el tipo de entrada es necesario volver atras y anular las opciones elegidas anteriormente. No se puede cambiar de entrada facilmente.</t>
  </si>
  <si>
    <t>Content &amp; text</t>
  </si>
  <si>
    <t>Content available (e.g. text, images, video) is appropriate and sufficiently relevant, and detailed to meet user goals.</t>
  </si>
  <si>
    <t>Se proporcinan algunas imganes y videos, pero no hay un apartado exclusivo con mas contenido.</t>
  </si>
  <si>
    <t>Links to other useful and relevant content (e.g. related pages or external websites) are available and shown in context.</t>
  </si>
  <si>
    <t>Hay poco enlaces a contenido externo y relevante, y además, no esta indicado adecuadamente.</t>
  </si>
  <si>
    <t>Language, terminology and tone used is appropriate and readily understood by the target audience.</t>
  </si>
  <si>
    <t>El lenguaje usado es facil de entender y no se utilizan palabras excesivamente tecnicas que los turistas no puedan entender.</t>
  </si>
  <si>
    <t>Terms, language and tone used are consitent (e.g. the same term is used throughout).</t>
  </si>
  <si>
    <t>El lenguaje usado es consistente y formal.</t>
  </si>
  <si>
    <t>Text and content is legible and scanable, with good typography and visual contrast.</t>
  </si>
  <si>
    <t>La tipografia y el contraste es adecuado y se puede leer correctamente el contenido de la pagina, además, los enlaces de la cabecera permiten a los usuarios hacerse una idea rápida de las distintas secciones de la página.</t>
  </si>
  <si>
    <t>Help</t>
  </si>
  <si>
    <t>Online help is provided and is suitable for the user base (e.g. is written in easy to understand langugage and only uses recognised terms). Where appropriate contextual help is provided.</t>
  </si>
  <si>
    <t>Existen contactos para conseguir ayuda e información, pero no existen apartados con indicaciones para los usuarios, por lo que si es necesario tener que contactar con el soporte en caso de necesitar ayuda el proceso puede ser más tedioso. Debería haber un apartado con posibles problemas que puedan sugir con durante el proceso de comprar y como solucionarlos.</t>
  </si>
  <si>
    <t>Online help is concise, easy to read and written in easy to understand language.</t>
  </si>
  <si>
    <t>Al no haber una sección concreta de ayuda la consideramos N/A</t>
  </si>
  <si>
    <t>Accessing online help does not impede users (i.e. they can can resume work where they left off after accessing help).</t>
  </si>
  <si>
    <t>Como el whatsapp se abre en otra pestaña si es posible obtener ayuda sin tener que cancelar el proceso de compras de entrada, pero para poder obtener el numero y el correo y si necesario cancelarlo.</t>
  </si>
  <si>
    <t>Users can easily get further help (e.g. telephone or email address).</t>
  </si>
  <si>
    <t>Se proporciona un whatsapp, un numero de telefono y un correo.</t>
  </si>
  <si>
    <t>Performance</t>
  </si>
  <si>
    <t>Site or application performance doesn't inhibit the user experience (e.g. slow page downloads, long delays).</t>
  </si>
  <si>
    <t>El funcionamiento de la pagina suele ser rapido, aunque a veces hay ciertos retardos al utilizar los distintos enlances de la cabecera.</t>
  </si>
  <si>
    <t>Errors and reliabilty issues don't inhibit the user experience.</t>
  </si>
  <si>
    <t>No hemos encontrado ningún error y todos los enlaces funcionan correctamente.</t>
  </si>
  <si>
    <t>Possible user configurations (e.g. browsers, resolutions, computer specs) are supported.</t>
  </si>
  <si>
    <t>Se puede utilzar correctamente en distintos dispositivos, buscadores y resoluciones, aunque en moviles la interfaz es menos intuitiva.</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</si>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</sst>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3" numFmtId="0" xfId="0" applyAlignment="1" applyFont="1">
      <alignment readingOrder="0" shrinkToFit="0" vertical="bottom" wrapText="0"/>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4.63"/>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11</v>
      </c>
      <c r="E15" s="4"/>
      <c r="F15" s="4" t="str">
        <f>#REF!*#REF!</f>
        <v>#REF!</v>
      </c>
      <c r="G15" s="4" t="str">
        <f>IF(#REF!&gt;=0,10*#REF!,0)</f>
        <v>#REF!</v>
      </c>
      <c r="H15" s="4"/>
      <c r="I15" s="39" t="s">
        <v>26</v>
      </c>
      <c r="J15" s="4"/>
      <c r="K15" s="46">
        <v>3.0</v>
      </c>
      <c r="L15" s="47">
        <f>K15/K117</f>
        <v>0.6</v>
      </c>
      <c r="M15" s="42">
        <f>VLOOKUP(D15,Q1:R9,2,FALSE)</f>
        <v>4</v>
      </c>
      <c r="N15" s="42">
        <f>M15*L15</f>
        <v>2.4</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12</v>
      </c>
      <c r="E17" s="4"/>
      <c r="F17" s="4" t="str">
        <f>#REF!*#REF!</f>
        <v>#REF!</v>
      </c>
      <c r="G17" s="4" t="str">
        <f>IF(#REF!&gt;=0,10*#REF!,0)</f>
        <v>#REF!</v>
      </c>
      <c r="H17" s="4"/>
      <c r="I17" s="39" t="s">
        <v>28</v>
      </c>
      <c r="J17" s="4"/>
      <c r="K17" s="40">
        <v>3.0</v>
      </c>
      <c r="L17" s="41">
        <f>K17/K117</f>
        <v>0.6</v>
      </c>
      <c r="M17" s="42">
        <f>VLOOKUP(D17,Q1:R9,2,FALSE)</f>
        <v>5</v>
      </c>
      <c r="N17" s="42">
        <f>M17*L17</f>
        <v>3</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11</v>
      </c>
      <c r="E21" s="4"/>
      <c r="F21" s="4" t="str">
        <f>#REF!*#REF!</f>
        <v>#REF!</v>
      </c>
      <c r="G21" s="4" t="str">
        <f>IF(#REF!&gt;=0,10*#REF!,0)</f>
        <v>#REF!</v>
      </c>
      <c r="H21" s="4"/>
      <c r="I21" s="39" t="s">
        <v>31</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7</v>
      </c>
      <c r="E25" s="4"/>
      <c r="F25" s="4"/>
      <c r="G25" s="4"/>
      <c r="H25" s="4"/>
      <c r="I25" s="39" t="s">
        <v>35</v>
      </c>
      <c r="J25" s="4"/>
      <c r="K25" s="40">
        <v>3.0</v>
      </c>
      <c r="L25" s="41">
        <f>K25/K117</f>
        <v>0.6</v>
      </c>
      <c r="M25" s="42">
        <f>VLOOKUP(D25,Q1:R9,2,FALSE)</f>
        <v>3</v>
      </c>
      <c r="N25" s="42">
        <f>M25*L25</f>
        <v>1.8</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11</v>
      </c>
      <c r="E31" s="4"/>
      <c r="F31" s="4" t="str">
        <f>#REF!*#REF!</f>
        <v>#REF!</v>
      </c>
      <c r="G31" s="4" t="str">
        <f>IF(#REF!&gt;=0,10*#REF!,0)</f>
        <v>#REF!</v>
      </c>
      <c r="H31" s="54"/>
      <c r="I31" s="39" t="s">
        <v>40</v>
      </c>
      <c r="J31" s="4"/>
      <c r="K31" s="40">
        <v>4.0</v>
      </c>
      <c r="L31" s="41">
        <f>K31/K117</f>
        <v>0.8</v>
      </c>
      <c r="M31" s="42">
        <f>VLOOKUP(D31,Q1:R9,2,FALSE)</f>
        <v>4</v>
      </c>
      <c r="N31" s="42">
        <f>M31*L31</f>
        <v>3.2</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18</v>
      </c>
      <c r="E33" s="4"/>
      <c r="F33" s="4"/>
      <c r="G33" s="4"/>
      <c r="H33" s="4"/>
      <c r="I33" s="39" t="s">
        <v>42</v>
      </c>
      <c r="J33" s="4"/>
      <c r="K33" s="40">
        <v>3.0</v>
      </c>
      <c r="L33" s="41">
        <f>K33/K117</f>
        <v>0.6</v>
      </c>
      <c r="M33" s="42">
        <f>VLOOKUP(D33,Q1:R9,2,FALSE)</f>
        <v>0</v>
      </c>
      <c r="N33" s="42">
        <f>M33*L33</f>
        <v>0</v>
      </c>
      <c r="O33" s="42">
        <f>IF(M33=0,0,L33*MAX(R2:R8))</f>
        <v>0</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11</v>
      </c>
      <c r="E35" s="4"/>
      <c r="F35" s="4" t="str">
        <f>#REF!*#REF!</f>
        <v>#REF!</v>
      </c>
      <c r="G35" s="4" t="str">
        <f>IF(#REF!&gt;=0,10*#REF!,0)</f>
        <v>#REF!</v>
      </c>
      <c r="H35" s="4"/>
      <c r="I35" s="39" t="s">
        <v>44</v>
      </c>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11</v>
      </c>
      <c r="E37" s="4"/>
      <c r="F37" s="4" t="str">
        <f>#REF!*#REF!</f>
        <v>#REF!</v>
      </c>
      <c r="G37" s="4" t="str">
        <f>IF(#REF!&gt;=0,10*#REF!,0)</f>
        <v>#REF!</v>
      </c>
      <c r="H37" s="4"/>
      <c r="I37" s="39" t="s">
        <v>46</v>
      </c>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7</v>
      </c>
      <c r="E39" s="4"/>
      <c r="F39" s="4" t="str">
        <f>#REF!*#REF!</f>
        <v>#REF!</v>
      </c>
      <c r="G39" s="4" t="str">
        <f>IF(#REF!&gt;=0,10*#REF!,0)</f>
        <v>#REF!</v>
      </c>
      <c r="H39" s="4"/>
      <c r="I39" s="39" t="s">
        <v>48</v>
      </c>
      <c r="J39" s="4"/>
      <c r="K39" s="40">
        <v>4.0</v>
      </c>
      <c r="L39" s="41">
        <f>K39/K117</f>
        <v>0.8</v>
      </c>
      <c r="M39" s="42">
        <f>VLOOKUP(D39,Q1:R9,2,FALSE)</f>
        <v>3</v>
      </c>
      <c r="N39" s="42">
        <f>M39*L39</f>
        <v>2.4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12</v>
      </c>
      <c r="E41" s="4"/>
      <c r="F41" s="4" t="str">
        <f>#REF!*#REF!</f>
        <v>#REF!</v>
      </c>
      <c r="G41" s="4" t="str">
        <f>IF(#REF!&gt;=0,10*#REF!,0)</f>
        <v>#REF!</v>
      </c>
      <c r="H41" s="4"/>
      <c r="I41" s="39" t="s">
        <v>50</v>
      </c>
      <c r="J41" s="4"/>
      <c r="K41" s="40">
        <v>2.0</v>
      </c>
      <c r="L41" s="41">
        <f>K41/K117</f>
        <v>0.4</v>
      </c>
      <c r="M41" s="42">
        <f>VLOOKUP(D41,Q1:R9,2,FALSE)</f>
        <v>5</v>
      </c>
      <c r="N41" s="42">
        <f>M41*L41</f>
        <v>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11</v>
      </c>
      <c r="E43" s="4"/>
      <c r="F43" s="4" t="str">
        <f>#REF!*#REF!</f>
        <v>#REF!</v>
      </c>
      <c r="G43" s="4" t="str">
        <f>IF(#REF!&gt;=0,10*#REF!,0)</f>
        <v>#REF!</v>
      </c>
      <c r="H43" s="4"/>
      <c r="I43" s="39" t="s">
        <v>52</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11</v>
      </c>
      <c r="E45" s="4"/>
      <c r="F45" s="4" t="str">
        <f>#REF!*#REF!</f>
        <v>#REF!</v>
      </c>
      <c r="G45" s="4" t="str">
        <f>IF(#REF!&gt;=0,10*#REF!,0)</f>
        <v>#REF!</v>
      </c>
      <c r="H45" s="4"/>
      <c r="I45" s="39" t="s">
        <v>54</v>
      </c>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18</v>
      </c>
      <c r="E49" s="4"/>
      <c r="F49" s="4" t="str">
        <f>#REF!*#REF!</f>
        <v>#REF!</v>
      </c>
      <c r="G49" s="4" t="str">
        <f>IF(#REF!&gt;=0,10*#REF!,0)</f>
        <v>#REF!</v>
      </c>
      <c r="H49" s="4"/>
      <c r="I49" s="39" t="s">
        <v>42</v>
      </c>
      <c r="J49" s="4"/>
      <c r="K49" s="40">
        <v>4.0</v>
      </c>
      <c r="L49" s="41">
        <f>K49/K117</f>
        <v>0.8</v>
      </c>
      <c r="M49" s="42">
        <f>VLOOKUP(D49,Q1:R9,2,FALSE)</f>
        <v>0</v>
      </c>
      <c r="N49" s="42">
        <f>M49*L49</f>
        <v>0</v>
      </c>
      <c r="O49" s="42">
        <f>IF(M49=0,0,L49*MAX(R2:R8))</f>
        <v>0</v>
      </c>
    </row>
    <row r="50" ht="12.0" customHeight="1">
      <c r="A50" s="36"/>
      <c r="B50" s="37"/>
      <c r="C50" s="4"/>
      <c r="D50" s="43"/>
      <c r="E50" s="4"/>
      <c r="F50" s="4"/>
      <c r="G50" s="4"/>
      <c r="H50" s="4"/>
      <c r="I50" s="4"/>
      <c r="J50" s="4"/>
      <c r="K50" s="40"/>
      <c r="L50" s="41"/>
      <c r="M50" s="42"/>
      <c r="N50" s="42"/>
      <c r="O50" s="42"/>
    </row>
    <row r="51" ht="39.75" customHeight="1">
      <c r="A51" s="36">
        <f>A49+1</f>
        <v>19</v>
      </c>
      <c r="B51" s="37" t="s">
        <v>57</v>
      </c>
      <c r="C51" s="4"/>
      <c r="D51" s="38" t="s">
        <v>18</v>
      </c>
      <c r="E51" s="4"/>
      <c r="F51" s="4" t="str">
        <f>#REF!*#REF!</f>
        <v>#REF!</v>
      </c>
      <c r="G51" s="4" t="str">
        <f>IF(#REF!&gt;=0,10*#REF!,0)</f>
        <v>#REF!</v>
      </c>
      <c r="H51" s="4"/>
      <c r="I51" s="39" t="s">
        <v>42</v>
      </c>
      <c r="J51" s="4"/>
      <c r="K51" s="40">
        <v>4.0</v>
      </c>
      <c r="L51" s="41">
        <f>K51/K117</f>
        <v>0.8</v>
      </c>
      <c r="M51" s="42">
        <f>VLOOKUP(D51,Q1:R9,2,FALSE)</f>
        <v>0</v>
      </c>
      <c r="N51" s="42">
        <f>M51*L51</f>
        <v>0</v>
      </c>
      <c r="O51" s="42">
        <f>IF(M51=0,0,L51*MAX(R2:R8))</f>
        <v>0</v>
      </c>
    </row>
    <row r="52" ht="12.0" customHeight="1">
      <c r="A52" s="36"/>
      <c r="B52" s="37"/>
      <c r="C52" s="4"/>
      <c r="D52" s="43"/>
      <c r="E52" s="4"/>
      <c r="F52" s="4"/>
      <c r="G52" s="4"/>
      <c r="H52" s="4"/>
      <c r="I52" s="4"/>
      <c r="J52" s="4"/>
      <c r="K52" s="40"/>
      <c r="L52" s="41"/>
      <c r="M52" s="42"/>
      <c r="N52" s="42"/>
      <c r="O52" s="42"/>
    </row>
    <row r="53" ht="39.75" customHeight="1">
      <c r="A53" s="36">
        <f>A51+1</f>
        <v>20</v>
      </c>
      <c r="B53" s="37" t="s">
        <v>58</v>
      </c>
      <c r="C53" s="4"/>
      <c r="D53" s="38" t="s">
        <v>18</v>
      </c>
      <c r="E53" s="4"/>
      <c r="F53" s="4" t="str">
        <f>#REF!*#REF!</f>
        <v>#REF!</v>
      </c>
      <c r="G53" s="4" t="str">
        <f>IF(#REF!&gt;=0,10*#REF!,0)</f>
        <v>#REF!</v>
      </c>
      <c r="H53" s="4"/>
      <c r="I53" s="39" t="s">
        <v>42</v>
      </c>
      <c r="J53" s="4"/>
      <c r="K53" s="40">
        <v>2.0</v>
      </c>
      <c r="L53" s="41">
        <f>K53/K117</f>
        <v>0.4</v>
      </c>
      <c r="M53" s="42">
        <f>VLOOKUP(D53,Q1:R9,2,FALSE)</f>
        <v>0</v>
      </c>
      <c r="N53" s="42">
        <f>M53*L53</f>
        <v>0</v>
      </c>
      <c r="O53" s="42">
        <f>IF(M53=0,0,L53*MAX(R2:R8))</f>
        <v>0</v>
      </c>
    </row>
    <row r="54" ht="12.0" customHeight="1">
      <c r="A54" s="36"/>
      <c r="B54" s="37"/>
      <c r="C54" s="4"/>
      <c r="D54" s="43"/>
      <c r="E54" s="4"/>
      <c r="F54" s="4"/>
      <c r="G54" s="4"/>
      <c r="H54" s="4"/>
      <c r="I54" s="4"/>
      <c r="J54" s="4"/>
      <c r="K54" s="40"/>
      <c r="L54" s="41"/>
      <c r="M54" s="42"/>
      <c r="N54" s="42"/>
      <c r="O54" s="42"/>
    </row>
    <row r="55" ht="39.75" customHeight="1">
      <c r="A55" s="36">
        <f>A53+1</f>
        <v>21</v>
      </c>
      <c r="B55" s="37" t="s">
        <v>59</v>
      </c>
      <c r="C55" s="4"/>
      <c r="D55" s="38" t="s">
        <v>18</v>
      </c>
      <c r="E55" s="4"/>
      <c r="F55" s="4" t="str">
        <f>#REF!*#REF!</f>
        <v>#REF!</v>
      </c>
      <c r="G55" s="4" t="str">
        <f>IF(#REF!&gt;=0,10*#REF!,0)</f>
        <v>#REF!</v>
      </c>
      <c r="H55" s="4"/>
      <c r="I55" s="39" t="s">
        <v>42</v>
      </c>
      <c r="J55" s="4"/>
      <c r="K55" s="40">
        <v>4.0</v>
      </c>
      <c r="L55" s="41">
        <f>K55/K117</f>
        <v>0.8</v>
      </c>
      <c r="M55" s="42">
        <f>VLOOKUP(D55,Q1:R9,2,FALSE)</f>
        <v>0</v>
      </c>
      <c r="N55" s="42">
        <f>M55*L55</f>
        <v>0</v>
      </c>
      <c r="O55" s="42">
        <f>IF(M55=0,0,L55*MAX(R2:R8))</f>
        <v>0</v>
      </c>
    </row>
    <row r="56" ht="12.0" customHeight="1">
      <c r="B56" s="49"/>
      <c r="C56" s="4"/>
      <c r="D56" s="43"/>
      <c r="E56" s="4"/>
      <c r="F56" s="4"/>
      <c r="G56" s="4"/>
      <c r="H56" s="4"/>
      <c r="I56" s="4"/>
      <c r="J56" s="4"/>
      <c r="K56" s="40"/>
      <c r="L56" s="41"/>
      <c r="M56" s="42"/>
      <c r="N56" s="42"/>
      <c r="O56" s="42"/>
    </row>
    <row r="57" ht="15.75" customHeight="1">
      <c r="A57" s="32" t="s">
        <v>60</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61</v>
      </c>
      <c r="C59" s="4"/>
      <c r="D59" s="38" t="s">
        <v>12</v>
      </c>
      <c r="E59" s="4"/>
      <c r="F59" s="4" t="str">
        <f>#REF!*#REF!</f>
        <v>#REF!</v>
      </c>
      <c r="G59" s="4" t="str">
        <f>IF(#REF!&gt;=0,10*#REF!,0)</f>
        <v>#REF!</v>
      </c>
      <c r="H59" s="4"/>
      <c r="I59" s="39" t="s">
        <v>62</v>
      </c>
      <c r="J59" s="4"/>
      <c r="K59" s="40">
        <v>4.0</v>
      </c>
      <c r="L59" s="41">
        <f>K59/K117</f>
        <v>0.8</v>
      </c>
      <c r="M59" s="42">
        <f>VLOOKUP(D59,Q1:R9,2,FALSE)</f>
        <v>5</v>
      </c>
      <c r="N59" s="42">
        <f>M59*L59</f>
        <v>4</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63</v>
      </c>
      <c r="C61" s="4"/>
      <c r="D61" s="38" t="s">
        <v>11</v>
      </c>
      <c r="E61" s="4"/>
      <c r="F61" s="4" t="str">
        <f>#REF!*#REF!</f>
        <v>#REF!</v>
      </c>
      <c r="G61" s="4" t="str">
        <f>IF(#REF!&gt;=0,10*#REF!,0)</f>
        <v>#REF!</v>
      </c>
      <c r="H61" s="4"/>
      <c r="I61" s="39" t="s">
        <v>64</v>
      </c>
      <c r="J61" s="4"/>
      <c r="K61" s="40">
        <v>3.0</v>
      </c>
      <c r="L61" s="41">
        <f>K61/K117</f>
        <v>0.6</v>
      </c>
      <c r="M61" s="42">
        <f>VLOOKUP(D61,Q1:R9,2,FALSE)</f>
        <v>4</v>
      </c>
      <c r="N61" s="42">
        <f>M61*L61</f>
        <v>2.4</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65</v>
      </c>
      <c r="C63" s="4"/>
      <c r="D63" s="38" t="s">
        <v>12</v>
      </c>
      <c r="E63" s="4"/>
      <c r="F63" s="4" t="str">
        <f>#REF!*#REF!</f>
        <v>#REF!</v>
      </c>
      <c r="G63" s="4" t="str">
        <f>IF(#REF!&gt;=0,10*#REF!,0)</f>
        <v>#REF!</v>
      </c>
      <c r="H63" s="4"/>
      <c r="I63" s="39" t="s">
        <v>66</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67</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68</v>
      </c>
      <c r="C67" s="4"/>
      <c r="D67" s="38" t="s">
        <v>11</v>
      </c>
      <c r="E67" s="4"/>
      <c r="F67" s="4" t="str">
        <f>#REF!*#REF!</f>
        <v>#REF!</v>
      </c>
      <c r="G67" s="4" t="str">
        <f>IF(#REF!&gt;=0,10*#REF!,0)</f>
        <v>#REF!</v>
      </c>
      <c r="H67" s="4"/>
      <c r="I67" s="39" t="s">
        <v>69</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70</v>
      </c>
      <c r="C69" s="4"/>
      <c r="D69" s="38" t="s">
        <v>11</v>
      </c>
      <c r="E69" s="4"/>
      <c r="F69" s="4" t="str">
        <f>#REF!*#REF!</f>
        <v>#REF!</v>
      </c>
      <c r="G69" s="4" t="str">
        <f>IF(#REF!&gt;=0,10*#REF!,0)</f>
        <v>#REF!</v>
      </c>
      <c r="H69" s="4"/>
      <c r="I69" s="39" t="s">
        <v>71</v>
      </c>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72</v>
      </c>
      <c r="C71" s="4"/>
      <c r="D71" s="38" t="s">
        <v>12</v>
      </c>
      <c r="E71" s="4"/>
      <c r="F71" s="4" t="str">
        <f>#REF!*#REF!</f>
        <v>#REF!</v>
      </c>
      <c r="G71" s="4" t="str">
        <f>IF(#REF!&gt;=0,10*#REF!,0)</f>
        <v>#REF!</v>
      </c>
      <c r="H71" s="4"/>
      <c r="I71" s="39" t="s">
        <v>73</v>
      </c>
      <c r="J71" s="4"/>
      <c r="K71" s="40">
        <v>2.0</v>
      </c>
      <c r="L71" s="41">
        <f>K71/K117</f>
        <v>0.4</v>
      </c>
      <c r="M71" s="42">
        <f>VLOOKUP(D71,Q1:R9,2,FALSE)</f>
        <v>5</v>
      </c>
      <c r="N71" s="42">
        <f>M71*L71</f>
        <v>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74</v>
      </c>
      <c r="C73" s="4"/>
      <c r="D73" s="38" t="s">
        <v>11</v>
      </c>
      <c r="E73" s="4"/>
      <c r="F73" s="4" t="str">
        <f>#REF!*#REF!</f>
        <v>#REF!</v>
      </c>
      <c r="G73" s="4" t="str">
        <f>IF(#REF!&gt;=0,10*#REF!,0)</f>
        <v>#REF!</v>
      </c>
      <c r="H73" s="4"/>
      <c r="I73" s="39" t="s">
        <v>75</v>
      </c>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76</v>
      </c>
      <c r="C75" s="4"/>
      <c r="D75" s="38" t="s">
        <v>11</v>
      </c>
      <c r="E75" s="4"/>
      <c r="F75" s="4" t="str">
        <f>#REF!*#REF!</f>
        <v>#REF!</v>
      </c>
      <c r="G75" s="4" t="str">
        <f>IF(#REF!&gt;=0,10*#REF!,0)</f>
        <v>#REF!</v>
      </c>
      <c r="H75" s="4"/>
      <c r="I75" s="39" t="s">
        <v>77</v>
      </c>
      <c r="J75" s="4"/>
      <c r="K75" s="40">
        <v>3.0</v>
      </c>
      <c r="L75" s="41">
        <f>K75/K117</f>
        <v>0.6</v>
      </c>
      <c r="M75" s="42">
        <f>VLOOKUP(D75,Q1:R9,2,FALSE)</f>
        <v>4</v>
      </c>
      <c r="N75" s="42">
        <f>M75*L75</f>
        <v>2.4</v>
      </c>
      <c r="O75" s="42">
        <f>IF(M75=0,0,L75*MAX(R2:R8))</f>
        <v>3</v>
      </c>
    </row>
    <row r="76" ht="12.0" customHeight="1">
      <c r="B76" s="49"/>
      <c r="C76" s="4"/>
      <c r="D76" s="43"/>
      <c r="E76" s="4"/>
      <c r="F76" s="4"/>
      <c r="G76" s="4"/>
      <c r="H76" s="4"/>
      <c r="I76" s="4"/>
      <c r="J76" s="4"/>
      <c r="K76" s="40"/>
      <c r="L76" s="41"/>
      <c r="M76" s="42"/>
      <c r="N76" s="42"/>
      <c r="O76" s="42"/>
    </row>
    <row r="77" ht="15.75" customHeight="1">
      <c r="A77" s="32" t="s">
        <v>78</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79</v>
      </c>
      <c r="C79" s="4"/>
      <c r="D79" s="38" t="s">
        <v>12</v>
      </c>
      <c r="E79" s="4"/>
      <c r="F79" s="4" t="str">
        <f>#REF!*#REF!</f>
        <v>#REF!</v>
      </c>
      <c r="G79" s="4" t="str">
        <f>IF(#REF!&gt;=0,10*#REF!,0)</f>
        <v>#REF!</v>
      </c>
      <c r="H79" s="4"/>
      <c r="I79" s="39" t="s">
        <v>80</v>
      </c>
      <c r="J79" s="4"/>
      <c r="K79" s="40">
        <v>4.0</v>
      </c>
      <c r="L79" s="41">
        <f>K79/K117</f>
        <v>0.8</v>
      </c>
      <c r="M79" s="42">
        <f>VLOOKUP(D79,Q1:R9,2,FALSE)</f>
        <v>5</v>
      </c>
      <c r="N79" s="42">
        <f>M79*L79</f>
        <v>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81</v>
      </c>
      <c r="C81" s="4"/>
      <c r="D81" s="38" t="s">
        <v>12</v>
      </c>
      <c r="E81" s="4"/>
      <c r="F81" s="4" t="str">
        <f>#REF!*#REF!</f>
        <v>#REF!</v>
      </c>
      <c r="G81" s="4" t="str">
        <f>IF(#REF!&gt;=0,10*#REF!,0)</f>
        <v>#REF!</v>
      </c>
      <c r="H81" s="4"/>
      <c r="I81" s="39" t="s">
        <v>82</v>
      </c>
      <c r="J81" s="4"/>
      <c r="K81" s="40">
        <v>3.0</v>
      </c>
      <c r="L81" s="41">
        <f>K81/K117</f>
        <v>0.6</v>
      </c>
      <c r="M81" s="42">
        <f>VLOOKUP(D81,Q1:R9,2,FALSE)</f>
        <v>5</v>
      </c>
      <c r="N81" s="42">
        <f>M81*L81</f>
        <v>3</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83</v>
      </c>
      <c r="C83" s="4"/>
      <c r="D83" s="38" t="s">
        <v>12</v>
      </c>
      <c r="E83" s="4"/>
      <c r="F83" s="4" t="str">
        <f>#REF!*#REF!</f>
        <v>#REF!</v>
      </c>
      <c r="G83" s="4" t="str">
        <f>IF(#REF!&gt;=0,10*#REF!,0)</f>
        <v>#REF!</v>
      </c>
      <c r="H83" s="4"/>
      <c r="I83" s="39" t="s">
        <v>84</v>
      </c>
      <c r="J83" s="4"/>
      <c r="K83" s="40">
        <v>3.0</v>
      </c>
      <c r="L83" s="41">
        <f>K83/K117</f>
        <v>0.6</v>
      </c>
      <c r="M83" s="42">
        <f>VLOOKUP(D83,Q1:R9,2,FALSE)</f>
        <v>5</v>
      </c>
      <c r="N83" s="42">
        <f>M83*L83</f>
        <v>3</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85</v>
      </c>
      <c r="C85" s="4"/>
      <c r="D85" s="38" t="s">
        <v>11</v>
      </c>
      <c r="E85" s="4"/>
      <c r="F85" s="4" t="str">
        <f>#REF!*#REF!</f>
        <v>#REF!</v>
      </c>
      <c r="G85" s="4" t="str">
        <f>IF(#REF!&gt;=0,10*#REF!,0)</f>
        <v>#REF!</v>
      </c>
      <c r="H85" s="4"/>
      <c r="I85" s="39" t="s">
        <v>86</v>
      </c>
      <c r="J85" s="4"/>
      <c r="K85" s="40">
        <v>3.0</v>
      </c>
      <c r="L85" s="41">
        <f>K85/K117</f>
        <v>0.6</v>
      </c>
      <c r="M85" s="42">
        <f>VLOOKUP(D85,Q1:R9,2,FALSE)</f>
        <v>4</v>
      </c>
      <c r="N85" s="42">
        <f>M85*L85</f>
        <v>2.4</v>
      </c>
      <c r="O85" s="42">
        <f>IF(M85=0,0,L85*MAX(R2:R8))</f>
        <v>3</v>
      </c>
    </row>
    <row r="86" ht="12.0" customHeight="1">
      <c r="B86" s="49"/>
      <c r="C86" s="4"/>
      <c r="D86" s="43"/>
      <c r="E86" s="4"/>
      <c r="F86" s="4"/>
      <c r="G86" s="4"/>
      <c r="H86" s="4"/>
      <c r="I86" s="4"/>
      <c r="J86" s="4"/>
      <c r="K86" s="40"/>
      <c r="L86" s="41"/>
      <c r="M86" s="42"/>
      <c r="N86" s="42"/>
      <c r="O86" s="42"/>
    </row>
    <row r="87" ht="15.75" customHeight="1">
      <c r="A87" s="32" t="s">
        <v>87</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88</v>
      </c>
      <c r="C89" s="4"/>
      <c r="D89" s="38" t="s">
        <v>11</v>
      </c>
      <c r="E89" s="4"/>
      <c r="F89" s="4" t="str">
        <f>#REF!*#REF!</f>
        <v>#REF!</v>
      </c>
      <c r="G89" s="4" t="str">
        <f>IF(#REF!&gt;=0,10*#REF!,0)</f>
        <v>#REF!</v>
      </c>
      <c r="H89" s="4"/>
      <c r="I89" s="39" t="s">
        <v>89</v>
      </c>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90</v>
      </c>
      <c r="C91" s="4"/>
      <c r="D91" s="38" t="s">
        <v>7</v>
      </c>
      <c r="E91" s="4"/>
      <c r="F91" s="4" t="str">
        <f>#REF!*#REF!</f>
        <v>#REF!</v>
      </c>
      <c r="G91" s="4" t="str">
        <f>IF(#REF!&gt;=0,10*#REF!,0)</f>
        <v>#REF!</v>
      </c>
      <c r="H91" s="4"/>
      <c r="I91" s="39" t="s">
        <v>91</v>
      </c>
      <c r="J91" s="4"/>
      <c r="K91" s="40">
        <v>2.0</v>
      </c>
      <c r="L91" s="41">
        <f>K91/K117</f>
        <v>0.4</v>
      </c>
      <c r="M91" s="42">
        <f>VLOOKUP(D91,Q1:R9,2,FALSE)</f>
        <v>3</v>
      </c>
      <c r="N91" s="42">
        <f>M91*L91</f>
        <v>1.2</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92</v>
      </c>
      <c r="C93" s="4"/>
      <c r="D93" s="38" t="s">
        <v>11</v>
      </c>
      <c r="E93" s="4"/>
      <c r="F93" s="4" t="str">
        <f>#REF!*#REF!</f>
        <v>#REF!</v>
      </c>
      <c r="G93" s="4" t="str">
        <f>IF(#REF!&gt;=0,10*#REF!,0)</f>
        <v>#REF!</v>
      </c>
      <c r="H93" s="4"/>
      <c r="I93" s="39" t="s">
        <v>93</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94</v>
      </c>
      <c r="C95" s="4"/>
      <c r="D95" s="38" t="s">
        <v>11</v>
      </c>
      <c r="E95" s="4"/>
      <c r="F95" s="4" t="str">
        <f>#REF!*#REF!</f>
        <v>#REF!</v>
      </c>
      <c r="G95" s="4" t="str">
        <f>IF(#REF!&gt;=0,10*#REF!,0)</f>
        <v>#REF!</v>
      </c>
      <c r="H95" s="4"/>
      <c r="I95" s="39" t="s">
        <v>95</v>
      </c>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96</v>
      </c>
      <c r="C97" s="4"/>
      <c r="D97" s="38" t="s">
        <v>11</v>
      </c>
      <c r="E97" s="4"/>
      <c r="F97" s="4" t="str">
        <f>#REF!*#REF!</f>
        <v>#REF!</v>
      </c>
      <c r="G97" s="4" t="str">
        <f>IF(#REF!&gt;=0,10*#REF!,0)</f>
        <v>#REF!</v>
      </c>
      <c r="H97" s="4"/>
      <c r="I97" s="39" t="s">
        <v>97</v>
      </c>
      <c r="J97" s="4"/>
      <c r="K97" s="40">
        <v>3.0</v>
      </c>
      <c r="L97" s="41">
        <f>K97/K117</f>
        <v>0.6</v>
      </c>
      <c r="M97" s="42">
        <f>VLOOKUP(D97,Q1:R9,2,FALSE)</f>
        <v>4</v>
      </c>
      <c r="N97" s="42">
        <f>M97*L97</f>
        <v>2.4</v>
      </c>
      <c r="O97" s="42">
        <f>IF(M97=0,0,L97*MAX(R2:R8))</f>
        <v>3</v>
      </c>
    </row>
    <row r="98" ht="12.0" customHeight="1">
      <c r="B98" s="49"/>
      <c r="C98" s="4"/>
      <c r="D98" s="43"/>
      <c r="E98" s="4"/>
      <c r="F98" s="4"/>
      <c r="G98" s="4"/>
      <c r="H98" s="4"/>
      <c r="I98" s="4"/>
      <c r="J98" s="4"/>
      <c r="K98" s="40"/>
      <c r="L98" s="41"/>
      <c r="M98" s="42"/>
      <c r="N98" s="42"/>
      <c r="O98" s="42"/>
    </row>
    <row r="99" ht="15.75" customHeight="1">
      <c r="A99" s="32" t="s">
        <v>98</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48.75" customHeight="1">
      <c r="A101" s="36">
        <f>A97+1</f>
        <v>39</v>
      </c>
      <c r="B101" s="37" t="s">
        <v>99</v>
      </c>
      <c r="C101" s="4"/>
      <c r="D101" s="38" t="s">
        <v>7</v>
      </c>
      <c r="E101" s="4"/>
      <c r="F101" s="4" t="str">
        <f>#REF!*#REF!</f>
        <v>#REF!</v>
      </c>
      <c r="G101" s="4" t="str">
        <f>IF(#REF!&gt;=0,10*#REF!,0)</f>
        <v>#REF!</v>
      </c>
      <c r="H101" s="4"/>
      <c r="I101" s="39" t="s">
        <v>100</v>
      </c>
      <c r="J101" s="4"/>
      <c r="K101" s="40">
        <v>4.0</v>
      </c>
      <c r="L101" s="41">
        <f>K101/K117</f>
        <v>0.8</v>
      </c>
      <c r="M101" s="42">
        <f>VLOOKUP(D101,Q1:R9,2,FALSE)</f>
        <v>3</v>
      </c>
      <c r="N101" s="42">
        <f>M101*L101</f>
        <v>2.4</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101</v>
      </c>
      <c r="C103" s="4"/>
      <c r="D103" s="38" t="s">
        <v>18</v>
      </c>
      <c r="E103" s="4"/>
      <c r="F103" s="4" t="str">
        <f>#REF!*#REF!</f>
        <v>#REF!</v>
      </c>
      <c r="G103" s="4" t="str">
        <f>IF(#REF!&gt;=0,10*#REF!,0)</f>
        <v>#REF!</v>
      </c>
      <c r="H103" s="4"/>
      <c r="I103" s="39" t="s">
        <v>102</v>
      </c>
      <c r="J103" s="4"/>
      <c r="K103" s="40">
        <v>3.0</v>
      </c>
      <c r="L103" s="41">
        <f>K103/K117</f>
        <v>0.6</v>
      </c>
      <c r="M103" s="42">
        <f>VLOOKUP(D103,Q1:R9,2,FALSE)</f>
        <v>0</v>
      </c>
      <c r="N103" s="42">
        <f>M103*L103</f>
        <v>0</v>
      </c>
      <c r="O103" s="42">
        <f>IF(M103=0,0,L103*MAX(R2:R8))</f>
        <v>0</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103</v>
      </c>
      <c r="C105" s="4"/>
      <c r="D105" s="38" t="s">
        <v>11</v>
      </c>
      <c r="E105" s="4"/>
      <c r="F105" s="4" t="str">
        <f>#REF!*#REF!</f>
        <v>#REF!</v>
      </c>
      <c r="G105" s="4" t="str">
        <f>IF(#REF!&gt;=0,10*#REF!,0)</f>
        <v>#REF!</v>
      </c>
      <c r="H105" s="4"/>
      <c r="I105" s="39" t="s">
        <v>104</v>
      </c>
      <c r="J105" s="4"/>
      <c r="K105" s="40">
        <v>3.0</v>
      </c>
      <c r="L105" s="41">
        <f>K105/K117</f>
        <v>0.6</v>
      </c>
      <c r="M105" s="42">
        <f>VLOOKUP(D105,Q1:R9,2,FALSE)</f>
        <v>4</v>
      </c>
      <c r="N105" s="42">
        <f>M105*L105</f>
        <v>2.4</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105</v>
      </c>
      <c r="C107" s="4"/>
      <c r="D107" s="38" t="s">
        <v>11</v>
      </c>
      <c r="E107" s="4"/>
      <c r="F107" s="4" t="str">
        <f>#REF!*#REF!</f>
        <v>#REF!</v>
      </c>
      <c r="G107" s="4" t="str">
        <f>IF(#REF!&gt;=0,10*#REF!,0)</f>
        <v>#REF!</v>
      </c>
      <c r="H107" s="4"/>
      <c r="I107" s="39" t="s">
        <v>106</v>
      </c>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107</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108</v>
      </c>
      <c r="C111" s="20"/>
      <c r="D111" s="38" t="s">
        <v>11</v>
      </c>
      <c r="E111" s="20"/>
      <c r="F111" s="20" t="str">
        <f>#REF!*#REF!</f>
        <v>#REF!</v>
      </c>
      <c r="G111" s="20" t="str">
        <f>IF(#REF!&gt;=0,10*#REF!,0)</f>
        <v>#REF!</v>
      </c>
      <c r="H111" s="20"/>
      <c r="I111" s="39" t="s">
        <v>109</v>
      </c>
      <c r="J111" s="20"/>
      <c r="K111" s="29">
        <v>4.0</v>
      </c>
      <c r="L111" s="55">
        <f>K111/K117</f>
        <v>0.8</v>
      </c>
      <c r="M111" s="56">
        <f>VLOOKUP(D111,Q1:R9,2,FALSE)</f>
        <v>4</v>
      </c>
      <c r="N111" s="56">
        <f>M111*L111</f>
        <v>3.2</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110</v>
      </c>
      <c r="C113" s="20"/>
      <c r="D113" s="38" t="s">
        <v>12</v>
      </c>
      <c r="E113" s="20"/>
      <c r="F113" s="20" t="str">
        <f>#REF!*#REF!</f>
        <v>#REF!</v>
      </c>
      <c r="G113" s="20" t="str">
        <f>IF(#REF!&gt;=0,10*#REF!,0)</f>
        <v>#REF!</v>
      </c>
      <c r="H113" s="20"/>
      <c r="I113" s="39" t="s">
        <v>111</v>
      </c>
      <c r="J113" s="20"/>
      <c r="K113" s="29">
        <v>4.0</v>
      </c>
      <c r="L113" s="55">
        <f>K113/K117</f>
        <v>0.8</v>
      </c>
      <c r="M113" s="56">
        <f>VLOOKUP(D113,Q1:R9,2,FALSE)</f>
        <v>5</v>
      </c>
      <c r="N113" s="56">
        <f>M113*L113</f>
        <v>4</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112</v>
      </c>
      <c r="C115" s="20"/>
      <c r="D115" s="38" t="s">
        <v>11</v>
      </c>
      <c r="E115" s="20"/>
      <c r="F115" s="20" t="str">
        <f>#REF!*#REF!</f>
        <v>#REF!</v>
      </c>
      <c r="G115" s="20" t="str">
        <f>IF(#REF!&gt;=0,10*#REF!,0)</f>
        <v>#REF!</v>
      </c>
      <c r="H115" s="20"/>
      <c r="I115" s="39" t="s">
        <v>113</v>
      </c>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114</v>
      </c>
      <c r="B117" s="62"/>
      <c r="C117" s="63"/>
      <c r="D117" s="64">
        <f>IF(ISERR((N117/O117)*100),"",(N117/O117)*100)</f>
        <v>81.61290323</v>
      </c>
      <c r="E117" s="65"/>
      <c r="F117" s="65"/>
      <c r="G117" s="65"/>
      <c r="H117" s="66" t="str">
        <f>IF(D117="","","-")</f>
        <v>-</v>
      </c>
      <c r="I117" s="67" t="str">
        <f>VLOOKUP(J117,'Rating ranges'!A2:B7,2,TRUE)</f>
        <v>Good</v>
      </c>
      <c r="J117" s="68">
        <f>IF(D117="",0,D117)</f>
        <v>81.61290323</v>
      </c>
      <c r="K117" s="59">
        <f>MAX(K9:K115)</f>
        <v>5</v>
      </c>
      <c r="L117" s="59"/>
      <c r="M117" s="59"/>
      <c r="N117" s="60">
        <f t="shared" ref="N117:O117" si="1">SUM(N9:N115)</f>
        <v>101.2</v>
      </c>
      <c r="O117" s="60">
        <f t="shared" si="1"/>
        <v>124</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horizontalCentered="1" verticalCentered="1"/>
  <pageMargins bottom="0.75" footer="0.0" header="0.0" left="0.7" right="0.7" top="0.75"/>
  <pageSetup fitToHeight="0" paperSize="14"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115</v>
      </c>
      <c r="B1" s="2"/>
      <c r="C1" s="3"/>
    </row>
    <row r="2" ht="15.75" customHeight="1">
      <c r="B2" s="58"/>
      <c r="C2" s="32" t="s">
        <v>116</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117</v>
      </c>
      <c r="C4" s="85" t="s">
        <v>118</v>
      </c>
    </row>
    <row r="5" ht="38.25" customHeight="1">
      <c r="A5" s="83">
        <f t="shared" ref="A5:A8" si="1">A4+1</f>
        <v>2</v>
      </c>
      <c r="B5" s="84" t="s">
        <v>119</v>
      </c>
      <c r="C5" s="85" t="s">
        <v>118</v>
      </c>
    </row>
    <row r="6" ht="38.25" customHeight="1">
      <c r="A6" s="83">
        <f t="shared" si="1"/>
        <v>3</v>
      </c>
      <c r="B6" s="84" t="s">
        <v>120</v>
      </c>
      <c r="C6" s="85" t="s">
        <v>121</v>
      </c>
    </row>
    <row r="7" ht="38.25" customHeight="1">
      <c r="A7" s="83">
        <f t="shared" si="1"/>
        <v>4</v>
      </c>
      <c r="B7" s="84" t="s">
        <v>122</v>
      </c>
      <c r="C7" s="85" t="s">
        <v>123</v>
      </c>
    </row>
    <row r="8" ht="38.25" customHeight="1">
      <c r="A8" s="83">
        <f t="shared" si="1"/>
        <v>5</v>
      </c>
      <c r="B8" s="84" t="s">
        <v>124</v>
      </c>
      <c r="C8" s="85" t="s">
        <v>123</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125</v>
      </c>
      <c r="C11" s="85" t="s">
        <v>123</v>
      </c>
    </row>
    <row r="12" ht="51.0" customHeight="1">
      <c r="A12" s="83">
        <f t="shared" ref="A12:A13" si="2">A11+1</f>
        <v>7</v>
      </c>
      <c r="B12" s="84" t="s">
        <v>126</v>
      </c>
      <c r="C12" s="85" t="s">
        <v>121</v>
      </c>
    </row>
    <row r="13" ht="38.25" customHeight="1">
      <c r="A13" s="83">
        <f t="shared" si="2"/>
        <v>8</v>
      </c>
      <c r="B13" s="84" t="s">
        <v>127</v>
      </c>
      <c r="C13" s="85" t="s">
        <v>123</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128</v>
      </c>
      <c r="C16" s="85" t="s">
        <v>129</v>
      </c>
    </row>
    <row r="17" ht="51.0" customHeight="1">
      <c r="A17" s="83">
        <f t="shared" ref="A17:A24" si="3">A16+1</f>
        <v>10</v>
      </c>
      <c r="B17" s="84" t="s">
        <v>130</v>
      </c>
      <c r="C17" s="85" t="s">
        <v>121</v>
      </c>
    </row>
    <row r="18" ht="38.25" customHeight="1">
      <c r="A18" s="83">
        <f t="shared" si="3"/>
        <v>11</v>
      </c>
      <c r="B18" s="84" t="s">
        <v>131</v>
      </c>
      <c r="C18" s="85" t="s">
        <v>123</v>
      </c>
    </row>
    <row r="19" ht="51.0" customHeight="1">
      <c r="A19" s="83">
        <f t="shared" si="3"/>
        <v>12</v>
      </c>
      <c r="B19" s="84" t="s">
        <v>132</v>
      </c>
      <c r="C19" s="85" t="s">
        <v>118</v>
      </c>
    </row>
    <row r="20" ht="51.0" customHeight="1">
      <c r="A20" s="83">
        <f t="shared" si="3"/>
        <v>13</v>
      </c>
      <c r="B20" s="84" t="s">
        <v>133</v>
      </c>
      <c r="C20" s="85" t="s">
        <v>123</v>
      </c>
    </row>
    <row r="21" ht="38.25" customHeight="1">
      <c r="A21" s="83">
        <f t="shared" si="3"/>
        <v>14</v>
      </c>
      <c r="B21" s="84" t="s">
        <v>134</v>
      </c>
      <c r="C21" s="85" t="s">
        <v>121</v>
      </c>
    </row>
    <row r="22" ht="25.5" customHeight="1">
      <c r="A22" s="83">
        <f t="shared" si="3"/>
        <v>15</v>
      </c>
      <c r="B22" s="84" t="s">
        <v>135</v>
      </c>
      <c r="C22" s="85" t="s">
        <v>129</v>
      </c>
    </row>
    <row r="23" ht="25.5" customHeight="1">
      <c r="A23" s="83">
        <f t="shared" si="3"/>
        <v>16</v>
      </c>
      <c r="B23" s="84" t="s">
        <v>136</v>
      </c>
      <c r="C23" s="85" t="s">
        <v>129</v>
      </c>
    </row>
    <row r="24" ht="25.5" customHeight="1">
      <c r="A24" s="83">
        <f t="shared" si="3"/>
        <v>17</v>
      </c>
      <c r="B24" s="84" t="s">
        <v>137</v>
      </c>
      <c r="C24" s="85" t="s">
        <v>138</v>
      </c>
    </row>
    <row r="25" ht="12.75" customHeight="1">
      <c r="B25" s="49"/>
      <c r="C25" s="20"/>
    </row>
    <row r="26" ht="24.75" customHeight="1">
      <c r="A26" s="82"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139</v>
      </c>
      <c r="C27" s="85" t="s">
        <v>121</v>
      </c>
    </row>
    <row r="28" ht="38.25" customHeight="1">
      <c r="A28" s="83">
        <f t="shared" ref="A28:A30" si="4">A27+1</f>
        <v>19</v>
      </c>
      <c r="B28" s="84" t="s">
        <v>140</v>
      </c>
      <c r="C28" s="85" t="s">
        <v>121</v>
      </c>
    </row>
    <row r="29" ht="51.0" customHeight="1">
      <c r="A29" s="83">
        <f t="shared" si="4"/>
        <v>20</v>
      </c>
      <c r="B29" s="84" t="s">
        <v>141</v>
      </c>
      <c r="C29" s="85" t="s">
        <v>129</v>
      </c>
    </row>
    <row r="30" ht="38.25" customHeight="1">
      <c r="A30" s="83">
        <f t="shared" si="4"/>
        <v>21</v>
      </c>
      <c r="B30" s="84" t="s">
        <v>142</v>
      </c>
      <c r="C30" s="85" t="s">
        <v>121</v>
      </c>
    </row>
    <row r="31" ht="12.75" customHeight="1">
      <c r="B31" s="49"/>
      <c r="C31" s="20"/>
    </row>
    <row r="32" ht="24.75" customHeight="1">
      <c r="A32" s="82" t="s">
        <v>60</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143</v>
      </c>
      <c r="C33" s="85" t="s">
        <v>121</v>
      </c>
    </row>
    <row r="34" ht="51.0" customHeight="1">
      <c r="A34" s="83">
        <f t="shared" ref="A34:A35" si="5">A33+1</f>
        <v>23</v>
      </c>
      <c r="B34" s="84" t="s">
        <v>144</v>
      </c>
      <c r="C34" s="85" t="s">
        <v>123</v>
      </c>
    </row>
    <row r="35" ht="38.25" customHeight="1">
      <c r="A35" s="83">
        <f t="shared" si="5"/>
        <v>24</v>
      </c>
      <c r="B35" s="84" t="s">
        <v>145</v>
      </c>
      <c r="C35" s="85" t="s">
        <v>138</v>
      </c>
    </row>
    <row r="36" ht="12.75" customHeight="1">
      <c r="B36" s="49"/>
      <c r="C36" s="20"/>
    </row>
    <row r="37" ht="24.75" customHeight="1">
      <c r="A37" s="82" t="s">
        <v>67</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146</v>
      </c>
      <c r="C38" s="85" t="s">
        <v>123</v>
      </c>
    </row>
    <row r="39" ht="63.75" customHeight="1">
      <c r="A39" s="83">
        <f t="shared" ref="A39:A42" si="6">A38+1</f>
        <v>26</v>
      </c>
      <c r="B39" s="84" t="s">
        <v>147</v>
      </c>
      <c r="C39" s="85" t="s">
        <v>129</v>
      </c>
    </row>
    <row r="40" ht="38.25" customHeight="1">
      <c r="A40" s="83">
        <f t="shared" si="6"/>
        <v>27</v>
      </c>
      <c r="B40" s="84" t="s">
        <v>148</v>
      </c>
      <c r="C40" s="85" t="s">
        <v>129</v>
      </c>
    </row>
    <row r="41" ht="63.75" customHeight="1">
      <c r="A41" s="83">
        <f t="shared" si="6"/>
        <v>28</v>
      </c>
      <c r="B41" s="84" t="s">
        <v>149</v>
      </c>
      <c r="C41" s="85" t="s">
        <v>123</v>
      </c>
    </row>
    <row r="42" ht="38.25" customHeight="1">
      <c r="A42" s="83">
        <f t="shared" si="6"/>
        <v>29</v>
      </c>
      <c r="B42" s="84" t="s">
        <v>150</v>
      </c>
      <c r="C42" s="85" t="s">
        <v>123</v>
      </c>
    </row>
    <row r="43" ht="12.75" customHeight="1">
      <c r="B43" s="49"/>
      <c r="C43" s="20"/>
    </row>
    <row r="44" ht="24.75" customHeight="1">
      <c r="A44" s="82" t="s">
        <v>78</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151</v>
      </c>
      <c r="C45" s="85" t="s">
        <v>121</v>
      </c>
    </row>
    <row r="46" ht="38.25" customHeight="1">
      <c r="A46" s="83">
        <f t="shared" ref="A46:A48" si="7">A45+1</f>
        <v>31</v>
      </c>
      <c r="B46" s="84" t="s">
        <v>152</v>
      </c>
      <c r="C46" s="85" t="s">
        <v>123</v>
      </c>
    </row>
    <row r="47" ht="51.0" customHeight="1">
      <c r="A47" s="83">
        <f t="shared" si="7"/>
        <v>32</v>
      </c>
      <c r="B47" s="84" t="s">
        <v>153</v>
      </c>
      <c r="C47" s="85" t="s">
        <v>123</v>
      </c>
    </row>
    <row r="48" ht="25.5" customHeight="1">
      <c r="A48" s="83">
        <f t="shared" si="7"/>
        <v>33</v>
      </c>
      <c r="B48" s="84" t="s">
        <v>154</v>
      </c>
      <c r="C48" s="85" t="s">
        <v>123</v>
      </c>
    </row>
    <row r="49" ht="12.75" customHeight="1">
      <c r="B49" s="49"/>
      <c r="C49" s="20"/>
    </row>
    <row r="50" ht="24.75" customHeight="1">
      <c r="A50" s="82" t="s">
        <v>87</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155</v>
      </c>
      <c r="C51" s="85" t="s">
        <v>118</v>
      </c>
    </row>
    <row r="52" ht="38.25" customHeight="1">
      <c r="A52" s="83">
        <f t="shared" ref="A52:A55" si="8">A51+1</f>
        <v>35</v>
      </c>
      <c r="B52" s="84" t="s">
        <v>156</v>
      </c>
      <c r="C52" s="85" t="s">
        <v>129</v>
      </c>
    </row>
    <row r="53" ht="25.5" customHeight="1">
      <c r="A53" s="83">
        <f t="shared" si="8"/>
        <v>36</v>
      </c>
      <c r="B53" s="84" t="s">
        <v>157</v>
      </c>
      <c r="C53" s="85" t="s">
        <v>121</v>
      </c>
    </row>
    <row r="54" ht="38.25" customHeight="1">
      <c r="A54" s="83">
        <f t="shared" si="8"/>
        <v>37</v>
      </c>
      <c r="B54" s="84" t="s">
        <v>158</v>
      </c>
      <c r="C54" s="85" t="s">
        <v>123</v>
      </c>
    </row>
    <row r="55" ht="25.5" customHeight="1">
      <c r="A55" s="83">
        <f t="shared" si="8"/>
        <v>38</v>
      </c>
      <c r="B55" s="84" t="s">
        <v>159</v>
      </c>
      <c r="C55" s="85" t="s">
        <v>123</v>
      </c>
    </row>
    <row r="56" ht="12.75" customHeight="1">
      <c r="B56" s="49"/>
      <c r="C56" s="20"/>
    </row>
    <row r="57" ht="24.75" customHeight="1">
      <c r="A57" s="82" t="s">
        <v>98</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160</v>
      </c>
      <c r="C58" s="85" t="s">
        <v>121</v>
      </c>
    </row>
    <row r="59" ht="38.25" customHeight="1">
      <c r="A59" s="83">
        <f t="shared" ref="A59:A61" si="9">A58+1</f>
        <v>40</v>
      </c>
      <c r="B59" s="84" t="s">
        <v>161</v>
      </c>
      <c r="C59" s="85" t="s">
        <v>123</v>
      </c>
    </row>
    <row r="60" ht="51.0" customHeight="1">
      <c r="A60" s="83">
        <f t="shared" si="9"/>
        <v>41</v>
      </c>
      <c r="B60" s="84" t="s">
        <v>162</v>
      </c>
      <c r="C60" s="85" t="s">
        <v>123</v>
      </c>
    </row>
    <row r="61" ht="38.25" customHeight="1">
      <c r="A61" s="83">
        <f t="shared" si="9"/>
        <v>42</v>
      </c>
      <c r="B61" s="84" t="s">
        <v>163</v>
      </c>
      <c r="C61" s="85" t="s">
        <v>129</v>
      </c>
    </row>
    <row r="62" ht="12.75" customHeight="1">
      <c r="B62" s="49"/>
      <c r="C62" s="20"/>
    </row>
    <row r="63" ht="24.75" customHeight="1">
      <c r="A63" s="82" t="s">
        <v>107</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164</v>
      </c>
      <c r="C64" s="85" t="s">
        <v>121</v>
      </c>
    </row>
    <row r="65" ht="25.5" customHeight="1">
      <c r="A65" s="83">
        <f t="shared" ref="A65:A66" si="10">A64+1</f>
        <v>44</v>
      </c>
      <c r="B65" s="84" t="s">
        <v>165</v>
      </c>
      <c r="C65" s="85" t="s">
        <v>123</v>
      </c>
    </row>
    <row r="66" ht="51.0" customHeight="1">
      <c r="A66" s="83">
        <f t="shared" si="10"/>
        <v>45</v>
      </c>
      <c r="B66" s="84" t="s">
        <v>166</v>
      </c>
      <c r="C66" s="85" t="s">
        <v>123</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167</v>
      </c>
      <c r="B1" s="86" t="s">
        <v>168</v>
      </c>
      <c r="C1" s="86" t="s">
        <v>169</v>
      </c>
    </row>
    <row r="2" ht="12.75" customHeight="1">
      <c r="A2" s="87">
        <v>0.0</v>
      </c>
      <c r="B2" s="88" t="str">
        <f>""</f>
        <v/>
      </c>
    </row>
    <row r="3" ht="12.75" customHeight="1">
      <c r="A3" s="87">
        <v>1.0</v>
      </c>
      <c r="B3" s="88" t="s">
        <v>170</v>
      </c>
      <c r="C3" s="89" t="s">
        <v>171</v>
      </c>
      <c r="D3" s="90">
        <f>A4</f>
        <v>29</v>
      </c>
    </row>
    <row r="4" ht="12.75" customHeight="1">
      <c r="A4" s="87">
        <v>29.0</v>
      </c>
      <c r="B4" s="11" t="s">
        <v>6</v>
      </c>
      <c r="C4" s="11" t="s">
        <v>172</v>
      </c>
      <c r="D4" s="90">
        <f t="shared" ref="D4:D7" si="1">A4</f>
        <v>29</v>
      </c>
      <c r="E4" s="91" t="s">
        <v>173</v>
      </c>
      <c r="F4" s="90">
        <f t="shared" ref="F4:F6" si="2">A5</f>
        <v>49</v>
      </c>
    </row>
    <row r="5" ht="12.75" customHeight="1">
      <c r="A5" s="87">
        <v>49.0</v>
      </c>
      <c r="B5" s="11" t="s">
        <v>7</v>
      </c>
      <c r="C5" s="11" t="s">
        <v>172</v>
      </c>
      <c r="D5" s="90">
        <f t="shared" si="1"/>
        <v>49</v>
      </c>
      <c r="E5" s="91" t="s">
        <v>173</v>
      </c>
      <c r="F5" s="90">
        <f t="shared" si="2"/>
        <v>69</v>
      </c>
    </row>
    <row r="6" ht="12.75" customHeight="1">
      <c r="A6" s="87">
        <v>69.0</v>
      </c>
      <c r="B6" s="11" t="s">
        <v>11</v>
      </c>
      <c r="C6" s="11" t="s">
        <v>172</v>
      </c>
      <c r="D6" s="90">
        <f t="shared" si="1"/>
        <v>69</v>
      </c>
      <c r="E6" s="91" t="s">
        <v>173</v>
      </c>
      <c r="F6" s="90">
        <f t="shared" si="2"/>
        <v>89</v>
      </c>
    </row>
    <row r="7" ht="12.75" customHeight="1">
      <c r="A7" s="87">
        <v>89.0</v>
      </c>
      <c r="B7" s="11" t="s">
        <v>12</v>
      </c>
      <c r="C7" s="89" t="s">
        <v>174</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