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006A08BA-52DC-4B05-9289-7E95D9F52D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truder" sheetId="1" r:id="rId1"/>
    <sheet name="Spooler" sheetId="2" r:id="rId2"/>
    <sheet name="Controller" sheetId="5" r:id="rId3"/>
    <sheet name="NEED" sheetId="4" r:id="rId4"/>
  </sheets>
  <calcPr calcId="181029"/>
</workbook>
</file>

<file path=xl/calcChain.xml><?xml version="1.0" encoding="utf-8"?>
<calcChain xmlns="http://schemas.openxmlformats.org/spreadsheetml/2006/main">
  <c r="I9" i="5" l="1"/>
  <c r="I2" i="5"/>
  <c r="I3" i="5"/>
  <c r="I17" i="1"/>
  <c r="I4" i="5"/>
  <c r="I5" i="5"/>
  <c r="I6" i="5"/>
  <c r="I7" i="5"/>
  <c r="I8" i="5"/>
  <c r="I2" i="4"/>
  <c r="I3" i="4"/>
  <c r="I4" i="4"/>
  <c r="I5" i="4"/>
  <c r="I6" i="4"/>
  <c r="I7" i="4"/>
  <c r="I8" i="4"/>
  <c r="I9" i="4"/>
  <c r="I10" i="4"/>
  <c r="I11" i="4"/>
  <c r="I12" i="4"/>
  <c r="I13" i="4"/>
  <c r="I31" i="2"/>
  <c r="I18" i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4" i="1"/>
  <c r="I22" i="1"/>
  <c r="I23" i="1"/>
  <c r="I27" i="1"/>
  <c r="I4" i="1"/>
  <c r="I25" i="1"/>
  <c r="I28" i="1"/>
  <c r="I29" i="1"/>
  <c r="I30" i="1"/>
  <c r="I26" i="1"/>
  <c r="I19" i="1"/>
  <c r="I21" i="1"/>
  <c r="I20" i="1"/>
  <c r="I7" i="1"/>
  <c r="I8" i="1"/>
  <c r="I10" i="5" l="1"/>
  <c r="I24" i="2"/>
  <c r="I14" i="4"/>
  <c r="I31" i="1"/>
</calcChain>
</file>

<file path=xl/sharedStrings.xml><?xml version="1.0" encoding="utf-8"?>
<sst xmlns="http://schemas.openxmlformats.org/spreadsheetml/2006/main" count="432" uniqueCount="279">
  <si>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</si>
  <si>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</si>
  <si>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</si>
  <si>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</si>
  <si>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</si>
  <si>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</si>
  <si>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</si>
  <si>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</si>
  <si>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</si>
  <si>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</si>
  <si>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</si>
  <si>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</si>
  <si>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</si>
  <si>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</si>
  <si>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</si>
  <si>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</si>
  <si>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</si>
  <si>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</si>
  <si>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</si>
  <si>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</si>
  <si>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</si>
  <si>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</si>
  <si>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</si>
  <si>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</si>
  <si>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</si>
  <si>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</si>
  <si>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</si>
  <si>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</si>
  <si>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</si>
  <si>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</si>
  <si>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</si>
  <si>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</si>
  <si>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</si>
  <si>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</si>
  <si>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</si>
  <si>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</si>
  <si>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</si>
  <si>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</si>
  <si>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</si>
  <si>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</si>
  <si>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</si>
  <si>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</si>
  <si>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</si>
  <si>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</si>
  <si>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</si>
  <si>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</si>
  <si>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</si>
  <si>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</si>
  <si>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</si>
  <si>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</si>
  <si>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</si>
  <si>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</si>
  <si>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</si>
  <si>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</si>
  <si>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</si>
  <si>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</si>
  <si>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</si>
  <si>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</si>
  <si>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</si>
  <si>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</si>
  <si>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</si>
  <si>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</si>
  <si>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</si>
  <si>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</si>
  <si>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</si>
  <si>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</si>
  <si>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</si>
  <si>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</si>
  <si>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</si>
  <si>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</si>
  <si>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</si>
  <si>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</si>
  <si>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</si>
  <si>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</si>
  <si>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</si>
  <si>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</si>
  <si>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</si>
  <si>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</si>
  <si>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</si>
  <si>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</si>
  <si>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</si>
  <si>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</si>
  <si>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</si>
  <si>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</si>
  <si>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</si>
  <si>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</si>
  <si>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</si>
  <si>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</si>
  <si>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</si>
  <si>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</si>
  <si>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</si>
  <si>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</si>
  <si>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</si>
  <si>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</si>
  <si>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</si>
  <si>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</si>
  <si>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</si>
  <si>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</si>
  <si>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</si>
  <si>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</si>
  <si>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</si>
  <si>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</si>
  <si>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</si>
  <si>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</si>
  <si>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</si>
  <si>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</si>
  <si>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</si>
  <si>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</si>
  <si>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</si>
  <si>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</si>
  <si>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</si>
  <si>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</si>
  <si>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</si>
  <si>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</si>
  <si>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</si>
  <si>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</si>
  <si>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</si>
  <si>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</si>
  <si>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</si>
  <si>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</si>
  <si>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</si>
  <si>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</si>
  <si>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</si>
  <si>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</si>
  <si>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</si>
  <si>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</si>
  <si>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</si>
  <si>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</si>
  <si>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</si>
  <si>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</si>
  <si>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</si>
  <si>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</si>
  <si>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</si>
  <si>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</si>
  <si>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</si>
  <si>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</si>
  <si>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</si>
  <si>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</si>
  <si>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</si>
  <si>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</si>
  <si>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</si>
  <si>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</si>
  <si>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</si>
  <si>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</si>
  <si>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</si>
  <si>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</si>
  <si>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</si>
  <si>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</si>
  <si>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</si>
  <si>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</si>
  <si>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</si>
  <si>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</si>
  <si>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</si>
  <si>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</si>
  <si>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</si>
  <si>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</si>
  <si>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</si>
  <si>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</si>
  <si>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</si>
  <si>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</si>
  <si>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</si>
  <si>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</si>
  <si>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</si>
  <si>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</si>
  <si>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</si>
  <si>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</si>
  <si>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</si>
  <si>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</si>
  <si>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</si>
  <si>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</si>
  <si>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</si>
  <si>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</si>
  <si>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</si>
  <si>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</si>
  <si>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</si>
  <si>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</si>
  <si>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</si>
  <si>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</si>
  <si>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</si>
  <si>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</si>
  <si>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</si>
  <si>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</si>
  <si>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</si>
  <si>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</si>
  <si>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</si>
  <si>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</si>
  <si>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</si>
  <si>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</si>
  <si>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</si>
  <si>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</si>
  <si>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</si>
  <si>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</si>
  <si>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</si>
  <si>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</si>
  <si>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</si>
  <si>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</si>
  <si>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</si>
  <si>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</si>
  <si>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</si>
  <si>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</si>
  <si>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</si>
  <si>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</si>
  <si>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</si>
  <si>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</si>
  <si>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</si>
  <si>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</si>
  <si>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</si>
  <si>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</si>
  <si>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</si>
  <si>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</si>
  <si>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</si>
  <si>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</si>
  <si>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</si>
  <si>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</si>
  <si>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</si>
  <si>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</si>
  <si>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</si>
  <si>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</si>
  <si>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</si>
  <si>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</si>
  <si>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</si>
  <si>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</si>
  <si>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</si>
  <si>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</si>
  <si>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</si>
  <si>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</si>
  <si>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</si>
  <si>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</si>
  <si>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</si>
  <si>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</si>
  <si>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</si>
  <si>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</si>
  <si>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</si>
  <si>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</si>
  <si>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</si>
  <si>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</si>
  <si>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</si>
  <si>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</si>
  <si>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</si>
  <si>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</si>
  <si>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</si>
  <si>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</si>
  <si>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</si>
  <si>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</si>
  <si>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</si>
  <si>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</si>
  <si>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</si>
  <si>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</si>
  <si>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</si>
  <si>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NOT PRESENT OR REMOVE</t>
  </si>
  <si>
    <t>NOT PRESENT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</si>
  <si>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</si>
  <si>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</si>
  <si>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</si>
  <si>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</si>
  <si>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</si>
  <si>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</si>
  <si>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</si>
  <si>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</si>
  <si>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</si>
  <si>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</si>
  <si>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</si>
  <si>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</si>
  <si>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IEC-C13 Power Connector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</si>
  <si>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</si>
  <si>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</si>
  <si>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</si>
  <si>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</si>
  <si>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</si>
  <si>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</si>
  <si>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</si>
  <si>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IEC-A-2</t>
  </si>
  <si>
    <t>Adam Tech</t>
  </si>
  <si>
    <t>2057-IEC-A-2-ND</t>
  </si>
  <si>
    <t>Orange Rubber</t>
  </si>
  <si>
    <t>PCB, User Interface</t>
  </si>
  <si>
    <t>PCB, Controller</t>
  </si>
  <si>
    <t>SparkFun Logic Level Converter - Bi-Directional</t>
  </si>
  <si>
    <t>BOB-12009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</si>
</sst>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1" totalsRowCount="1" dataCellStyle="Normal">
  <autoFilter ref="A1:I30" xr:uid="{6961DE25-1017-49FB-B58C-151DD971B349}"/>
  <sortState xmlns:xlrd2="http://schemas.microsoft.com/office/spreadsheetml/2017/richdata2" ref="A2:I30">
    <sortCondition ref="C1:C30"/>
  </sortState>
  <tableColumns count="9">
    <tableColumn id="12" xr3:uid="{C633C4DA-E9F1-49FB-8240-86247B964FE1}" name="Assembly" totalsRowDxfId="10"/>
    <tableColumn id="2" xr3:uid="{DAB1913A-18D2-4D9A-9708-032A60B6BC64}" name="Description" totalsRowDxfId="9" dataCellStyle="Normal"/>
    <tableColumn id="7" xr3:uid="{EC3749CD-9468-4676-8AAA-2DE4FA028800}" name="Supplier" totalsRowDxfId="8" dataCellStyle="Normal"/>
    <tableColumn id="3" xr3:uid="{FBFB3CD0-7BF1-4266-8755-35F85270404A}" name="Supplier Part Number" totalsRowLabel="Total" totalsRowDxfId="7" dataCellStyle="Normal"/>
    <tableColumn id="8" xr3:uid="{70763CA8-03EB-4064-9534-D2C0729DD10E}" name="Manufactuer" totalsRowDxfId="6" dataCellStyle="Normal"/>
    <tableColumn id="9" xr3:uid="{9D792AB2-8329-471D-9251-7B5C39551B6D}" name="Manufacturer Part Number" totalsRowDxfId="5"/>
    <tableColumn id="4" xr3:uid="{6C81D9F0-6082-4928-8091-DA45D848F33F}" name="Quantity" totalsRowDxfId="4" dataCellStyle="Normal"/>
    <tableColumn id="5" xr3:uid="{D2BF7368-0F05-4426-9AF7-A4A54F97F689}" name="Unit Price" dataDxfId="12" totalsRowDxfId="3" dataCellStyle="Currency"/>
    <tableColumn id="6" xr3:uid="{816B8560-23EB-4218-8B09-04C10060E74B}" name="Total Price" totalsRowFunction="sum" dataDxfId="11" totalsRowDxfId="2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4" totalsRowCount="1" dataCellStyle="Normal">
  <autoFilter ref="A1:I23" xr:uid="{9548DB7C-B8C9-46D9-9175-857AA71A03C3}"/>
  <tableColumns count="9">
    <tableColumn id="12" xr3:uid="{02FE56AC-0EFC-42AA-8A79-A19D1265C334}" name="Assembly" totalsRowDxfId="37"/>
    <tableColumn id="2" xr3:uid="{6C7F5790-A2D7-49D5-98CC-5347EEBCB1ED}" name="Description" totalsRowDxfId="36" dataCellStyle="Normal"/>
    <tableColumn id="7" xr3:uid="{FF40B9DA-8160-42B4-A04B-59C3988A3C5E}" name="Supplier" totalsRowDxfId="35" dataCellStyle="Normal"/>
    <tableColumn id="3" xr3:uid="{66B504B5-4CA8-4C40-909D-18E9AADA1F9D}" name="Supplier Part Number" totalsRowLabel="Total" totalsRowDxfId="34" dataCellStyle="Normal"/>
    <tableColumn id="8" xr3:uid="{B1FBFAC4-450D-465B-8926-44EA92A1276B}" name="Manufactuer" totalsRowDxfId="33" dataCellStyle="Normal"/>
    <tableColumn id="9" xr3:uid="{42F90968-E8D4-4DE3-8E2B-F702BB9EC99B}" name="Manufacturer Part Number" totalsRowDxfId="32"/>
    <tableColumn id="4" xr3:uid="{E176CC47-E8BA-4A8D-9C82-D7F685B8FC85}" name="Quantity" totalsRowDxfId="31" dataCellStyle="Normal"/>
    <tableColumn id="5" xr3:uid="{CECFF550-A5B4-494E-8824-FFDC20FE1F96}" name="Unit Price" dataDxfId="30" totalsRowDxfId="29" dataCellStyle="Currency"/>
    <tableColumn id="6" xr3:uid="{5C811821-7EC0-4CCE-ABD1-E409C90F00A8}" name="Total Price" totalsRowFunction="sum" dataDxfId="28" totalsRowDxfId="27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I10" totalsRowCount="1">
  <autoFilter ref="A1:I9" xr:uid="{463B6967-B750-4F73-A588-9468E22D51C2}"/>
  <tableColumns count="9">
    <tableColumn id="1" xr3:uid="{CC3FED35-0EF5-4A38-A244-2A16695FE8EF}" name="Assembly" totalsRowLabel="Total" dataDxfId="15" totalsRowDxfId="1"/>
    <tableColumn id="2" xr3:uid="{1873956F-859F-45C7-922E-A53ECC0CA3FD}" name="Description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4"/>
    <tableColumn id="9" xr3:uid="{15925615-B9B9-4B30-90D7-656911F22DE7}" name="Total Price" totalsRowFunction="sum" dataDxfId="13" totalsRowDxfId="0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4" totalsRowCount="1" dataCellStyle="Normal">
  <autoFilter ref="A1:I13" xr:uid="{DB8F8FC9-89F7-4F5F-A0A1-985E1699572D}"/>
  <sortState xmlns:xlrd2="http://schemas.microsoft.com/office/spreadsheetml/2017/richdata2" ref="A2:I9">
    <sortCondition ref="C1:C9"/>
  </sortState>
  <tableColumns count="9">
    <tableColumn id="12" xr3:uid="{2B5E4D02-1DE1-4D79-9E55-192E36B3EA77}" name="Got it?" totalsRowDxfId="26"/>
    <tableColumn id="2" xr3:uid="{E6F3A558-4A17-4A36-B2DB-42B6CC1D4C39}" name="Description" totalsRowDxfId="25" dataCellStyle="Normal"/>
    <tableColumn id="7" xr3:uid="{B387B6B1-B163-41DB-A8A1-86EF869C85DF}" name="Supplier" totalsRowDxfId="24" dataCellStyle="Normal"/>
    <tableColumn id="3" xr3:uid="{C6D04B3B-2A8B-436B-89D6-8B449FADB069}" name="Supplier Part Number" totalsRowLabel="Total" totalsRowDxfId="23" dataCellStyle="Normal"/>
    <tableColumn id="8" xr3:uid="{FE34EFDD-6631-41FE-B1FB-5DA4EA7CE799}" name="Manufactuer" totalsRowDxfId="22" dataCellStyle="Normal"/>
    <tableColumn id="9" xr3:uid="{BC7120C6-C05C-42E5-9B07-28CBA3BB206C}" name="Manufacturer Part Number" totalsRowDxfId="21"/>
    <tableColumn id="4" xr3:uid="{5967AF1C-97BD-47B7-A930-6C2111F8E15C}" name="Quantity" totalsRowDxfId="20" dataCellStyle="Normal"/>
    <tableColumn id="5" xr3:uid="{17C58ECF-F320-4E4E-B49F-27F8753AC79E}" name="Unit Price" dataDxfId="19" totalsRowDxfId="18" dataCellStyle="Currency"/>
    <tableColumn id="6" xr3:uid="{F9DFD496-D9A7-4553-8507-8E6AA33D3D67}" name="Total Price" totalsRowFunction="sum" dataDxfId="17" totalsRowDxfId="16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4"/>
  <sheetViews>
    <sheetView zoomScaleNormal="100" workbookViewId="0">
      <selection activeCell="A29" sqref="A29"/>
    </sheetView>
  </sheetViews>
  <sheetFormatPr defaultColWidth="9.140625" defaultRowHeight="15" customHeight="1" x14ac:dyDescent="0.2"/>
  <cols>
    <col min="1" max="1" width="11.85546875" bestFit="1" customWidth="1"/>
    <col min="2" max="2" width="90" bestFit="1" customWidth="1"/>
    <col min="3" max="3" width="16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style="1" bestFit="1" customWidth="1"/>
    <col min="9" max="9" width="13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  <c r="J1" s="1"/>
      <c r="K1" s="1"/>
      <c r="O1" s="1"/>
      <c r="P1" s="1"/>
    </row>
    <row r="2" spans="1:16" ht="15" customHeight="1" x14ac:dyDescent="0.2">
      <c r="A2" s="13" t="s">
        <v>227</v>
      </c>
      <c r="B2" s="3" t="s">
        <v>225</v>
      </c>
      <c r="C2" s="3" t="s">
        <v>97</v>
      </c>
      <c r="D2" s="3" t="s">
        <v>99</v>
      </c>
      <c r="E2" s="3" t="s">
        <v>97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">
      <c r="A3" s="13" t="s">
        <v>226</v>
      </c>
      <c r="B3" s="3" t="s">
        <v>219</v>
      </c>
      <c r="C3" s="3" t="s">
        <v>97</v>
      </c>
      <c r="D3" s="3" t="s">
        <v>98</v>
      </c>
      <c r="E3" s="3" t="s">
        <v>97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">
      <c r="A4" s="13" t="s">
        <v>226</v>
      </c>
      <c r="B4" s="3" t="s">
        <v>220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">
      <c r="A5" s="13" t="s">
        <v>217</v>
      </c>
      <c r="B5" s="3" t="s">
        <v>224</v>
      </c>
      <c r="C5" s="3" t="s">
        <v>97</v>
      </c>
      <c r="D5" s="3" t="s">
        <v>96</v>
      </c>
      <c r="E5" s="3" t="s">
        <v>97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">
      <c r="A6" s="13" t="s">
        <v>217</v>
      </c>
      <c r="B6" s="3" t="s">
        <v>100</v>
      </c>
      <c r="C6" s="3" t="s">
        <v>102</v>
      </c>
      <c r="D6" s="3" t="s">
        <v>101</v>
      </c>
      <c r="E6" s="3" t="s">
        <v>103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">
      <c r="A7" s="3" t="s">
        <v>217</v>
      </c>
      <c r="B7" s="1" t="s">
        <v>143</v>
      </c>
      <c r="C7" s="1" t="s">
        <v>75</v>
      </c>
      <c r="D7" s="1" t="s">
        <v>77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">
      <c r="A8" s="3" t="s">
        <v>217</v>
      </c>
      <c r="B8" s="1" t="s">
        <v>144</v>
      </c>
      <c r="C8" s="1" t="s">
        <v>75</v>
      </c>
      <c r="D8" s="1" t="s">
        <v>78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">
      <c r="A9" s="13" t="s">
        <v>215</v>
      </c>
      <c r="B9" s="3" t="s">
        <v>122</v>
      </c>
      <c r="C9" s="3" t="s">
        <v>75</v>
      </c>
      <c r="D9" s="3" t="s">
        <v>79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">
      <c r="A10" s="13" t="s">
        <v>215</v>
      </c>
      <c r="B10" s="3" t="s">
        <v>80</v>
      </c>
      <c r="C10" s="3" t="s">
        <v>75</v>
      </c>
      <c r="D10" s="3" t="s">
        <v>81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">
      <c r="A11" s="13" t="s">
        <v>215</v>
      </c>
      <c r="B11" s="3" t="s">
        <v>82</v>
      </c>
      <c r="C11" s="3" t="s">
        <v>75</v>
      </c>
      <c r="D11" s="3" t="s">
        <v>83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">
      <c r="A12" s="13" t="s">
        <v>215</v>
      </c>
      <c r="B12" s="3" t="s">
        <v>223</v>
      </c>
      <c r="C12" s="3" t="s">
        <v>75</v>
      </c>
      <c r="D12" s="3" t="s">
        <v>84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">
      <c r="A13" s="13" t="s">
        <v>215</v>
      </c>
      <c r="B13" s="3" t="s">
        <v>90</v>
      </c>
      <c r="C13" s="3" t="s">
        <v>88</v>
      </c>
      <c r="D13" s="3" t="s">
        <v>91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">
      <c r="A14" s="13" t="s">
        <v>215</v>
      </c>
      <c r="B14" s="3" t="s">
        <v>129</v>
      </c>
      <c r="C14" s="3" t="s">
        <v>75</v>
      </c>
      <c r="D14" s="3" t="s">
        <v>123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">
      <c r="A15" s="13" t="s">
        <v>216</v>
      </c>
      <c r="B15" s="3" t="s">
        <v>93</v>
      </c>
      <c r="C15" s="3" t="s">
        <v>95</v>
      </c>
      <c r="D15" s="3" t="s">
        <v>94</v>
      </c>
      <c r="E15" s="3" t="s">
        <v>95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">
      <c r="A16" s="13" t="s">
        <v>216</v>
      </c>
      <c r="B16" s="3" t="s">
        <v>193</v>
      </c>
      <c r="C16" s="3" t="s">
        <v>88</v>
      </c>
      <c r="D16" s="3" t="s">
        <v>89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">
      <c r="A17" s="21" t="s">
        <v>216</v>
      </c>
      <c r="B17" s="17" t="s">
        <v>274</v>
      </c>
      <c r="C17" s="17"/>
      <c r="D17" s="17"/>
      <c r="E17" s="17"/>
      <c r="F17" s="17"/>
      <c r="G17" s="17"/>
      <c r="H17" s="22"/>
      <c r="I17" s="22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">
      <c r="A18" t="s">
        <v>218</v>
      </c>
      <c r="B18" s="3" t="s">
        <v>254</v>
      </c>
      <c r="C18" s="3"/>
      <c r="D18" s="3"/>
      <c r="E18" s="3" t="s">
        <v>255</v>
      </c>
      <c r="F18" s="1" t="s">
        <v>256</v>
      </c>
      <c r="G18" s="3">
        <v>1</v>
      </c>
      <c r="H18" s="2"/>
      <c r="I18" s="4">
        <f>TableExtruder[[#This Row],[Quantity]]*TableExtruder[[#This Row],[Unit Price]]</f>
        <v>0</v>
      </c>
      <c r="J18" s="1"/>
      <c r="K18" s="1"/>
      <c r="O18" s="1"/>
      <c r="P18" s="1"/>
    </row>
    <row r="19" spans="1:16" ht="15" customHeight="1" x14ac:dyDescent="0.2">
      <c r="A19" s="3" t="s">
        <v>242</v>
      </c>
      <c r="B19" s="1" t="s">
        <v>71</v>
      </c>
      <c r="C19" s="1" t="s">
        <v>209</v>
      </c>
      <c r="D19" s="1" t="s">
        <v>72</v>
      </c>
      <c r="E19" s="1" t="s">
        <v>73</v>
      </c>
      <c r="F19" s="1">
        <v>108050</v>
      </c>
      <c r="G19" s="1">
        <v>1</v>
      </c>
      <c r="H19" s="4">
        <v>372</v>
      </c>
      <c r="I19" s="4">
        <f>TableExtruder[[#This Row],[Quantity]]*TableExtruder[[#This Row],[Unit Price]]</f>
        <v>372</v>
      </c>
      <c r="J19" s="1"/>
      <c r="K19" s="1"/>
      <c r="O19" s="1"/>
      <c r="P19" s="1"/>
    </row>
    <row r="20" spans="1:16" ht="15" customHeight="1" x14ac:dyDescent="0.2">
      <c r="A20" s="3" t="s">
        <v>242</v>
      </c>
      <c r="B20" s="1" t="s">
        <v>104</v>
      </c>
      <c r="C20" s="1" t="s">
        <v>105</v>
      </c>
      <c r="D20" s="1">
        <v>37769</v>
      </c>
      <c r="E20" s="1" t="s">
        <v>106</v>
      </c>
      <c r="F20" s="1" t="s">
        <v>195</v>
      </c>
      <c r="G20" s="1">
        <v>2</v>
      </c>
      <c r="H20" s="4">
        <v>5.13</v>
      </c>
      <c r="I20" s="4">
        <f>TableExtruder[[#This Row],[Quantity]]*TableExtruder[[#This Row],[Unit Price]]</f>
        <v>10.26</v>
      </c>
      <c r="J20" s="1"/>
      <c r="K20" s="1"/>
      <c r="O20" s="1"/>
      <c r="P20" s="1"/>
    </row>
    <row r="21" spans="1:16" ht="15" customHeight="1" x14ac:dyDescent="0.2">
      <c r="A21" s="3" t="s">
        <v>242</v>
      </c>
      <c r="B21" s="1" t="s">
        <v>142</v>
      </c>
      <c r="C21" s="1" t="s">
        <v>75</v>
      </c>
      <c r="D21" s="1" t="s">
        <v>76</v>
      </c>
      <c r="G21" s="1">
        <v>1</v>
      </c>
      <c r="H21" s="4">
        <v>85.02</v>
      </c>
      <c r="I21" s="4">
        <f>TableExtruder[[#This Row],[Quantity]]*TableExtruder[[#This Row],[Unit Price]]</f>
        <v>85.02</v>
      </c>
      <c r="J21" s="1"/>
      <c r="K21" s="1"/>
      <c r="O21" s="1"/>
      <c r="P21" s="1"/>
    </row>
    <row r="22" spans="1:16" ht="15" customHeight="1" x14ac:dyDescent="0.2">
      <c r="A22" s="13" t="s">
        <v>242</v>
      </c>
      <c r="B22" s="3" t="s">
        <v>261</v>
      </c>
      <c r="C22" s="3" t="s">
        <v>70</v>
      </c>
      <c r="D22" s="3" t="s">
        <v>262</v>
      </c>
      <c r="E22" s="3" t="s">
        <v>70</v>
      </c>
      <c r="F22" s="3" t="s">
        <v>262</v>
      </c>
      <c r="G22" s="3">
        <v>2</v>
      </c>
      <c r="H22" s="15">
        <v>31.85</v>
      </c>
      <c r="I22" s="5">
        <f>TableExtruder[[#This Row],[Quantity]]*TableExtruder[[#This Row],[Unit Price]]</f>
        <v>63.7</v>
      </c>
      <c r="J22" s="1"/>
      <c r="K22" s="1"/>
      <c r="O22" s="1"/>
      <c r="P22" s="1"/>
    </row>
    <row r="23" spans="1:16" ht="15" customHeight="1" x14ac:dyDescent="0.2">
      <c r="A23" s="13" t="s">
        <v>242</v>
      </c>
      <c r="B23" s="3" t="s">
        <v>17</v>
      </c>
      <c r="C23" s="3" t="s">
        <v>6</v>
      </c>
      <c r="D23" s="3"/>
      <c r="E23" s="3" t="s">
        <v>163</v>
      </c>
      <c r="G23" s="3">
        <v>1</v>
      </c>
      <c r="H23" s="2">
        <v>12.49</v>
      </c>
      <c r="I23" s="4">
        <f>TableExtruder[[#This Row],[Quantity]]*TableExtruder[[#This Row],[Unit Price]]</f>
        <v>12.49</v>
      </c>
      <c r="J23" s="1"/>
      <c r="K23" s="1"/>
      <c r="O23" s="1"/>
      <c r="P23" s="1"/>
    </row>
    <row r="24" spans="1:16" ht="15" customHeight="1" x14ac:dyDescent="0.2">
      <c r="A24" s="13" t="s">
        <v>242</v>
      </c>
      <c r="B24" s="3" t="s">
        <v>192</v>
      </c>
      <c r="C24" s="3" t="s">
        <v>88</v>
      </c>
      <c r="D24" s="3" t="s">
        <v>87</v>
      </c>
      <c r="E24" s="3"/>
      <c r="G24" s="3">
        <v>1</v>
      </c>
      <c r="H24" s="2">
        <v>53.76</v>
      </c>
      <c r="I24" s="4">
        <f>TableExtruder[[#This Row],[Quantity]]*TableExtruder[[#This Row],[Unit Price]]</f>
        <v>53.76</v>
      </c>
      <c r="J24" s="1"/>
      <c r="K24" s="1"/>
      <c r="O24" s="1"/>
      <c r="P24" s="1"/>
    </row>
    <row r="25" spans="1:16" ht="15" customHeight="1" x14ac:dyDescent="0.2">
      <c r="A25" s="13" t="s">
        <v>242</v>
      </c>
      <c r="B25" s="3" t="s">
        <v>247</v>
      </c>
      <c r="C25" s="3" t="s">
        <v>23</v>
      </c>
      <c r="D25" s="3" t="s">
        <v>246</v>
      </c>
      <c r="E25" s="3" t="s">
        <v>25</v>
      </c>
      <c r="F25" s="6" t="s">
        <v>245</v>
      </c>
      <c r="G25" s="3">
        <v>1</v>
      </c>
      <c r="H25" s="15">
        <v>92.94</v>
      </c>
      <c r="I25" s="5">
        <f>TableExtruder[[#This Row],[Quantity]]*TableExtruder[[#This Row],[Unit Price]]</f>
        <v>92.94</v>
      </c>
      <c r="J25" s="1"/>
      <c r="K25" s="1"/>
      <c r="O25" s="1"/>
      <c r="P25" s="1"/>
    </row>
    <row r="26" spans="1:16" ht="15" customHeight="1" x14ac:dyDescent="0.2">
      <c r="A26" s="3" t="s">
        <v>242</v>
      </c>
      <c r="B26" s="1" t="s">
        <v>140</v>
      </c>
      <c r="C26" s="1" t="s">
        <v>70</v>
      </c>
      <c r="D26" s="1" t="s">
        <v>139</v>
      </c>
      <c r="E26" s="1" t="s">
        <v>70</v>
      </c>
      <c r="F26" s="1" t="s">
        <v>139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">
      <c r="A27" s="13" t="s">
        <v>242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">
      <c r="A28" s="3" t="s">
        <v>242</v>
      </c>
      <c r="B28" s="1" t="s">
        <v>145</v>
      </c>
      <c r="C28" s="1" t="s">
        <v>31</v>
      </c>
      <c r="D28" s="1" t="s">
        <v>30</v>
      </c>
      <c r="E28" s="1" t="s">
        <v>154</v>
      </c>
      <c r="F28" s="1" t="s">
        <v>119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">
      <c r="A29" s="13"/>
      <c r="B29" s="1" t="s">
        <v>156</v>
      </c>
      <c r="C29" s="1" t="s">
        <v>23</v>
      </c>
      <c r="D29" s="1" t="s">
        <v>45</v>
      </c>
      <c r="E29" s="1" t="s">
        <v>46</v>
      </c>
      <c r="F29" s="1" t="s">
        <v>155</v>
      </c>
      <c r="G29" s="1">
        <v>4</v>
      </c>
      <c r="H29" s="4">
        <v>0.47</v>
      </c>
      <c r="I29" s="4">
        <f>TableExtruder[[#This Row],[Quantity]]*TableExtruder[[#This Row],[Unit Price]]</f>
        <v>1.88</v>
      </c>
      <c r="J29" s="1"/>
      <c r="K29" s="1"/>
      <c r="O29" s="1"/>
      <c r="P29" s="1"/>
    </row>
    <row r="30" spans="1:16" ht="15" customHeight="1" x14ac:dyDescent="0.2">
      <c r="A30" s="13"/>
      <c r="B30" s="1" t="s">
        <v>173</v>
      </c>
      <c r="C30" s="1" t="s">
        <v>31</v>
      </c>
      <c r="D30" s="1" t="s">
        <v>68</v>
      </c>
      <c r="E30" s="1" t="s">
        <v>69</v>
      </c>
      <c r="F30" s="1" t="s">
        <v>172</v>
      </c>
      <c r="G30" s="1">
        <v>2</v>
      </c>
      <c r="H30" s="4">
        <v>0.51</v>
      </c>
      <c r="I30" s="4">
        <f>TableExtruder[[#This Row],[Quantity]]*TableExtruder[[#This Row],[Unit Price]]</f>
        <v>1.02</v>
      </c>
      <c r="J30" s="1"/>
      <c r="K30" s="1"/>
      <c r="O30" s="1"/>
      <c r="P30" s="1"/>
    </row>
    <row r="31" spans="1:16" ht="15" customHeight="1" x14ac:dyDescent="0.2">
      <c r="A31" s="9"/>
      <c r="B31" s="10"/>
      <c r="C31" s="10"/>
      <c r="D31" s="10" t="s">
        <v>107</v>
      </c>
      <c r="E31" s="10"/>
      <c r="F31" s="10"/>
      <c r="G31" s="10"/>
      <c r="H31" s="11"/>
      <c r="I31" s="12">
        <f>SUBTOTAL(109,TableExtruder[Total Price])</f>
        <v>1307.0800000000002</v>
      </c>
      <c r="J31" s="1"/>
      <c r="K31" s="1"/>
      <c r="M31" s="4"/>
      <c r="N31" s="4"/>
      <c r="O31" s="1"/>
      <c r="P31" s="1"/>
    </row>
    <row r="32" spans="1:16" ht="15" customHeight="1" x14ac:dyDescent="0.2">
      <c r="A32" s="1"/>
      <c r="B32" s="1"/>
    </row>
    <row r="33" spans="1:8" ht="15" customHeight="1" x14ac:dyDescent="0.2">
      <c r="A33" s="1"/>
      <c r="B33" s="1" t="s">
        <v>249</v>
      </c>
      <c r="C33" s="1"/>
      <c r="D33" s="1"/>
      <c r="G33" s="1"/>
    </row>
    <row r="34" spans="1:8" ht="15" customHeight="1" x14ac:dyDescent="0.2">
      <c r="A34" s="1"/>
      <c r="B34" s="1" t="s">
        <v>126</v>
      </c>
      <c r="C34" s="1" t="s">
        <v>23</v>
      </c>
      <c r="D34" s="1" t="s">
        <v>28</v>
      </c>
      <c r="E34" s="1" t="s">
        <v>29</v>
      </c>
      <c r="F34" s="1" t="s">
        <v>136</v>
      </c>
      <c r="G34" s="1">
        <v>1</v>
      </c>
      <c r="H34" s="1">
        <v>38.5</v>
      </c>
    </row>
    <row r="35" spans="1:8" ht="15" customHeight="1" x14ac:dyDescent="0.2">
      <c r="A35" s="1"/>
      <c r="B35" s="1" t="s">
        <v>203</v>
      </c>
      <c r="C35" s="1" t="s">
        <v>23</v>
      </c>
      <c r="D35" s="1" t="s">
        <v>114</v>
      </c>
      <c r="E35" s="1" t="s">
        <v>202</v>
      </c>
      <c r="F35" s="1" t="s">
        <v>201</v>
      </c>
      <c r="G35" s="1">
        <v>1</v>
      </c>
      <c r="H35" s="1">
        <v>4.13</v>
      </c>
    </row>
    <row r="36" spans="1:8" ht="15" customHeight="1" x14ac:dyDescent="0.2">
      <c r="A36" s="1"/>
      <c r="B36" s="1" t="s">
        <v>164</v>
      </c>
      <c r="C36" s="1" t="s">
        <v>31</v>
      </c>
      <c r="D36" s="1" t="s">
        <v>50</v>
      </c>
      <c r="E36" s="1" t="s">
        <v>51</v>
      </c>
      <c r="F36" s="1" t="s">
        <v>161</v>
      </c>
      <c r="G36" s="1">
        <v>2</v>
      </c>
      <c r="H36" s="1">
        <v>1.2</v>
      </c>
    </row>
    <row r="37" spans="1:8" ht="15" customHeight="1" x14ac:dyDescent="0.2">
      <c r="A37" s="1"/>
      <c r="B37" s="1" t="s">
        <v>171</v>
      </c>
      <c r="C37" s="1" t="s">
        <v>31</v>
      </c>
      <c r="D37" s="1" t="s">
        <v>64</v>
      </c>
      <c r="E37" s="1" t="s">
        <v>65</v>
      </c>
      <c r="F37" s="1" t="s">
        <v>170</v>
      </c>
      <c r="G37" s="1">
        <v>1</v>
      </c>
      <c r="H37" s="1">
        <v>2.56</v>
      </c>
    </row>
    <row r="38" spans="1:8" ht="15" customHeight="1" x14ac:dyDescent="0.2">
      <c r="A38" s="1"/>
      <c r="B38" s="1" t="s">
        <v>85</v>
      </c>
      <c r="C38" s="1" t="s">
        <v>75</v>
      </c>
      <c r="D38" s="1" t="s">
        <v>86</v>
      </c>
      <c r="G38" s="1">
        <v>1</v>
      </c>
      <c r="H38" s="1">
        <v>43.8</v>
      </c>
    </row>
    <row r="39" spans="1:8" ht="15" customHeight="1" x14ac:dyDescent="0.2">
      <c r="A39" s="1"/>
      <c r="B39" s="1" t="s">
        <v>115</v>
      </c>
      <c r="C39" s="1" t="s">
        <v>23</v>
      </c>
      <c r="D39" s="1" t="s">
        <v>116</v>
      </c>
      <c r="G39" s="1">
        <v>1</v>
      </c>
      <c r="H39" s="1">
        <v>43.82</v>
      </c>
    </row>
    <row r="40" spans="1:8" ht="15" customHeight="1" x14ac:dyDescent="0.2">
      <c r="A40" s="1"/>
      <c r="B40" s="1" t="s">
        <v>125</v>
      </c>
      <c r="C40" s="1" t="s">
        <v>23</v>
      </c>
      <c r="D40" s="1" t="s">
        <v>22</v>
      </c>
      <c r="E40" s="1" t="s">
        <v>24</v>
      </c>
      <c r="F40" s="1" t="s">
        <v>134</v>
      </c>
      <c r="G40" s="1">
        <v>1</v>
      </c>
      <c r="H40" s="1">
        <v>19.54</v>
      </c>
    </row>
    <row r="41" spans="1:8" ht="15" customHeight="1" x14ac:dyDescent="0.2">
      <c r="A41" s="1"/>
      <c r="B41" s="1" t="s">
        <v>211</v>
      </c>
      <c r="C41" s="1" t="s">
        <v>209</v>
      </c>
      <c r="D41" s="1" t="s">
        <v>121</v>
      </c>
      <c r="E41" s="1" t="s">
        <v>248</v>
      </c>
      <c r="F41" s="1" t="s">
        <v>210</v>
      </c>
      <c r="G41" s="1">
        <v>1</v>
      </c>
      <c r="H41" s="1">
        <v>368</v>
      </c>
    </row>
    <row r="42" spans="1:8" ht="15" customHeight="1" x14ac:dyDescent="0.2">
      <c r="A42" s="1"/>
      <c r="B42" s="1" t="s">
        <v>257</v>
      </c>
      <c r="C42" s="1" t="s">
        <v>20</v>
      </c>
      <c r="D42" s="1" t="s">
        <v>19</v>
      </c>
      <c r="E42" s="1" t="s">
        <v>21</v>
      </c>
      <c r="F42" s="1" t="s">
        <v>19</v>
      </c>
      <c r="G42" s="1">
        <v>1</v>
      </c>
      <c r="H42" s="1">
        <v>410</v>
      </c>
    </row>
    <row r="43" spans="1:8" ht="15" customHeight="1" x14ac:dyDescent="0.2">
      <c r="B43" t="s">
        <v>260</v>
      </c>
      <c r="E43" s="1" t="s">
        <v>258</v>
      </c>
      <c r="F43" s="1" t="s">
        <v>259</v>
      </c>
      <c r="G43">
        <v>1</v>
      </c>
    </row>
    <row r="44" spans="1:8" ht="15" customHeight="1" x14ac:dyDescent="0.2">
      <c r="A44" s="1"/>
      <c r="B44" s="1" t="s">
        <v>128</v>
      </c>
      <c r="C44" s="1" t="s">
        <v>23</v>
      </c>
      <c r="D44" s="1" t="s">
        <v>26</v>
      </c>
      <c r="E44" s="1" t="s">
        <v>27</v>
      </c>
      <c r="F44" s="1" t="s">
        <v>135</v>
      </c>
      <c r="G44" s="1">
        <v>1</v>
      </c>
      <c r="H44" s="1">
        <v>20.25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2"/>
  <sheetViews>
    <sheetView workbookViewId="0">
      <selection activeCell="A25" sqref="A25"/>
    </sheetView>
  </sheetViews>
  <sheetFormatPr defaultRowHeight="15" customHeight="1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3" t="s">
        <v>227</v>
      </c>
      <c r="B2" s="1" t="s">
        <v>194</v>
      </c>
      <c r="C2" s="1" t="s">
        <v>75</v>
      </c>
      <c r="D2" s="1" t="s">
        <v>92</v>
      </c>
      <c r="E2" s="1" t="s">
        <v>75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ht="15" customHeight="1" x14ac:dyDescent="0.2">
      <c r="A3" s="17" t="s">
        <v>229</v>
      </c>
      <c r="B3" s="17" t="s">
        <v>151</v>
      </c>
      <c r="C3" s="17" t="s">
        <v>23</v>
      </c>
      <c r="D3" s="17" t="s">
        <v>38</v>
      </c>
      <c r="E3" s="17" t="s">
        <v>39</v>
      </c>
      <c r="F3" s="17" t="s">
        <v>150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ht="15" customHeight="1" x14ac:dyDescent="0.2">
      <c r="A4" s="17" t="s">
        <v>229</v>
      </c>
      <c r="B4" s="17" t="s">
        <v>199</v>
      </c>
      <c r="C4" s="17" t="s">
        <v>23</v>
      </c>
      <c r="D4" s="17" t="s">
        <v>113</v>
      </c>
      <c r="E4" s="17" t="s">
        <v>198</v>
      </c>
      <c r="F4" s="17" t="s">
        <v>200</v>
      </c>
      <c r="G4" s="17">
        <v>2</v>
      </c>
      <c r="H4" s="18">
        <v>6.97</v>
      </c>
      <c r="I4" s="19">
        <f>TableSpooler[[#This Row],[Quantity]]*TableSpooler[[#This Row],[Unit Price]]</f>
        <v>13.94</v>
      </c>
    </row>
    <row r="5" spans="1:9" ht="15" customHeight="1" x14ac:dyDescent="0.2">
      <c r="A5" s="1" t="s">
        <v>230</v>
      </c>
      <c r="B5" s="1" t="s">
        <v>131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ht="15" customHeight="1" x14ac:dyDescent="0.2">
      <c r="A6" s="13" t="s">
        <v>230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162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ht="15" customHeight="1" x14ac:dyDescent="0.2">
      <c r="A7" s="1" t="s">
        <v>230</v>
      </c>
      <c r="B7" s="1" t="s">
        <v>175</v>
      </c>
      <c r="C7" s="1" t="s">
        <v>31</v>
      </c>
      <c r="D7" s="1" t="s">
        <v>63</v>
      </c>
      <c r="E7" s="1" t="s">
        <v>51</v>
      </c>
      <c r="F7" s="1" t="s">
        <v>174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ht="15" customHeight="1" x14ac:dyDescent="0.2">
      <c r="A8" s="1" t="s">
        <v>228</v>
      </c>
      <c r="B8" s="1" t="s">
        <v>109</v>
      </c>
      <c r="C8" s="3"/>
      <c r="D8" s="3"/>
      <c r="E8" s="1" t="s">
        <v>108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ht="15" customHeight="1" x14ac:dyDescent="0.2">
      <c r="A9" s="1" t="s">
        <v>213</v>
      </c>
      <c r="B9" s="1" t="s">
        <v>152</v>
      </c>
      <c r="C9" s="1" t="s">
        <v>23</v>
      </c>
      <c r="D9" s="1" t="s">
        <v>42</v>
      </c>
      <c r="E9" s="1" t="s">
        <v>108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ht="15" customHeight="1" x14ac:dyDescent="0.2">
      <c r="A10" t="s">
        <v>213</v>
      </c>
      <c r="B10" s="3" t="s">
        <v>252</v>
      </c>
      <c r="C10" s="3"/>
      <c r="D10" s="3"/>
      <c r="E10" s="3" t="s">
        <v>251</v>
      </c>
      <c r="F10" t="s">
        <v>253</v>
      </c>
      <c r="G10" s="3">
        <v>1</v>
      </c>
      <c r="H10" s="14"/>
      <c r="I10" s="14"/>
    </row>
    <row r="11" spans="1:9" ht="15" customHeight="1" x14ac:dyDescent="0.2">
      <c r="A11" s="13" t="s">
        <v>242</v>
      </c>
      <c r="B11" s="3" t="s">
        <v>166</v>
      </c>
      <c r="C11" s="3" t="s">
        <v>31</v>
      </c>
      <c r="D11" s="3" t="s">
        <v>52</v>
      </c>
      <c r="E11" s="3" t="s">
        <v>53</v>
      </c>
      <c r="F11" s="1" t="s">
        <v>165</v>
      </c>
      <c r="G11" s="3">
        <v>7</v>
      </c>
      <c r="H11" s="2">
        <v>2.75</v>
      </c>
      <c r="I11" s="2">
        <f>TableSpooler[[#This Row],[Quantity]]*TableSpooler[[#This Row],[Unit Price]]</f>
        <v>19.25</v>
      </c>
    </row>
    <row r="12" spans="1:9" ht="15" customHeight="1" x14ac:dyDescent="0.2">
      <c r="A12" s="1" t="s">
        <v>242</v>
      </c>
      <c r="B12" s="1" t="s">
        <v>158</v>
      </c>
      <c r="C12" s="1" t="s">
        <v>23</v>
      </c>
      <c r="D12" s="1" t="s">
        <v>47</v>
      </c>
      <c r="E12" s="1" t="s">
        <v>29</v>
      </c>
      <c r="F12" s="1" t="s">
        <v>157</v>
      </c>
      <c r="G12" s="1">
        <v>1</v>
      </c>
      <c r="H12" s="4">
        <v>22</v>
      </c>
      <c r="I12" s="14">
        <f>TableSpooler[[#This Row],[Quantity]]*TableSpooler[[#This Row],[Unit Price]]</f>
        <v>22</v>
      </c>
    </row>
    <row r="13" spans="1:9" ht="15" customHeight="1" x14ac:dyDescent="0.2">
      <c r="A13" s="1" t="s">
        <v>242</v>
      </c>
      <c r="B13" s="1" t="s">
        <v>160</v>
      </c>
      <c r="C13" s="1" t="s">
        <v>31</v>
      </c>
      <c r="D13" s="1" t="s">
        <v>48</v>
      </c>
      <c r="E13" s="1" t="s">
        <v>49</v>
      </c>
      <c r="F13" s="1" t="s">
        <v>159</v>
      </c>
      <c r="G13" s="1">
        <v>1</v>
      </c>
      <c r="H13" s="4">
        <v>0.48</v>
      </c>
      <c r="I13" s="14">
        <f>TableSpooler[[#This Row],[Quantity]]*TableSpooler[[#This Row],[Unit Price]]</f>
        <v>0.48</v>
      </c>
    </row>
    <row r="14" spans="1:9" ht="15" customHeight="1" x14ac:dyDescent="0.2">
      <c r="A14" s="1" t="s">
        <v>242</v>
      </c>
      <c r="B14" s="1" t="s">
        <v>177</v>
      </c>
      <c r="C14" s="1" t="s">
        <v>31</v>
      </c>
      <c r="D14" s="1" t="s">
        <v>66</v>
      </c>
      <c r="E14" s="1" t="s">
        <v>67</v>
      </c>
      <c r="F14" s="1" t="s">
        <v>176</v>
      </c>
      <c r="G14" s="1">
        <v>5</v>
      </c>
      <c r="H14" s="4">
        <v>0.51</v>
      </c>
      <c r="I14" s="14">
        <f>TableSpooler[[#This Row],[Quantity]]*TableSpooler[[#This Row],[Unit Price]]</f>
        <v>2.5499999999999998</v>
      </c>
    </row>
    <row r="15" spans="1:9" ht="15" customHeight="1" x14ac:dyDescent="0.2">
      <c r="A15" s="1" t="s">
        <v>242</v>
      </c>
      <c r="B15" s="1" t="s">
        <v>178</v>
      </c>
      <c r="C15" s="1" t="s">
        <v>31</v>
      </c>
      <c r="D15" s="1" t="s">
        <v>54</v>
      </c>
      <c r="E15" s="1" t="s">
        <v>55</v>
      </c>
      <c r="F15" s="1" t="s">
        <v>167</v>
      </c>
      <c r="G15" s="1">
        <v>7</v>
      </c>
      <c r="H15" s="4">
        <v>0.15</v>
      </c>
      <c r="I15" s="14">
        <f>TableSpooler[[#This Row],[Quantity]]*TableSpooler[[#This Row],[Unit Price]]</f>
        <v>1.05</v>
      </c>
    </row>
    <row r="16" spans="1:9" ht="15" customHeight="1" x14ac:dyDescent="0.2">
      <c r="A16" s="1" t="s">
        <v>242</v>
      </c>
      <c r="B16" s="3" t="s">
        <v>181</v>
      </c>
      <c r="C16" s="3" t="s">
        <v>31</v>
      </c>
      <c r="D16" s="3" t="s">
        <v>56</v>
      </c>
      <c r="E16" s="3" t="s">
        <v>55</v>
      </c>
      <c r="F16" s="3" t="s">
        <v>169</v>
      </c>
      <c r="G16" s="3">
        <v>7</v>
      </c>
      <c r="H16" s="5">
        <v>0.1</v>
      </c>
      <c r="I16" s="14">
        <f>TableSpooler[[#This Row],[Quantity]]*TableSpooler[[#This Row],[Unit Price]]</f>
        <v>0.70000000000000007</v>
      </c>
    </row>
    <row r="17" spans="1:10" ht="15" customHeight="1" x14ac:dyDescent="0.2">
      <c r="A17" s="1" t="s">
        <v>242</v>
      </c>
      <c r="B17" s="1" t="s">
        <v>180</v>
      </c>
      <c r="C17" s="1" t="s">
        <v>31</v>
      </c>
      <c r="D17" s="1" t="s">
        <v>57</v>
      </c>
      <c r="E17" s="1" t="s">
        <v>55</v>
      </c>
      <c r="F17" s="1" t="s">
        <v>179</v>
      </c>
      <c r="G17" s="1">
        <v>4</v>
      </c>
      <c r="H17" s="4">
        <v>0.19</v>
      </c>
      <c r="I17" s="14">
        <f>TableSpooler[[#This Row],[Quantity]]*TableSpooler[[#This Row],[Unit Price]]</f>
        <v>0.76</v>
      </c>
    </row>
    <row r="18" spans="1:10" ht="15" customHeight="1" x14ac:dyDescent="0.2">
      <c r="A18" s="1" t="s">
        <v>242</v>
      </c>
      <c r="B18" s="1" t="s">
        <v>185</v>
      </c>
      <c r="C18" s="1" t="s">
        <v>31</v>
      </c>
      <c r="D18" s="1" t="s">
        <v>58</v>
      </c>
      <c r="E18" s="1" t="s">
        <v>55</v>
      </c>
      <c r="F18" s="1" t="s">
        <v>182</v>
      </c>
      <c r="G18" s="1">
        <v>4</v>
      </c>
      <c r="H18" s="4">
        <v>0.1</v>
      </c>
      <c r="I18" s="14">
        <f>TableSpooler[[#This Row],[Quantity]]*TableSpooler[[#This Row],[Unit Price]]</f>
        <v>0.4</v>
      </c>
    </row>
    <row r="19" spans="1:10" ht="15" customHeight="1" x14ac:dyDescent="0.2">
      <c r="A19" s="1" t="s">
        <v>242</v>
      </c>
      <c r="B19" s="1" t="s">
        <v>191</v>
      </c>
      <c r="C19" s="1" t="s">
        <v>31</v>
      </c>
      <c r="D19" s="1" t="s">
        <v>59</v>
      </c>
      <c r="E19" s="1" t="s">
        <v>55</v>
      </c>
      <c r="F19" s="1" t="s">
        <v>188</v>
      </c>
      <c r="G19" s="1">
        <v>4</v>
      </c>
      <c r="H19" s="4">
        <v>0.21</v>
      </c>
      <c r="I19" s="14">
        <f>TableSpooler[[#This Row],[Quantity]]*TableSpooler[[#This Row],[Unit Price]]</f>
        <v>0.84</v>
      </c>
    </row>
    <row r="20" spans="1:10" ht="15" customHeight="1" x14ac:dyDescent="0.2">
      <c r="A20" s="1" t="s">
        <v>242</v>
      </c>
      <c r="B20" s="1" t="s">
        <v>186</v>
      </c>
      <c r="C20" s="1" t="s">
        <v>31</v>
      </c>
      <c r="D20" s="1" t="s">
        <v>60</v>
      </c>
      <c r="E20" s="1" t="s">
        <v>55</v>
      </c>
      <c r="F20" s="1" t="s">
        <v>183</v>
      </c>
      <c r="G20" s="1">
        <v>4</v>
      </c>
      <c r="H20" s="4">
        <v>0.1</v>
      </c>
      <c r="I20" s="14">
        <f>TableSpooler[[#This Row],[Quantity]]*TableSpooler[[#This Row],[Unit Price]]</f>
        <v>0.4</v>
      </c>
    </row>
    <row r="21" spans="1:10" ht="15" customHeight="1" x14ac:dyDescent="0.2">
      <c r="A21" s="1" t="s">
        <v>242</v>
      </c>
      <c r="B21" s="1" t="s">
        <v>190</v>
      </c>
      <c r="C21" s="1" t="s">
        <v>31</v>
      </c>
      <c r="D21" s="1" t="s">
        <v>61</v>
      </c>
      <c r="E21" s="1" t="s">
        <v>55</v>
      </c>
      <c r="F21" s="1" t="s">
        <v>189</v>
      </c>
      <c r="G21" s="1">
        <v>2</v>
      </c>
      <c r="H21" s="4">
        <v>0.25</v>
      </c>
      <c r="I21" s="14">
        <f>TableSpooler[[#This Row],[Quantity]]*TableSpooler[[#This Row],[Unit Price]]</f>
        <v>0.5</v>
      </c>
    </row>
    <row r="22" spans="1:10" ht="15" customHeight="1" x14ac:dyDescent="0.2">
      <c r="A22" s="1" t="s">
        <v>242</v>
      </c>
      <c r="B22" s="1" t="s">
        <v>187</v>
      </c>
      <c r="C22" s="1" t="s">
        <v>31</v>
      </c>
      <c r="D22" s="1" t="s">
        <v>62</v>
      </c>
      <c r="E22" s="1" t="s">
        <v>55</v>
      </c>
      <c r="F22" s="1" t="s">
        <v>184</v>
      </c>
      <c r="G22" s="1">
        <v>2</v>
      </c>
      <c r="H22" s="4">
        <v>0.14000000000000001</v>
      </c>
      <c r="I22" s="14">
        <f>TableSpooler[[#This Row],[Quantity]]*TableSpooler[[#This Row],[Unit Price]]</f>
        <v>0.28000000000000003</v>
      </c>
    </row>
    <row r="23" spans="1:10" ht="15" customHeight="1" x14ac:dyDescent="0.2">
      <c r="A23" s="8" t="s">
        <v>242</v>
      </c>
      <c r="B23" s="1" t="s">
        <v>15</v>
      </c>
      <c r="C23" s="1" t="s">
        <v>6</v>
      </c>
      <c r="D23" s="1"/>
      <c r="E23" s="1" t="s">
        <v>16</v>
      </c>
      <c r="F23" s="1"/>
      <c r="G23" s="1">
        <v>1</v>
      </c>
      <c r="H23" s="1">
        <v>14.99</v>
      </c>
      <c r="I23" s="14">
        <f>TableSpooler[[#This Row],[Quantity]]*TableSpooler[[#This Row],[Unit Price]]</f>
        <v>14.99</v>
      </c>
    </row>
    <row r="24" spans="1:10" ht="15" customHeight="1" x14ac:dyDescent="0.2">
      <c r="A24" s="9"/>
      <c r="B24" s="10"/>
      <c r="C24" s="10"/>
      <c r="D24" s="10" t="s">
        <v>107</v>
      </c>
      <c r="E24" s="10"/>
      <c r="F24" s="10"/>
      <c r="G24" s="10"/>
      <c r="H24" s="11"/>
      <c r="I24" s="12">
        <f>SUBTOTAL(109,TableSpooler[Total Price])</f>
        <v>286.19999999999993</v>
      </c>
    </row>
    <row r="26" spans="1:10" ht="15" customHeight="1" x14ac:dyDescent="0.2">
      <c r="B26" t="s">
        <v>250</v>
      </c>
    </row>
    <row r="27" spans="1:10" ht="15" customHeight="1" x14ac:dyDescent="0.2">
      <c r="A27" s="1"/>
      <c r="B27" s="1" t="s">
        <v>117</v>
      </c>
      <c r="C27" s="1" t="s">
        <v>23</v>
      </c>
      <c r="D27" s="1" t="s">
        <v>118</v>
      </c>
      <c r="E27" s="1" t="s">
        <v>204</v>
      </c>
      <c r="F27" s="1" t="s">
        <v>205</v>
      </c>
      <c r="G27" s="1">
        <v>3</v>
      </c>
      <c r="H27" s="1">
        <v>22.51</v>
      </c>
      <c r="I27" s="1"/>
      <c r="J27" s="1"/>
    </row>
    <row r="28" spans="1:10" ht="15" customHeight="1" x14ac:dyDescent="0.2">
      <c r="A28" s="1"/>
      <c r="B28" s="1" t="s">
        <v>208</v>
      </c>
      <c r="C28" s="1" t="s">
        <v>23</v>
      </c>
      <c r="D28" s="1" t="s">
        <v>112</v>
      </c>
      <c r="E28" s="1" t="s">
        <v>196</v>
      </c>
      <c r="F28" s="1" t="s">
        <v>197</v>
      </c>
      <c r="G28" s="1">
        <v>2</v>
      </c>
      <c r="H28" s="1">
        <v>17.39</v>
      </c>
      <c r="I28" s="1"/>
      <c r="J28" s="1"/>
    </row>
    <row r="29" spans="1:10" ht="15" customHeight="1" x14ac:dyDescent="0.2">
      <c r="A29" s="1"/>
      <c r="B29" s="1" t="s">
        <v>43</v>
      </c>
      <c r="C29" s="1" t="s">
        <v>23</v>
      </c>
      <c r="D29" s="1" t="s">
        <v>44</v>
      </c>
      <c r="E29" s="1" t="s">
        <v>153</v>
      </c>
      <c r="F29" s="1">
        <v>4685</v>
      </c>
      <c r="G29" s="1">
        <v>1</v>
      </c>
      <c r="H29" s="1">
        <v>24.95</v>
      </c>
      <c r="I29" s="1"/>
      <c r="J29" s="1"/>
    </row>
    <row r="30" spans="1:10" s="1" customFormat="1" ht="15" customHeight="1" x14ac:dyDescent="0.2">
      <c r="B30" s="1" t="s">
        <v>13</v>
      </c>
      <c r="C30" s="1" t="s">
        <v>6</v>
      </c>
      <c r="E30" s="1" t="s">
        <v>14</v>
      </c>
      <c r="G30" s="1">
        <v>1</v>
      </c>
      <c r="H30" s="1">
        <v>9.99</v>
      </c>
    </row>
    <row r="31" spans="1:10" s="1" customFormat="1" ht="15" customHeight="1" x14ac:dyDescent="0.2">
      <c r="B31" s="1" t="s">
        <v>110</v>
      </c>
      <c r="E31" s="1" t="s">
        <v>29</v>
      </c>
      <c r="F31" s="1" t="s">
        <v>111</v>
      </c>
      <c r="G31" s="1">
        <v>1</v>
      </c>
      <c r="H31" s="1">
        <v>32.1</v>
      </c>
      <c r="I31" s="1" t="e">
        <f>TableNeed[[#This Row],[Quantity]]*TableNeed[[#This Row],[Unit Price]]</f>
        <v>#VALUE!</v>
      </c>
    </row>
    <row r="32" spans="1:10" s="1" customFormat="1" ht="15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I10"/>
  <sheetViews>
    <sheetView tabSelected="1" topLeftCell="A4" workbookViewId="0">
      <selection activeCell="D11" sqref="D11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1" bestFit="1" customWidth="1"/>
    <col min="4" max="4" width="23.28515625" bestFit="1" customWidth="1"/>
    <col min="5" max="5" width="16.42578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1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13"/>
      <c r="B2" s="1" t="s">
        <v>276</v>
      </c>
      <c r="C2" s="1"/>
      <c r="D2" s="1"/>
      <c r="E2" s="1"/>
      <c r="F2" s="1"/>
      <c r="G2" s="1">
        <v>2</v>
      </c>
      <c r="H2" s="4"/>
      <c r="I2" s="4">
        <f>TableController[[#This Row],[Unit Price]]*TableController[[#This Row],[Quantity]]</f>
        <v>0</v>
      </c>
    </row>
    <row r="3" spans="1:9" ht="15" customHeight="1" x14ac:dyDescent="0.2">
      <c r="A3" s="13"/>
      <c r="B3" s="1" t="s">
        <v>275</v>
      </c>
      <c r="C3" s="1"/>
      <c r="D3" s="1"/>
      <c r="E3" s="1"/>
      <c r="F3" s="1"/>
      <c r="G3" s="1">
        <v>2</v>
      </c>
      <c r="H3" s="4"/>
      <c r="I3" s="4">
        <f>TableController[[#This Row],[Unit Price]]*TableController[[#This Row],[Quantity]]</f>
        <v>0</v>
      </c>
    </row>
    <row r="4" spans="1:9" s="1" customFormat="1" ht="15" customHeight="1" x14ac:dyDescent="0.2">
      <c r="A4" s="13"/>
      <c r="B4" s="1" t="s">
        <v>137</v>
      </c>
      <c r="C4" s="1" t="s">
        <v>31</v>
      </c>
      <c r="D4" s="1" t="s">
        <v>32</v>
      </c>
      <c r="E4" s="1" t="s">
        <v>108</v>
      </c>
      <c r="F4" s="7">
        <v>181</v>
      </c>
      <c r="G4" s="1">
        <v>2</v>
      </c>
      <c r="H4" s="4">
        <v>9.9499999999999993</v>
      </c>
      <c r="I4" s="4">
        <f>TableController[[#This Row],[Unit Price]]*TableController[[#This Row],[Quantity]]</f>
        <v>19.899999999999999</v>
      </c>
    </row>
    <row r="5" spans="1:9" s="1" customFormat="1" ht="15" customHeight="1" x14ac:dyDescent="0.2">
      <c r="A5" s="3"/>
      <c r="B5" s="1" t="s">
        <v>168</v>
      </c>
      <c r="C5" s="1" t="s">
        <v>31</v>
      </c>
      <c r="D5" s="1" t="s">
        <v>33</v>
      </c>
      <c r="E5" s="1" t="s">
        <v>108</v>
      </c>
      <c r="F5" s="1">
        <v>292</v>
      </c>
      <c r="G5" s="1">
        <v>2</v>
      </c>
      <c r="H5" s="4">
        <v>9.9499999999999993</v>
      </c>
      <c r="I5" s="4">
        <f>TableController[[#This Row],[Unit Price]]*TableController[[#This Row],[Quantity]]</f>
        <v>19.899999999999999</v>
      </c>
    </row>
    <row r="6" spans="1:9" s="1" customFormat="1" ht="15" customHeight="1" x14ac:dyDescent="0.2">
      <c r="A6" s="3"/>
      <c r="B6" s="1" t="s">
        <v>127</v>
      </c>
      <c r="C6" s="1" t="s">
        <v>23</v>
      </c>
      <c r="D6" s="1" t="s">
        <v>40</v>
      </c>
      <c r="E6" s="1" t="s">
        <v>41</v>
      </c>
      <c r="F6" s="1" t="s">
        <v>138</v>
      </c>
      <c r="G6" s="1">
        <v>5</v>
      </c>
      <c r="H6" s="4">
        <v>1.1299999999999999</v>
      </c>
      <c r="I6" s="4">
        <f>TableController[[#This Row],[Unit Price]]*TableController[[#This Row],[Quantity]]</f>
        <v>5.6499999999999995</v>
      </c>
    </row>
    <row r="7" spans="1:9" s="1" customFormat="1" ht="15" customHeight="1" x14ac:dyDescent="0.2">
      <c r="A7" s="13"/>
      <c r="B7" s="1" t="s">
        <v>147</v>
      </c>
      <c r="C7" s="1" t="s">
        <v>31</v>
      </c>
      <c r="D7" s="1" t="s">
        <v>34</v>
      </c>
      <c r="E7" s="1" t="s">
        <v>35</v>
      </c>
      <c r="F7" s="1" t="s">
        <v>146</v>
      </c>
      <c r="G7" s="1">
        <v>4</v>
      </c>
      <c r="H7" s="4">
        <v>0.63</v>
      </c>
      <c r="I7" s="4">
        <f>TableController[[#This Row],[Unit Price]]*TableController[[#This Row],[Quantity]]</f>
        <v>2.52</v>
      </c>
    </row>
    <row r="8" spans="1:9" s="1" customFormat="1" ht="15" customHeight="1" x14ac:dyDescent="0.2">
      <c r="A8" s="13"/>
      <c r="B8" s="1" t="s">
        <v>149</v>
      </c>
      <c r="C8" s="1" t="s">
        <v>31</v>
      </c>
      <c r="D8" s="1" t="s">
        <v>36</v>
      </c>
      <c r="E8" s="1" t="s">
        <v>37</v>
      </c>
      <c r="F8" s="1" t="s">
        <v>148</v>
      </c>
      <c r="G8" s="1">
        <v>1</v>
      </c>
      <c r="H8" s="4">
        <v>4.3</v>
      </c>
      <c r="I8" s="4">
        <f>TableController[[#This Row],[Unit Price]]*TableController[[#This Row],[Quantity]]</f>
        <v>4.3</v>
      </c>
    </row>
    <row r="9" spans="1:9" ht="15" customHeight="1" x14ac:dyDescent="0.2">
      <c r="A9" s="9"/>
      <c r="B9" t="s">
        <v>277</v>
      </c>
      <c r="E9" t="s">
        <v>268</v>
      </c>
      <c r="F9" t="s">
        <v>278</v>
      </c>
      <c r="G9">
        <v>1</v>
      </c>
      <c r="H9" s="20">
        <v>2.95</v>
      </c>
      <c r="I9" s="20">
        <f>TableController[[#This Row],[Unit Price]]*TableController[[#This Row],[Quantity]]</f>
        <v>2.95</v>
      </c>
    </row>
    <row r="10" spans="1:9" ht="15" customHeight="1" x14ac:dyDescent="0.2">
      <c r="A10" s="9" t="s">
        <v>107</v>
      </c>
      <c r="B10" s="1"/>
      <c r="C10" s="1"/>
      <c r="D10" s="1"/>
      <c r="E10" s="1"/>
      <c r="F10" s="1"/>
      <c r="G10" s="1"/>
      <c r="I10" s="20">
        <f>SUBTOTAL(109,TableController[Total Price])</f>
        <v>55.22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19"/>
  <sheetViews>
    <sheetView workbookViewId="0">
      <selection activeCell="B6" sqref="B6"/>
    </sheetView>
  </sheetViews>
  <sheetFormatPr defaultRowHeight="15" customHeight="1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270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8" t="b">
        <v>1</v>
      </c>
      <c r="B2" s="3" t="s">
        <v>264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ht="15" customHeight="1" x14ac:dyDescent="0.2">
      <c r="A3" s="8" t="b">
        <v>0</v>
      </c>
      <c r="B3" s="3" t="s">
        <v>266</v>
      </c>
      <c r="C3" s="3"/>
      <c r="D3" s="3"/>
      <c r="E3" s="3"/>
      <c r="F3" s="1"/>
      <c r="G3" s="3">
        <v>1</v>
      </c>
      <c r="H3" s="2"/>
      <c r="I3" s="2">
        <f>IF(TableNeed[[#This Row],[Got it?]]=FALSE, TableNeed[[#This Row],[Unit Price]]*TableNeed[[#This Row],[Quantity]], "")</f>
        <v>0</v>
      </c>
    </row>
    <row r="4" spans="1:9" ht="15" customHeight="1" x14ac:dyDescent="0.2">
      <c r="A4" s="8" t="b">
        <v>0</v>
      </c>
      <c r="B4" s="3" t="s">
        <v>265</v>
      </c>
      <c r="C4" s="3"/>
      <c r="D4" s="3"/>
      <c r="E4" s="3"/>
      <c r="F4" s="1"/>
      <c r="G4" s="3">
        <v>1</v>
      </c>
      <c r="H4" s="2"/>
      <c r="I4" s="2">
        <f>IF(TableNeed[[#This Row],[Got it?]]=FALSE, TableNeed[[#This Row],[Unit Price]]*TableNeed[[#This Row],[Quantity]], "")</f>
        <v>0</v>
      </c>
    </row>
    <row r="5" spans="1:9" ht="15" customHeight="1" x14ac:dyDescent="0.2">
      <c r="A5" s="8" t="b">
        <v>0</v>
      </c>
      <c r="B5" s="3" t="s">
        <v>263</v>
      </c>
      <c r="C5" s="13" t="s">
        <v>31</v>
      </c>
      <c r="D5" s="3" t="s">
        <v>273</v>
      </c>
      <c r="E5" s="13" t="s">
        <v>272</v>
      </c>
      <c r="F5" s="8" t="s">
        <v>271</v>
      </c>
      <c r="G5" s="3">
        <v>1</v>
      </c>
      <c r="H5" s="2">
        <v>1.03</v>
      </c>
      <c r="I5" s="2">
        <f>IF(TableNeed[[#This Row],[Got it?]]=FALSE, TableNeed[[#This Row],[Unit Price]]*TableNeed[[#This Row],[Quantity]], "")</f>
        <v>1.03</v>
      </c>
    </row>
    <row r="6" spans="1:9" s="1" customFormat="1" ht="15" customHeight="1" x14ac:dyDescent="0.2">
      <c r="A6" s="1" t="b">
        <v>0</v>
      </c>
      <c r="B6" s="1" t="s">
        <v>236</v>
      </c>
      <c r="C6" s="1" t="s">
        <v>233</v>
      </c>
      <c r="D6" s="1" t="s">
        <v>237</v>
      </c>
      <c r="E6" s="1" t="s">
        <v>231</v>
      </c>
      <c r="F6" s="1" t="s">
        <v>238</v>
      </c>
      <c r="G6" s="1">
        <v>2</v>
      </c>
      <c r="H6" s="1">
        <v>2.4300000000000002</v>
      </c>
      <c r="I6" s="4">
        <f>IF(TableNeed[[#This Row],[Got it?]]=FALSE, TableNeed[[#This Row],[Unit Price]]*TableNeed[[#This Row],[Quantity]], "")</f>
        <v>4.8600000000000003</v>
      </c>
    </row>
    <row r="7" spans="1:9" s="1" customFormat="1" ht="15" customHeight="1" x14ac:dyDescent="0.2">
      <c r="A7" s="1" t="b">
        <v>0</v>
      </c>
      <c r="B7" s="1" t="s">
        <v>234</v>
      </c>
      <c r="C7" s="1" t="s">
        <v>233</v>
      </c>
      <c r="D7" s="1" t="s">
        <v>235</v>
      </c>
      <c r="E7" s="1" t="s">
        <v>231</v>
      </c>
      <c r="F7" s="1" t="s">
        <v>232</v>
      </c>
      <c r="G7" s="1">
        <v>2</v>
      </c>
      <c r="H7" s="1">
        <v>2.5099999999999998</v>
      </c>
      <c r="I7" s="4">
        <f>IF(TableNeed[[#This Row],[Got it?]]=FALSE, TableNeed[[#This Row],[Unit Price]]*TableNeed[[#This Row],[Quantity]], "")</f>
        <v>5.0199999999999996</v>
      </c>
    </row>
    <row r="8" spans="1:9" s="1" customFormat="1" ht="15" customHeight="1" x14ac:dyDescent="0.2">
      <c r="A8" s="1" t="b">
        <v>0</v>
      </c>
      <c r="B8" s="1" t="s">
        <v>221</v>
      </c>
      <c r="E8" s="1" t="s">
        <v>241</v>
      </c>
      <c r="G8" s="1">
        <v>3</v>
      </c>
      <c r="I8" s="4">
        <f>IF(TableNeed[[#This Row],[Got it?]]=FALSE, TableNeed[[#This Row],[Unit Price]]*TableNeed[[#This Row],[Quantity]], "")</f>
        <v>0</v>
      </c>
    </row>
    <row r="9" spans="1:9" s="1" customFormat="1" ht="15" customHeight="1" x14ac:dyDescent="0.2">
      <c r="A9" s="1" t="b">
        <v>0</v>
      </c>
      <c r="B9" s="3" t="s">
        <v>222</v>
      </c>
      <c r="C9" s="3"/>
      <c r="D9" s="3"/>
      <c r="E9" s="3" t="s">
        <v>241</v>
      </c>
      <c r="G9" s="3">
        <v>3</v>
      </c>
      <c r="H9" s="2"/>
      <c r="I9" s="2">
        <f>IF(TableNeed[[#This Row],[Got it?]]=FALSE, TableNeed[[#This Row],[Unit Price]]*TableNeed[[#This Row],[Quantity]], "")</f>
        <v>0</v>
      </c>
    </row>
    <row r="10" spans="1:9" ht="15" customHeight="1" x14ac:dyDescent="0.2">
      <c r="A10" s="1" t="b">
        <v>1</v>
      </c>
      <c r="B10" s="13" t="s">
        <v>267</v>
      </c>
      <c r="C10" s="13" t="s">
        <v>268</v>
      </c>
      <c r="D10" s="8" t="s">
        <v>269</v>
      </c>
      <c r="E10" s="13" t="s">
        <v>268</v>
      </c>
      <c r="F10" s="8" t="s">
        <v>269</v>
      </c>
      <c r="G10" s="3">
        <v>1</v>
      </c>
      <c r="H10" s="2">
        <v>10.95</v>
      </c>
      <c r="I10" s="2" t="str">
        <f>IF(TableNeed[[#This Row],[Got it?]]=FALSE, TableNeed[[#This Row],[Unit Price]]*TableNeed[[#This Row],[Quantity]], "")</f>
        <v/>
      </c>
    </row>
    <row r="11" spans="1:9" ht="15" customHeight="1" x14ac:dyDescent="0.2">
      <c r="A11" t="b">
        <v>0</v>
      </c>
      <c r="B11" s="3" t="s">
        <v>239</v>
      </c>
      <c r="C11" s="3"/>
      <c r="D11" s="3"/>
      <c r="E11" s="3"/>
      <c r="G11" s="3"/>
      <c r="H11" s="14"/>
      <c r="I11" s="14">
        <f>IF(TableNeed[[#This Row],[Got it?]]=FALSE, TableNeed[[#This Row],[Unit Price]]*TableNeed[[#This Row],[Quantity]], "")</f>
        <v>0</v>
      </c>
    </row>
    <row r="12" spans="1:9" ht="15" customHeight="1" x14ac:dyDescent="0.2">
      <c r="A12" t="b">
        <v>0</v>
      </c>
      <c r="B12" s="3" t="s">
        <v>240</v>
      </c>
      <c r="C12" s="3"/>
      <c r="D12" s="3"/>
      <c r="E12" s="3"/>
      <c r="G12" s="3"/>
      <c r="H12" s="14"/>
      <c r="I12" s="14">
        <f>IF(TableNeed[[#This Row],[Got it?]]=FALSE, TableNeed[[#This Row],[Unit Price]]*TableNeed[[#This Row],[Quantity]], "")</f>
        <v>0</v>
      </c>
    </row>
    <row r="13" spans="1:9" ht="15" customHeight="1" x14ac:dyDescent="0.2">
      <c r="A13" t="b">
        <v>1</v>
      </c>
      <c r="B13" s="3" t="s">
        <v>243</v>
      </c>
      <c r="C13" s="3"/>
      <c r="D13" s="3"/>
      <c r="E13" s="3"/>
      <c r="G13" s="3">
        <v>2</v>
      </c>
      <c r="H13" s="14"/>
      <c r="I13" s="14" t="str">
        <f>IF(TableNeed[[#This Row],[Got it?]]=FALSE, TableNeed[[#This Row],[Unit Price]]*TableNeed[[#This Row],[Quantity]], "")</f>
        <v/>
      </c>
    </row>
    <row r="14" spans="1:9" ht="15" customHeight="1" x14ac:dyDescent="0.2">
      <c r="A14" s="9"/>
      <c r="B14" s="10"/>
      <c r="C14" s="10"/>
      <c r="D14" s="10" t="s">
        <v>107</v>
      </c>
      <c r="E14" s="10"/>
      <c r="F14" s="10"/>
      <c r="G14" s="10"/>
      <c r="H14" s="11"/>
      <c r="I14" s="12">
        <f>SUBTOTAL(109,TableNeed[Total Price])</f>
        <v>10.91</v>
      </c>
    </row>
    <row r="16" spans="1:9" ht="15" customHeight="1" x14ac:dyDescent="0.2">
      <c r="B16" t="s">
        <v>244</v>
      </c>
    </row>
    <row r="17" spans="1:10" ht="15" customHeight="1" x14ac:dyDescent="0.2">
      <c r="A17" s="1"/>
      <c r="B17" s="1" t="s">
        <v>214</v>
      </c>
      <c r="C17" s="1" t="s">
        <v>23</v>
      </c>
      <c r="D17" s="1" t="s">
        <v>120</v>
      </c>
      <c r="E17" s="1" t="s">
        <v>207</v>
      </c>
      <c r="F17" s="1" t="s">
        <v>206</v>
      </c>
      <c r="G17" s="1">
        <v>1</v>
      </c>
      <c r="H17" s="1">
        <v>13.88</v>
      </c>
      <c r="I17" s="1"/>
      <c r="J17" s="1"/>
    </row>
    <row r="18" spans="1:10" ht="15" customHeight="1" x14ac:dyDescent="0.2">
      <c r="A18" s="1"/>
      <c r="B18" s="1" t="s">
        <v>141</v>
      </c>
      <c r="C18" s="1" t="s">
        <v>75</v>
      </c>
      <c r="D18" s="1" t="s">
        <v>74</v>
      </c>
      <c r="E18" s="1"/>
      <c r="F18" s="1"/>
      <c r="G18" s="1">
        <v>1</v>
      </c>
      <c r="H18" s="1">
        <v>13.77</v>
      </c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2021-07-15T15:38:52Z</dcterms:modified>
</cp:coreProperties>
</file>