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damj\Git Projects\ValpoFilamentRecycler09\BOM\"/>
    </mc:Choice>
  </mc:AlternateContent>
  <xr:revisionPtr revIDLastSave="0" documentId="13_ncr:1_{1BF82AC9-BA73-4629-B837-BCC3CB1BE4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truder" sheetId="1" r:id="rId1"/>
    <sheet name="Spooler" sheetId="2" r:id="rId2"/>
    <sheet name="Controller" sheetId="5" r:id="rId3"/>
    <sheet name="Helper" sheetId="6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6" i="1" l="1"/>
  <c r="J4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7" i="5"/>
  <c r="J11" i="2"/>
  <c r="J24" i="2"/>
  <c r="J6" i="5"/>
  <c r="J2" i="5"/>
  <c r="J3" i="5"/>
  <c r="J4" i="5"/>
  <c r="J5" i="5"/>
  <c r="J23" i="2"/>
  <c r="J22" i="2"/>
  <c r="J21" i="2"/>
  <c r="J20" i="2"/>
  <c r="J19" i="2"/>
  <c r="J18" i="2"/>
  <c r="J17" i="2"/>
  <c r="J16" i="2"/>
  <c r="J15" i="2"/>
  <c r="J14" i="2"/>
  <c r="J13" i="2"/>
  <c r="J12" i="2"/>
  <c r="J10" i="2"/>
  <c r="J8" i="2"/>
  <c r="J7" i="2"/>
  <c r="J6" i="2"/>
  <c r="J5" i="2"/>
  <c r="J4" i="2"/>
  <c r="J3" i="2"/>
  <c r="J2" i="2"/>
  <c r="J8" i="5" l="1"/>
  <c r="J25" i="2"/>
  <c r="J47" i="1"/>
</calcChain>
</file>

<file path=xl/sharedStrings.xml><?xml version="1.0" encoding="utf-8"?>
<sst xmlns="http://schemas.openxmlformats.org/spreadsheetml/2006/main" count="545" uniqueCount="359">
  <si>
    <t>Quantity</t>
  </si>
  <si>
    <t>Unit Price</t>
  </si>
  <si>
    <t>Supplier</t>
  </si>
  <si>
    <t>Manufactuer</t>
  </si>
  <si>
    <t>Amazon</t>
  </si>
  <si>
    <t>DITR-0055</t>
  </si>
  <si>
    <t>Clockwise Tools</t>
  </si>
  <si>
    <t>6mm Bore Bearing with 19mm White Plastic Square Tire 6x19x6mm</t>
  </si>
  <si>
    <t>WT0619</t>
  </si>
  <si>
    <t>VXB</t>
  </si>
  <si>
    <t>TUOFENG 22AWG PVC Electrical Wire Kit</t>
  </si>
  <si>
    <t>Tuofeng</t>
  </si>
  <si>
    <t>HGR-37-040-A</t>
  </si>
  <si>
    <t>Automation Direct</t>
  </si>
  <si>
    <t>Iron Horse</t>
  </si>
  <si>
    <t>1939-1017-ND</t>
  </si>
  <si>
    <t>Digikey</t>
  </si>
  <si>
    <t>GlobTek Inc</t>
  </si>
  <si>
    <t>Mean Well USA</t>
  </si>
  <si>
    <t>102-4574-ND</t>
  </si>
  <si>
    <t>CUI Inc</t>
  </si>
  <si>
    <t>1050-1018-ND</t>
  </si>
  <si>
    <t>Arduino</t>
  </si>
  <si>
    <t>255-2977-ND</t>
  </si>
  <si>
    <t>DigiKey</t>
  </si>
  <si>
    <t>1528-1502-ND</t>
  </si>
  <si>
    <t>1528-1446-ND</t>
  </si>
  <si>
    <t>987-1294-ND</t>
  </si>
  <si>
    <t>TT Electronics</t>
  </si>
  <si>
    <t>DS1804-010+-ND</t>
  </si>
  <si>
    <t>Maxim Integreated</t>
  </si>
  <si>
    <t>603-2120-ND</t>
  </si>
  <si>
    <t>Delta Electronics</t>
  </si>
  <si>
    <t>401-1973-ND</t>
  </si>
  <si>
    <t>C&amp;K</t>
  </si>
  <si>
    <t>1528-4540-ND</t>
  </si>
  <si>
    <t>2183-4685-ND</t>
  </si>
  <si>
    <t>1050-1024-ND</t>
  </si>
  <si>
    <t>ED2989-ND</t>
  </si>
  <si>
    <t>On Shore Technology</t>
  </si>
  <si>
    <t>AE10387-ND</t>
  </si>
  <si>
    <t>Assmann WSW Components</t>
  </si>
  <si>
    <t>2368-NTE2984-ND</t>
  </si>
  <si>
    <t>NTE Electronics</t>
  </si>
  <si>
    <t>455-2247-ND</t>
  </si>
  <si>
    <t>JST Sales America</t>
  </si>
  <si>
    <t>455-2266-ND</t>
  </si>
  <si>
    <t>455-2248-ND</t>
  </si>
  <si>
    <t>455-2219-ND</t>
  </si>
  <si>
    <t>455-2249-ND</t>
  </si>
  <si>
    <t>455-2267-ND</t>
  </si>
  <si>
    <t>455-2270-ND</t>
  </si>
  <si>
    <t>455-2218-ND</t>
  </si>
  <si>
    <t>AE10342-ND</t>
  </si>
  <si>
    <t>367-1104-ND</t>
  </si>
  <si>
    <t>Cinch Connectivity Solutions</t>
  </si>
  <si>
    <t>S1012EC-40-ND</t>
  </si>
  <si>
    <t>Sullins Connector Solutions</t>
  </si>
  <si>
    <t>Dwyer</t>
  </si>
  <si>
    <t>48ZG52</t>
  </si>
  <si>
    <t>Leeson</t>
  </si>
  <si>
    <t>1041N9</t>
  </si>
  <si>
    <t>McMaster</t>
  </si>
  <si>
    <t>3641K27</t>
  </si>
  <si>
    <t>7574A11</t>
  </si>
  <si>
    <t>5556K45</t>
  </si>
  <si>
    <t>3565N1</t>
  </si>
  <si>
    <t>High Torque Set Screw Flexible Shaft Coupling - Medium Split Spider</t>
  </si>
  <si>
    <t>3565N43</t>
  </si>
  <si>
    <t>303 Stainless Steel Spider Cover for 2in Hub</t>
  </si>
  <si>
    <t>3565N61</t>
  </si>
  <si>
    <t>98870A405</t>
  </si>
  <si>
    <t>Emergency Stop Enclosed Push-Button Switch</t>
  </si>
  <si>
    <t>6785K21</t>
  </si>
  <si>
    <t>75065K68</t>
  </si>
  <si>
    <t>Mcmaster</t>
  </si>
  <si>
    <t>85385T22</t>
  </si>
  <si>
    <t>47065T521</t>
  </si>
  <si>
    <t>Aluminum Plate 0.190 (3/16) thick 1' x 1'</t>
  </si>
  <si>
    <t>P3316</t>
  </si>
  <si>
    <t>Metals Depot</t>
  </si>
  <si>
    <t>F514312</t>
  </si>
  <si>
    <t>MetalsDepot</t>
  </si>
  <si>
    <t>SQ3212</t>
  </si>
  <si>
    <t>Precious Plastic Single Screw and Barrel</t>
  </si>
  <si>
    <t>PP-ES588L</t>
  </si>
  <si>
    <t>RobotDigg</t>
  </si>
  <si>
    <t>Precious Plastics</t>
  </si>
  <si>
    <t>Anderson Power Products Connector Kit, 600V, 10-12GA</t>
  </si>
  <si>
    <t>Waytekwire</t>
  </si>
  <si>
    <t>Anderson Power</t>
  </si>
  <si>
    <t>Total</t>
  </si>
  <si>
    <t>Adafruit</t>
  </si>
  <si>
    <t>T-Slot Photo Interrupter with 1 Meter Cable</t>
  </si>
  <si>
    <t>Arduino MKR 485 Shield</t>
  </si>
  <si>
    <t>ASX00004</t>
  </si>
  <si>
    <t>2589-33485S-ND</t>
  </si>
  <si>
    <t>259-1752-ND</t>
  </si>
  <si>
    <t>987-P165K200PNN20MN103-ND</t>
  </si>
  <si>
    <t>Emergency Stop Button</t>
  </si>
  <si>
    <t>360-FF0126BBCAEA01-ND</t>
  </si>
  <si>
    <t>Compression Load Cell</t>
  </si>
  <si>
    <t>223-FX292X-100A-0010-L-ND</t>
  </si>
  <si>
    <t>AQA211VL</t>
  </si>
  <si>
    <t>MLX75306KXZ-BAA-000-RETR-ND</t>
  </si>
  <si>
    <t>38EG41</t>
  </si>
  <si>
    <t>High Torque Set Screw Flexible Shaft Coupling - Stainless Steel Hub</t>
  </si>
  <si>
    <t>Description</t>
  </si>
  <si>
    <t>Power Cord, 12AWG, NEMA 5-20P, 6.56 foot</t>
  </si>
  <si>
    <t>Arduino Mega 2560</t>
  </si>
  <si>
    <t>Pushbutton, SPST, Normally Open, 0.1A, 32V</t>
  </si>
  <si>
    <t>Total Price</t>
  </si>
  <si>
    <t>Digital Indicator 0-0.5"/12.7mm Resolution 0.00005"</t>
  </si>
  <si>
    <t>Supplier Part Number</t>
  </si>
  <si>
    <t>Manufacturer Part Number</t>
  </si>
  <si>
    <t>3201776F6000(R)</t>
  </si>
  <si>
    <t>PQDE6W-Q24-S5-T</t>
  </si>
  <si>
    <t>A000067</t>
  </si>
  <si>
    <t>Standard LCD 16x2 + extras - white on blue</t>
  </si>
  <si>
    <t>D6R10 F1 LFS</t>
  </si>
  <si>
    <t>16B-23-LV</t>
  </si>
  <si>
    <t>Series 16B 1/16 Din Tempearture Controller, voltage pulse and relay output, low voltage</t>
  </si>
  <si>
    <t>Screw Terminal Block, Side-Mounted, Gray ABS Plastic, 4 Circuits</t>
  </si>
  <si>
    <t>High-Temperature Heater for Pipes and Tubes, 120" Long with Wire Leads</t>
  </si>
  <si>
    <t>High-Strength Fiberglass Electrical Tape, Silicone Adhesive, 1/2" Wide, 54 Feet Long</t>
  </si>
  <si>
    <t>Steam-Resistant High-Temperature Fiberglass Insulation, Tube, 1-1/2" Thick Wall, 1-7/8" ID, 3 Feet Long</t>
  </si>
  <si>
    <t>Solid State Relay SPST-NO 15A 75-250V</t>
  </si>
  <si>
    <t>P120PK-F17BR5K</t>
  </si>
  <si>
    <t>Potentiometer, 5k Ohm, Through Hole, 0.05W</t>
  </si>
  <si>
    <t>DS1804-010+</t>
  </si>
  <si>
    <t>Digital Potentiometer, 10k Ohm, 100 Taps, 8-PDIP</t>
  </si>
  <si>
    <t>BFB04505HHA-CF00</t>
  </si>
  <si>
    <t>Fan Blower 5VDC, 45mm L x 45mm H, 3.5 CFM (0.098m³/min), 3 Wire Leads</t>
  </si>
  <si>
    <t>Strain Gauge Load Cell, 4 Wires, 1Kg</t>
  </si>
  <si>
    <t>Pololu</t>
  </si>
  <si>
    <t>Panasonic</t>
  </si>
  <si>
    <t>A000066</t>
  </si>
  <si>
    <t>Arduino Uno R3</t>
  </si>
  <si>
    <t>USB-A1HSW6</t>
  </si>
  <si>
    <t>USB-A Connector, Through Hole, Right Angle</t>
  </si>
  <si>
    <t>A-2004-2-4-LPS-N-R</t>
  </si>
  <si>
    <t>6MMX19MMTIRE-WHITE</t>
  </si>
  <si>
    <t>E3D</t>
  </si>
  <si>
    <t>RJ45 (Ethernet) Jack, Right Angle, Shielded</t>
  </si>
  <si>
    <t>NTE2984</t>
  </si>
  <si>
    <t>B2B-XH-A(LF)(SN)</t>
  </si>
  <si>
    <t>I2C / SPI Character LCD Backpack</t>
  </si>
  <si>
    <t>XHP-2</t>
  </si>
  <si>
    <t>73-7791-3</t>
  </si>
  <si>
    <t>RJ45 (Ethernet) Cable, Unshielded, 3.00' (914.4mm)</t>
  </si>
  <si>
    <t>AK67421-2</t>
  </si>
  <si>
    <t>USB 2.0 Cable, A Male to Micro B Male, Shielded, 6.56' (2.00m)</t>
  </si>
  <si>
    <t>PREC040SAAN-RC</t>
  </si>
  <si>
    <t>Connector Header, Through Hole, Vertical, 0.100" (2.54mm), 40 position</t>
  </si>
  <si>
    <t>Connector Header, Through Hole, Vertical, 0.098" (2.50mm), 2 position</t>
  </si>
  <si>
    <t>B3B-XH-A(LF)(SN)</t>
  </si>
  <si>
    <t>Connector Header, Through Hole, 0.098" (2.50mm), 3 position</t>
  </si>
  <si>
    <t>Connector Housing, Free Hanging, 0.098" (2.50mm), 2 position</t>
  </si>
  <si>
    <t>XHP-3</t>
  </si>
  <si>
    <t>XHP-4</t>
  </si>
  <si>
    <t>XHP-6</t>
  </si>
  <si>
    <t>Connector Housing, Free Hanging, 0.098" (2.50mm), 3 position</t>
  </si>
  <si>
    <t>Connector Housing, Free Hanging, 0.098" (2.50mm), 4 position</t>
  </si>
  <si>
    <t>Connector Housing, Free Hanging, 0.098" (2.50mm), 6 position</t>
  </si>
  <si>
    <t>B4B-XH-A(LF)(SN)</t>
  </si>
  <si>
    <t>B5B-XH-A(LF)(SN)</t>
  </si>
  <si>
    <t>Connector Header, Through Hole, 0.098" (2.50mm), 5 position</t>
  </si>
  <si>
    <t>Connector Header, Through Hole, 0.098" (2.50mm), 4 position</t>
  </si>
  <si>
    <t>Indoor Enclosure with Hinged Cover and Knockouts, 12" x 12" x 6"</t>
  </si>
  <si>
    <t>304 Stainless Steel Wire Cloth, 3 x 3 Mesh Size, 0.27" Opening Size</t>
  </si>
  <si>
    <t>T-Slotted Framing Rails, Silver, 4-1/2" High x 1-1/2" Wide, Solid</t>
  </si>
  <si>
    <t>5915-BK &amp; 992G1-BK</t>
  </si>
  <si>
    <t>Hitec</t>
  </si>
  <si>
    <t>33485S</t>
  </si>
  <si>
    <t>Sunon Fans</t>
  </si>
  <si>
    <t>Fan Blower 12VDC Square/Rounded - 60mm L x 60mm H Vapo-Bearing™ 5.7 CFM (0.160m³/min) 2 Wire Leads</t>
  </si>
  <si>
    <t>MF60151V1-B00U-A99</t>
  </si>
  <si>
    <t>P165K200PNN20MN103</t>
  </si>
  <si>
    <t>TT Electronics/BI</t>
  </si>
  <si>
    <t>Potentiometer, 10k Ohm Logarithmic, Panel Mount, 0.1W, Solder Lug</t>
  </si>
  <si>
    <t>TE Connectivity Measurement Specialties</t>
  </si>
  <si>
    <t>FX292X-100A-0010-L</t>
  </si>
  <si>
    <t>MLX75306KXZ-BAA-000-RE</t>
  </si>
  <si>
    <t>Melexis Technologies NV</t>
  </si>
  <si>
    <t>Continuous Rotation DC Motor Servo motor, RC Hobby, 4.8 - 6VDC</t>
  </si>
  <si>
    <t>Grainger</t>
  </si>
  <si>
    <t>65E20C</t>
  </si>
  <si>
    <t>DC Speed Control, Chassis, 0 to 48V DC Voltage Output, 20 A Max. Amps</t>
  </si>
  <si>
    <t>Linear Optical Array Sensor I2C, SPI Output</t>
  </si>
  <si>
    <t>Motor</t>
  </si>
  <si>
    <t>6061-T6511 Aluminum Square, 2.5" x 2.5"</t>
  </si>
  <si>
    <t>Tatoko 8 x 40mm 100W Cartridge Heater 3 pieces</t>
  </si>
  <si>
    <t>Heater Plug</t>
  </si>
  <si>
    <t>Heater Receptacle</t>
  </si>
  <si>
    <t>Machine Key, 1018-1045 Steel, 1/4" x 1/4", 1-1/4" Long, Oversized</t>
  </si>
  <si>
    <t>304 Stainless Steel, Flat, 1/4" X 3-1/2"</t>
  </si>
  <si>
    <t>Nozzle</t>
  </si>
  <si>
    <t>Fan</t>
  </si>
  <si>
    <t>Diameter Sensor</t>
  </si>
  <si>
    <t>Omega</t>
  </si>
  <si>
    <t>RMJ-K-R</t>
  </si>
  <si>
    <t>Newark</t>
  </si>
  <si>
    <t>31AC5650</t>
  </si>
  <si>
    <t>30AC8456</t>
  </si>
  <si>
    <t>SMPW-K-M</t>
  </si>
  <si>
    <t>TE Connectivity</t>
  </si>
  <si>
    <t>EXTRA PARTS</t>
  </si>
  <si>
    <t>SE-600-24</t>
  </si>
  <si>
    <t>1866-4480-ND</t>
  </si>
  <si>
    <t>AC/DC Converter, 24V, 25A</t>
  </si>
  <si>
    <t>Dart Controls</t>
  </si>
  <si>
    <t>MFA Como Drills</t>
  </si>
  <si>
    <t>942DLN Series Gearbox &amp; DC Motor, 12V</t>
  </si>
  <si>
    <t>942DLN</t>
  </si>
  <si>
    <t>881 Series Parallel Shaft Reducer, 143:1 Ratio, 12 RPM output @ 1725 RPM input</t>
  </si>
  <si>
    <t>Bison Gear</t>
  </si>
  <si>
    <t>Helical Gearbox, 40:1 Ratio, 44 RPM output @ 1750 RPM input</t>
  </si>
  <si>
    <t>TOBSUN</t>
  </si>
  <si>
    <t>EA60-12V</t>
  </si>
  <si>
    <t>DC/DC Converter, 24V input, 12V, 5A output</t>
  </si>
  <si>
    <t>General purpose type K thermocouple with #6 spade terminals</t>
  </si>
  <si>
    <t>122095-01</t>
  </si>
  <si>
    <t>DC Power Wall Wort, 12V, 2A</t>
  </si>
  <si>
    <t>SparkFun Transceiver Breakout - RS-485</t>
  </si>
  <si>
    <t>SparkFun</t>
  </si>
  <si>
    <t>BOB-10124</t>
  </si>
  <si>
    <t>Orange Rubber</t>
  </si>
  <si>
    <t>SparkFun Logic Level Converter - Bi-Directional</t>
  </si>
  <si>
    <t>BOB-12009</t>
  </si>
  <si>
    <t>IEC-C14 Power Connector, Switch, Fuse</t>
  </si>
  <si>
    <t>Schurter</t>
  </si>
  <si>
    <t>DD11.0113.1111</t>
  </si>
  <si>
    <t>IEC-C14 Fuse Drawer</t>
  </si>
  <si>
    <t>5x20 mm Fuse, 10A</t>
  </si>
  <si>
    <t>486-1278-ND</t>
  </si>
  <si>
    <t>486-2114-ND</t>
  </si>
  <si>
    <t>486-1226-ND</t>
  </si>
  <si>
    <t>Brushed DC Motor Gearmotor 100 RPM 8W 24VDC (can run at 12V, but recommend 12V; see similar by same manufacturer)</t>
  </si>
  <si>
    <t>EVALUATE AS ALTERNATE:</t>
  </si>
  <si>
    <t>ORIGINALLY PART OF TENSIONER; OBSOLETE</t>
  </si>
  <si>
    <t>NOT PRESENT:</t>
  </si>
  <si>
    <t>DC/DC Converter, 24V input, 5V,1.2A output</t>
  </si>
  <si>
    <t>REPLACE HARDWIRED CORD WITH C20</t>
  </si>
  <si>
    <t>REPLACE 5V FAN WITH 12V FAN?</t>
  </si>
  <si>
    <t>REMOVE:</t>
  </si>
  <si>
    <t>REMOVE</t>
  </si>
  <si>
    <t>Pololu G2 High-Power Motor Driver 18v17</t>
  </si>
  <si>
    <t>399-18277-1-ND</t>
  </si>
  <si>
    <t>KEMET</t>
  </si>
  <si>
    <t>ESK477M050AH4EA</t>
  </si>
  <si>
    <t>CONSIDER (IF REVERSING SWITCH IS NEEDED):</t>
  </si>
  <si>
    <t>K1002983</t>
  </si>
  <si>
    <t>07-2-2-17 KISSLING Series 07, Toggle Switches, Double Pole - Double Throw Configuration (Pole-Throw), M12 x .75, Sealed Toggle Switch, Cu, Silver Tin Oxide</t>
  </si>
  <si>
    <t>060-881-2143</t>
  </si>
  <si>
    <t>Primary</t>
  </si>
  <si>
    <t>Alternate</t>
  </si>
  <si>
    <t>Preference</t>
  </si>
  <si>
    <t>Source Type</t>
  </si>
  <si>
    <t>Sole Source</t>
  </si>
  <si>
    <t>Part</t>
  </si>
  <si>
    <t>Tape</t>
  </si>
  <si>
    <t>Insulation</t>
  </si>
  <si>
    <t>Coupler Hub</t>
  </si>
  <si>
    <t>Coupler Spider</t>
  </si>
  <si>
    <t>Coupler Cover</t>
  </si>
  <si>
    <t>Hopper Wall</t>
  </si>
  <si>
    <t>Hopper Lid</t>
  </si>
  <si>
    <t>Hopper Seal</t>
  </si>
  <si>
    <t>Gearbox</t>
  </si>
  <si>
    <t>Motor Connector</t>
  </si>
  <si>
    <t>Barrel Flange</t>
  </si>
  <si>
    <t>Barrel/Screw</t>
  </si>
  <si>
    <t>Motor Driver</t>
  </si>
  <si>
    <t>Motor Driver, Capacitor</t>
  </si>
  <si>
    <t>Nozzle Heater</t>
  </si>
  <si>
    <t>Barrel Heater</t>
  </si>
  <si>
    <t>Barrel Thermocouple</t>
  </si>
  <si>
    <t>Nozzle Thermocouple</t>
  </si>
  <si>
    <t>Electronics Enclosure</t>
  </si>
  <si>
    <t>24V Power Supply</t>
  </si>
  <si>
    <t>Temperature Controller</t>
  </si>
  <si>
    <t>12V Power Supply</t>
  </si>
  <si>
    <t>Power Cord</t>
  </si>
  <si>
    <t>Unirise USA</t>
  </si>
  <si>
    <t>Thermocouple Plug</t>
  </si>
  <si>
    <t>Thermocouple Receptacle</t>
  </si>
  <si>
    <t>97W6256</t>
  </si>
  <si>
    <t>Rocker Switch, Non Illuminated, SPDT, (On)-Off-On, Black, Panel Mount, 15 A</t>
  </si>
  <si>
    <t>NGR10061BG00N</t>
  </si>
  <si>
    <t>Eaton</t>
  </si>
  <si>
    <t>DC Permanent Magnet Motor, 1/3 Horsepower</t>
  </si>
  <si>
    <t>Motor Driver, Resistor</t>
  </si>
  <si>
    <t>Electrolytic Capacitor, 470µF 50V, Radial (for Pololu Motor Driver)</t>
  </si>
  <si>
    <t>THMK-MP</t>
  </si>
  <si>
    <t>ProSense</t>
  </si>
  <si>
    <t>THMK-MPJ</t>
  </si>
  <si>
    <t>Thermocouple Connector, Miniature Flat Pin, Type K, Plug</t>
  </si>
  <si>
    <t>Thermocouple Connector, Miniature Flat Pin, Panel Jack, Round, Type K, Socket</t>
  </si>
  <si>
    <t>Electrolytic Capacitor, 330uF, 35V, Radial (for Pololu Motor Driver)</t>
  </si>
  <si>
    <t>206060-1</t>
  </si>
  <si>
    <t>Circular Power Connector, Housing, 4 Position, Plug, Socket</t>
  </si>
  <si>
    <t>Circular Power Connectors, Housing, 4 Position, Receptacle, Pin</t>
  </si>
  <si>
    <t>206061-1</t>
  </si>
  <si>
    <t>Heater Crimp Pin</t>
  </si>
  <si>
    <t>Heater Crimp Socket</t>
  </si>
  <si>
    <t>Crimp Power Contacts, Gold, 18 – 16AWG Wire Size, 13A Max Current</t>
  </si>
  <si>
    <t>66099-3</t>
  </si>
  <si>
    <t>Crimp Power Contacts, Gold, 18 – 16AWG Wire Size</t>
  </si>
  <si>
    <t>66101-3</t>
  </si>
  <si>
    <t>2830-PWRC13C1406FBLK-ND</t>
  </si>
  <si>
    <t>PWRC13C1406FBLK</t>
  </si>
  <si>
    <t>Power Cord, Black, IEC 320-C14 To IEC 320-C13, 6.00' (1.83m)</t>
  </si>
  <si>
    <t>Tatoko</t>
  </si>
  <si>
    <t>E3D Thermocouple</t>
  </si>
  <si>
    <t>Power Supply</t>
  </si>
  <si>
    <t>Power Connector</t>
  </si>
  <si>
    <t>Power Connector Fuse Drawer</t>
  </si>
  <si>
    <t>Power Connector Fuse</t>
  </si>
  <si>
    <t>33k Ohm resistor (for Pololu Motor Driver; sets current limit)</t>
  </si>
  <si>
    <t>CF14JT33K0CT-ND</t>
  </si>
  <si>
    <t>Stackpole Electronics Inc</t>
  </si>
  <si>
    <t>CF14JT33K0</t>
  </si>
  <si>
    <t>STP16NF06</t>
  </si>
  <si>
    <t>ST</t>
  </si>
  <si>
    <t>497-2766-5-ND</t>
  </si>
  <si>
    <t>MOSFET, Spooler</t>
  </si>
  <si>
    <t>MOSFET, Fans</t>
  </si>
  <si>
    <t>N-Channel Power MOSFET, 60V, 16A, Through Hole, TO-220 (for 12V DC motors)</t>
  </si>
  <si>
    <t>N-Channel Power MOSFET, 60V, 17A, Through Hole, TO-220 (for 5V DC motors)</t>
  </si>
  <si>
    <t>DC/DC Converter</t>
  </si>
  <si>
    <t>945-2201-ND</t>
  </si>
  <si>
    <t>Recom Power</t>
  </si>
  <si>
    <t>R-78E5.0-1.0</t>
  </si>
  <si>
    <t>Linear Regulator DC DC Converter, 8V - 28V Input, 5V, 1A Output</t>
  </si>
  <si>
    <t>Bearing</t>
  </si>
  <si>
    <t>USB Cable</t>
  </si>
  <si>
    <t>Photo Interrupter</t>
  </si>
  <si>
    <t>Load Cell</t>
  </si>
  <si>
    <t>Spooler Motor</t>
  </si>
  <si>
    <t>Arduino Uno</t>
  </si>
  <si>
    <t>USB-A Connector</t>
  </si>
  <si>
    <t>Headers, Male</t>
  </si>
  <si>
    <t>Connector, 2 position</t>
  </si>
  <si>
    <t>Plug, 2 position</t>
  </si>
  <si>
    <t>Connector, 3 position</t>
  </si>
  <si>
    <t>Plug, 3 position</t>
  </si>
  <si>
    <t>Connector, 4 position</t>
  </si>
  <si>
    <t>Plug, 4 position</t>
  </si>
  <si>
    <t>Connector, 5 position</t>
  </si>
  <si>
    <t>Plug, 6 position</t>
  </si>
  <si>
    <t>Wire</t>
  </si>
  <si>
    <t>Gearbox Machine Key</t>
  </si>
  <si>
    <t>OBSOLETE:</t>
  </si>
  <si>
    <t>Frame</t>
  </si>
  <si>
    <t>Custom welded frame and barrel holder</t>
  </si>
  <si>
    <t>C2 Fab LLC</t>
  </si>
  <si>
    <t>Hoffman Enclosures</t>
  </si>
  <si>
    <t>AHE12X12X6</t>
  </si>
  <si>
    <t>Solid State Relay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</si>
</sst>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  <xf numFmtId="0" fontId="2" fillId="0" borderId="0" xfId="0" applyFont="1"/>
    <xf numFmtId="164" fontId="2" fillId="0" borderId="0" xfId="0" applyNumberFormat="1" applyFont="1"/>
    <xf numFmtId="164" fontId="0" fillId="0" borderId="0" xfId="1" applyNumberFormat="1" applyFont="1" applyAlignment="1"/>
    <xf numFmtId="164" fontId="0" fillId="0" borderId="0" xfId="1" applyNumberFormat="1" applyFont="1" applyFill="1"/>
    <xf numFmtId="0" fontId="0" fillId="2" borderId="0" xfId="0" applyFill="1"/>
    <xf numFmtId="164" fontId="0" fillId="2" borderId="0" xfId="1" applyNumberFormat="1" applyFont="1" applyFill="1" applyAlignment="1"/>
    <xf numFmtId="0" fontId="2" fillId="2" borderId="0" xfId="0" applyFont="1" applyFill="1"/>
    <xf numFmtId="164" fontId="0" fillId="2" borderId="0" xfId="1" applyNumberFormat="1" applyFont="1" applyFill="1"/>
    <xf numFmtId="0" fontId="0" fillId="0" borderId="0" xfId="0" applyAlignment="1">
      <alignment horizontal="right"/>
    </xf>
    <xf numFmtId="0" fontId="0" fillId="0" borderId="0" xfId="0" applyFill="1"/>
    <xf numFmtId="0" fontId="2" fillId="0" borderId="0" xfId="0" applyFont="1" applyFill="1"/>
    <xf numFmtId="164" fontId="2" fillId="0" borderId="0" xfId="1" applyNumberFormat="1" applyFont="1"/>
  </cellXfs>
  <cellStyles count="2">
    <cellStyle name="Currency" xfId="1" builtinId="4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numFmt numFmtId="164" formatCode="&quot;$&quot;#,##0.00"/>
    </dxf>
    <dxf>
      <numFmt numFmtId="164" formatCode="&quot;$&quot;#,##0.0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61DE25-1017-49FB-B58C-151DD971B349}" name="TableExtruder" displayName="TableExtruder" ref="A1:J47" totalsRowCount="1" dataCellStyle="Normal">
  <autoFilter ref="A1:J46" xr:uid="{6961DE25-1017-49FB-B58C-151DD971B349}"/>
  <tableColumns count="10">
    <tableColumn id="12" xr3:uid="{C633C4DA-E9F1-49FB-8240-86247B964FE1}" name="Part" totalsRowDxfId="9"/>
    <tableColumn id="2" xr3:uid="{DAB1913A-18D2-4D9A-9708-032A60B6BC64}" name="Description" totalsRowDxfId="8" dataCellStyle="Normal"/>
    <tableColumn id="1" xr3:uid="{F1A65BEB-7A95-468E-8FAE-B504744FDB1B}" name="Preference" dataDxfId="12" totalsRowDxfId="7"/>
    <tableColumn id="7" xr3:uid="{EC3749CD-9468-4676-8AAA-2DE4FA028800}" name="Supplier" totalsRowDxfId="6" dataCellStyle="Normal"/>
    <tableColumn id="3" xr3:uid="{FBFB3CD0-7BF1-4266-8755-35F85270404A}" name="Supplier Part Number" totalsRowLabel="Total" totalsRowDxfId="5" dataCellStyle="Normal"/>
    <tableColumn id="8" xr3:uid="{70763CA8-03EB-4064-9534-D2C0729DD10E}" name="Manufactuer" totalsRowDxfId="4" dataCellStyle="Normal"/>
    <tableColumn id="9" xr3:uid="{9D792AB2-8329-471D-9251-7B5C39551B6D}" name="Manufacturer Part Number" totalsRowDxfId="3"/>
    <tableColumn id="4" xr3:uid="{6C81D9F0-6082-4928-8091-DA45D848F33F}" name="Quantity" totalsRowDxfId="2" dataCellStyle="Normal"/>
    <tableColumn id="5" xr3:uid="{D2BF7368-0F05-4426-9AF7-A4A54F97F689}" name="Unit Price" dataDxfId="11" totalsRowDxfId="1" dataCellStyle="Currency"/>
    <tableColumn id="6" xr3:uid="{816B8560-23EB-4218-8B09-04C10060E74B}" name="Total Price" totalsRowFunction="sum" dataDxfId="10" totalsRowDxfId="0" dataCellStyle="Currency">
      <calculatedColumnFormula>IF(TableExtruder[[#This Row],[Preference]] &lt;&gt; "Alternate", TableExtruder[[#This Row],[Quantity]]*TableExtruder[[#This Row],[Unit Price]], 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48DB7C-B8C9-46D9-9175-857AA71A03C3}" name="TableSpooler" displayName="TableSpooler" ref="A1:J25" totalsRowCount="1" dataCellStyle="Normal">
  <autoFilter ref="A1:J24" xr:uid="{9548DB7C-B8C9-46D9-9175-857AA71A03C3}"/>
  <tableColumns count="10">
    <tableColumn id="12" xr3:uid="{02FE56AC-0EFC-42AA-8A79-A19D1265C334}" name="Part" totalsRowDxfId="22"/>
    <tableColumn id="2" xr3:uid="{6C7F5790-A2D7-49D5-98CC-5347EEBCB1ED}" name="Description" totalsRowDxfId="21" dataCellStyle="Normal"/>
    <tableColumn id="1" xr3:uid="{76A9DB35-CA2E-42DE-8502-AF8BEE0A03C6}" name="Preference" totalsRowDxfId="20"/>
    <tableColumn id="7" xr3:uid="{FF40B9DA-8160-42B4-A04B-59C3988A3C5E}" name="Supplier" totalsRowDxfId="19" dataCellStyle="Normal"/>
    <tableColumn id="3" xr3:uid="{66B504B5-4CA8-4C40-909D-18E9AADA1F9D}" name="Supplier Part Number" totalsRowLabel="Total" totalsRowDxfId="18" dataCellStyle="Normal"/>
    <tableColumn id="8" xr3:uid="{B1FBFAC4-450D-465B-8926-44EA92A1276B}" name="Manufactuer" totalsRowDxfId="17" dataCellStyle="Normal"/>
    <tableColumn id="9" xr3:uid="{42F90968-E8D4-4DE3-8E2B-F702BB9EC99B}" name="Manufacturer Part Number" totalsRowDxfId="16"/>
    <tableColumn id="4" xr3:uid="{E176CC47-E8BA-4A8D-9C82-D7F685B8FC85}" name="Quantity" totalsRowDxfId="15" dataCellStyle="Normal"/>
    <tableColumn id="5" xr3:uid="{CECFF550-A5B4-494E-8824-FFDC20FE1F96}" name="Unit Price" dataDxfId="29" totalsRowDxfId="14" dataCellStyle="Currency"/>
    <tableColumn id="6" xr3:uid="{5C811821-7EC0-4CCE-ABD1-E409C90F00A8}" name="Total Price" totalsRowFunction="sum" dataDxfId="28" totalsRowDxfId="13" dataCellStyle="Currency">
      <calculatedColumnFormula>TableSpooler[[#This Row],[Quantity]]*TableSpooler[[#This Row],[Unit Price]]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3B6967-B750-4F73-A588-9468E22D51C2}" name="TableController" displayName="TableController" ref="A1:J8" totalsRowCount="1">
  <autoFilter ref="A1:J7" xr:uid="{463B6967-B750-4F73-A588-9468E22D51C2}"/>
  <tableColumns count="10">
    <tableColumn id="1" xr3:uid="{CC3FED35-0EF5-4A38-A244-2A16695FE8EF}" name="Part" totalsRowLabel="Total" dataDxfId="27" totalsRowDxfId="26"/>
    <tableColumn id="2" xr3:uid="{1873956F-859F-45C7-922E-A53ECC0CA3FD}" name="Description"/>
    <tableColumn id="10" xr3:uid="{4A3A649F-92F0-4C18-81CA-5B9D728DF405}" name="Preference"/>
    <tableColumn id="3" xr3:uid="{9697BE2D-FF87-4863-A96E-7898B6D0C8A9}" name="Supplier"/>
    <tableColumn id="4" xr3:uid="{EC1E7B75-1E86-4396-9F03-B1CE08230CB4}" name="Supplier Part Number"/>
    <tableColumn id="5" xr3:uid="{E99B851A-67A7-490F-8E43-FCDDABF1F182}" name="Manufactuer"/>
    <tableColumn id="6" xr3:uid="{667ECAC5-D1EB-455C-B5F6-C393586B5D5F}" name="Manufacturer Part Number"/>
    <tableColumn id="7" xr3:uid="{DE0B06EE-7D26-4607-A86C-770AACE90A28}" name="Quantity"/>
    <tableColumn id="8" xr3:uid="{40503977-B40C-4B6F-9DEA-6C725C85FC01}" name="Unit Price" dataDxfId="25"/>
    <tableColumn id="9" xr3:uid="{15925615-B9B9-4B30-90D7-656911F22DE7}" name="Total Price" totalsRowFunction="sum" dataDxfId="24" totalsRowDxfId="23">
      <calculatedColumnFormula>TableController[[#This Row],[Unit Price]]*TableController[[#This Row],[Quantity]]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1D2DB0-96BC-4300-A406-31D3CDE5C112}" name="TableSourceType" displayName="TableSourceType" ref="A1:A4" totalsRowShown="0">
  <autoFilter ref="A1:A4" xr:uid="{031D2DB0-96BC-4300-A406-31D3CDE5C112}"/>
  <tableColumns count="1">
    <tableColumn id="1" xr3:uid="{B6412BF2-1AC9-41B0-BE93-AB93D63EAF39}" name="Source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61"/>
  <sheetViews>
    <sheetView tabSelected="1" topLeftCell="B28" zoomScaleNormal="100" workbookViewId="0">
      <selection activeCell="B35" sqref="B35"/>
    </sheetView>
  </sheetViews>
  <sheetFormatPr defaultColWidth="9.109375" defaultRowHeight="15" customHeight="1" x14ac:dyDescent="0.25"/>
  <cols>
    <col min="1" max="1" width="26.6640625" bestFit="1" customWidth="1"/>
    <col min="2" max="2" width="90" bestFit="1" customWidth="1"/>
    <col min="3" max="3" width="13.33203125" bestFit="1" customWidth="1"/>
    <col min="4" max="4" width="12" bestFit="1" customWidth="1"/>
    <col min="5" max="5" width="27" bestFit="1" customWidth="1"/>
    <col min="6" max="6" width="24.109375" bestFit="1" customWidth="1"/>
    <col min="7" max="7" width="27.88671875" bestFit="1" customWidth="1"/>
    <col min="8" max="8" width="17.88671875" bestFit="1" customWidth="1"/>
    <col min="9" max="9" width="12.109375" bestFit="1" customWidth="1"/>
    <col min="10" max="15" width="13.109375" bestFit="1" customWidth="1"/>
    <col min="16" max="16" width="10.88671875" bestFit="1" customWidth="1"/>
    <col min="17" max="17" width="12.109375" style="2" bestFit="1" customWidth="1"/>
    <col min="18" max="18" width="7.5546875" style="2" bestFit="1" customWidth="1"/>
  </cols>
  <sheetData>
    <row r="1" spans="1:18" ht="15" customHeight="1" x14ac:dyDescent="0.25">
      <c r="A1" s="5" t="s">
        <v>259</v>
      </c>
      <c r="B1" t="s">
        <v>107</v>
      </c>
      <c r="C1" s="5" t="s">
        <v>256</v>
      </c>
      <c r="D1" t="s">
        <v>2</v>
      </c>
      <c r="E1" t="s">
        <v>113</v>
      </c>
      <c r="F1" t="s">
        <v>3</v>
      </c>
      <c r="G1" t="s">
        <v>114</v>
      </c>
      <c r="H1" t="s">
        <v>0</v>
      </c>
      <c r="I1" t="s">
        <v>1</v>
      </c>
      <c r="J1" t="s">
        <v>111</v>
      </c>
      <c r="Q1"/>
      <c r="R1"/>
    </row>
    <row r="2" spans="1:18" ht="15" customHeight="1" x14ac:dyDescent="0.25">
      <c r="A2" s="5" t="s">
        <v>353</v>
      </c>
      <c r="B2" t="s">
        <v>354</v>
      </c>
      <c r="C2" s="5" t="s">
        <v>258</v>
      </c>
      <c r="F2" t="s">
        <v>355</v>
      </c>
      <c r="H2">
        <v>1</v>
      </c>
      <c r="I2" s="1"/>
      <c r="J2" s="2">
        <f>IF(TableExtruder[[#This Row],[Preference]] &lt;&gt; "Alternate", TableExtruder[[#This Row],[Quantity]]*TableExtruder[[#This Row],[Unit Price]], "")</f>
        <v>0</v>
      </c>
      <c r="Q2"/>
      <c r="R2"/>
    </row>
    <row r="3" spans="1:18" ht="15" customHeight="1" x14ac:dyDescent="0.25">
      <c r="A3" s="5" t="s">
        <v>196</v>
      </c>
      <c r="B3" t="s">
        <v>190</v>
      </c>
      <c r="C3" s="5" t="s">
        <v>254</v>
      </c>
      <c r="D3" t="s">
        <v>82</v>
      </c>
      <c r="E3" t="s">
        <v>83</v>
      </c>
      <c r="F3" t="s">
        <v>82</v>
      </c>
      <c r="H3">
        <v>1</v>
      </c>
      <c r="I3" s="1">
        <v>5.78</v>
      </c>
      <c r="J3" s="2">
        <f>IF(TableExtruder[[#This Row],[Preference]] &lt;&gt; "Alternate", TableExtruder[[#This Row],[Quantity]]*TableExtruder[[#This Row],[Unit Price]], "")</f>
        <v>5.78</v>
      </c>
      <c r="Q3"/>
      <c r="R3"/>
    </row>
    <row r="4" spans="1:18" ht="15" customHeight="1" x14ac:dyDescent="0.25">
      <c r="A4" s="5" t="s">
        <v>271</v>
      </c>
      <c r="B4" t="s">
        <v>84</v>
      </c>
      <c r="C4" s="5" t="s">
        <v>258</v>
      </c>
      <c r="D4" t="s">
        <v>86</v>
      </c>
      <c r="E4" t="s">
        <v>85</v>
      </c>
      <c r="F4" t="s">
        <v>87</v>
      </c>
      <c r="H4">
        <v>1</v>
      </c>
      <c r="I4" s="1">
        <v>120</v>
      </c>
      <c r="J4" s="2">
        <f>IF(TableExtruder[[#This Row],[Preference]] &lt;&gt; "Alternate", TableExtruder[[#This Row],[Quantity]]*TableExtruder[[#This Row],[Unit Price]], "")</f>
        <v>120</v>
      </c>
      <c r="Q4"/>
      <c r="R4"/>
    </row>
    <row r="5" spans="1:18" ht="15" customHeight="1" x14ac:dyDescent="0.25">
      <c r="A5" s="5" t="s">
        <v>270</v>
      </c>
      <c r="B5" t="s">
        <v>195</v>
      </c>
      <c r="C5" s="5" t="s">
        <v>254</v>
      </c>
      <c r="D5" t="s">
        <v>82</v>
      </c>
      <c r="E5" t="s">
        <v>81</v>
      </c>
      <c r="F5" t="s">
        <v>82</v>
      </c>
      <c r="H5">
        <v>1</v>
      </c>
      <c r="I5" s="1">
        <v>5.84</v>
      </c>
      <c r="J5" s="2">
        <f>IF(TableExtruder[[#This Row],[Preference]] &lt;&gt; "Alternate", TableExtruder[[#This Row],[Quantity]]*TableExtruder[[#This Row],[Unit Price]], "")</f>
        <v>5.84</v>
      </c>
      <c r="Q5"/>
      <c r="R5"/>
    </row>
    <row r="6" spans="1:18" ht="15" customHeight="1" x14ac:dyDescent="0.25">
      <c r="A6" s="5" t="s">
        <v>265</v>
      </c>
      <c r="B6" t="s">
        <v>78</v>
      </c>
      <c r="C6" s="5" t="s">
        <v>254</v>
      </c>
      <c r="D6" t="s">
        <v>80</v>
      </c>
      <c r="E6" t="s">
        <v>79</v>
      </c>
      <c r="F6" t="s">
        <v>80</v>
      </c>
      <c r="H6">
        <v>1</v>
      </c>
      <c r="I6" s="1">
        <v>29.38</v>
      </c>
      <c r="J6" s="2">
        <f>IF(TableExtruder[[#This Row],[Preference]] &lt;&gt; "Alternate", TableExtruder[[#This Row],[Quantity]]*TableExtruder[[#This Row],[Unit Price]], "")</f>
        <v>29.38</v>
      </c>
      <c r="Q6"/>
      <c r="R6"/>
    </row>
    <row r="7" spans="1:18" ht="15" customHeight="1" x14ac:dyDescent="0.25">
      <c r="A7" s="11" t="s">
        <v>267</v>
      </c>
      <c r="B7" s="9" t="s">
        <v>226</v>
      </c>
      <c r="C7" s="11" t="s">
        <v>254</v>
      </c>
      <c r="D7" s="9"/>
      <c r="E7" s="9"/>
      <c r="F7" s="9"/>
      <c r="G7" s="9"/>
      <c r="H7" s="9">
        <v>1</v>
      </c>
      <c r="I7" s="12"/>
      <c r="J7" s="12">
        <f>IF(TableExtruder[[#This Row],[Preference]] &lt;&gt; "Alternate", TableExtruder[[#This Row],[Quantity]]*TableExtruder[[#This Row],[Unit Price]], "")</f>
        <v>0</v>
      </c>
      <c r="N7" s="2"/>
      <c r="O7" s="2"/>
      <c r="Q7"/>
      <c r="R7"/>
    </row>
    <row r="8" spans="1:18" ht="15" customHeight="1" x14ac:dyDescent="0.25">
      <c r="A8" s="5" t="s">
        <v>266</v>
      </c>
      <c r="B8" t="s">
        <v>169</v>
      </c>
      <c r="C8" s="5" t="s">
        <v>254</v>
      </c>
      <c r="D8" t="s">
        <v>75</v>
      </c>
      <c r="E8" t="s">
        <v>76</v>
      </c>
      <c r="H8">
        <v>1</v>
      </c>
      <c r="I8" s="1">
        <v>15.1</v>
      </c>
      <c r="J8" s="2">
        <f>IF(TableExtruder[[#This Row],[Preference]] &lt;&gt; "Alternate", TableExtruder[[#This Row],[Quantity]]*TableExtruder[[#This Row],[Unit Price]], "")</f>
        <v>15.1</v>
      </c>
      <c r="Q8"/>
      <c r="R8"/>
    </row>
    <row r="9" spans="1:18" ht="15" customHeight="1" x14ac:dyDescent="0.25">
      <c r="A9" s="5" t="s">
        <v>351</v>
      </c>
      <c r="B9" t="s">
        <v>194</v>
      </c>
      <c r="C9" s="5" t="s">
        <v>254</v>
      </c>
      <c r="D9" t="s">
        <v>62</v>
      </c>
      <c r="E9" t="s">
        <v>71</v>
      </c>
      <c r="H9">
        <v>1</v>
      </c>
      <c r="I9" s="1">
        <v>8.34</v>
      </c>
      <c r="J9" s="2">
        <f>IF(TableExtruder[[#This Row],[Preference]] &lt;&gt; "Alternate", TableExtruder[[#This Row],[Quantity]]*TableExtruder[[#This Row],[Unit Price]], "")</f>
        <v>8.34</v>
      </c>
      <c r="Q9"/>
      <c r="R9"/>
    </row>
    <row r="10" spans="1:18" ht="15" customHeight="1" x14ac:dyDescent="0.25">
      <c r="A10" s="5" t="s">
        <v>262</v>
      </c>
      <c r="B10" t="s">
        <v>106</v>
      </c>
      <c r="C10" s="5" t="s">
        <v>254</v>
      </c>
      <c r="D10" t="s">
        <v>62</v>
      </c>
      <c r="E10" t="s">
        <v>66</v>
      </c>
      <c r="H10">
        <v>1</v>
      </c>
      <c r="I10" s="1">
        <v>48.24</v>
      </c>
      <c r="J10" s="2">
        <f>IF(TableExtruder[[#This Row],[Preference]] &lt;&gt; "Alternate", TableExtruder[[#This Row],[Quantity]]*TableExtruder[[#This Row],[Unit Price]], "")</f>
        <v>48.24</v>
      </c>
      <c r="Q10"/>
      <c r="R10"/>
    </row>
    <row r="11" spans="1:18" ht="15" customHeight="1" x14ac:dyDescent="0.25">
      <c r="A11" s="5" t="s">
        <v>263</v>
      </c>
      <c r="B11" t="s">
        <v>67</v>
      </c>
      <c r="C11" s="5" t="s">
        <v>254</v>
      </c>
      <c r="D11" t="s">
        <v>62</v>
      </c>
      <c r="E11" t="s">
        <v>68</v>
      </c>
      <c r="H11">
        <v>1</v>
      </c>
      <c r="I11" s="1">
        <v>16.18</v>
      </c>
      <c r="J11" s="2">
        <f>IF(TableExtruder[[#This Row],[Preference]] &lt;&gt; "Alternate", TableExtruder[[#This Row],[Quantity]]*TableExtruder[[#This Row],[Unit Price]], "")</f>
        <v>16.18</v>
      </c>
      <c r="Q11"/>
      <c r="R11"/>
    </row>
    <row r="12" spans="1:18" ht="15" customHeight="1" x14ac:dyDescent="0.25">
      <c r="A12" s="5" t="s">
        <v>264</v>
      </c>
      <c r="B12" t="s">
        <v>69</v>
      </c>
      <c r="C12" s="5" t="s">
        <v>254</v>
      </c>
      <c r="D12" t="s">
        <v>62</v>
      </c>
      <c r="E12" t="s">
        <v>70</v>
      </c>
      <c r="H12">
        <v>1</v>
      </c>
      <c r="I12" s="1">
        <v>27.8</v>
      </c>
      <c r="J12" s="2">
        <f>IF(TableExtruder[[#This Row],[Preference]] &lt;&gt; "Alternate", TableExtruder[[#This Row],[Quantity]]*TableExtruder[[#This Row],[Unit Price]], "")</f>
        <v>27.8</v>
      </c>
      <c r="Q12"/>
      <c r="R12"/>
    </row>
    <row r="13" spans="1:18" ht="15" customHeight="1" x14ac:dyDescent="0.25">
      <c r="A13" t="s">
        <v>261</v>
      </c>
      <c r="B13" t="s">
        <v>125</v>
      </c>
      <c r="C13" t="s">
        <v>254</v>
      </c>
      <c r="D13" t="s">
        <v>62</v>
      </c>
      <c r="E13" t="s">
        <v>65</v>
      </c>
      <c r="H13">
        <v>1</v>
      </c>
      <c r="I13" s="2">
        <v>15.2</v>
      </c>
      <c r="J13" s="2">
        <f>IF(TableExtruder[[#This Row],[Preference]] &lt;&gt; "Alternate", TableExtruder[[#This Row],[Quantity]]*TableExtruder[[#This Row],[Unit Price]], "")</f>
        <v>15.2</v>
      </c>
      <c r="Q13"/>
      <c r="R13"/>
    </row>
    <row r="14" spans="1:18" ht="15" customHeight="1" x14ac:dyDescent="0.25">
      <c r="A14" t="s">
        <v>260</v>
      </c>
      <c r="B14" t="s">
        <v>124</v>
      </c>
      <c r="C14" t="s">
        <v>254</v>
      </c>
      <c r="D14" t="s">
        <v>62</v>
      </c>
      <c r="E14" t="s">
        <v>64</v>
      </c>
      <c r="H14">
        <v>1</v>
      </c>
      <c r="I14" s="2">
        <v>12.64</v>
      </c>
      <c r="J14" s="2">
        <f>IF(TableExtruder[[#This Row],[Preference]] &lt;&gt; "Alternate", TableExtruder[[#This Row],[Quantity]]*TableExtruder[[#This Row],[Unit Price]], "")</f>
        <v>12.64</v>
      </c>
      <c r="Q14"/>
      <c r="R14"/>
    </row>
    <row r="15" spans="1:18" ht="15" customHeight="1" x14ac:dyDescent="0.25">
      <c r="A15" t="s">
        <v>275</v>
      </c>
      <c r="B15" t="s">
        <v>123</v>
      </c>
      <c r="C15" t="s">
        <v>254</v>
      </c>
      <c r="D15" t="s">
        <v>62</v>
      </c>
      <c r="E15" t="s">
        <v>63</v>
      </c>
      <c r="H15">
        <v>1</v>
      </c>
      <c r="I15" s="2">
        <v>85.02</v>
      </c>
      <c r="J15" s="2">
        <f>IF(TableExtruder[[#This Row],[Preference]] &lt;&gt; "Alternate", TableExtruder[[#This Row],[Quantity]]*TableExtruder[[#This Row],[Unit Price]], "")</f>
        <v>85.02</v>
      </c>
      <c r="Q15"/>
      <c r="R15"/>
    </row>
    <row r="16" spans="1:18" ht="15" customHeight="1" x14ac:dyDescent="0.25">
      <c r="A16" s="5" t="s">
        <v>274</v>
      </c>
      <c r="B16" t="s">
        <v>191</v>
      </c>
      <c r="C16" s="5" t="s">
        <v>254</v>
      </c>
      <c r="D16" t="s">
        <v>4</v>
      </c>
      <c r="F16" t="s">
        <v>312</v>
      </c>
      <c r="H16">
        <v>1</v>
      </c>
      <c r="I16" s="1">
        <v>12.99</v>
      </c>
      <c r="J16" s="2">
        <f>IF(TableExtruder[[#This Row],[Preference]] &lt;&gt; "Alternate", TableExtruder[[#This Row],[Quantity]]*TableExtruder[[#This Row],[Unit Price]], "")</f>
        <v>12.99</v>
      </c>
      <c r="Q16"/>
      <c r="R16"/>
    </row>
    <row r="17" spans="1:18" ht="15" customHeight="1" x14ac:dyDescent="0.25">
      <c r="A17" s="5" t="s">
        <v>277</v>
      </c>
      <c r="B17" t="s">
        <v>313</v>
      </c>
      <c r="C17" s="5" t="s">
        <v>254</v>
      </c>
      <c r="D17" t="s">
        <v>4</v>
      </c>
      <c r="F17" t="s">
        <v>142</v>
      </c>
      <c r="H17">
        <v>1</v>
      </c>
      <c r="I17" s="1">
        <v>12.49</v>
      </c>
      <c r="J17" s="2">
        <f>IF(TableExtruder[[#This Row],[Preference]] &lt;&gt; "Alternate", TableExtruder[[#This Row],[Quantity]]*TableExtruder[[#This Row],[Unit Price]], "")</f>
        <v>12.49</v>
      </c>
      <c r="Q17"/>
      <c r="R17"/>
    </row>
    <row r="18" spans="1:18" ht="15" customHeight="1" x14ac:dyDescent="0.25">
      <c r="A18" s="5" t="s">
        <v>278</v>
      </c>
      <c r="B18" t="s">
        <v>168</v>
      </c>
      <c r="C18" s="5" t="s">
        <v>254</v>
      </c>
      <c r="D18" t="s">
        <v>62</v>
      </c>
      <c r="E18" t="s">
        <v>74</v>
      </c>
      <c r="F18" t="s">
        <v>356</v>
      </c>
      <c r="G18" t="s">
        <v>357</v>
      </c>
      <c r="H18">
        <v>1</v>
      </c>
      <c r="I18" s="1">
        <v>53.76</v>
      </c>
      <c r="J18" s="2">
        <f>IF(TableExtruder[[#This Row],[Preference]] &lt;&gt; "Alternate", TableExtruder[[#This Row],[Quantity]]*TableExtruder[[#This Row],[Unit Price]], "")</f>
        <v>53.76</v>
      </c>
      <c r="Q18"/>
      <c r="R18"/>
    </row>
    <row r="19" spans="1:18" ht="15" customHeight="1" x14ac:dyDescent="0.25">
      <c r="A19" t="s">
        <v>189</v>
      </c>
      <c r="B19" t="s">
        <v>290</v>
      </c>
      <c r="C19" t="s">
        <v>254</v>
      </c>
      <c r="D19" t="s">
        <v>185</v>
      </c>
      <c r="E19" t="s">
        <v>59</v>
      </c>
      <c r="F19" t="s">
        <v>60</v>
      </c>
      <c r="G19">
        <v>108050</v>
      </c>
      <c r="H19">
        <v>1</v>
      </c>
      <c r="I19" s="2">
        <v>372</v>
      </c>
      <c r="J19" s="2">
        <f>IF(TableExtruder[[#This Row],[Preference]] &lt;&gt; "Alternate", TableExtruder[[#This Row],[Quantity]]*TableExtruder[[#This Row],[Unit Price]], "")</f>
        <v>372</v>
      </c>
      <c r="Q19"/>
      <c r="R19"/>
    </row>
    <row r="20" spans="1:18" ht="15" customHeight="1" x14ac:dyDescent="0.25">
      <c r="A20" s="5" t="s">
        <v>276</v>
      </c>
      <c r="B20" t="s">
        <v>220</v>
      </c>
      <c r="C20" s="5" t="s">
        <v>254</v>
      </c>
      <c r="D20" t="s">
        <v>58</v>
      </c>
      <c r="E20" t="s">
        <v>221</v>
      </c>
      <c r="F20" t="s">
        <v>58</v>
      </c>
      <c r="G20" t="s">
        <v>221</v>
      </c>
      <c r="H20">
        <v>2</v>
      </c>
      <c r="I20" s="8">
        <v>31.85</v>
      </c>
      <c r="J20" s="2">
        <f>IF(TableExtruder[[#This Row],[Preference]] &lt;&gt; "Alternate", TableExtruder[[#This Row],[Quantity]]*TableExtruder[[#This Row],[Unit Price]], "")</f>
        <v>63.7</v>
      </c>
      <c r="Q20"/>
      <c r="R20"/>
    </row>
    <row r="21" spans="1:18" ht="15" customHeight="1" x14ac:dyDescent="0.25">
      <c r="A21" t="s">
        <v>280</v>
      </c>
      <c r="B21" t="s">
        <v>121</v>
      </c>
      <c r="C21" t="s">
        <v>254</v>
      </c>
      <c r="D21" t="s">
        <v>58</v>
      </c>
      <c r="E21" t="s">
        <v>120</v>
      </c>
      <c r="F21" t="s">
        <v>58</v>
      </c>
      <c r="G21" t="s">
        <v>120</v>
      </c>
      <c r="H21">
        <v>2</v>
      </c>
      <c r="I21" s="2">
        <v>102</v>
      </c>
      <c r="J21" s="2">
        <f>IF(TableExtruder[[#This Row],[Preference]] &lt;&gt; "Alternate", TableExtruder[[#This Row],[Quantity]]*TableExtruder[[#This Row],[Unit Price]], "")</f>
        <v>204</v>
      </c>
      <c r="Q21"/>
      <c r="R21"/>
    </row>
    <row r="22" spans="1:18" ht="15" customHeight="1" x14ac:dyDescent="0.25">
      <c r="A22" t="s">
        <v>358</v>
      </c>
      <c r="B22" t="s">
        <v>126</v>
      </c>
      <c r="C22" t="s">
        <v>254</v>
      </c>
      <c r="D22" t="s">
        <v>24</v>
      </c>
      <c r="E22" t="s">
        <v>23</v>
      </c>
      <c r="F22" t="s">
        <v>135</v>
      </c>
      <c r="G22" t="s">
        <v>103</v>
      </c>
      <c r="H22">
        <v>2</v>
      </c>
      <c r="I22" s="2">
        <v>26.12</v>
      </c>
      <c r="J22" s="2">
        <f>IF(TableExtruder[[#This Row],[Preference]] &lt;&gt; "Alternate", TableExtruder[[#This Row],[Quantity]]*TableExtruder[[#This Row],[Unit Price]], "")</f>
        <v>52.24</v>
      </c>
      <c r="Q22"/>
      <c r="R22"/>
    </row>
    <row r="23" spans="1:18" ht="15" customHeight="1" x14ac:dyDescent="0.25">
      <c r="A23" t="s">
        <v>284</v>
      </c>
      <c r="B23" s="5" t="s">
        <v>296</v>
      </c>
      <c r="C23" t="s">
        <v>254</v>
      </c>
      <c r="D23" s="5" t="s">
        <v>13</v>
      </c>
      <c r="F23" s="5" t="s">
        <v>294</v>
      </c>
      <c r="G23" s="5" t="s">
        <v>293</v>
      </c>
      <c r="H23">
        <v>2</v>
      </c>
      <c r="I23" s="1">
        <v>3.5</v>
      </c>
      <c r="J23" s="2">
        <f>IF(TableExtruder[[#This Row],[Preference]] &lt;&gt; "Alternate", TableExtruder[[#This Row],[Quantity]]*TableExtruder[[#This Row],[Unit Price]], "")</f>
        <v>7</v>
      </c>
      <c r="Q23"/>
      <c r="R23"/>
    </row>
    <row r="24" spans="1:18" ht="15" customHeight="1" x14ac:dyDescent="0.25">
      <c r="A24" t="s">
        <v>284</v>
      </c>
      <c r="B24" s="5" t="s">
        <v>296</v>
      </c>
      <c r="C24" t="s">
        <v>255</v>
      </c>
      <c r="D24" t="s">
        <v>201</v>
      </c>
      <c r="E24" t="s">
        <v>203</v>
      </c>
      <c r="F24" t="s">
        <v>199</v>
      </c>
      <c r="G24" t="s">
        <v>204</v>
      </c>
      <c r="H24">
        <v>2</v>
      </c>
      <c r="I24" s="2">
        <v>2.4300000000000002</v>
      </c>
      <c r="J24" s="2" t="str">
        <f>IF(TableExtruder[[#This Row],[Preference]] &lt;&gt; "Alternate", TableExtruder[[#This Row],[Quantity]]*TableExtruder[[#This Row],[Unit Price]], "")</f>
        <v/>
      </c>
      <c r="Q24"/>
      <c r="R24"/>
    </row>
    <row r="25" spans="1:18" ht="15" customHeight="1" x14ac:dyDescent="0.25">
      <c r="A25" t="s">
        <v>285</v>
      </c>
      <c r="B25" s="5" t="s">
        <v>297</v>
      </c>
      <c r="C25" t="s">
        <v>254</v>
      </c>
      <c r="D25" s="5" t="s">
        <v>13</v>
      </c>
      <c r="F25" s="5" t="s">
        <v>294</v>
      </c>
      <c r="G25" s="5" t="s">
        <v>295</v>
      </c>
      <c r="H25">
        <v>2</v>
      </c>
      <c r="I25" s="1">
        <v>6</v>
      </c>
      <c r="J25" s="2">
        <f>IF(TableExtruder[[#This Row],[Preference]] &lt;&gt; "Alternate", TableExtruder[[#This Row],[Quantity]]*TableExtruder[[#This Row],[Unit Price]], "")</f>
        <v>12</v>
      </c>
      <c r="Q25"/>
      <c r="R25"/>
    </row>
    <row r="26" spans="1:18" ht="15" customHeight="1" x14ac:dyDescent="0.25">
      <c r="A26" t="s">
        <v>285</v>
      </c>
      <c r="B26" s="5" t="s">
        <v>297</v>
      </c>
      <c r="C26" t="s">
        <v>255</v>
      </c>
      <c r="D26" t="s">
        <v>201</v>
      </c>
      <c r="E26" t="s">
        <v>202</v>
      </c>
      <c r="F26" t="s">
        <v>199</v>
      </c>
      <c r="G26" t="s">
        <v>200</v>
      </c>
      <c r="H26">
        <v>2</v>
      </c>
      <c r="I26" s="2">
        <v>2.5099999999999998</v>
      </c>
      <c r="J26" s="2" t="str">
        <f>IF(TableExtruder[[#This Row],[Preference]] &lt;&gt; "Alternate", TableExtruder[[#This Row],[Quantity]]*TableExtruder[[#This Row],[Unit Price]], "")</f>
        <v/>
      </c>
      <c r="Q26"/>
      <c r="R26"/>
    </row>
    <row r="27" spans="1:18" ht="15" customHeight="1" x14ac:dyDescent="0.25">
      <c r="A27" t="s">
        <v>193</v>
      </c>
      <c r="B27" t="s">
        <v>300</v>
      </c>
      <c r="C27" t="s">
        <v>254</v>
      </c>
      <c r="F27" t="s">
        <v>205</v>
      </c>
      <c r="G27" t="s">
        <v>299</v>
      </c>
      <c r="H27">
        <v>2</v>
      </c>
      <c r="I27" s="1">
        <v>7.33</v>
      </c>
      <c r="J27" s="2">
        <f>IF(TableExtruder[[#This Row],[Preference]] &lt;&gt; "Alternate", TableExtruder[[#This Row],[Quantity]]*TableExtruder[[#This Row],[Unit Price]], "")</f>
        <v>14.66</v>
      </c>
      <c r="Q27"/>
      <c r="R27"/>
    </row>
    <row r="28" spans="1:18" ht="15" customHeight="1" x14ac:dyDescent="0.25">
      <c r="A28" t="s">
        <v>304</v>
      </c>
      <c r="B28" t="s">
        <v>307</v>
      </c>
      <c r="C28" t="s">
        <v>254</v>
      </c>
      <c r="F28" t="s">
        <v>205</v>
      </c>
      <c r="G28" t="s">
        <v>308</v>
      </c>
      <c r="H28">
        <v>8</v>
      </c>
      <c r="I28" s="1">
        <v>1.63</v>
      </c>
      <c r="J28" s="2">
        <f>IF(TableExtruder[[#This Row],[Preference]] &lt;&gt; "Alternate", TableExtruder[[#This Row],[Quantity]]*TableExtruder[[#This Row],[Unit Price]], "")</f>
        <v>13.04</v>
      </c>
      <c r="Q28"/>
      <c r="R28"/>
    </row>
    <row r="29" spans="1:18" ht="15" customHeight="1" x14ac:dyDescent="0.25">
      <c r="A29" t="s">
        <v>192</v>
      </c>
      <c r="B29" t="s">
        <v>301</v>
      </c>
      <c r="C29" t="s">
        <v>254</v>
      </c>
      <c r="F29" t="s">
        <v>205</v>
      </c>
      <c r="G29" t="s">
        <v>302</v>
      </c>
      <c r="H29">
        <v>2</v>
      </c>
      <c r="I29" s="1">
        <v>5.73</v>
      </c>
      <c r="J29" s="2">
        <f>IF(TableExtruder[[#This Row],[Preference]] &lt;&gt; "Alternate", TableExtruder[[#This Row],[Quantity]]*TableExtruder[[#This Row],[Unit Price]], "")</f>
        <v>11.46</v>
      </c>
      <c r="Q29"/>
      <c r="R29"/>
    </row>
    <row r="30" spans="1:18" ht="15" customHeight="1" x14ac:dyDescent="0.25">
      <c r="A30" t="s">
        <v>303</v>
      </c>
      <c r="B30" t="s">
        <v>305</v>
      </c>
      <c r="C30" t="s">
        <v>254</v>
      </c>
      <c r="F30" t="s">
        <v>205</v>
      </c>
      <c r="G30" t="s">
        <v>306</v>
      </c>
      <c r="H30">
        <v>8</v>
      </c>
      <c r="I30" s="1">
        <v>1.57</v>
      </c>
      <c r="J30" s="2">
        <f>IF(TableExtruder[[#This Row],[Preference]] &lt;&gt; "Alternate", TableExtruder[[#This Row],[Quantity]]*TableExtruder[[#This Row],[Unit Price]], "")</f>
        <v>12.56</v>
      </c>
      <c r="Q30"/>
      <c r="R30"/>
    </row>
    <row r="31" spans="1:18" ht="15" customHeight="1" x14ac:dyDescent="0.25">
      <c r="A31" t="s">
        <v>269</v>
      </c>
      <c r="B31" t="s">
        <v>88</v>
      </c>
      <c r="C31" t="s">
        <v>254</v>
      </c>
      <c r="D31" t="s">
        <v>89</v>
      </c>
      <c r="E31">
        <v>37769</v>
      </c>
      <c r="F31" t="s">
        <v>90</v>
      </c>
      <c r="G31" t="s">
        <v>171</v>
      </c>
      <c r="H31">
        <v>2</v>
      </c>
      <c r="I31" s="2">
        <v>5.13</v>
      </c>
      <c r="J31" s="2">
        <f>IF(TableExtruder[[#This Row],[Preference]] &lt;&gt; "Alternate", TableExtruder[[#This Row],[Quantity]]*TableExtruder[[#This Row],[Unit Price]], "")</f>
        <v>10.26</v>
      </c>
      <c r="P31" s="2"/>
      <c r="R31"/>
    </row>
    <row r="32" spans="1:18" ht="15" customHeight="1" x14ac:dyDescent="0.25">
      <c r="A32" t="s">
        <v>268</v>
      </c>
      <c r="B32" t="s">
        <v>214</v>
      </c>
      <c r="C32" t="s">
        <v>254</v>
      </c>
      <c r="F32" t="s">
        <v>215</v>
      </c>
      <c r="G32" t="s">
        <v>253</v>
      </c>
      <c r="H32">
        <v>1</v>
      </c>
      <c r="I32" s="1">
        <v>808.75</v>
      </c>
      <c r="J32" s="2">
        <f>IF(TableExtruder[[#This Row],[Preference]] &lt;&gt; "Alternate", TableExtruder[[#This Row],[Quantity]]*TableExtruder[[#This Row],[Unit Price]], "")</f>
        <v>808.75</v>
      </c>
      <c r="P32" s="2"/>
      <c r="R32"/>
    </row>
    <row r="33" spans="1:18" ht="15" customHeight="1" x14ac:dyDescent="0.25">
      <c r="A33" s="5" t="s">
        <v>279</v>
      </c>
      <c r="B33" t="s">
        <v>209</v>
      </c>
      <c r="C33" s="5" t="s">
        <v>254</v>
      </c>
      <c r="D33" t="s">
        <v>16</v>
      </c>
      <c r="E33" t="s">
        <v>208</v>
      </c>
      <c r="F33" t="s">
        <v>18</v>
      </c>
      <c r="G33" s="3" t="s">
        <v>207</v>
      </c>
      <c r="H33">
        <v>1</v>
      </c>
      <c r="I33" s="8">
        <v>92.94</v>
      </c>
      <c r="J33" s="2">
        <f>IF(TableExtruder[[#This Row],[Preference]] &lt;&gt; "Alternate", TableExtruder[[#This Row],[Quantity]]*TableExtruder[[#This Row],[Unit Price]], "")</f>
        <v>92.94</v>
      </c>
      <c r="Q33"/>
      <c r="R33"/>
    </row>
    <row r="34" spans="1:18" ht="15" customHeight="1" x14ac:dyDescent="0.25">
      <c r="A34" t="s">
        <v>281</v>
      </c>
      <c r="B34" t="s">
        <v>219</v>
      </c>
      <c r="C34" t="s">
        <v>254</v>
      </c>
      <c r="F34" t="s">
        <v>217</v>
      </c>
      <c r="G34" t="s">
        <v>218</v>
      </c>
      <c r="H34">
        <v>1</v>
      </c>
      <c r="I34" s="8">
        <v>12.98</v>
      </c>
      <c r="J34" s="2">
        <f>IF(TableExtruder[[#This Row],[Preference]] &lt;&gt; "Alternate", TableExtruder[[#This Row],[Quantity]]*TableExtruder[[#This Row],[Unit Price]], "")</f>
        <v>12.98</v>
      </c>
      <c r="P34" s="2"/>
      <c r="R34"/>
    </row>
    <row r="35" spans="1:18" ht="15" customHeight="1" x14ac:dyDescent="0.25">
      <c r="A35" t="s">
        <v>272</v>
      </c>
      <c r="B35" t="s">
        <v>246</v>
      </c>
      <c r="C35" t="s">
        <v>254</v>
      </c>
      <c r="D35" t="s">
        <v>134</v>
      </c>
      <c r="E35">
        <v>2991</v>
      </c>
      <c r="F35" t="s">
        <v>134</v>
      </c>
      <c r="G35">
        <v>2991</v>
      </c>
      <c r="H35">
        <v>1</v>
      </c>
      <c r="I35" s="1">
        <v>29.95</v>
      </c>
      <c r="J35" s="2">
        <f>IF(TableExtruder[[#This Row],[Preference]] &lt;&gt; "Alternate", TableExtruder[[#This Row],[Quantity]]*TableExtruder[[#This Row],[Unit Price]], "")</f>
        <v>29.95</v>
      </c>
      <c r="Q35"/>
      <c r="R35"/>
    </row>
    <row r="36" spans="1:18" ht="15" customHeight="1" x14ac:dyDescent="0.25">
      <c r="A36" t="s">
        <v>291</v>
      </c>
      <c r="B36" t="s">
        <v>318</v>
      </c>
      <c r="C36" t="s">
        <v>254</v>
      </c>
      <c r="D36" t="s">
        <v>16</v>
      </c>
      <c r="E36" t="s">
        <v>319</v>
      </c>
      <c r="F36" t="s">
        <v>320</v>
      </c>
      <c r="G36" t="s">
        <v>321</v>
      </c>
      <c r="H36">
        <v>1</v>
      </c>
      <c r="I36" s="1">
        <v>0.1</v>
      </c>
      <c r="J36" s="2">
        <f>IF(TableExtruder[[#This Row],[Preference]] &lt;&gt; "Alternate", TableExtruder[[#This Row],[Quantity]]*TableExtruder[[#This Row],[Unit Price]], "")</f>
        <v>0.1</v>
      </c>
      <c r="P36" s="2"/>
      <c r="R36"/>
    </row>
    <row r="37" spans="1:18" ht="15" customHeight="1" x14ac:dyDescent="0.25">
      <c r="A37" t="s">
        <v>273</v>
      </c>
      <c r="B37" t="s">
        <v>298</v>
      </c>
      <c r="C37" t="s">
        <v>254</v>
      </c>
      <c r="D37" t="s">
        <v>134</v>
      </c>
      <c r="E37">
        <v>882</v>
      </c>
      <c r="H37">
        <v>1</v>
      </c>
      <c r="I37" s="1">
        <v>0.49</v>
      </c>
      <c r="J37" s="2">
        <f>IF(TableExtruder[[#This Row],[Preference]] &lt;&gt; "Alternate", TableExtruder[[#This Row],[Quantity]]*TableExtruder[[#This Row],[Unit Price]], "")</f>
        <v>0.49</v>
      </c>
      <c r="Q37"/>
      <c r="R37"/>
    </row>
    <row r="38" spans="1:18" ht="15" customHeight="1" x14ac:dyDescent="0.25">
      <c r="A38" t="s">
        <v>273</v>
      </c>
      <c r="B38" t="s">
        <v>292</v>
      </c>
      <c r="C38" t="s">
        <v>255</v>
      </c>
      <c r="D38" t="s">
        <v>16</v>
      </c>
      <c r="E38" t="s">
        <v>247</v>
      </c>
      <c r="F38" t="s">
        <v>248</v>
      </c>
      <c r="G38" t="s">
        <v>249</v>
      </c>
      <c r="H38">
        <v>1</v>
      </c>
      <c r="I38" s="1">
        <v>0.7</v>
      </c>
      <c r="J38" s="2" t="str">
        <f>IF(TableExtruder[[#This Row],[Preference]] &lt;&gt; "Alternate", TableExtruder[[#This Row],[Quantity]]*TableExtruder[[#This Row],[Unit Price]], "")</f>
        <v/>
      </c>
      <c r="Q38"/>
      <c r="R38"/>
    </row>
    <row r="39" spans="1:18" ht="15" customHeight="1" x14ac:dyDescent="0.25">
      <c r="A39" t="s">
        <v>272</v>
      </c>
      <c r="B39" t="s">
        <v>187</v>
      </c>
      <c r="C39" t="s">
        <v>255</v>
      </c>
      <c r="D39" t="s">
        <v>185</v>
      </c>
      <c r="E39" t="s">
        <v>105</v>
      </c>
      <c r="F39" t="s">
        <v>210</v>
      </c>
      <c r="G39" t="s">
        <v>186</v>
      </c>
      <c r="H39">
        <v>1</v>
      </c>
      <c r="I39" s="2">
        <v>368</v>
      </c>
      <c r="J39" s="2" t="str">
        <f>IF(TableExtruder[[#This Row],[Preference]] &lt;&gt; "Alternate", TableExtruder[[#This Row],[Quantity]]*TableExtruder[[#This Row],[Unit Price]], "")</f>
        <v/>
      </c>
      <c r="Q39"/>
      <c r="R39"/>
    </row>
    <row r="40" spans="1:18" ht="15" customHeight="1" x14ac:dyDescent="0.25">
      <c r="A40" t="s">
        <v>315</v>
      </c>
      <c r="B40" t="s">
        <v>229</v>
      </c>
      <c r="C40" t="s">
        <v>254</v>
      </c>
      <c r="D40" t="s">
        <v>16</v>
      </c>
      <c r="E40" t="s">
        <v>234</v>
      </c>
      <c r="F40" t="s">
        <v>230</v>
      </c>
      <c r="G40" t="s">
        <v>231</v>
      </c>
      <c r="H40">
        <v>1</v>
      </c>
      <c r="I40" s="1">
        <v>11.27</v>
      </c>
      <c r="J40" s="1">
        <f>IF(TableExtruder[[#This Row],[Preference]] &lt;&gt; "Alternate", TableExtruder[[#This Row],[Quantity]]*TableExtruder[[#This Row],[Unit Price]], "")</f>
        <v>11.27</v>
      </c>
      <c r="Q40"/>
      <c r="R40"/>
    </row>
    <row r="41" spans="1:18" ht="15" customHeight="1" x14ac:dyDescent="0.25">
      <c r="A41" t="s">
        <v>316</v>
      </c>
      <c r="B41" t="s">
        <v>232</v>
      </c>
      <c r="C41" t="s">
        <v>254</v>
      </c>
      <c r="D41" t="s">
        <v>16</v>
      </c>
      <c r="E41" t="s">
        <v>235</v>
      </c>
      <c r="F41" t="s">
        <v>230</v>
      </c>
      <c r="G41">
        <v>4301.1409000000003</v>
      </c>
      <c r="H41">
        <v>1</v>
      </c>
      <c r="I41" s="1">
        <v>4.7</v>
      </c>
      <c r="J41" s="1">
        <f>IF(TableExtruder[[#This Row],[Preference]] &lt;&gt; "Alternate", TableExtruder[[#This Row],[Quantity]]*TableExtruder[[#This Row],[Unit Price]], "")</f>
        <v>4.7</v>
      </c>
      <c r="Q41"/>
      <c r="R41"/>
    </row>
    <row r="42" spans="1:18" ht="15" customHeight="1" x14ac:dyDescent="0.25">
      <c r="A42" t="s">
        <v>317</v>
      </c>
      <c r="B42" t="s">
        <v>233</v>
      </c>
      <c r="C42" t="s">
        <v>254</v>
      </c>
      <c r="D42" t="s">
        <v>16</v>
      </c>
      <c r="E42" t="s">
        <v>236</v>
      </c>
      <c r="F42" t="s">
        <v>230</v>
      </c>
      <c r="G42">
        <v>34.3127</v>
      </c>
      <c r="H42">
        <v>1</v>
      </c>
      <c r="I42" s="1">
        <v>0.44</v>
      </c>
      <c r="J42" s="1">
        <f>IF(TableExtruder[[#This Row],[Preference]] &lt;&gt; "Alternate", TableExtruder[[#This Row],[Quantity]]*TableExtruder[[#This Row],[Unit Price]], "")</f>
        <v>0.44</v>
      </c>
      <c r="Q42"/>
      <c r="R42"/>
    </row>
    <row r="43" spans="1:18" ht="15" customHeight="1" x14ac:dyDescent="0.25">
      <c r="A43" s="5" t="s">
        <v>282</v>
      </c>
      <c r="B43" t="s">
        <v>311</v>
      </c>
      <c r="C43" t="s">
        <v>254</v>
      </c>
      <c r="D43" t="s">
        <v>16</v>
      </c>
      <c r="E43" t="s">
        <v>309</v>
      </c>
      <c r="F43" t="s">
        <v>283</v>
      </c>
      <c r="G43" t="s">
        <v>310</v>
      </c>
      <c r="H43">
        <v>1</v>
      </c>
      <c r="I43" s="1">
        <v>4.99</v>
      </c>
      <c r="J43" s="2">
        <f>IF(TableExtruder[[#This Row],[Preference]] &lt;&gt; "Alternate", TableExtruder[[#This Row],[Quantity]]*TableExtruder[[#This Row],[Unit Price]], "")</f>
        <v>4.99</v>
      </c>
      <c r="Q43"/>
      <c r="R43"/>
    </row>
    <row r="44" spans="1:18" ht="15" customHeight="1" x14ac:dyDescent="0.25">
      <c r="A44" s="5" t="s">
        <v>282</v>
      </c>
      <c r="B44" t="s">
        <v>311</v>
      </c>
      <c r="C44" t="s">
        <v>255</v>
      </c>
      <c r="D44" t="s">
        <v>92</v>
      </c>
      <c r="E44">
        <v>3311</v>
      </c>
      <c r="H44">
        <v>1</v>
      </c>
      <c r="I44" s="1">
        <v>5.95</v>
      </c>
      <c r="J44" s="1" t="str">
        <f>IF(TableExtruder[[#This Row],[Preference]] &lt;&gt; "Alternate", TableExtruder[[#This Row],[Quantity]]*TableExtruder[[#This Row],[Unit Price]], "")</f>
        <v/>
      </c>
      <c r="Q44"/>
      <c r="R44"/>
    </row>
    <row r="45" spans="1:18" ht="15" customHeight="1" x14ac:dyDescent="0.25">
      <c r="A45" s="5"/>
      <c r="B45" s="14" t="s">
        <v>118</v>
      </c>
      <c r="C45" s="15" t="s">
        <v>254</v>
      </c>
      <c r="D45" s="14" t="s">
        <v>24</v>
      </c>
      <c r="E45" s="14" t="s">
        <v>25</v>
      </c>
      <c r="F45" s="14" t="s">
        <v>92</v>
      </c>
      <c r="G45" s="5">
        <v>181</v>
      </c>
      <c r="H45" s="14">
        <v>2</v>
      </c>
      <c r="I45" s="16">
        <v>9.9499999999999993</v>
      </c>
      <c r="J45" s="16">
        <f>IF(TableExtruder[[#This Row],[Preference]] &lt;&gt; "Alternate", TableExtruder[[#This Row],[Quantity]]*TableExtruder[[#This Row],[Unit Price]], "")</f>
        <v>19.899999999999999</v>
      </c>
      <c r="P45" s="2"/>
      <c r="R45"/>
    </row>
    <row r="46" spans="1:18" ht="15" customHeight="1" x14ac:dyDescent="0.25">
      <c r="A46" s="5"/>
      <c r="B46" s="14" t="s">
        <v>146</v>
      </c>
      <c r="C46" s="15" t="s">
        <v>254</v>
      </c>
      <c r="D46" s="14" t="s">
        <v>24</v>
      </c>
      <c r="E46" s="14" t="s">
        <v>26</v>
      </c>
      <c r="F46" s="14" t="s">
        <v>92</v>
      </c>
      <c r="G46" s="5">
        <v>292</v>
      </c>
      <c r="H46" s="14">
        <v>2</v>
      </c>
      <c r="I46" s="16">
        <v>9.9499999999999993</v>
      </c>
      <c r="J46" s="16">
        <f>IF(TableExtruder[[#This Row],[Preference]] &lt;&gt; "Alternate", TableExtruder[[#This Row],[Quantity]]*TableExtruder[[#This Row],[Unit Price]], "")</f>
        <v>19.899999999999999</v>
      </c>
    </row>
    <row r="47" spans="1:18" ht="15" customHeight="1" x14ac:dyDescent="0.25">
      <c r="A47" s="5"/>
      <c r="B47" s="5"/>
      <c r="C47" s="5"/>
      <c r="D47" s="5"/>
      <c r="E47" s="5" t="s">
        <v>91</v>
      </c>
      <c r="F47" s="5"/>
      <c r="G47" s="5"/>
      <c r="H47" s="5"/>
      <c r="I47" s="5"/>
      <c r="J47" s="6">
        <f>SUBTOTAL(109,TableExtruder[Total Price])</f>
        <v>2248.0899999999997</v>
      </c>
      <c r="P47" s="2"/>
      <c r="R47"/>
    </row>
    <row r="48" spans="1:18" ht="15" customHeight="1" x14ac:dyDescent="0.25">
      <c r="B48" t="s">
        <v>245</v>
      </c>
      <c r="P48" s="2"/>
      <c r="R48"/>
    </row>
    <row r="49" spans="2:18" ht="15" customHeight="1" x14ac:dyDescent="0.25">
      <c r="B49" t="s">
        <v>72</v>
      </c>
      <c r="D49" t="s">
        <v>62</v>
      </c>
      <c r="E49" t="s">
        <v>73</v>
      </c>
      <c r="H49">
        <v>1</v>
      </c>
      <c r="I49">
        <v>43.8</v>
      </c>
      <c r="P49" s="2"/>
      <c r="R49"/>
    </row>
    <row r="50" spans="2:18" ht="15" customHeight="1" x14ac:dyDescent="0.25">
      <c r="B50" t="s">
        <v>99</v>
      </c>
      <c r="D50" t="s">
        <v>16</v>
      </c>
      <c r="E50" t="s">
        <v>100</v>
      </c>
      <c r="H50">
        <v>1</v>
      </c>
      <c r="I50">
        <v>43.82</v>
      </c>
      <c r="P50" s="2"/>
      <c r="R50"/>
    </row>
    <row r="51" spans="2:18" ht="15" customHeight="1" x14ac:dyDescent="0.25">
      <c r="B51" t="s">
        <v>241</v>
      </c>
      <c r="D51" t="s">
        <v>16</v>
      </c>
      <c r="E51" t="s">
        <v>19</v>
      </c>
      <c r="F51" t="s">
        <v>20</v>
      </c>
      <c r="G51" t="s">
        <v>116</v>
      </c>
      <c r="H51">
        <v>1</v>
      </c>
      <c r="I51">
        <v>20.25</v>
      </c>
      <c r="P51" s="2"/>
      <c r="R51"/>
    </row>
    <row r="52" spans="2:18" ht="15" customHeight="1" x14ac:dyDescent="0.25">
      <c r="P52" s="2"/>
      <c r="R52"/>
    </row>
    <row r="53" spans="2:18" ht="15" customHeight="1" x14ac:dyDescent="0.25">
      <c r="B53" t="s">
        <v>242</v>
      </c>
      <c r="P53" s="2"/>
      <c r="R53"/>
    </row>
    <row r="54" spans="2:18" ht="15" customHeight="1" x14ac:dyDescent="0.25">
      <c r="B54" t="s">
        <v>108</v>
      </c>
      <c r="D54" t="s">
        <v>16</v>
      </c>
      <c r="E54" t="s">
        <v>15</v>
      </c>
      <c r="F54" t="s">
        <v>17</v>
      </c>
      <c r="G54" t="s">
        <v>115</v>
      </c>
      <c r="H54">
        <v>1</v>
      </c>
      <c r="I54">
        <v>19.54</v>
      </c>
      <c r="P54" s="2"/>
      <c r="R54"/>
    </row>
    <row r="55" spans="2:18" ht="15" customHeight="1" x14ac:dyDescent="0.25">
      <c r="P55" s="2"/>
      <c r="R55"/>
    </row>
    <row r="56" spans="2:18" ht="15" customHeight="1" x14ac:dyDescent="0.25">
      <c r="B56" t="s">
        <v>238</v>
      </c>
    </row>
    <row r="57" spans="2:18" ht="15" customHeight="1" x14ac:dyDescent="0.25">
      <c r="B57" t="s">
        <v>216</v>
      </c>
      <c r="D57" t="s">
        <v>13</v>
      </c>
      <c r="E57" t="s">
        <v>12</v>
      </c>
      <c r="F57" t="s">
        <v>14</v>
      </c>
      <c r="G57" t="s">
        <v>12</v>
      </c>
      <c r="H57">
        <v>1</v>
      </c>
      <c r="I57">
        <v>410</v>
      </c>
    </row>
    <row r="59" spans="2:18" ht="15" customHeight="1" x14ac:dyDescent="0.25">
      <c r="B59" t="s">
        <v>250</v>
      </c>
    </row>
    <row r="60" spans="2:18" ht="15" customHeight="1" x14ac:dyDescent="0.25">
      <c r="B60" t="s">
        <v>252</v>
      </c>
      <c r="F60" t="s">
        <v>205</v>
      </c>
      <c r="G60" t="s">
        <v>251</v>
      </c>
      <c r="H60">
        <v>1</v>
      </c>
      <c r="I60">
        <v>19.32</v>
      </c>
    </row>
    <row r="61" spans="2:18" ht="15" customHeight="1" x14ac:dyDescent="0.25">
      <c r="B61" t="s">
        <v>287</v>
      </c>
      <c r="D61" t="s">
        <v>201</v>
      </c>
      <c r="E61" t="s">
        <v>286</v>
      </c>
      <c r="F61" t="s">
        <v>289</v>
      </c>
      <c r="G61" t="s">
        <v>288</v>
      </c>
      <c r="H61">
        <v>1</v>
      </c>
      <c r="I61">
        <v>14.65</v>
      </c>
    </row>
  </sheetData>
  <phoneticPr fontId="3" type="noConversion"/>
  <dataValidations count="10">
    <dataValidation allowBlank="1" showInputMessage="1" showErrorMessage="1" promptTitle="Part" prompt="Unique identifier for each part." sqref="A1" xr:uid="{4940AB5E-0563-4453-86B0-69A4E55A38E1}"/>
    <dataValidation allowBlank="1" showInputMessage="1" showErrorMessage="1" promptTitle="Description" prompt="Description of the part" sqref="B1" xr:uid="{A16E9EC8-FF16-4091-8C78-B65F763FD094}"/>
    <dataValidation allowBlank="1" showInputMessage="1" showErrorMessage="1" promptTitle="Preference" prompt="Is this the primary source for a part, an alternate choice, or is only one supplier available (sole-source)?" sqref="C1" xr:uid="{CB1DDC30-BBFF-4C57-9DF1-CAFF3A47AFB8}"/>
    <dataValidation allowBlank="1" showInputMessage="1" showErrorMessage="1" promptTitle="Supplier" prompt="Company that sells the part" sqref="D1" xr:uid="{43D661C2-D2D3-47F5-A9B4-EC6389AA4D1B}"/>
    <dataValidation allowBlank="1" showInputMessage="1" showErrorMessage="1" promptTitle="Supplier Part Number" prompt="Supplier's unique identifier for the part" sqref="E1" xr:uid="{58BC57CC-168F-43DE-83E9-7283475C4AC2}"/>
    <dataValidation allowBlank="1" showInputMessage="1" showErrorMessage="1" promptTitle="Manufacturer" prompt="Company that manufactures the part" sqref="F1" xr:uid="{9829D226-9235-4903-955F-D89E5AA96559}"/>
    <dataValidation allowBlank="1" showInputMessage="1" showErrorMessage="1" promptTitle="Manufacturer's Part Number" prompt="Manufacturer's unique identifier for the part" sqref="G1" xr:uid="{6E696A5F-92FA-4967-9C96-E655EA0650C3}"/>
    <dataValidation allowBlank="1" showInputMessage="1" showErrorMessage="1" promptTitle="Quantity" prompt="Number of parts needed per machine." sqref="H1" xr:uid="{F7EBCEC1-AF0A-4B5C-A402-41F9D23E6476}"/>
    <dataValidation allowBlank="1" showInputMessage="1" showErrorMessage="1" promptTitle="Unit Price" prompt="Price per part" sqref="I1" xr:uid="{333F752F-542B-4332-A90F-F9290A7923E6}"/>
    <dataValidation allowBlank="1" showInputMessage="1" showErrorMessage="1" promptTitle="Total Price" prompt="Quantity * Unit Price" sqref="J1" xr:uid="{34FED5B6-934B-4D29-85D8-FB3294449BDF}"/>
  </dataValidations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1803D9-F808-4B95-9919-6F66484515F8}">
          <x14:formula1>
            <xm:f>Helper!$A$2:$A$4</xm:f>
          </x14:formula1>
          <xm:sqref>C2:C47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7086-9290-4C1D-9300-28557D6CEBE4}">
  <dimension ref="A1:J39"/>
  <sheetViews>
    <sheetView workbookViewId="0">
      <selection activeCell="I23" sqref="A23:I24"/>
    </sheetView>
  </sheetViews>
  <sheetFormatPr defaultRowHeight="15" customHeight="1" x14ac:dyDescent="0.25"/>
  <cols>
    <col min="1" max="1" width="18.88671875" bestFit="1" customWidth="1"/>
    <col min="2" max="2" width="96.44140625" bestFit="1" customWidth="1"/>
    <col min="3" max="3" width="13.33203125" bestFit="1" customWidth="1"/>
    <col min="4" max="4" width="11" bestFit="1" customWidth="1"/>
    <col min="5" max="5" width="25.33203125" bestFit="1" customWidth="1"/>
    <col min="6" max="6" width="36.33203125" bestFit="1" customWidth="1"/>
    <col min="7" max="7" width="27.88671875" bestFit="1" customWidth="1"/>
    <col min="8" max="8" width="10.88671875" bestFit="1" customWidth="1"/>
    <col min="9" max="9" width="12.109375" bestFit="1" customWidth="1"/>
    <col min="10" max="10" width="13.109375" bestFit="1" customWidth="1"/>
  </cols>
  <sheetData>
    <row r="1" spans="1:10" ht="15" customHeight="1" x14ac:dyDescent="0.25">
      <c r="A1" s="5" t="s">
        <v>259</v>
      </c>
      <c r="B1" t="s">
        <v>107</v>
      </c>
      <c r="C1" s="5" t="s">
        <v>256</v>
      </c>
      <c r="D1" t="s">
        <v>2</v>
      </c>
      <c r="E1" t="s">
        <v>113</v>
      </c>
      <c r="F1" t="s">
        <v>3</v>
      </c>
      <c r="G1" t="s">
        <v>114</v>
      </c>
      <c r="H1" t="s">
        <v>0</v>
      </c>
      <c r="I1" t="s">
        <v>1</v>
      </c>
      <c r="J1" t="s">
        <v>111</v>
      </c>
    </row>
    <row r="2" spans="1:10" ht="15" customHeight="1" x14ac:dyDescent="0.25">
      <c r="A2" t="s">
        <v>353</v>
      </c>
      <c r="B2" t="s">
        <v>170</v>
      </c>
      <c r="C2" t="s">
        <v>254</v>
      </c>
      <c r="D2" t="s">
        <v>62</v>
      </c>
      <c r="E2" t="s">
        <v>77</v>
      </c>
      <c r="F2" t="s">
        <v>62</v>
      </c>
      <c r="H2">
        <v>1</v>
      </c>
      <c r="I2" s="2">
        <v>96.1</v>
      </c>
      <c r="J2" s="7">
        <f>TableSpooler[[#This Row],[Quantity]]*TableSpooler[[#This Row],[Unit Price]]</f>
        <v>96.1</v>
      </c>
    </row>
    <row r="3" spans="1:10" ht="15" customHeight="1" x14ac:dyDescent="0.25">
      <c r="A3" t="s">
        <v>197</v>
      </c>
      <c r="B3" t="s">
        <v>132</v>
      </c>
      <c r="D3" t="s">
        <v>16</v>
      </c>
      <c r="E3" t="s">
        <v>31</v>
      </c>
      <c r="F3" t="s">
        <v>32</v>
      </c>
      <c r="G3" t="s">
        <v>131</v>
      </c>
      <c r="H3">
        <v>2</v>
      </c>
      <c r="I3">
        <v>13.27</v>
      </c>
      <c r="J3">
        <f>TableSpooler[[#This Row],[Quantity]]*TableSpooler[[#This Row],[Unit Price]]</f>
        <v>26.54</v>
      </c>
    </row>
    <row r="4" spans="1:10" ht="15" customHeight="1" x14ac:dyDescent="0.25">
      <c r="A4" t="s">
        <v>198</v>
      </c>
      <c r="B4" t="s">
        <v>112</v>
      </c>
      <c r="D4" t="s">
        <v>4</v>
      </c>
      <c r="F4" t="s">
        <v>6</v>
      </c>
      <c r="G4" t="s">
        <v>5</v>
      </c>
      <c r="H4">
        <v>1</v>
      </c>
      <c r="I4" s="2">
        <v>44.45</v>
      </c>
      <c r="J4" s="7">
        <f>TableSpooler[[#This Row],[Quantity]]*TableSpooler[[#This Row],[Unit Price]]</f>
        <v>44.45</v>
      </c>
    </row>
    <row r="5" spans="1:10" ht="15" customHeight="1" x14ac:dyDescent="0.25">
      <c r="A5" s="5" t="s">
        <v>334</v>
      </c>
      <c r="B5" t="s">
        <v>7</v>
      </c>
      <c r="D5" t="s">
        <v>4</v>
      </c>
      <c r="E5" t="s">
        <v>8</v>
      </c>
      <c r="F5" t="s">
        <v>9</v>
      </c>
      <c r="G5" t="s">
        <v>141</v>
      </c>
      <c r="H5">
        <v>2</v>
      </c>
      <c r="I5" s="2">
        <v>8.09</v>
      </c>
      <c r="J5" s="1">
        <f>TableSpooler[[#This Row],[Quantity]]*TableSpooler[[#This Row],[Unit Price]]</f>
        <v>16.18</v>
      </c>
    </row>
    <row r="6" spans="1:10" ht="15" customHeight="1" x14ac:dyDescent="0.25">
      <c r="A6" t="s">
        <v>335</v>
      </c>
      <c r="B6" t="s">
        <v>151</v>
      </c>
      <c r="D6" t="s">
        <v>24</v>
      </c>
      <c r="E6" t="s">
        <v>53</v>
      </c>
      <c r="F6" t="s">
        <v>41</v>
      </c>
      <c r="G6" t="s">
        <v>150</v>
      </c>
      <c r="H6">
        <v>1</v>
      </c>
      <c r="I6" s="2">
        <v>5.04</v>
      </c>
      <c r="J6" s="7">
        <f>TableSpooler[[#This Row],[Quantity]]*TableSpooler[[#This Row],[Unit Price]]</f>
        <v>5.04</v>
      </c>
    </row>
    <row r="7" spans="1:10" ht="15" customHeight="1" x14ac:dyDescent="0.25">
      <c r="A7" t="s">
        <v>336</v>
      </c>
      <c r="B7" t="s">
        <v>93</v>
      </c>
      <c r="F7" t="s">
        <v>92</v>
      </c>
      <c r="G7">
        <v>3985</v>
      </c>
      <c r="H7">
        <v>1</v>
      </c>
      <c r="I7" s="1">
        <v>3.95</v>
      </c>
      <c r="J7" s="7">
        <f>TableSpooler[[#This Row],[Quantity]]*TableSpooler[[#This Row],[Unit Price]]</f>
        <v>3.95</v>
      </c>
    </row>
    <row r="8" spans="1:10" ht="15" customHeight="1" x14ac:dyDescent="0.25">
      <c r="A8" t="s">
        <v>337</v>
      </c>
      <c r="B8" t="s">
        <v>133</v>
      </c>
      <c r="D8" t="s">
        <v>16</v>
      </c>
      <c r="E8" t="s">
        <v>35</v>
      </c>
      <c r="F8" t="s">
        <v>92</v>
      </c>
      <c r="G8">
        <v>4540</v>
      </c>
      <c r="H8">
        <v>4</v>
      </c>
      <c r="I8" s="2">
        <v>3.95</v>
      </c>
      <c r="J8" s="7">
        <f>TableSpooler[[#This Row],[Quantity]]*TableSpooler[[#This Row],[Unit Price]]</f>
        <v>15.8</v>
      </c>
    </row>
    <row r="9" spans="1:10" ht="15" customHeight="1" x14ac:dyDescent="0.25">
      <c r="A9" t="s">
        <v>338</v>
      </c>
      <c r="B9" t="s">
        <v>212</v>
      </c>
      <c r="F9" t="s">
        <v>211</v>
      </c>
      <c r="G9" t="s">
        <v>213</v>
      </c>
      <c r="H9">
        <v>1</v>
      </c>
      <c r="I9" s="7"/>
      <c r="J9" s="7"/>
    </row>
    <row r="10" spans="1:10" ht="15" customHeight="1" x14ac:dyDescent="0.25">
      <c r="A10" s="5" t="s">
        <v>326</v>
      </c>
      <c r="B10" t="s">
        <v>328</v>
      </c>
      <c r="D10" t="s">
        <v>24</v>
      </c>
      <c r="E10" t="s">
        <v>42</v>
      </c>
      <c r="F10" t="s">
        <v>43</v>
      </c>
      <c r="G10" t="s">
        <v>144</v>
      </c>
      <c r="H10">
        <v>7</v>
      </c>
      <c r="I10" s="1">
        <v>2.75</v>
      </c>
      <c r="J10" s="1">
        <f>TableSpooler[[#This Row],[Quantity]]*TableSpooler[[#This Row],[Unit Price]]</f>
        <v>19.25</v>
      </c>
    </row>
    <row r="11" spans="1:10" ht="15" customHeight="1" x14ac:dyDescent="0.25">
      <c r="A11" s="5" t="s">
        <v>325</v>
      </c>
      <c r="B11" t="s">
        <v>327</v>
      </c>
      <c r="D11" t="s">
        <v>16</v>
      </c>
      <c r="E11" t="s">
        <v>324</v>
      </c>
      <c r="F11" t="s">
        <v>323</v>
      </c>
      <c r="G11" t="s">
        <v>322</v>
      </c>
      <c r="I11" s="1"/>
      <c r="J11" s="1">
        <f>TableSpooler[[#This Row],[Quantity]]*TableSpooler[[#This Row],[Unit Price]]</f>
        <v>0</v>
      </c>
    </row>
    <row r="12" spans="1:10" ht="15" customHeight="1" x14ac:dyDescent="0.25">
      <c r="A12" t="s">
        <v>339</v>
      </c>
      <c r="B12" t="s">
        <v>137</v>
      </c>
      <c r="D12" t="s">
        <v>16</v>
      </c>
      <c r="E12" t="s">
        <v>37</v>
      </c>
      <c r="F12" t="s">
        <v>22</v>
      </c>
      <c r="G12" t="s">
        <v>136</v>
      </c>
      <c r="H12">
        <v>1</v>
      </c>
      <c r="I12" s="2">
        <v>22</v>
      </c>
      <c r="J12" s="7">
        <f>TableSpooler[[#This Row],[Quantity]]*TableSpooler[[#This Row],[Unit Price]]</f>
        <v>22</v>
      </c>
    </row>
    <row r="13" spans="1:10" ht="15" customHeight="1" x14ac:dyDescent="0.25">
      <c r="A13" t="s">
        <v>340</v>
      </c>
      <c r="B13" t="s">
        <v>139</v>
      </c>
      <c r="D13" t="s">
        <v>24</v>
      </c>
      <c r="E13" t="s">
        <v>38</v>
      </c>
      <c r="F13" t="s">
        <v>39</v>
      </c>
      <c r="G13" t="s">
        <v>138</v>
      </c>
      <c r="H13">
        <v>1</v>
      </c>
      <c r="I13" s="2">
        <v>0.48</v>
      </c>
      <c r="J13" s="7">
        <f>TableSpooler[[#This Row],[Quantity]]*TableSpooler[[#This Row],[Unit Price]]</f>
        <v>0.48</v>
      </c>
    </row>
    <row r="14" spans="1:10" ht="15" customHeight="1" x14ac:dyDescent="0.25">
      <c r="A14" t="s">
        <v>341</v>
      </c>
      <c r="B14" t="s">
        <v>153</v>
      </c>
      <c r="D14" t="s">
        <v>24</v>
      </c>
      <c r="E14" t="s">
        <v>56</v>
      </c>
      <c r="F14" t="s">
        <v>57</v>
      </c>
      <c r="G14" t="s">
        <v>152</v>
      </c>
      <c r="H14">
        <v>5</v>
      </c>
      <c r="I14" s="2">
        <v>0.51</v>
      </c>
      <c r="J14" s="7">
        <f>TableSpooler[[#This Row],[Quantity]]*TableSpooler[[#This Row],[Unit Price]]</f>
        <v>2.5499999999999998</v>
      </c>
    </row>
    <row r="15" spans="1:10" ht="15" customHeight="1" x14ac:dyDescent="0.25">
      <c r="A15" t="s">
        <v>342</v>
      </c>
      <c r="B15" t="s">
        <v>154</v>
      </c>
      <c r="D15" t="s">
        <v>24</v>
      </c>
      <c r="E15" t="s">
        <v>44</v>
      </c>
      <c r="F15" t="s">
        <v>45</v>
      </c>
      <c r="G15" t="s">
        <v>145</v>
      </c>
      <c r="H15">
        <v>7</v>
      </c>
      <c r="I15" s="2">
        <v>0.15</v>
      </c>
      <c r="J15" s="7">
        <f>TableSpooler[[#This Row],[Quantity]]*TableSpooler[[#This Row],[Unit Price]]</f>
        <v>1.05</v>
      </c>
    </row>
    <row r="16" spans="1:10" ht="15" customHeight="1" x14ac:dyDescent="0.25">
      <c r="A16" t="s">
        <v>343</v>
      </c>
      <c r="B16" t="s">
        <v>157</v>
      </c>
      <c r="D16" t="s">
        <v>24</v>
      </c>
      <c r="E16" t="s">
        <v>46</v>
      </c>
      <c r="F16" t="s">
        <v>45</v>
      </c>
      <c r="G16" t="s">
        <v>147</v>
      </c>
      <c r="H16">
        <v>7</v>
      </c>
      <c r="I16" s="2">
        <v>0.1</v>
      </c>
      <c r="J16" s="7">
        <f>TableSpooler[[#This Row],[Quantity]]*TableSpooler[[#This Row],[Unit Price]]</f>
        <v>0.70000000000000007</v>
      </c>
    </row>
    <row r="17" spans="1:10" ht="15" customHeight="1" x14ac:dyDescent="0.25">
      <c r="A17" t="s">
        <v>344</v>
      </c>
      <c r="B17" t="s">
        <v>156</v>
      </c>
      <c r="D17" t="s">
        <v>24</v>
      </c>
      <c r="E17" t="s">
        <v>47</v>
      </c>
      <c r="F17" t="s">
        <v>45</v>
      </c>
      <c r="G17" t="s">
        <v>155</v>
      </c>
      <c r="H17">
        <v>4</v>
      </c>
      <c r="I17" s="2">
        <v>0.19</v>
      </c>
      <c r="J17" s="7">
        <f>TableSpooler[[#This Row],[Quantity]]*TableSpooler[[#This Row],[Unit Price]]</f>
        <v>0.76</v>
      </c>
    </row>
    <row r="18" spans="1:10" ht="15" customHeight="1" x14ac:dyDescent="0.25">
      <c r="A18" t="s">
        <v>345</v>
      </c>
      <c r="B18" t="s">
        <v>161</v>
      </c>
      <c r="D18" t="s">
        <v>24</v>
      </c>
      <c r="E18" t="s">
        <v>48</v>
      </c>
      <c r="F18" t="s">
        <v>45</v>
      </c>
      <c r="G18" t="s">
        <v>158</v>
      </c>
      <c r="H18">
        <v>4</v>
      </c>
      <c r="I18" s="2">
        <v>0.1</v>
      </c>
      <c r="J18" s="7">
        <f>TableSpooler[[#This Row],[Quantity]]*TableSpooler[[#This Row],[Unit Price]]</f>
        <v>0.4</v>
      </c>
    </row>
    <row r="19" spans="1:10" ht="15" customHeight="1" x14ac:dyDescent="0.25">
      <c r="A19" t="s">
        <v>346</v>
      </c>
      <c r="B19" t="s">
        <v>167</v>
      </c>
      <c r="D19" t="s">
        <v>24</v>
      </c>
      <c r="E19" t="s">
        <v>49</v>
      </c>
      <c r="F19" t="s">
        <v>45</v>
      </c>
      <c r="G19" t="s">
        <v>164</v>
      </c>
      <c r="H19">
        <v>4</v>
      </c>
      <c r="I19" s="2">
        <v>0.21</v>
      </c>
      <c r="J19" s="7">
        <f>TableSpooler[[#This Row],[Quantity]]*TableSpooler[[#This Row],[Unit Price]]</f>
        <v>0.84</v>
      </c>
    </row>
    <row r="20" spans="1:10" ht="15" customHeight="1" x14ac:dyDescent="0.25">
      <c r="A20" t="s">
        <v>347</v>
      </c>
      <c r="B20" t="s">
        <v>162</v>
      </c>
      <c r="D20" t="s">
        <v>24</v>
      </c>
      <c r="E20" t="s">
        <v>50</v>
      </c>
      <c r="F20" t="s">
        <v>45</v>
      </c>
      <c r="G20" t="s">
        <v>159</v>
      </c>
      <c r="H20">
        <v>4</v>
      </c>
      <c r="I20" s="2">
        <v>0.1</v>
      </c>
      <c r="J20" s="7">
        <f>TableSpooler[[#This Row],[Quantity]]*TableSpooler[[#This Row],[Unit Price]]</f>
        <v>0.4</v>
      </c>
    </row>
    <row r="21" spans="1:10" ht="15" customHeight="1" x14ac:dyDescent="0.25">
      <c r="A21" t="s">
        <v>348</v>
      </c>
      <c r="B21" t="s">
        <v>166</v>
      </c>
      <c r="D21" t="s">
        <v>24</v>
      </c>
      <c r="E21" t="s">
        <v>51</v>
      </c>
      <c r="F21" t="s">
        <v>45</v>
      </c>
      <c r="G21" t="s">
        <v>165</v>
      </c>
      <c r="H21">
        <v>2</v>
      </c>
      <c r="I21" s="2">
        <v>0.25</v>
      </c>
      <c r="J21" s="7">
        <f>TableSpooler[[#This Row],[Quantity]]*TableSpooler[[#This Row],[Unit Price]]</f>
        <v>0.5</v>
      </c>
    </row>
    <row r="22" spans="1:10" ht="15" customHeight="1" x14ac:dyDescent="0.25">
      <c r="A22" t="s">
        <v>349</v>
      </c>
      <c r="B22" t="s">
        <v>163</v>
      </c>
      <c r="D22" t="s">
        <v>24</v>
      </c>
      <c r="E22" t="s">
        <v>52</v>
      </c>
      <c r="F22" t="s">
        <v>45</v>
      </c>
      <c r="G22" t="s">
        <v>160</v>
      </c>
      <c r="H22">
        <v>2</v>
      </c>
      <c r="I22" s="2">
        <v>0.14000000000000001</v>
      </c>
      <c r="J22" s="7">
        <f>TableSpooler[[#This Row],[Quantity]]*TableSpooler[[#This Row],[Unit Price]]</f>
        <v>0.28000000000000003</v>
      </c>
    </row>
    <row r="23" spans="1:10" ht="15" customHeight="1" x14ac:dyDescent="0.25">
      <c r="A23" s="5" t="s">
        <v>350</v>
      </c>
      <c r="B23" t="s">
        <v>10</v>
      </c>
      <c r="D23" t="s">
        <v>4</v>
      </c>
      <c r="F23" t="s">
        <v>11</v>
      </c>
      <c r="H23">
        <v>1</v>
      </c>
      <c r="I23">
        <v>14.99</v>
      </c>
      <c r="J23" s="7">
        <f>TableSpooler[[#This Row],[Quantity]]*TableSpooler[[#This Row],[Unit Price]]</f>
        <v>14.99</v>
      </c>
    </row>
    <row r="24" spans="1:10" ht="15" customHeight="1" x14ac:dyDescent="0.25">
      <c r="A24" s="9" t="s">
        <v>314</v>
      </c>
      <c r="B24" s="9" t="s">
        <v>222</v>
      </c>
      <c r="C24" s="9"/>
      <c r="D24" s="9"/>
      <c r="E24" s="9"/>
      <c r="F24" s="9"/>
      <c r="G24" s="9"/>
      <c r="H24" s="9">
        <v>1</v>
      </c>
      <c r="I24" s="10"/>
      <c r="J24" s="10">
        <f>TableSpooler[[#This Row],[Quantity]]*TableSpooler[[#This Row],[Unit Price]]</f>
        <v>0</v>
      </c>
    </row>
    <row r="25" spans="1:10" ht="15" customHeight="1" x14ac:dyDescent="0.25">
      <c r="A25" s="5"/>
      <c r="B25" s="5"/>
      <c r="C25" s="5"/>
      <c r="D25" s="5"/>
      <c r="E25" s="5" t="s">
        <v>91</v>
      </c>
      <c r="F25" s="5"/>
      <c r="G25" s="5"/>
      <c r="H25" s="5"/>
      <c r="I25" s="5"/>
      <c r="J25" s="6">
        <f>SUBTOTAL(109,TableSpooler[Total Price])</f>
        <v>272.25999999999993</v>
      </c>
    </row>
    <row r="26" spans="1:10" ht="15" customHeight="1" x14ac:dyDescent="0.25">
      <c r="B26" t="s">
        <v>243</v>
      </c>
    </row>
    <row r="27" spans="1:10" ht="15" customHeight="1" x14ac:dyDescent="0.25">
      <c r="A27" s="13" t="s">
        <v>352</v>
      </c>
      <c r="B27" t="s">
        <v>175</v>
      </c>
      <c r="D27" t="s">
        <v>16</v>
      </c>
      <c r="E27" t="s">
        <v>97</v>
      </c>
      <c r="F27" t="s">
        <v>174</v>
      </c>
      <c r="G27" t="s">
        <v>176</v>
      </c>
      <c r="H27">
        <v>2</v>
      </c>
      <c r="I27">
        <v>6.97</v>
      </c>
    </row>
    <row r="29" spans="1:10" ht="15" customHeight="1" x14ac:dyDescent="0.25">
      <c r="B29" t="s">
        <v>238</v>
      </c>
    </row>
    <row r="30" spans="1:10" ht="15" customHeight="1" x14ac:dyDescent="0.25">
      <c r="B30" t="s">
        <v>101</v>
      </c>
      <c r="D30" t="s">
        <v>16</v>
      </c>
      <c r="E30" t="s">
        <v>102</v>
      </c>
      <c r="F30" t="s">
        <v>180</v>
      </c>
      <c r="G30" t="s">
        <v>181</v>
      </c>
      <c r="H30">
        <v>3</v>
      </c>
      <c r="I30">
        <v>22.51</v>
      </c>
    </row>
    <row r="31" spans="1:10" ht="15" customHeight="1" x14ac:dyDescent="0.25">
      <c r="B31" t="s">
        <v>94</v>
      </c>
      <c r="F31" t="s">
        <v>22</v>
      </c>
      <c r="G31" t="s">
        <v>95</v>
      </c>
      <c r="H31">
        <v>1</v>
      </c>
      <c r="I31">
        <v>32.1</v>
      </c>
    </row>
    <row r="32" spans="1:10" ht="15" customHeight="1" x14ac:dyDescent="0.25">
      <c r="B32" t="s">
        <v>237</v>
      </c>
      <c r="D32" t="s">
        <v>16</v>
      </c>
      <c r="E32" t="s">
        <v>36</v>
      </c>
      <c r="F32" t="s">
        <v>134</v>
      </c>
      <c r="G32">
        <v>4685</v>
      </c>
      <c r="H32">
        <v>1</v>
      </c>
      <c r="I32">
        <v>24.95</v>
      </c>
    </row>
    <row r="34" spans="2:9" ht="15" customHeight="1" x14ac:dyDescent="0.25">
      <c r="B34" t="s">
        <v>239</v>
      </c>
    </row>
    <row r="35" spans="2:9" ht="15" customHeight="1" x14ac:dyDescent="0.25">
      <c r="B35" t="s">
        <v>184</v>
      </c>
      <c r="D35" t="s">
        <v>16</v>
      </c>
      <c r="E35" t="s">
        <v>96</v>
      </c>
      <c r="F35" t="s">
        <v>172</v>
      </c>
      <c r="G35" t="s">
        <v>173</v>
      </c>
      <c r="H35">
        <v>2</v>
      </c>
      <c r="I35">
        <v>17.39</v>
      </c>
    </row>
    <row r="37" spans="2:9" ht="15" customHeight="1" x14ac:dyDescent="0.25">
      <c r="B37" t="s">
        <v>206</v>
      </c>
    </row>
    <row r="38" spans="2:9" ht="15" customHeight="1" x14ac:dyDescent="0.25">
      <c r="B38" t="s">
        <v>188</v>
      </c>
      <c r="D38" t="s">
        <v>16</v>
      </c>
      <c r="E38" t="s">
        <v>104</v>
      </c>
      <c r="F38" t="s">
        <v>183</v>
      </c>
      <c r="G38" t="s">
        <v>182</v>
      </c>
      <c r="H38">
        <v>1</v>
      </c>
      <c r="I38">
        <v>13.88</v>
      </c>
    </row>
    <row r="39" spans="2:9" ht="15" customHeight="1" x14ac:dyDescent="0.25">
      <c r="B39" t="s">
        <v>122</v>
      </c>
      <c r="D39" t="s">
        <v>62</v>
      </c>
      <c r="E39" t="s">
        <v>61</v>
      </c>
      <c r="H39">
        <v>1</v>
      </c>
      <c r="I39">
        <v>13.77</v>
      </c>
    </row>
  </sheetData>
  <dataValidations count="10">
    <dataValidation allowBlank="1" showInputMessage="1" showErrorMessage="1" promptTitle="Total Price" prompt="Quantity * Unit Price" sqref="J1" xr:uid="{482E4FA8-0EA8-4931-A9C5-770B3D59B23D}"/>
    <dataValidation allowBlank="1" showInputMessage="1" showErrorMessage="1" promptTitle="Unit Price" prompt="Price per part" sqref="I1" xr:uid="{83122B73-33AA-464E-8FD6-10E5254E0F62}"/>
    <dataValidation allowBlank="1" showInputMessage="1" showErrorMessage="1" promptTitle="Quantity" prompt="Number of parts needed per machine." sqref="H1" xr:uid="{B6D7A74D-91EB-439A-846B-7942156982F0}"/>
    <dataValidation allowBlank="1" showInputMessage="1" showErrorMessage="1" promptTitle="Manufacturer's Part Number" prompt="Manufacturer's unique identifier for the part" sqref="G1" xr:uid="{F8800531-7AAE-4EB2-822B-C0A6F312D30B}"/>
    <dataValidation allowBlank="1" showInputMessage="1" showErrorMessage="1" promptTitle="Manufacturer" prompt="Company that manufactures the part" sqref="F1" xr:uid="{582981FB-F7FA-4FDC-A18D-29D872977859}"/>
    <dataValidation allowBlank="1" showInputMessage="1" showErrorMessage="1" promptTitle="Supplier Part Number" prompt="Supplier's unique identifier for the part" sqref="E1" xr:uid="{A0A01868-44A1-4A6A-9E64-4D54413BB55C}"/>
    <dataValidation allowBlank="1" showInputMessage="1" showErrorMessage="1" promptTitle="Supplier" prompt="Company that sells the part" sqref="D1" xr:uid="{99A3DAFD-52AF-40B4-98FB-70F1E2CDCA67}"/>
    <dataValidation allowBlank="1" showInputMessage="1" showErrorMessage="1" promptTitle="Preference" prompt="Is this the primary source for a part, an alternate choice, or is only one supplier available (sole-source)?" sqref="C1" xr:uid="{2511200D-0CA6-4FFD-B5BD-832D2EE19A29}"/>
    <dataValidation allowBlank="1" showInputMessage="1" showErrorMessage="1" promptTitle="Description" prompt="Description of the part" sqref="B1" xr:uid="{714E707B-4FE4-422A-B0DE-AA5DD558D73F}"/>
    <dataValidation allowBlank="1" showInputMessage="1" showErrorMessage="1" promptTitle="Part" prompt="Unique identifier for each part." sqref="A1" xr:uid="{B332166B-973F-4D46-83F6-622A56CD20C2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Preference" error="Value must be one of the items in the table on the hidden sheet &quot;Helper.&quot;" xr:uid="{9DA876AE-04E6-48B9-8959-A8AF117AAA60}">
          <x14:formula1>
            <xm:f>Helper!$A$2:$A$4</xm:f>
          </x14:formula1>
          <xm:sqref>C2:C24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B6E4-B302-45F6-B44D-AC8D3E41427A}">
  <dimension ref="A1:Q17"/>
  <sheetViews>
    <sheetView workbookViewId="0">
      <selection activeCell="A28" sqref="A28"/>
    </sheetView>
  </sheetViews>
  <sheetFormatPr defaultRowHeight="15" customHeight="1" x14ac:dyDescent="0.25"/>
  <cols>
    <col min="1" max="1" width="15.109375" bestFit="1" customWidth="1"/>
    <col min="2" max="2" width="43.88671875" bestFit="1" customWidth="1"/>
    <col min="3" max="3" width="13.33203125" bestFit="1" customWidth="1"/>
    <col min="4" max="4" width="11" bestFit="1" customWidth="1"/>
    <col min="5" max="5" width="23.33203125" bestFit="1" customWidth="1"/>
    <col min="6" max="6" width="16.44140625" bestFit="1" customWidth="1"/>
    <col min="7" max="7" width="27.88671875" bestFit="1" customWidth="1"/>
    <col min="8" max="8" width="10.88671875" bestFit="1" customWidth="1"/>
    <col min="9" max="9" width="12.109375" bestFit="1" customWidth="1"/>
    <col min="10" max="10" width="13.109375" bestFit="1" customWidth="1"/>
  </cols>
  <sheetData>
    <row r="1" spans="1:17" ht="15" customHeight="1" x14ac:dyDescent="0.25">
      <c r="A1" s="5" t="s">
        <v>259</v>
      </c>
      <c r="B1" t="s">
        <v>107</v>
      </c>
      <c r="C1" s="5" t="s">
        <v>256</v>
      </c>
      <c r="D1" t="s">
        <v>2</v>
      </c>
      <c r="E1" t="s">
        <v>113</v>
      </c>
      <c r="F1" t="s">
        <v>3</v>
      </c>
      <c r="G1" t="s">
        <v>114</v>
      </c>
      <c r="H1" t="s">
        <v>0</v>
      </c>
      <c r="I1" t="s">
        <v>1</v>
      </c>
      <c r="J1" t="s">
        <v>111</v>
      </c>
    </row>
    <row r="2" spans="1:17" ht="15" customHeight="1" x14ac:dyDescent="0.25">
      <c r="A2" s="5"/>
      <c r="B2" t="s">
        <v>118</v>
      </c>
      <c r="C2" t="s">
        <v>254</v>
      </c>
      <c r="D2" t="s">
        <v>24</v>
      </c>
      <c r="E2" t="s">
        <v>25</v>
      </c>
      <c r="F2" t="s">
        <v>92</v>
      </c>
      <c r="G2" s="4">
        <v>181</v>
      </c>
      <c r="H2">
        <v>2</v>
      </c>
      <c r="I2" s="2">
        <v>9.9499999999999993</v>
      </c>
      <c r="J2" s="2">
        <f>TableController[[#This Row],[Unit Price]]*TableController[[#This Row],[Quantity]]</f>
        <v>19.899999999999999</v>
      </c>
    </row>
    <row r="3" spans="1:17" ht="15" customHeight="1" x14ac:dyDescent="0.25">
      <c r="B3" t="s">
        <v>146</v>
      </c>
      <c r="C3" t="s">
        <v>254</v>
      </c>
      <c r="D3" t="s">
        <v>24</v>
      </c>
      <c r="E3" t="s">
        <v>26</v>
      </c>
      <c r="F3" t="s">
        <v>92</v>
      </c>
      <c r="G3">
        <v>292</v>
      </c>
      <c r="H3">
        <v>2</v>
      </c>
      <c r="I3" s="2">
        <v>9.9499999999999993</v>
      </c>
      <c r="J3" s="2">
        <f>TableController[[#This Row],[Unit Price]]*TableController[[#This Row],[Quantity]]</f>
        <v>19.899999999999999</v>
      </c>
    </row>
    <row r="4" spans="1:17" ht="15" customHeight="1" x14ac:dyDescent="0.25">
      <c r="B4" t="s">
        <v>110</v>
      </c>
      <c r="D4" t="s">
        <v>16</v>
      </c>
      <c r="E4" t="s">
        <v>33</v>
      </c>
      <c r="F4" t="s">
        <v>34</v>
      </c>
      <c r="G4" t="s">
        <v>119</v>
      </c>
      <c r="H4">
        <v>5</v>
      </c>
      <c r="I4" s="2">
        <v>1.1299999999999999</v>
      </c>
      <c r="J4" s="2">
        <f>TableController[[#This Row],[Unit Price]]*TableController[[#This Row],[Quantity]]</f>
        <v>5.6499999999999995</v>
      </c>
    </row>
    <row r="5" spans="1:17" ht="15" customHeight="1" x14ac:dyDescent="0.25">
      <c r="A5" s="5"/>
      <c r="B5" t="s">
        <v>128</v>
      </c>
      <c r="D5" t="s">
        <v>24</v>
      </c>
      <c r="E5" t="s">
        <v>27</v>
      </c>
      <c r="F5" t="s">
        <v>28</v>
      </c>
      <c r="G5" t="s">
        <v>127</v>
      </c>
      <c r="H5">
        <v>4</v>
      </c>
      <c r="I5" s="2">
        <v>0.63</v>
      </c>
      <c r="J5" s="2">
        <f>TableController[[#This Row],[Unit Price]]*TableController[[#This Row],[Quantity]]</f>
        <v>2.52</v>
      </c>
    </row>
    <row r="6" spans="1:17" ht="15" customHeight="1" x14ac:dyDescent="0.25">
      <c r="A6" s="5"/>
      <c r="B6" s="5" t="s">
        <v>223</v>
      </c>
      <c r="C6" s="5" t="s">
        <v>254</v>
      </c>
      <c r="E6" s="5"/>
      <c r="F6" s="5" t="s">
        <v>224</v>
      </c>
      <c r="G6" s="5" t="s">
        <v>225</v>
      </c>
      <c r="H6">
        <v>1</v>
      </c>
      <c r="I6" s="1">
        <v>10.95</v>
      </c>
      <c r="J6" s="2">
        <f>TableController[[#This Row],[Unit Price]]*TableController[[#This Row],[Quantity]]</f>
        <v>10.95</v>
      </c>
    </row>
    <row r="7" spans="1:17" ht="15" customHeight="1" x14ac:dyDescent="0.25">
      <c r="A7" s="5" t="s">
        <v>329</v>
      </c>
      <c r="B7" t="s">
        <v>333</v>
      </c>
      <c r="C7" t="s">
        <v>254</v>
      </c>
      <c r="D7" t="s">
        <v>24</v>
      </c>
      <c r="E7" t="s">
        <v>330</v>
      </c>
      <c r="F7" t="s">
        <v>331</v>
      </c>
      <c r="G7" t="s">
        <v>332</v>
      </c>
      <c r="H7">
        <v>1</v>
      </c>
      <c r="I7" s="2">
        <v>2.52</v>
      </c>
      <c r="J7" s="2">
        <f>TableController[[#This Row],[Unit Price]]*TableController[[#This Row],[Quantity]]</f>
        <v>2.52</v>
      </c>
      <c r="P7" s="2"/>
      <c r="Q7" s="2"/>
    </row>
    <row r="8" spans="1:17" ht="15" customHeight="1" x14ac:dyDescent="0.25">
      <c r="A8" s="5" t="s">
        <v>91</v>
      </c>
      <c r="J8" s="2">
        <f>SUBTOTAL(109,TableController[Total Price])</f>
        <v>61.440000000000005</v>
      </c>
      <c r="P8" s="2"/>
      <c r="Q8" s="2"/>
    </row>
    <row r="9" spans="1:17" ht="15" customHeight="1" x14ac:dyDescent="0.25">
      <c r="B9" t="s">
        <v>240</v>
      </c>
      <c r="P9" s="2"/>
      <c r="Q9" s="2"/>
    </row>
    <row r="10" spans="1:17" ht="15" customHeight="1" x14ac:dyDescent="0.25">
      <c r="B10" t="s">
        <v>179</v>
      </c>
      <c r="D10" t="s">
        <v>16</v>
      </c>
      <c r="E10" t="s">
        <v>98</v>
      </c>
      <c r="F10" t="s">
        <v>178</v>
      </c>
      <c r="G10" t="s">
        <v>177</v>
      </c>
      <c r="H10">
        <v>1</v>
      </c>
      <c r="I10">
        <v>4.13</v>
      </c>
    </row>
    <row r="11" spans="1:17" ht="15" customHeight="1" x14ac:dyDescent="0.25">
      <c r="B11" t="s">
        <v>130</v>
      </c>
      <c r="D11" t="s">
        <v>24</v>
      </c>
      <c r="E11" t="s">
        <v>29</v>
      </c>
      <c r="F11" t="s">
        <v>30</v>
      </c>
      <c r="G11" t="s">
        <v>129</v>
      </c>
      <c r="H11">
        <v>1</v>
      </c>
      <c r="I11">
        <v>4.3</v>
      </c>
    </row>
    <row r="13" spans="1:17" ht="15" customHeight="1" x14ac:dyDescent="0.25">
      <c r="B13" t="s">
        <v>244</v>
      </c>
    </row>
    <row r="14" spans="1:17" ht="15" customHeight="1" x14ac:dyDescent="0.25">
      <c r="B14" t="s">
        <v>109</v>
      </c>
      <c r="D14" t="s">
        <v>16</v>
      </c>
      <c r="E14" t="s">
        <v>21</v>
      </c>
      <c r="F14" t="s">
        <v>22</v>
      </c>
      <c r="G14" t="s">
        <v>117</v>
      </c>
      <c r="H14">
        <v>1</v>
      </c>
      <c r="I14">
        <v>38.5</v>
      </c>
    </row>
    <row r="15" spans="1:17" ht="15" customHeight="1" x14ac:dyDescent="0.25">
      <c r="B15" t="s">
        <v>227</v>
      </c>
      <c r="F15" t="s">
        <v>224</v>
      </c>
      <c r="G15" t="s">
        <v>228</v>
      </c>
      <c r="H15">
        <v>1</v>
      </c>
      <c r="I15">
        <v>2.95</v>
      </c>
    </row>
    <row r="16" spans="1:17" ht="15" customHeight="1" x14ac:dyDescent="0.25">
      <c r="B16" t="s">
        <v>143</v>
      </c>
      <c r="D16" t="s">
        <v>24</v>
      </c>
      <c r="E16" t="s">
        <v>40</v>
      </c>
      <c r="F16" t="s">
        <v>41</v>
      </c>
      <c r="G16" t="s">
        <v>140</v>
      </c>
      <c r="H16">
        <v>2</v>
      </c>
      <c r="I16">
        <v>1.2</v>
      </c>
    </row>
    <row r="17" spans="2:9" ht="15" customHeight="1" x14ac:dyDescent="0.25">
      <c r="B17" t="s">
        <v>149</v>
      </c>
      <c r="D17" t="s">
        <v>24</v>
      </c>
      <c r="E17" t="s">
        <v>54</v>
      </c>
      <c r="F17" t="s">
        <v>55</v>
      </c>
      <c r="G17" t="s">
        <v>148</v>
      </c>
      <c r="H17">
        <v>1</v>
      </c>
      <c r="I17">
        <v>2.56</v>
      </c>
    </row>
  </sheetData>
  <dataValidations count="10">
    <dataValidation allowBlank="1" showInputMessage="1" showErrorMessage="1" promptTitle="Part" prompt="Unique identifier for each part." sqref="A1" xr:uid="{0FEFE1A1-43AD-4FC6-9001-AB6EB01E84C9}"/>
    <dataValidation allowBlank="1" showInputMessage="1" showErrorMessage="1" promptTitle="Description" prompt="Description of the part" sqref="B1" xr:uid="{73DB7C71-0F44-41A1-B569-852BF79155D7}"/>
    <dataValidation allowBlank="1" showInputMessage="1" showErrorMessage="1" promptTitle="Preference" prompt="Is this the primary source for a part, an alternate choice, or is only one supplier available (sole-source)?" sqref="C1" xr:uid="{268D4DD8-1734-4414-B662-7B6A2FF111A9}"/>
    <dataValidation allowBlank="1" showInputMessage="1" showErrorMessage="1" promptTitle="Supplier" prompt="Company that sells the part" sqref="D1" xr:uid="{CF46E110-73E4-4F7C-9D44-0991E3C9BBA9}"/>
    <dataValidation allowBlank="1" showInputMessage="1" showErrorMessage="1" promptTitle="Supplier Part Number" prompt="Supplier's unique identifier for the part" sqref="E1" xr:uid="{095E5AF6-AE0A-4C34-9FB2-5D19D906FCD9}"/>
    <dataValidation allowBlank="1" showInputMessage="1" showErrorMessage="1" promptTitle="Manufacturer" prompt="Company that manufactures the part" sqref="F1" xr:uid="{5EF7A667-F2CC-4ED5-B881-FB0727A16C69}"/>
    <dataValidation allowBlank="1" showInputMessage="1" showErrorMessage="1" promptTitle="Manufacturer's Part Number" prompt="Manufacturer's unique identifier for the part" sqref="G1" xr:uid="{0C80D149-246D-417D-BEAA-D72D052DC16B}"/>
    <dataValidation allowBlank="1" showInputMessage="1" showErrorMessage="1" promptTitle="Quantity" prompt="Number of parts needed per machine." sqref="H1" xr:uid="{687944FC-F8AE-478B-9623-8558D46B2A83}"/>
    <dataValidation allowBlank="1" showInputMessage="1" showErrorMessage="1" promptTitle="Unit Price" prompt="Price per part" sqref="I1" xr:uid="{C870352F-9F27-485F-8E1A-5B3B9EEAAA10}"/>
    <dataValidation allowBlank="1" showInputMessage="1" showErrorMessage="1" promptTitle="Total Price" prompt="Quantity * Unit Price" sqref="J1" xr:uid="{4BFAC0B9-918E-484F-96A4-D00663BAB88C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4FD816-0A93-42B3-8143-0928ECC0BD27}">
          <x14:formula1>
            <xm:f>Helper!$A$2:$A$4</xm:f>
          </x14:formula1>
          <xm:sqref>C2:C7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D05D-E452-4205-9D36-5099C685CCD7}">
  <dimension ref="A1:A4"/>
  <sheetViews>
    <sheetView workbookViewId="0"/>
  </sheetViews>
  <sheetFormatPr defaultRowHeight="13.2" x14ac:dyDescent="0.25"/>
  <cols>
    <col min="1" max="1" width="11.109375" customWidth="1"/>
  </cols>
  <sheetData>
    <row r="1" spans="1:1" x14ac:dyDescent="0.25">
      <c r="A1" t="s">
        <v>257</v>
      </c>
    </row>
    <row r="2" spans="1:1" x14ac:dyDescent="0.25">
      <c r="A2" t="s">
        <v>258</v>
      </c>
    </row>
    <row r="3" spans="1:1" x14ac:dyDescent="0.25">
      <c r="A3" t="s">
        <v>254</v>
      </c>
    </row>
    <row r="4" spans="1:1" x14ac:dyDescent="0.25">
      <c r="A4" t="s">
        <v>255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a06a2aab-1ff3-4080-b3c6-82af45ab1506}" enabled="1" method="Standard" siteId="{078256a4-c4a0-4e95-b107-2ae7d5db858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Extruder</vt:lpstr>
      <vt:lpstr>Spooler</vt:lpstr>
      <vt:lpstr>Controller</vt:lpstr>
      <vt:lpstr>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Johnson</cp:lastModifiedBy>
  <dcterms:modified xsi:type="dcterms:W3CDTF">2023-04-18T00:37:29Z</dcterms:modified>
</cp:coreProperties>
</file>