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damj\Git Projects\ValpoFilamentRecycler09\BOM\"/>
    </mc:Choice>
  </mc:AlternateContent>
  <xr:revisionPtr revIDLastSave="0" documentId="13_ncr:1_{A2BDD24E-0590-495F-8726-ED087699374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xtruder" sheetId="1" r:id="rId1"/>
    <sheet name="Spooler" sheetId="2" r:id="rId2"/>
    <sheet name="NEE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31" i="2"/>
  <c r="I17" i="1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9" i="2"/>
  <c r="I8" i="2"/>
  <c r="I7" i="2"/>
  <c r="I6" i="2"/>
  <c r="I5" i="2"/>
  <c r="I4" i="2"/>
  <c r="I3" i="2"/>
  <c r="I2" i="2"/>
  <c r="I6" i="1"/>
  <c r="I9" i="1"/>
  <c r="I10" i="1"/>
  <c r="I11" i="1"/>
  <c r="I13" i="1"/>
  <c r="I14" i="1"/>
  <c r="I16" i="1"/>
  <c r="I12" i="1"/>
  <c r="I15" i="1"/>
  <c r="I5" i="1"/>
  <c r="I3" i="1"/>
  <c r="I2" i="1"/>
  <c r="I23" i="1"/>
  <c r="I21" i="1"/>
  <c r="I22" i="1"/>
  <c r="I27" i="1"/>
  <c r="I4" i="1"/>
  <c r="I24" i="1"/>
  <c r="I25" i="1"/>
  <c r="I29" i="1"/>
  <c r="I31" i="1"/>
  <c r="I28" i="1"/>
  <c r="I30" i="1"/>
  <c r="I32" i="1"/>
  <c r="I33" i="1"/>
  <c r="I34" i="1"/>
  <c r="I35" i="1"/>
  <c r="I26" i="1"/>
  <c r="I18" i="1"/>
  <c r="I20" i="1"/>
  <c r="I19" i="1"/>
  <c r="I7" i="1"/>
  <c r="I8" i="1"/>
  <c r="I24" i="2" l="1"/>
  <c r="I14" i="4"/>
  <c r="I36" i="1"/>
</calcChain>
</file>

<file path=xl/sharedStrings.xml><?xml version="1.0" encoding="utf-8"?>
<sst xmlns="http://schemas.openxmlformats.org/spreadsheetml/2006/main" count="421" uniqueCount="275">
  <si>
    <t>Quantity</t>
  </si>
  <si>
    <t>Unit Price</t>
  </si>
  <si>
    <t>Supplier</t>
  </si>
  <si>
    <t>Manufactuer</t>
  </si>
  <si>
    <t xml:space="preserve">BCZAMD 3D Printer Heating Controller MKS MOSFET MOS </t>
  </si>
  <si>
    <t>AiUS Mos Red</t>
  </si>
  <si>
    <t>Amazon</t>
  </si>
  <si>
    <t>BCZAMD</t>
  </si>
  <si>
    <t>DITR-0055</t>
  </si>
  <si>
    <t>Clockwise Tools</t>
  </si>
  <si>
    <t>6mm Bore Bearing with 19mm White Plastic Square Tire 6x19x6mm</t>
  </si>
  <si>
    <t>WT0619</t>
  </si>
  <si>
    <t>VXB</t>
  </si>
  <si>
    <t xml:space="preserve">Mini Nano V3.0 ATmega328P Microcontroller Board </t>
  </si>
  <si>
    <t>Deegoo</t>
  </si>
  <si>
    <t>TUOFENG 22AWG PVC Electrical Wire Kit</t>
  </si>
  <si>
    <t>Tuofeng</t>
  </si>
  <si>
    <t>E 3D Thermocouple</t>
  </si>
  <si>
    <t>tatoko</t>
  </si>
  <si>
    <t>HGR-37-040-A</t>
  </si>
  <si>
    <t>Automation Direct</t>
  </si>
  <si>
    <t>Iron Horse</t>
  </si>
  <si>
    <t>1939-1017-ND</t>
  </si>
  <si>
    <t>Digikey</t>
  </si>
  <si>
    <t>GlobTek Inc</t>
  </si>
  <si>
    <t>Mean Well USA</t>
  </si>
  <si>
    <t>102-4574-ND</t>
  </si>
  <si>
    <t>CUI Inc</t>
  </si>
  <si>
    <t>1050-1018-ND</t>
  </si>
  <si>
    <t>Arduino</t>
  </si>
  <si>
    <t>255-2977-ND</t>
  </si>
  <si>
    <t>DigiKey</t>
  </si>
  <si>
    <t>1528-1502-ND</t>
  </si>
  <si>
    <t>1528-1446-ND</t>
  </si>
  <si>
    <t>987-1294-ND</t>
  </si>
  <si>
    <t>TT Electronics</t>
  </si>
  <si>
    <t>DS1804-010+-ND</t>
  </si>
  <si>
    <t>Maxim Integreated</t>
  </si>
  <si>
    <t>603-2120-ND</t>
  </si>
  <si>
    <t>Delta Electronics</t>
  </si>
  <si>
    <t>401-1973-ND</t>
  </si>
  <si>
    <t>C&amp;K</t>
  </si>
  <si>
    <t>1528-4540-ND</t>
  </si>
  <si>
    <t>Brushed DC Motor Gearmotor 100 RPM 8W 24VDC</t>
  </si>
  <si>
    <t>2183-4685-ND</t>
  </si>
  <si>
    <t>1655-2316-1-ND</t>
  </si>
  <si>
    <t>SMC Diode Solutions</t>
  </si>
  <si>
    <t>1050-1024-ND</t>
  </si>
  <si>
    <t>ED2989-ND</t>
  </si>
  <si>
    <t>On Shore Technology</t>
  </si>
  <si>
    <t>AE10387-ND</t>
  </si>
  <si>
    <t>Assmann WSW Components</t>
  </si>
  <si>
    <t>2368-NTE2984-ND</t>
  </si>
  <si>
    <t>NTE Electronics</t>
  </si>
  <si>
    <t>455-2247-ND</t>
  </si>
  <si>
    <t>JST Sales America</t>
  </si>
  <si>
    <t>455-2266-ND</t>
  </si>
  <si>
    <t>455-2248-ND</t>
  </si>
  <si>
    <t>455-2219-ND</t>
  </si>
  <si>
    <t>455-2249-ND</t>
  </si>
  <si>
    <t>455-2267-ND</t>
  </si>
  <si>
    <t>455-2270-ND</t>
  </si>
  <si>
    <t>455-2218-ND</t>
  </si>
  <si>
    <t>AE10342-ND</t>
  </si>
  <si>
    <t>367-1104-ND</t>
  </si>
  <si>
    <t>Cinch Connectivity Solutions</t>
  </si>
  <si>
    <t>S1012EC-40-ND</t>
  </si>
  <si>
    <t>Sullins Connector Solutions</t>
  </si>
  <si>
    <t>1N5337BRLGOSCT-ND</t>
  </si>
  <si>
    <t>On Semiconductor</t>
  </si>
  <si>
    <t>Dwyer</t>
  </si>
  <si>
    <t>DC Permanent Magnet Motor 1/3 hp</t>
  </si>
  <si>
    <t>48ZG52</t>
  </si>
  <si>
    <t>Leeson</t>
  </si>
  <si>
    <t>1041N9</t>
  </si>
  <si>
    <t>McMaster</t>
  </si>
  <si>
    <t>3641K27</t>
  </si>
  <si>
    <t>7574A11</t>
  </si>
  <si>
    <t>5556K45</t>
  </si>
  <si>
    <t>3565N1</t>
  </si>
  <si>
    <t>High Torque Set Screw Flexible Shaft Coupling - Medium Split Spider</t>
  </si>
  <si>
    <t>3565N43</t>
  </si>
  <si>
    <t>303 Stainless Steel Spider Cover for 2in Hub</t>
  </si>
  <si>
    <t>3565N61</t>
  </si>
  <si>
    <t>98870A405</t>
  </si>
  <si>
    <t>Emergency Stop Enclosed Push-Button Switch</t>
  </si>
  <si>
    <t>6785K21</t>
  </si>
  <si>
    <t>75065K68</t>
  </si>
  <si>
    <t>Mcmaster</t>
  </si>
  <si>
    <t>85385T22</t>
  </si>
  <si>
    <t>6-Point Standard Socket, 1/2" Square Drive, 12mm Size</t>
  </si>
  <si>
    <t>7149A54</t>
  </si>
  <si>
    <t>47065T521</t>
  </si>
  <si>
    <t>Aluminum Plate 0.190 (3/16) thick 1' x 1'</t>
  </si>
  <si>
    <t>P3316</t>
  </si>
  <si>
    <t>Metals Depot</t>
  </si>
  <si>
    <t>F514312</t>
  </si>
  <si>
    <t>MetalsDepot</t>
  </si>
  <si>
    <t>SQ3212</t>
  </si>
  <si>
    <t>T13111</t>
  </si>
  <si>
    <t>Precious Plastic Single Screw and Barrel</t>
  </si>
  <si>
    <t>PP-ES588L</t>
  </si>
  <si>
    <t>RobotDigg</t>
  </si>
  <si>
    <t>Precious Plastics</t>
  </si>
  <si>
    <t>Anderson Power Products Connector Kit, 600V, 10-12GA</t>
  </si>
  <si>
    <t>Waytekwire</t>
  </si>
  <si>
    <t>Anderson Power</t>
  </si>
  <si>
    <t>Total</t>
  </si>
  <si>
    <t>Adafruit</t>
  </si>
  <si>
    <t>T-Slot Photo Interrupter with 1 Meter Cable</t>
  </si>
  <si>
    <t>Arduino MKR 485 Shield</t>
  </si>
  <si>
    <t>ASX00004</t>
  </si>
  <si>
    <t>2589-33485S-ND</t>
  </si>
  <si>
    <t>259-1752-ND</t>
  </si>
  <si>
    <t>987-P165K200PNN20MN103-ND</t>
  </si>
  <si>
    <t>Emergency Stop Button</t>
  </si>
  <si>
    <t>360-FF0126BBCAEA01-ND</t>
  </si>
  <si>
    <t>Compression Load Cell</t>
  </si>
  <si>
    <t>223-FX292X-100A-0010-L-ND</t>
  </si>
  <si>
    <t>AQA211VL</t>
  </si>
  <si>
    <t>MLX75306KXZ-BAA-000-RETR-ND</t>
  </si>
  <si>
    <t>38EG41</t>
  </si>
  <si>
    <t>High Torque Set Screw Flexible Shaft Coupling - Stainless Steel Hub</t>
  </si>
  <si>
    <t>5549A13</t>
  </si>
  <si>
    <t>Description</t>
  </si>
  <si>
    <t>Power Cord, 12AWG, NEMA 5-20P, 6.56 foot</t>
  </si>
  <si>
    <t>Arduino Mega 2560</t>
  </si>
  <si>
    <t>Pushbutton, SPST, Normally Open, 0.1A, 32V</t>
  </si>
  <si>
    <t>DC/DC Converter, 5V,1.2A</t>
  </si>
  <si>
    <t>6-Point Impact Socket, Standard, 1/2" Square Drive, 1/2" Size, 1-1/2" Long</t>
  </si>
  <si>
    <t>Total Price</t>
  </si>
  <si>
    <t>Digital Indicator 0-0.5"/12.7mm Resolution 0.00005"</t>
  </si>
  <si>
    <t>Supplier Part Number</t>
  </si>
  <si>
    <t>Manufacturer Part Number</t>
  </si>
  <si>
    <t>3201776F6000(R)</t>
  </si>
  <si>
    <t>PQDE6W-Q24-S5-T</t>
  </si>
  <si>
    <t>A000067</t>
  </si>
  <si>
    <t>Standard LCD 16x2 + extras - white on blue</t>
  </si>
  <si>
    <t>D6R10 F1 LFS</t>
  </si>
  <si>
    <t>16B-23-LV</t>
  </si>
  <si>
    <t>Series 16B 1/16 Din Tempearture Controller, voltage pulse and relay output, low voltage</t>
  </si>
  <si>
    <t>Screw Terminal Block, Side-Mounted, Gray ABS Plastic, 4 Circuits</t>
  </si>
  <si>
    <t>High-Temperature Heater for Pipes and Tubes, 120" Long with Wire Leads</t>
  </si>
  <si>
    <t>High-Strength Fiberglass Electrical Tape, Silicone Adhesive, 1/2" Wide, 54 Feet Long</t>
  </si>
  <si>
    <t>Steam-Resistant High-Temperature Fiberglass Insulation, Tube, 1-1/2" Thick Wall, 1-7/8" ID, 3 Feet Long</t>
  </si>
  <si>
    <t>Solid State Relay SPST-NO 15A 75-250V</t>
  </si>
  <si>
    <t>P120PK-F17BR5K</t>
  </si>
  <si>
    <t>Potentiometer, 5k Ohm, Through Hole, 0.05W</t>
  </si>
  <si>
    <t>DS1804-010+</t>
  </si>
  <si>
    <t>Digital Potentiometer, 10k Ohm, 100 Taps, 8-PDIP</t>
  </si>
  <si>
    <t>BFB04505HHA-CF00</t>
  </si>
  <si>
    <t>Fan Blower 5VDC, 45mm L x 45mm H, 3.5 CFM (0.098m³/min), 3 Wire Leads</t>
  </si>
  <si>
    <t>Strain Gauge Load Cell, 4 Wires, 1Kg</t>
  </si>
  <si>
    <t>Pololu</t>
  </si>
  <si>
    <t>Panasonic</t>
  </si>
  <si>
    <t>SB2060TA</t>
  </si>
  <si>
    <t>Diode Schottky, 60V, 20A, Through Hole, DO-201AD</t>
  </si>
  <si>
    <t>A000066</t>
  </si>
  <si>
    <t>Arduino Uno R3</t>
  </si>
  <si>
    <t>USB-A1HSW6</t>
  </si>
  <si>
    <t>USB-A Connector, Through Hole, Right Angle</t>
  </si>
  <si>
    <t>A-2004-2-4-LPS-N-R</t>
  </si>
  <si>
    <t>6MMX19MMTIRE-WHITE</t>
  </si>
  <si>
    <t>E3D</t>
  </si>
  <si>
    <t>RJ45 (Ethernet) Jack, Right Angle, Shielded</t>
  </si>
  <si>
    <t>NTE2984</t>
  </si>
  <si>
    <t>N-Channel Power MOSFET, 60V, 17A, Through Hole, TO-220</t>
  </si>
  <si>
    <t>B2B-XH-A(LF)(SN)</t>
  </si>
  <si>
    <t>I2C / SPI Character LCD Backpack</t>
  </si>
  <si>
    <t>XHP-2</t>
  </si>
  <si>
    <t>73-7791-3</t>
  </si>
  <si>
    <t>RJ45 (Ethernet) Cable, Unshielded, 3.00' (914.4mm)</t>
  </si>
  <si>
    <t>1N5337BRLG</t>
  </si>
  <si>
    <t>Zener Diode, 4.7V, 5W, ±5%, Through Hole, Axial</t>
  </si>
  <si>
    <t>AK67421-2</t>
  </si>
  <si>
    <t>USB 2.0 Cable, A Male to Micro B Male, Shielded, 6.56' (2.00m)</t>
  </si>
  <si>
    <t>PREC040SAAN-RC</t>
  </si>
  <si>
    <t>Connector Header, Through Hole, Vertical, 0.100" (2.54mm), 40 position</t>
  </si>
  <si>
    <t>Connector Header, Through Hole, Vertical, 0.098" (2.50mm), 2 position</t>
  </si>
  <si>
    <t>B3B-XH-A(LF)(SN)</t>
  </si>
  <si>
    <t>Connector Header, Through Hole, 0.098" (2.50mm), 3 position</t>
  </si>
  <si>
    <t>Connector Housing, Free Hanging, 0.098" (2.50mm), 2 position</t>
  </si>
  <si>
    <t>XHP-3</t>
  </si>
  <si>
    <t>XHP-4</t>
  </si>
  <si>
    <t>XHP-6</t>
  </si>
  <si>
    <t>Connector Housing, Free Hanging, 0.098" (2.50mm), 3 position</t>
  </si>
  <si>
    <t>Connector Housing, Free Hanging, 0.098" (2.50mm), 4 position</t>
  </si>
  <si>
    <t>Connector Housing, Free Hanging, 0.098" (2.50mm), 6 position</t>
  </si>
  <si>
    <t>B4B-XH-A(LF)(SN)</t>
  </si>
  <si>
    <t>B5B-XH-A(LF)(SN)</t>
  </si>
  <si>
    <t>Connector Header, Through Hole, 0.098" (2.50mm), 5 position</t>
  </si>
  <si>
    <t>Connector Header, Through Hole, 0.098" (2.50mm), 4 position</t>
  </si>
  <si>
    <t>Indoor Enclosure with Hinged Cover and Knockouts, 12" x 12" x 6"</t>
  </si>
  <si>
    <t>304 Stainless Steel Wire Cloth, 3 x 3 Mesh Size, 0.27" Opening Size</t>
  </si>
  <si>
    <t>T-Slotted Framing Rails, Silver, 4-1/2" High x 1-1/2" Wide, Solid</t>
  </si>
  <si>
    <t>5915-BK &amp; 992G1-BK</t>
  </si>
  <si>
    <t>Hitec</t>
  </si>
  <si>
    <t>33485S</t>
  </si>
  <si>
    <t>Sunon Fans</t>
  </si>
  <si>
    <t>Fan Blower 12VDC Square/Rounded - 60mm L x 60mm H Vapo-Bearing™ 5.7 CFM (0.160m³/min) 2 Wire Leads</t>
  </si>
  <si>
    <t>MF60151V1-B00U-A99</t>
  </si>
  <si>
    <t>P165K200PNN20MN103</t>
  </si>
  <si>
    <t>TT Electronics/BI</t>
  </si>
  <si>
    <t>Potentiometer, 10k Ohm Logarithmic, Panel Mount, 0.1W, Solder Lug</t>
  </si>
  <si>
    <t>TE Connectivity Measurement Specialties</t>
  </si>
  <si>
    <t>FX292X-100A-0010-L</t>
  </si>
  <si>
    <t>MLX75306KXZ-BAA-000-RE</t>
  </si>
  <si>
    <t>Melexis Technologies NV</t>
  </si>
  <si>
    <t>Continuous Rotation DC Motor Servo motor, RC Hobby, 4.8 - 6VDC</t>
  </si>
  <si>
    <t>Grainger</t>
  </si>
  <si>
    <t>65E20C</t>
  </si>
  <si>
    <t>DC Speed Control, Chassis, 0 to 48V DC Voltage Output, 20 A Max. Amps</t>
  </si>
  <si>
    <t>Assembly</t>
  </si>
  <si>
    <t>Spooler</t>
  </si>
  <si>
    <t>Linear Optical Array Sensor I2C, SPI Output</t>
  </si>
  <si>
    <t>Coupler</t>
  </si>
  <si>
    <t>Hopper</t>
  </si>
  <si>
    <t>Screw</t>
  </si>
  <si>
    <t>Motor</t>
  </si>
  <si>
    <t>6061-T6511 Aluminum Square, 2.5" x 2.5"</t>
  </si>
  <si>
    <t>Tatoko 8 x 40mm 100W Cartridge Heater 3 pieces</t>
  </si>
  <si>
    <t>Heater Plug</t>
  </si>
  <si>
    <t>Heater Receptacle</t>
  </si>
  <si>
    <t>Machine Key, 1018-1045 Steel, 1/4" x 1/4", 1-1/4" Long, Oversized</t>
  </si>
  <si>
    <t>304 Stainless Steel, Flat, 1/4" X 3-1/2"</t>
  </si>
  <si>
    <t>A500 Rectangle Steel Tube, 3 x 1 x 11 GA (.120 wall)</t>
  </si>
  <si>
    <t>Nozzle</t>
  </si>
  <si>
    <t>Fixture</t>
  </si>
  <si>
    <t>Control Box</t>
  </si>
  <si>
    <t>Slack Sensor</t>
  </si>
  <si>
    <t>Fan</t>
  </si>
  <si>
    <t>Diameter Sensor</t>
  </si>
  <si>
    <t>Omega</t>
  </si>
  <si>
    <t>RMJ-K-R</t>
  </si>
  <si>
    <t>Newark</t>
  </si>
  <si>
    <t>Thermocouple Connector, RMJ Series, Panel Jack, Round, Type K, Socket, Miniature</t>
  </si>
  <si>
    <t>31AC5650</t>
  </si>
  <si>
    <t>Thermocouple Connector, SMPW Series, Miniature, Type K, Plug</t>
  </si>
  <si>
    <t>30AC8456</t>
  </si>
  <si>
    <t>SMPW-K-M</t>
  </si>
  <si>
    <t>Spooler Enclosure</t>
  </si>
  <si>
    <t>Extruder Enclosure</t>
  </si>
  <si>
    <t>TE Connectivity</t>
  </si>
  <si>
    <t>Electronics</t>
  </si>
  <si>
    <t>Arduino UNO</t>
  </si>
  <si>
    <t>EXTRA PARTS</t>
  </si>
  <si>
    <t>SE-600-24</t>
  </si>
  <si>
    <t>1866-4480-ND</t>
  </si>
  <si>
    <t>AC/DC Converter, 24V, 25A</t>
  </si>
  <si>
    <t>Dart Controls</t>
  </si>
  <si>
    <t>NOT PRESENT OR REMOVE</t>
  </si>
  <si>
    <t>NOT PRESENT</t>
  </si>
  <si>
    <t>MFA Como Drills</t>
  </si>
  <si>
    <t>942DLN Series Gearbox &amp; DC Motor, 12V</t>
  </si>
  <si>
    <t>942DLN</t>
  </si>
  <si>
    <t>881 Series Parallel Shaft Reducer, 143:1 Ratio, 12 RPM output @ 1725 RPM input</t>
  </si>
  <si>
    <t>Bison Gear</t>
  </si>
  <si>
    <t>060-881-0143</t>
  </si>
  <si>
    <t>Helical Gearbox, 40:1 Ratio, 44 RPM output @ 1750 RPM input</t>
  </si>
  <si>
    <t>TOBSUN</t>
  </si>
  <si>
    <t>EA60-12V</t>
  </si>
  <si>
    <t>DC/DC Converter, 24V input, 12V, 5A output</t>
  </si>
  <si>
    <t>General purpose type K thermocouple with #6 spade terminals</t>
  </si>
  <si>
    <t>122095-01</t>
  </si>
  <si>
    <t>IEC-C13 Power Connector</t>
  </si>
  <si>
    <t>DC Power Wall Wort, 12V, 2A</t>
  </si>
  <si>
    <t>Power Cord, C13</t>
  </si>
  <si>
    <t>Barrel Jack Connector, Panel Mount</t>
  </si>
  <si>
    <t>SparkFun Transceiver Breakout - RS-485</t>
  </si>
  <si>
    <t>SparkFun</t>
  </si>
  <si>
    <t>BOB-10124</t>
  </si>
  <si>
    <t>Got it?</t>
  </si>
  <si>
    <t>IEC-A-2</t>
  </si>
  <si>
    <t>Adam Tech</t>
  </si>
  <si>
    <t>2057-IEC-A-2-ND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</si>
</sst>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8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0" fillId="0" borderId="0" xfId="0"/>
    <xf numFmtId="164" fontId="0" fillId="0" borderId="0" xfId="1" applyNumberFormat="1" applyFont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quotePrefix="1" applyNumberFormat="1"/>
    <xf numFmtId="0" fontId="2" fillId="0" borderId="0" xfId="0" applyFont="1"/>
    <xf numFmtId="0" fontId="2" fillId="0" borderId="0" xfId="0" applyFont="1" applyFill="1" applyAlignment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Fill="1"/>
    <xf numFmtId="164" fontId="0" fillId="0" borderId="0" xfId="1" applyNumberFormat="1" applyFont="1" applyAlignment="1"/>
    <xf numFmtId="164" fontId="0" fillId="0" borderId="0" xfId="1" applyNumberFormat="1" applyFont="1" applyFill="1"/>
    <xf numFmtId="0" fontId="4" fillId="0" borderId="0" xfId="2" applyFill="1"/>
    <xf numFmtId="0" fontId="0" fillId="2" borderId="0" xfId="0" applyFill="1"/>
    <xf numFmtId="164" fontId="0" fillId="2" borderId="0" xfId="0" applyNumberFormat="1" applyFill="1"/>
    <xf numFmtId="164" fontId="0" fillId="2" borderId="0" xfId="1" applyNumberFormat="1" applyFont="1" applyFill="1" applyAlignment="1"/>
  </cellXfs>
  <cellStyles count="3">
    <cellStyle name="Currency" xfId="1" builtinId="4"/>
    <cellStyle name="Hyperlink" xfId="2" builtinId="8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1DE25-1017-49FB-B58C-151DD971B349}" name="TableExtruder" displayName="TableExtruder" ref="A1:I36" totalsRowCount="1" dataCellStyle="Normal">
  <autoFilter ref="A1:I35" xr:uid="{6961DE25-1017-49FB-B58C-151DD971B349}"/>
  <sortState xmlns:xlrd2="http://schemas.microsoft.com/office/spreadsheetml/2017/richdata2" ref="A2:I35">
    <sortCondition ref="C1:C35"/>
  </sortState>
  <tableColumns count="9">
    <tableColumn id="12" xr3:uid="{C633C4DA-E9F1-49FB-8240-86247B964FE1}" name="Assembly" totalsRowDxfId="32"/>
    <tableColumn id="2" xr3:uid="{DAB1913A-18D2-4D9A-9708-032A60B6BC64}" name="Description" totalsRowDxfId="31" dataCellStyle="Normal"/>
    <tableColumn id="7" xr3:uid="{EC3749CD-9468-4676-8AAA-2DE4FA028800}" name="Supplier" totalsRowDxfId="30" dataCellStyle="Normal"/>
    <tableColumn id="3" xr3:uid="{FBFB3CD0-7BF1-4266-8755-35F85270404A}" name="Supplier Part Number" totalsRowLabel="Total" totalsRowDxfId="29" dataCellStyle="Normal"/>
    <tableColumn id="8" xr3:uid="{70763CA8-03EB-4064-9534-D2C0729DD10E}" name="Manufactuer" totalsRowDxfId="28" dataCellStyle="Normal"/>
    <tableColumn id="9" xr3:uid="{9D792AB2-8329-471D-9251-7B5C39551B6D}" name="Manufacturer Part Number" totalsRowDxfId="27"/>
    <tableColumn id="4" xr3:uid="{6C81D9F0-6082-4928-8091-DA45D848F33F}" name="Quantity" totalsRowDxfId="26" dataCellStyle="Normal"/>
    <tableColumn id="5" xr3:uid="{D2BF7368-0F05-4426-9AF7-A4A54F97F689}" name="Unit Price" dataDxfId="25" totalsRowDxfId="24" dataCellStyle="Currency"/>
    <tableColumn id="6" xr3:uid="{816B8560-23EB-4218-8B09-04C10060E74B}" name="Total Price" totalsRowFunction="sum" dataDxfId="23" totalsRowDxfId="22" dataCellStyle="Currency">
      <calculatedColumnFormula>TableExtruder[[#This Row],[Quantity]]*TableExtruder[[#This Row],[Unit 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8DB7C-B8C9-46D9-9175-857AA71A03C3}" name="TableSpooler" displayName="TableSpooler" ref="A1:I24" totalsRowCount="1" dataCellStyle="Normal">
  <autoFilter ref="A1:I23" xr:uid="{9548DB7C-B8C9-46D9-9175-857AA71A03C3}"/>
  <tableColumns count="9">
    <tableColumn id="12" xr3:uid="{02FE56AC-0EFC-42AA-8A79-A19D1265C334}" name="Assembly" totalsRowDxfId="21"/>
    <tableColumn id="2" xr3:uid="{6C7F5790-A2D7-49D5-98CC-5347EEBCB1ED}" name="Description" totalsRowDxfId="20" dataCellStyle="Normal"/>
    <tableColumn id="7" xr3:uid="{FF40B9DA-8160-42B4-A04B-59C3988A3C5E}" name="Supplier" totalsRowDxfId="19" dataCellStyle="Normal"/>
    <tableColumn id="3" xr3:uid="{66B504B5-4CA8-4C40-909D-18E9AADA1F9D}" name="Supplier Part Number" totalsRowLabel="Total" totalsRowDxfId="18" dataCellStyle="Normal"/>
    <tableColumn id="8" xr3:uid="{B1FBFAC4-450D-465B-8926-44EA92A1276B}" name="Manufactuer" totalsRowDxfId="17" dataCellStyle="Normal"/>
    <tableColumn id="9" xr3:uid="{42F90968-E8D4-4DE3-8E2B-F702BB9EC99B}" name="Manufacturer Part Number" totalsRowDxfId="16"/>
    <tableColumn id="4" xr3:uid="{E176CC47-E8BA-4A8D-9C82-D7F685B8FC85}" name="Quantity" totalsRowDxfId="15" dataCellStyle="Normal"/>
    <tableColumn id="5" xr3:uid="{CECFF550-A5B4-494E-8824-FFDC20FE1F96}" name="Unit Price" dataDxfId="14" totalsRowDxfId="13" dataCellStyle="Currency"/>
    <tableColumn id="6" xr3:uid="{5C811821-7EC0-4CCE-ABD1-E409C90F00A8}" name="Total Price" totalsRowFunction="sum" dataDxfId="12" totalsRowDxfId="11" dataCellStyle="Currency">
      <calculatedColumnFormula>TableSpooler[[#This Row],[Quantity]]*TableSpooler[[#This Row],[Unit 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8F8FC9-89F7-4F5F-A0A1-985E1699572D}" name="TableNeed" displayName="TableNeed" ref="A1:I14" totalsRowCount="1" dataCellStyle="Normal">
  <autoFilter ref="A1:I13" xr:uid="{DB8F8FC9-89F7-4F5F-A0A1-985E1699572D}"/>
  <sortState xmlns:xlrd2="http://schemas.microsoft.com/office/spreadsheetml/2017/richdata2" ref="A2:I9">
    <sortCondition ref="C1:C9"/>
  </sortState>
  <tableColumns count="9">
    <tableColumn id="12" xr3:uid="{2B5E4D02-1DE1-4D79-9E55-192E36B3EA77}" name="Got it?" totalsRowDxfId="8"/>
    <tableColumn id="2" xr3:uid="{E6F3A558-4A17-4A36-B2DB-42B6CC1D4C39}" name="Description" totalsRowDxfId="7" dataCellStyle="Normal"/>
    <tableColumn id="7" xr3:uid="{B387B6B1-B163-41DB-A8A1-86EF869C85DF}" name="Supplier" totalsRowDxfId="6" dataCellStyle="Normal"/>
    <tableColumn id="3" xr3:uid="{C6D04B3B-2A8B-436B-89D6-8B449FADB069}" name="Supplier Part Number" totalsRowLabel="Total" totalsRowDxfId="5" dataCellStyle="Normal"/>
    <tableColumn id="8" xr3:uid="{FE34EFDD-6631-41FE-B1FB-5DA4EA7CE799}" name="Manufactuer" totalsRowDxfId="4" dataCellStyle="Normal"/>
    <tableColumn id="9" xr3:uid="{BC7120C6-C05C-42E5-9B07-28CBA3BB206C}" name="Manufacturer Part Number" totalsRowDxfId="3"/>
    <tableColumn id="4" xr3:uid="{5967AF1C-97BD-47B7-A930-6C2111F8E15C}" name="Quantity" totalsRowDxfId="2" dataCellStyle="Normal"/>
    <tableColumn id="5" xr3:uid="{17C58ECF-F320-4E4E-B49F-27F8753AC79E}" name="Unit Price" dataDxfId="10" totalsRowDxfId="1" dataCellStyle="Currency"/>
    <tableColumn id="6" xr3:uid="{F9DFD496-D9A7-4553-8507-8E6AA33D3D67}" name="Total Price" totalsRowFunction="sum" dataDxfId="9" totalsRowDxfId="0" dataCellStyle="Currency">
      <calculatedColumnFormula>IF(TableNeed[[#This Row],[Got it?]]=FALSE, TableNeed[[#This Row],[Unit Price]]*TableNeed[[#This Row],[Quantity]],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BCZAMD-Printer-Heating-Controller-Extruder/dp/B07R292KX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8"/>
  <sheetViews>
    <sheetView topLeftCell="A4" zoomScaleNormal="100" workbookViewId="0">
      <selection activeCell="B12" sqref="B12"/>
    </sheetView>
  </sheetViews>
  <sheetFormatPr defaultColWidth="9.109375" defaultRowHeight="15" customHeight="1" x14ac:dyDescent="0.25"/>
  <cols>
    <col min="1" max="1" width="11.88671875" bestFit="1" customWidth="1"/>
    <col min="2" max="2" width="90" bestFit="1" customWidth="1"/>
    <col min="3" max="3" width="16" bestFit="1" customWidth="1"/>
    <col min="4" max="4" width="30.109375" bestFit="1" customWidth="1"/>
    <col min="5" max="5" width="26" style="1" bestFit="1" customWidth="1"/>
    <col min="6" max="6" width="27.88671875" style="1" bestFit="1" customWidth="1"/>
    <col min="7" max="7" width="10.88671875" bestFit="1" customWidth="1"/>
    <col min="8" max="8" width="12.109375" style="1" bestFit="1" customWidth="1"/>
    <col min="9" max="9" width="13.109375" style="1" bestFit="1" customWidth="1"/>
    <col min="10" max="11" width="13.109375" bestFit="1" customWidth="1"/>
    <col min="12" max="13" width="13.109375" style="1" bestFit="1" customWidth="1"/>
    <col min="14" max="14" width="10.88671875" style="1" bestFit="1" customWidth="1"/>
    <col min="15" max="15" width="12.109375" style="4" bestFit="1" customWidth="1"/>
    <col min="16" max="16" width="7.5546875" style="4" bestFit="1" customWidth="1"/>
    <col min="17" max="16384" width="9.109375" style="1"/>
  </cols>
  <sheetData>
    <row r="1" spans="1:16" ht="15" customHeight="1" x14ac:dyDescent="0.25">
      <c r="A1" s="8" t="s">
        <v>212</v>
      </c>
      <c r="B1" s="1" t="s">
        <v>124</v>
      </c>
      <c r="C1" s="1" t="s">
        <v>2</v>
      </c>
      <c r="D1" s="1" t="s">
        <v>132</v>
      </c>
      <c r="E1" s="1" t="s">
        <v>3</v>
      </c>
      <c r="F1" s="1" t="s">
        <v>133</v>
      </c>
      <c r="G1" s="1" t="s">
        <v>0</v>
      </c>
      <c r="H1" s="1" t="s">
        <v>1</v>
      </c>
      <c r="I1" s="1" t="s">
        <v>130</v>
      </c>
      <c r="J1" s="1"/>
      <c r="K1" s="1"/>
      <c r="O1" s="1"/>
      <c r="P1" s="1"/>
    </row>
    <row r="2" spans="1:16" ht="15" customHeight="1" x14ac:dyDescent="0.25">
      <c r="A2" s="13" t="s">
        <v>227</v>
      </c>
      <c r="B2" s="3" t="s">
        <v>225</v>
      </c>
      <c r="C2" s="3" t="s">
        <v>97</v>
      </c>
      <c r="D2" s="3" t="s">
        <v>99</v>
      </c>
      <c r="E2" s="3" t="s">
        <v>97</v>
      </c>
      <c r="G2" s="3">
        <v>1</v>
      </c>
      <c r="H2" s="2">
        <v>12.22</v>
      </c>
      <c r="I2" s="4">
        <f>TableExtruder[[#This Row],[Quantity]]*TableExtruder[[#This Row],[Unit Price]]</f>
        <v>12.22</v>
      </c>
      <c r="J2" s="1"/>
      <c r="K2" s="1"/>
      <c r="O2" s="1"/>
      <c r="P2" s="1"/>
    </row>
    <row r="3" spans="1:16" ht="15" customHeight="1" x14ac:dyDescent="0.25">
      <c r="A3" s="13" t="s">
        <v>226</v>
      </c>
      <c r="B3" s="3" t="s">
        <v>219</v>
      </c>
      <c r="C3" s="3" t="s">
        <v>97</v>
      </c>
      <c r="D3" s="3" t="s">
        <v>98</v>
      </c>
      <c r="E3" s="3" t="s">
        <v>97</v>
      </c>
      <c r="G3" s="3">
        <v>1</v>
      </c>
      <c r="H3" s="2">
        <v>5.78</v>
      </c>
      <c r="I3" s="4">
        <f>TableExtruder[[#This Row],[Quantity]]*TableExtruder[[#This Row],[Unit Price]]</f>
        <v>5.78</v>
      </c>
      <c r="J3" s="1"/>
      <c r="K3" s="1"/>
      <c r="O3" s="1"/>
      <c r="P3" s="1"/>
    </row>
    <row r="4" spans="1:16" ht="15" customHeight="1" x14ac:dyDescent="0.25">
      <c r="A4" s="13" t="s">
        <v>226</v>
      </c>
      <c r="B4" s="3" t="s">
        <v>220</v>
      </c>
      <c r="C4" s="3" t="s">
        <v>6</v>
      </c>
      <c r="D4" s="3"/>
      <c r="E4" s="3" t="s">
        <v>18</v>
      </c>
      <c r="G4" s="3">
        <v>1</v>
      </c>
      <c r="H4" s="2">
        <v>12.99</v>
      </c>
      <c r="I4" s="4">
        <f>TableExtruder[[#This Row],[Quantity]]*TableExtruder[[#This Row],[Unit Price]]</f>
        <v>12.99</v>
      </c>
      <c r="J4" s="1"/>
      <c r="K4" s="1"/>
      <c r="O4" s="1"/>
      <c r="P4" s="1"/>
    </row>
    <row r="5" spans="1:16" ht="15" customHeight="1" x14ac:dyDescent="0.25">
      <c r="A5" s="13" t="s">
        <v>217</v>
      </c>
      <c r="B5" s="3" t="s">
        <v>224</v>
      </c>
      <c r="C5" s="3" t="s">
        <v>97</v>
      </c>
      <c r="D5" s="3" t="s">
        <v>96</v>
      </c>
      <c r="E5" s="3" t="s">
        <v>97</v>
      </c>
      <c r="G5" s="3">
        <v>1</v>
      </c>
      <c r="H5" s="2">
        <v>5.84</v>
      </c>
      <c r="I5" s="4">
        <f>TableExtruder[[#This Row],[Quantity]]*TableExtruder[[#This Row],[Unit Price]]</f>
        <v>5.84</v>
      </c>
      <c r="J5" s="1"/>
      <c r="K5" s="1"/>
      <c r="O5" s="1"/>
      <c r="P5" s="1"/>
    </row>
    <row r="6" spans="1:16" ht="15" customHeight="1" x14ac:dyDescent="0.25">
      <c r="A6" s="13" t="s">
        <v>217</v>
      </c>
      <c r="B6" s="3" t="s">
        <v>100</v>
      </c>
      <c r="C6" s="3" t="s">
        <v>102</v>
      </c>
      <c r="D6" s="3" t="s">
        <v>101</v>
      </c>
      <c r="E6" s="3" t="s">
        <v>103</v>
      </c>
      <c r="G6" s="3">
        <v>1</v>
      </c>
      <c r="H6" s="2">
        <v>120</v>
      </c>
      <c r="I6" s="4">
        <f>TableExtruder[[#This Row],[Quantity]]*TableExtruder[[#This Row],[Unit Price]]</f>
        <v>120</v>
      </c>
      <c r="J6" s="1"/>
      <c r="K6" s="1"/>
      <c r="O6" s="1"/>
      <c r="P6" s="1"/>
    </row>
    <row r="7" spans="1:16" ht="15" customHeight="1" x14ac:dyDescent="0.25">
      <c r="A7" s="3" t="s">
        <v>217</v>
      </c>
      <c r="B7" s="1" t="s">
        <v>143</v>
      </c>
      <c r="C7" s="1" t="s">
        <v>75</v>
      </c>
      <c r="D7" s="1" t="s">
        <v>77</v>
      </c>
      <c r="G7" s="1">
        <v>1</v>
      </c>
      <c r="H7" s="4">
        <v>12.64</v>
      </c>
      <c r="I7" s="4">
        <f>TableExtruder[[#This Row],[Quantity]]*TableExtruder[[#This Row],[Unit Price]]</f>
        <v>12.64</v>
      </c>
      <c r="J7" s="1"/>
      <c r="K7" s="1"/>
      <c r="O7" s="1"/>
      <c r="P7" s="1"/>
    </row>
    <row r="8" spans="1:16" ht="15" customHeight="1" x14ac:dyDescent="0.25">
      <c r="A8" s="3" t="s">
        <v>217</v>
      </c>
      <c r="B8" s="1" t="s">
        <v>144</v>
      </c>
      <c r="C8" s="1" t="s">
        <v>75</v>
      </c>
      <c r="D8" s="1" t="s">
        <v>78</v>
      </c>
      <c r="G8" s="1">
        <v>1</v>
      </c>
      <c r="H8" s="4">
        <v>15.2</v>
      </c>
      <c r="I8" s="4">
        <f>TableExtruder[[#This Row],[Quantity]]*TableExtruder[[#This Row],[Unit Price]]</f>
        <v>15.2</v>
      </c>
      <c r="J8" s="1"/>
      <c r="K8" s="1"/>
      <c r="O8" s="1"/>
      <c r="P8" s="1"/>
    </row>
    <row r="9" spans="1:16" ht="15" customHeight="1" x14ac:dyDescent="0.25">
      <c r="A9" s="13" t="s">
        <v>215</v>
      </c>
      <c r="B9" s="3" t="s">
        <v>122</v>
      </c>
      <c r="C9" s="3" t="s">
        <v>75</v>
      </c>
      <c r="D9" s="3" t="s">
        <v>79</v>
      </c>
      <c r="E9" s="3"/>
      <c r="G9" s="3">
        <v>1</v>
      </c>
      <c r="H9" s="2">
        <v>48.24</v>
      </c>
      <c r="I9" s="4">
        <f>TableExtruder[[#This Row],[Quantity]]*TableExtruder[[#This Row],[Unit Price]]</f>
        <v>48.24</v>
      </c>
      <c r="J9" s="1"/>
      <c r="K9" s="1"/>
      <c r="O9" s="1"/>
      <c r="P9" s="1"/>
    </row>
    <row r="10" spans="1:16" ht="15" customHeight="1" x14ac:dyDescent="0.25">
      <c r="A10" s="13" t="s">
        <v>215</v>
      </c>
      <c r="B10" s="3" t="s">
        <v>80</v>
      </c>
      <c r="C10" s="3" t="s">
        <v>75</v>
      </c>
      <c r="D10" s="3" t="s">
        <v>81</v>
      </c>
      <c r="E10" s="3"/>
      <c r="G10" s="3">
        <v>1</v>
      </c>
      <c r="H10" s="2">
        <v>16.18</v>
      </c>
      <c r="I10" s="4">
        <f>TableExtruder[[#This Row],[Quantity]]*TableExtruder[[#This Row],[Unit Price]]</f>
        <v>16.18</v>
      </c>
      <c r="J10" s="1"/>
      <c r="K10" s="1"/>
      <c r="O10" s="1"/>
      <c r="P10" s="1"/>
    </row>
    <row r="11" spans="1:16" ht="15" customHeight="1" x14ac:dyDescent="0.25">
      <c r="A11" s="13" t="s">
        <v>215</v>
      </c>
      <c r="B11" s="3" t="s">
        <v>82</v>
      </c>
      <c r="C11" s="3" t="s">
        <v>75</v>
      </c>
      <c r="D11" s="3" t="s">
        <v>83</v>
      </c>
      <c r="E11" s="3"/>
      <c r="G11" s="3">
        <v>1</v>
      </c>
      <c r="H11" s="2">
        <v>27.8</v>
      </c>
      <c r="I11" s="4">
        <f>TableExtruder[[#This Row],[Quantity]]*TableExtruder[[#This Row],[Unit Price]]</f>
        <v>27.8</v>
      </c>
      <c r="J11" s="1"/>
      <c r="K11" s="1"/>
      <c r="O11" s="1"/>
      <c r="P11" s="1"/>
    </row>
    <row r="12" spans="1:16" ht="15" customHeight="1" x14ac:dyDescent="0.25">
      <c r="A12" s="13" t="s">
        <v>215</v>
      </c>
      <c r="B12" s="3" t="s">
        <v>223</v>
      </c>
      <c r="C12" s="3" t="s">
        <v>75</v>
      </c>
      <c r="D12" s="3" t="s">
        <v>84</v>
      </c>
      <c r="E12" s="3"/>
      <c r="G12" s="3">
        <v>1</v>
      </c>
      <c r="H12" s="2">
        <v>8.34</v>
      </c>
      <c r="I12" s="4">
        <f>TableExtruder[[#This Row],[Quantity]]*TableExtruder[[#This Row],[Unit Price]]</f>
        <v>8.34</v>
      </c>
      <c r="J12" s="1"/>
      <c r="K12" s="1"/>
      <c r="O12" s="1"/>
      <c r="P12" s="1"/>
    </row>
    <row r="13" spans="1:16" ht="15" customHeight="1" x14ac:dyDescent="0.25">
      <c r="A13" s="13" t="s">
        <v>215</v>
      </c>
      <c r="B13" s="3" t="s">
        <v>90</v>
      </c>
      <c r="C13" s="3" t="s">
        <v>88</v>
      </c>
      <c r="D13" s="3" t="s">
        <v>91</v>
      </c>
      <c r="E13" s="3"/>
      <c r="G13" s="3">
        <v>1</v>
      </c>
      <c r="H13" s="2">
        <v>7.41</v>
      </c>
      <c r="I13" s="4">
        <f>TableExtruder[[#This Row],[Quantity]]*TableExtruder[[#This Row],[Unit Price]]</f>
        <v>7.41</v>
      </c>
      <c r="J13" s="1"/>
      <c r="K13" s="1"/>
      <c r="O13" s="1"/>
      <c r="P13" s="1"/>
    </row>
    <row r="14" spans="1:16" ht="15" customHeight="1" x14ac:dyDescent="0.25">
      <c r="A14" s="13" t="s">
        <v>215</v>
      </c>
      <c r="B14" s="3" t="s">
        <v>129</v>
      </c>
      <c r="C14" s="3" t="s">
        <v>75</v>
      </c>
      <c r="D14" s="3" t="s">
        <v>123</v>
      </c>
      <c r="E14" s="3"/>
      <c r="G14" s="3">
        <v>1</v>
      </c>
      <c r="H14" s="2">
        <v>5.66</v>
      </c>
      <c r="I14" s="4">
        <f>TableExtruder[[#This Row],[Quantity]]*TableExtruder[[#This Row],[Unit Price]]</f>
        <v>5.66</v>
      </c>
      <c r="J14" s="1"/>
      <c r="K14" s="1"/>
      <c r="O14" s="1"/>
      <c r="P14" s="1"/>
    </row>
    <row r="15" spans="1:16" ht="15" customHeight="1" x14ac:dyDescent="0.25">
      <c r="A15" s="13" t="s">
        <v>216</v>
      </c>
      <c r="B15" s="3" t="s">
        <v>93</v>
      </c>
      <c r="C15" s="3" t="s">
        <v>95</v>
      </c>
      <c r="D15" s="3" t="s">
        <v>94</v>
      </c>
      <c r="E15" s="3" t="s">
        <v>95</v>
      </c>
      <c r="G15" s="3">
        <v>1</v>
      </c>
      <c r="H15" s="2">
        <v>29.38</v>
      </c>
      <c r="I15" s="4">
        <f>TableExtruder[[#This Row],[Quantity]]*TableExtruder[[#This Row],[Unit Price]]</f>
        <v>29.38</v>
      </c>
      <c r="J15" s="1"/>
      <c r="K15" s="1"/>
      <c r="O15" s="1"/>
      <c r="P15" s="1"/>
    </row>
    <row r="16" spans="1:16" ht="15" customHeight="1" x14ac:dyDescent="0.25">
      <c r="A16" s="13" t="s">
        <v>216</v>
      </c>
      <c r="B16" s="3" t="s">
        <v>193</v>
      </c>
      <c r="C16" s="3" t="s">
        <v>88</v>
      </c>
      <c r="D16" s="3" t="s">
        <v>89</v>
      </c>
      <c r="E16" s="3"/>
      <c r="G16" s="3">
        <v>1</v>
      </c>
      <c r="H16" s="2">
        <v>15.1</v>
      </c>
      <c r="I16" s="4">
        <f>TableExtruder[[#This Row],[Quantity]]*TableExtruder[[#This Row],[Unit Price]]</f>
        <v>15.1</v>
      </c>
      <c r="J16" s="1"/>
      <c r="K16" s="1"/>
      <c r="O16" s="1"/>
      <c r="P16" s="1"/>
    </row>
    <row r="17" spans="1:16" ht="15" customHeight="1" x14ac:dyDescent="0.25">
      <c r="A17" t="s">
        <v>218</v>
      </c>
      <c r="B17" s="3" t="s">
        <v>255</v>
      </c>
      <c r="C17" s="3"/>
      <c r="D17" s="3"/>
      <c r="E17" s="3" t="s">
        <v>256</v>
      </c>
      <c r="F17" s="1" t="s">
        <v>257</v>
      </c>
      <c r="G17" s="3">
        <v>1</v>
      </c>
      <c r="H17" s="2"/>
      <c r="I17" s="4">
        <f>TableExtruder[[#This Row],[Quantity]]*TableExtruder[[#This Row],[Unit Price]]</f>
        <v>0</v>
      </c>
      <c r="J17" s="1"/>
      <c r="K17" s="1"/>
      <c r="O17" s="1"/>
      <c r="P17" s="1"/>
    </row>
    <row r="18" spans="1:16" ht="15" customHeight="1" x14ac:dyDescent="0.25">
      <c r="A18" s="3" t="s">
        <v>218</v>
      </c>
      <c r="B18" s="1" t="s">
        <v>71</v>
      </c>
      <c r="C18" s="1" t="s">
        <v>209</v>
      </c>
      <c r="D18" s="1" t="s">
        <v>72</v>
      </c>
      <c r="E18" s="1" t="s">
        <v>73</v>
      </c>
      <c r="F18" s="1">
        <v>108050</v>
      </c>
      <c r="G18" s="1">
        <v>1</v>
      </c>
      <c r="H18" s="4">
        <v>372</v>
      </c>
      <c r="I18" s="4">
        <f>TableExtruder[[#This Row],[Quantity]]*TableExtruder[[#This Row],[Unit Price]]</f>
        <v>372</v>
      </c>
      <c r="J18" s="1"/>
      <c r="K18" s="1"/>
      <c r="O18" s="1"/>
      <c r="P18" s="1"/>
    </row>
    <row r="19" spans="1:16" ht="15" customHeight="1" x14ac:dyDescent="0.25">
      <c r="A19" s="3" t="s">
        <v>243</v>
      </c>
      <c r="B19" s="1" t="s">
        <v>104</v>
      </c>
      <c r="C19" s="1" t="s">
        <v>105</v>
      </c>
      <c r="D19" s="1">
        <v>37769</v>
      </c>
      <c r="E19" s="1" t="s">
        <v>106</v>
      </c>
      <c r="F19" s="1" t="s">
        <v>195</v>
      </c>
      <c r="G19" s="1">
        <v>2</v>
      </c>
      <c r="H19" s="4">
        <v>5.13</v>
      </c>
      <c r="I19" s="4">
        <f>TableExtruder[[#This Row],[Quantity]]*TableExtruder[[#This Row],[Unit Price]]</f>
        <v>10.26</v>
      </c>
      <c r="J19" s="1"/>
      <c r="K19" s="1"/>
      <c r="O19" s="1"/>
      <c r="P19" s="1"/>
    </row>
    <row r="20" spans="1:16" ht="15" customHeight="1" x14ac:dyDescent="0.25">
      <c r="A20" s="3" t="s">
        <v>243</v>
      </c>
      <c r="B20" s="1" t="s">
        <v>142</v>
      </c>
      <c r="C20" s="1" t="s">
        <v>75</v>
      </c>
      <c r="D20" s="1" t="s">
        <v>76</v>
      </c>
      <c r="G20" s="1">
        <v>1</v>
      </c>
      <c r="H20" s="4">
        <v>85.02</v>
      </c>
      <c r="I20" s="4">
        <f>TableExtruder[[#This Row],[Quantity]]*TableExtruder[[#This Row],[Unit Price]]</f>
        <v>85.02</v>
      </c>
      <c r="J20" s="1"/>
      <c r="K20" s="1"/>
      <c r="O20" s="1"/>
      <c r="P20" s="1"/>
    </row>
    <row r="21" spans="1:16" ht="15" customHeight="1" x14ac:dyDescent="0.25">
      <c r="A21" s="13" t="s">
        <v>243</v>
      </c>
      <c r="B21" s="3" t="s">
        <v>262</v>
      </c>
      <c r="C21" s="3" t="s">
        <v>70</v>
      </c>
      <c r="D21" s="3" t="s">
        <v>263</v>
      </c>
      <c r="E21" s="3" t="s">
        <v>70</v>
      </c>
      <c r="F21" s="3" t="s">
        <v>263</v>
      </c>
      <c r="G21" s="3">
        <v>2</v>
      </c>
      <c r="H21" s="15">
        <v>31.85</v>
      </c>
      <c r="I21" s="5">
        <f>TableExtruder[[#This Row],[Quantity]]*TableExtruder[[#This Row],[Unit Price]]</f>
        <v>63.7</v>
      </c>
      <c r="J21" s="1"/>
      <c r="K21" s="1"/>
      <c r="O21" s="1"/>
      <c r="P21" s="1"/>
    </row>
    <row r="22" spans="1:16" ht="15" customHeight="1" x14ac:dyDescent="0.25">
      <c r="A22" s="13" t="s">
        <v>243</v>
      </c>
      <c r="B22" s="3" t="s">
        <v>17</v>
      </c>
      <c r="C22" s="3" t="s">
        <v>6</v>
      </c>
      <c r="D22" s="3"/>
      <c r="E22" s="3" t="s">
        <v>163</v>
      </c>
      <c r="G22" s="3">
        <v>1</v>
      </c>
      <c r="H22" s="2">
        <v>12.49</v>
      </c>
      <c r="I22" s="4">
        <f>TableExtruder[[#This Row],[Quantity]]*TableExtruder[[#This Row],[Unit Price]]</f>
        <v>12.49</v>
      </c>
      <c r="J22" s="1"/>
      <c r="K22" s="1"/>
      <c r="O22" s="1"/>
      <c r="P22" s="1"/>
    </row>
    <row r="23" spans="1:16" ht="15" customHeight="1" x14ac:dyDescent="0.25">
      <c r="A23" s="13" t="s">
        <v>243</v>
      </c>
      <c r="B23" s="3" t="s">
        <v>192</v>
      </c>
      <c r="C23" s="3" t="s">
        <v>88</v>
      </c>
      <c r="D23" s="3" t="s">
        <v>87</v>
      </c>
      <c r="E23" s="3"/>
      <c r="G23" s="3">
        <v>1</v>
      </c>
      <c r="H23" s="2">
        <v>53.76</v>
      </c>
      <c r="I23" s="4">
        <f>TableExtruder[[#This Row],[Quantity]]*TableExtruder[[#This Row],[Unit Price]]</f>
        <v>53.76</v>
      </c>
      <c r="J23" s="1"/>
      <c r="K23" s="1"/>
      <c r="O23" s="1"/>
      <c r="P23" s="1"/>
    </row>
    <row r="24" spans="1:16" ht="15" customHeight="1" x14ac:dyDescent="0.25">
      <c r="A24" s="13" t="s">
        <v>243</v>
      </c>
      <c r="B24" s="3" t="s">
        <v>248</v>
      </c>
      <c r="C24" s="3" t="s">
        <v>23</v>
      </c>
      <c r="D24" s="3" t="s">
        <v>247</v>
      </c>
      <c r="E24" s="3" t="s">
        <v>25</v>
      </c>
      <c r="F24" s="6" t="s">
        <v>246</v>
      </c>
      <c r="G24" s="3">
        <v>1</v>
      </c>
      <c r="H24" s="15">
        <v>92.94</v>
      </c>
      <c r="I24" s="5">
        <f>TableExtruder[[#This Row],[Quantity]]*TableExtruder[[#This Row],[Unit Price]]</f>
        <v>92.94</v>
      </c>
      <c r="J24" s="1"/>
      <c r="K24" s="1"/>
      <c r="O24" s="1"/>
      <c r="P24" s="1"/>
    </row>
    <row r="25" spans="1:16" ht="15" customHeight="1" x14ac:dyDescent="0.25">
      <c r="A25" s="13" t="s">
        <v>243</v>
      </c>
      <c r="B25" s="3" t="s">
        <v>128</v>
      </c>
      <c r="C25" s="3" t="s">
        <v>23</v>
      </c>
      <c r="D25" s="3" t="s">
        <v>26</v>
      </c>
      <c r="E25" s="3" t="s">
        <v>27</v>
      </c>
      <c r="F25" s="1" t="s">
        <v>135</v>
      </c>
      <c r="G25" s="3">
        <v>1</v>
      </c>
      <c r="H25" s="15">
        <v>20.25</v>
      </c>
      <c r="I25" s="5">
        <f>TableExtruder[[#This Row],[Quantity]]*TableExtruder[[#This Row],[Unit Price]]</f>
        <v>20.25</v>
      </c>
      <c r="J25" s="1"/>
      <c r="K25" s="1"/>
      <c r="O25" s="1"/>
      <c r="P25" s="1"/>
    </row>
    <row r="26" spans="1:16" ht="15" customHeight="1" x14ac:dyDescent="0.25">
      <c r="A26" s="3" t="s">
        <v>243</v>
      </c>
      <c r="B26" s="1" t="s">
        <v>140</v>
      </c>
      <c r="C26" s="1" t="s">
        <v>70</v>
      </c>
      <c r="D26" s="1" t="s">
        <v>139</v>
      </c>
      <c r="E26" s="1" t="s">
        <v>70</v>
      </c>
      <c r="F26" s="1" t="s">
        <v>139</v>
      </c>
      <c r="G26" s="1">
        <v>2</v>
      </c>
      <c r="H26" s="4">
        <v>102</v>
      </c>
      <c r="I26" s="4">
        <f>TableExtruder[[#This Row],[Quantity]]*TableExtruder[[#This Row],[Unit Price]]</f>
        <v>204</v>
      </c>
      <c r="J26" s="1"/>
      <c r="K26" s="1"/>
      <c r="O26" s="1"/>
      <c r="P26" s="1"/>
    </row>
    <row r="27" spans="1:16" ht="15" customHeight="1" x14ac:dyDescent="0.25">
      <c r="A27" s="13" t="s">
        <v>243</v>
      </c>
      <c r="B27" s="3" t="s">
        <v>4</v>
      </c>
      <c r="C27" s="3" t="s">
        <v>6</v>
      </c>
      <c r="D27" s="16" t="s">
        <v>5</v>
      </c>
      <c r="E27" s="3" t="s">
        <v>7</v>
      </c>
      <c r="G27" s="3">
        <v>1</v>
      </c>
      <c r="H27" s="2">
        <v>14.99</v>
      </c>
      <c r="I27" s="4">
        <f>TableExtruder[[#This Row],[Quantity]]*TableExtruder[[#This Row],[Unit Price]]</f>
        <v>14.99</v>
      </c>
      <c r="J27" s="1"/>
      <c r="K27" s="1"/>
      <c r="O27" s="1"/>
      <c r="P27" s="1"/>
    </row>
    <row r="28" spans="1:16" ht="15" customHeight="1" x14ac:dyDescent="0.25">
      <c r="A28" s="3" t="s">
        <v>243</v>
      </c>
      <c r="B28" s="1" t="s">
        <v>145</v>
      </c>
      <c r="C28" s="1" t="s">
        <v>31</v>
      </c>
      <c r="D28" s="1" t="s">
        <v>30</v>
      </c>
      <c r="E28" s="1" t="s">
        <v>154</v>
      </c>
      <c r="F28" s="1" t="s">
        <v>119</v>
      </c>
      <c r="G28" s="1">
        <v>2</v>
      </c>
      <c r="H28" s="4">
        <v>26.12</v>
      </c>
      <c r="I28" s="4">
        <f>TableExtruder[[#This Row],[Quantity]]*TableExtruder[[#This Row],[Unit Price]]</f>
        <v>52.24</v>
      </c>
      <c r="J28" s="1"/>
      <c r="K28" s="1"/>
      <c r="O28" s="1"/>
      <c r="P28" s="1"/>
    </row>
    <row r="29" spans="1:16" ht="15" customHeight="1" x14ac:dyDescent="0.25">
      <c r="A29" s="13" t="s">
        <v>243</v>
      </c>
      <c r="B29" s="1" t="s">
        <v>137</v>
      </c>
      <c r="C29" s="1" t="s">
        <v>31</v>
      </c>
      <c r="D29" s="1" t="s">
        <v>32</v>
      </c>
      <c r="E29" s="1" t="s">
        <v>108</v>
      </c>
      <c r="F29" s="7">
        <v>181</v>
      </c>
      <c r="G29" s="1">
        <v>1</v>
      </c>
      <c r="H29" s="4">
        <v>9.9499999999999993</v>
      </c>
      <c r="I29" s="4">
        <f>TableExtruder[[#This Row],[Quantity]]*TableExtruder[[#This Row],[Unit Price]]</f>
        <v>9.9499999999999993</v>
      </c>
      <c r="J29" s="1"/>
      <c r="K29" s="1"/>
      <c r="O29" s="1"/>
      <c r="P29" s="1"/>
    </row>
    <row r="30" spans="1:16" ht="15" customHeight="1" x14ac:dyDescent="0.25">
      <c r="A30" s="3" t="s">
        <v>243</v>
      </c>
      <c r="B30" s="1" t="s">
        <v>168</v>
      </c>
      <c r="C30" s="1" t="s">
        <v>31</v>
      </c>
      <c r="D30" s="1" t="s">
        <v>33</v>
      </c>
      <c r="E30" s="1" t="s">
        <v>108</v>
      </c>
      <c r="F30" s="1">
        <v>292</v>
      </c>
      <c r="G30" s="1">
        <v>1</v>
      </c>
      <c r="H30" s="4">
        <v>9.9499999999999993</v>
      </c>
      <c r="I30" s="4">
        <f>TableExtruder[[#This Row],[Quantity]]*TableExtruder[[#This Row],[Unit Price]]</f>
        <v>9.9499999999999993</v>
      </c>
      <c r="J30" s="1"/>
      <c r="K30" s="1"/>
      <c r="O30" s="1"/>
      <c r="P30" s="1"/>
    </row>
    <row r="31" spans="1:16" ht="15" customHeight="1" x14ac:dyDescent="0.25">
      <c r="A31" s="3" t="s">
        <v>243</v>
      </c>
      <c r="B31" s="1" t="s">
        <v>127</v>
      </c>
      <c r="C31" s="1" t="s">
        <v>23</v>
      </c>
      <c r="D31" s="1" t="s">
        <v>40</v>
      </c>
      <c r="E31" s="1" t="s">
        <v>41</v>
      </c>
      <c r="F31" s="1" t="s">
        <v>138</v>
      </c>
      <c r="G31" s="1">
        <v>5</v>
      </c>
      <c r="H31" s="4">
        <v>1.1299999999999999</v>
      </c>
      <c r="I31" s="4">
        <f>TableExtruder[[#This Row],[Quantity]]*TableExtruder[[#This Row],[Unit Price]]</f>
        <v>5.6499999999999995</v>
      </c>
      <c r="J31" s="1"/>
      <c r="K31" s="1"/>
      <c r="O31" s="1"/>
      <c r="P31" s="1"/>
    </row>
    <row r="32" spans="1:16" ht="15" customHeight="1" x14ac:dyDescent="0.25">
      <c r="A32" s="13"/>
      <c r="B32" s="1" t="s">
        <v>147</v>
      </c>
      <c r="C32" s="1" t="s">
        <v>31</v>
      </c>
      <c r="D32" s="1" t="s">
        <v>34</v>
      </c>
      <c r="E32" s="1" t="s">
        <v>35</v>
      </c>
      <c r="F32" s="1" t="s">
        <v>146</v>
      </c>
      <c r="G32" s="1">
        <v>4</v>
      </c>
      <c r="H32" s="4">
        <v>0.63</v>
      </c>
      <c r="I32" s="4">
        <f>TableExtruder[[#This Row],[Quantity]]*TableExtruder[[#This Row],[Unit Price]]</f>
        <v>2.52</v>
      </c>
      <c r="J32" s="1"/>
      <c r="K32" s="1"/>
      <c r="O32" s="1"/>
      <c r="P32" s="1"/>
    </row>
    <row r="33" spans="1:16" ht="15" customHeight="1" x14ac:dyDescent="0.25">
      <c r="A33" s="13"/>
      <c r="B33" s="1" t="s">
        <v>149</v>
      </c>
      <c r="C33" s="1" t="s">
        <v>31</v>
      </c>
      <c r="D33" s="1" t="s">
        <v>36</v>
      </c>
      <c r="E33" s="1" t="s">
        <v>37</v>
      </c>
      <c r="F33" s="1" t="s">
        <v>148</v>
      </c>
      <c r="G33" s="1">
        <v>1</v>
      </c>
      <c r="H33" s="4">
        <v>4.3</v>
      </c>
      <c r="I33" s="4">
        <f>TableExtruder[[#This Row],[Quantity]]*TableExtruder[[#This Row],[Unit Price]]</f>
        <v>4.3</v>
      </c>
      <c r="J33" s="1"/>
      <c r="K33" s="1"/>
      <c r="O33" s="1"/>
      <c r="P33" s="1"/>
    </row>
    <row r="34" spans="1:16" ht="15" customHeight="1" x14ac:dyDescent="0.25">
      <c r="A34" s="13"/>
      <c r="B34" s="1" t="s">
        <v>156</v>
      </c>
      <c r="C34" s="1" t="s">
        <v>23</v>
      </c>
      <c r="D34" s="1" t="s">
        <v>45</v>
      </c>
      <c r="E34" s="1" t="s">
        <v>46</v>
      </c>
      <c r="F34" s="1" t="s">
        <v>155</v>
      </c>
      <c r="G34" s="1">
        <v>4</v>
      </c>
      <c r="H34" s="4">
        <v>0.47</v>
      </c>
      <c r="I34" s="4">
        <f>TableExtruder[[#This Row],[Quantity]]*TableExtruder[[#This Row],[Unit Price]]</f>
        <v>1.88</v>
      </c>
      <c r="J34" s="1"/>
      <c r="K34" s="1"/>
      <c r="O34" s="1"/>
      <c r="P34" s="1"/>
    </row>
    <row r="35" spans="1:16" ht="15" customHeight="1" x14ac:dyDescent="0.25">
      <c r="A35" s="13"/>
      <c r="B35" s="1" t="s">
        <v>173</v>
      </c>
      <c r="C35" s="1" t="s">
        <v>31</v>
      </c>
      <c r="D35" s="1" t="s">
        <v>68</v>
      </c>
      <c r="E35" s="1" t="s">
        <v>69</v>
      </c>
      <c r="F35" s="1" t="s">
        <v>172</v>
      </c>
      <c r="G35" s="1">
        <v>2</v>
      </c>
      <c r="H35" s="4">
        <v>0.51</v>
      </c>
      <c r="I35" s="4">
        <f>TableExtruder[[#This Row],[Quantity]]*TableExtruder[[#This Row],[Unit Price]]</f>
        <v>1.02</v>
      </c>
      <c r="J35" s="1"/>
      <c r="K35" s="1"/>
      <c r="O35" s="1"/>
      <c r="P35" s="1"/>
    </row>
    <row r="36" spans="1:16" ht="15" customHeight="1" x14ac:dyDescent="0.25">
      <c r="A36" s="9"/>
      <c r="B36" s="10"/>
      <c r="C36" s="10"/>
      <c r="D36" s="10" t="s">
        <v>107</v>
      </c>
      <c r="E36" s="10"/>
      <c r="F36" s="10"/>
      <c r="G36" s="10"/>
      <c r="H36" s="11"/>
      <c r="I36" s="12">
        <f>SUBTOTAL(109,TableExtruder[Total Price])</f>
        <v>1359.7000000000003</v>
      </c>
      <c r="J36" s="1"/>
      <c r="K36" s="1"/>
      <c r="M36" s="4"/>
      <c r="N36" s="4"/>
      <c r="O36" s="1"/>
      <c r="P36" s="1"/>
    </row>
    <row r="37" spans="1:16" ht="15" customHeight="1" x14ac:dyDescent="0.25">
      <c r="A37" s="1"/>
      <c r="B37" s="1"/>
    </row>
    <row r="38" spans="1:16" ht="15" customHeight="1" x14ac:dyDescent="0.25">
      <c r="A38" s="1"/>
      <c r="B38" s="1" t="s">
        <v>250</v>
      </c>
      <c r="C38" s="1"/>
      <c r="D38" s="1"/>
      <c r="G38" s="1"/>
    </row>
    <row r="39" spans="1:16" ht="15" customHeight="1" x14ac:dyDescent="0.25">
      <c r="A39" s="1"/>
      <c r="B39" s="1" t="s">
        <v>126</v>
      </c>
      <c r="C39" s="1" t="s">
        <v>23</v>
      </c>
      <c r="D39" s="1" t="s">
        <v>28</v>
      </c>
      <c r="E39" s="1" t="s">
        <v>29</v>
      </c>
      <c r="F39" s="1" t="s">
        <v>136</v>
      </c>
      <c r="G39" s="1">
        <v>1</v>
      </c>
      <c r="H39" s="1">
        <v>38.5</v>
      </c>
    </row>
    <row r="40" spans="1:16" ht="15" customHeight="1" x14ac:dyDescent="0.25">
      <c r="A40" s="1"/>
      <c r="B40" s="1" t="s">
        <v>203</v>
      </c>
      <c r="C40" s="1" t="s">
        <v>23</v>
      </c>
      <c r="D40" s="1" t="s">
        <v>114</v>
      </c>
      <c r="E40" s="1" t="s">
        <v>202</v>
      </c>
      <c r="F40" s="1" t="s">
        <v>201</v>
      </c>
      <c r="G40" s="1">
        <v>1</v>
      </c>
      <c r="H40" s="1">
        <v>4.13</v>
      </c>
    </row>
    <row r="41" spans="1:16" ht="15" customHeight="1" x14ac:dyDescent="0.25">
      <c r="A41" s="1"/>
      <c r="B41" s="1" t="s">
        <v>164</v>
      </c>
      <c r="C41" s="1" t="s">
        <v>31</v>
      </c>
      <c r="D41" s="1" t="s">
        <v>50</v>
      </c>
      <c r="E41" s="1" t="s">
        <v>51</v>
      </c>
      <c r="F41" s="1" t="s">
        <v>161</v>
      </c>
      <c r="G41" s="1">
        <v>2</v>
      </c>
      <c r="H41" s="1">
        <v>1.2</v>
      </c>
    </row>
    <row r="42" spans="1:16" ht="15" customHeight="1" x14ac:dyDescent="0.25">
      <c r="A42" s="1"/>
      <c r="B42" s="1" t="s">
        <v>171</v>
      </c>
      <c r="C42" s="1" t="s">
        <v>31</v>
      </c>
      <c r="D42" s="1" t="s">
        <v>64</v>
      </c>
      <c r="E42" s="1" t="s">
        <v>65</v>
      </c>
      <c r="F42" s="1" t="s">
        <v>170</v>
      </c>
      <c r="G42" s="1">
        <v>1</v>
      </c>
      <c r="H42" s="1">
        <v>2.56</v>
      </c>
    </row>
    <row r="43" spans="1:16" ht="15" customHeight="1" x14ac:dyDescent="0.25">
      <c r="A43" s="1"/>
      <c r="B43" s="1" t="s">
        <v>85</v>
      </c>
      <c r="C43" s="1" t="s">
        <v>75</v>
      </c>
      <c r="D43" s="1" t="s">
        <v>86</v>
      </c>
      <c r="G43" s="1">
        <v>1</v>
      </c>
      <c r="H43" s="1">
        <v>43.8</v>
      </c>
    </row>
    <row r="44" spans="1:16" ht="15" customHeight="1" x14ac:dyDescent="0.25">
      <c r="A44" s="1"/>
      <c r="B44" s="1" t="s">
        <v>115</v>
      </c>
      <c r="C44" s="1" t="s">
        <v>23</v>
      </c>
      <c r="D44" s="1" t="s">
        <v>116</v>
      </c>
      <c r="G44" s="1">
        <v>1</v>
      </c>
      <c r="H44" s="1">
        <v>43.82</v>
      </c>
    </row>
    <row r="45" spans="1:16" ht="15" customHeight="1" x14ac:dyDescent="0.25">
      <c r="A45" s="1"/>
      <c r="B45" s="1" t="s">
        <v>125</v>
      </c>
      <c r="C45" s="1" t="s">
        <v>23</v>
      </c>
      <c r="D45" s="1" t="s">
        <v>22</v>
      </c>
      <c r="E45" s="1" t="s">
        <v>24</v>
      </c>
      <c r="F45" s="1" t="s">
        <v>134</v>
      </c>
      <c r="G45" s="1">
        <v>1</v>
      </c>
      <c r="H45" s="1">
        <v>19.54</v>
      </c>
    </row>
    <row r="46" spans="1:16" ht="15" customHeight="1" x14ac:dyDescent="0.25">
      <c r="A46" s="1"/>
      <c r="B46" s="1" t="s">
        <v>211</v>
      </c>
      <c r="C46" s="1" t="s">
        <v>209</v>
      </c>
      <c r="D46" s="1" t="s">
        <v>121</v>
      </c>
      <c r="E46" s="1" t="s">
        <v>249</v>
      </c>
      <c r="F46" s="1" t="s">
        <v>210</v>
      </c>
      <c r="G46" s="1">
        <v>1</v>
      </c>
      <c r="H46" s="1">
        <v>368</v>
      </c>
    </row>
    <row r="47" spans="1:16" ht="15" customHeight="1" x14ac:dyDescent="0.25">
      <c r="A47" s="1"/>
      <c r="B47" s="1" t="s">
        <v>258</v>
      </c>
      <c r="C47" s="1" t="s">
        <v>20</v>
      </c>
      <c r="D47" s="1" t="s">
        <v>19</v>
      </c>
      <c r="E47" s="1" t="s">
        <v>21</v>
      </c>
      <c r="F47" s="1" t="s">
        <v>19</v>
      </c>
      <c r="G47" s="1">
        <v>1</v>
      </c>
      <c r="H47" s="1">
        <v>410</v>
      </c>
    </row>
    <row r="48" spans="1:16" ht="15" customHeight="1" x14ac:dyDescent="0.25">
      <c r="B48" t="s">
        <v>261</v>
      </c>
      <c r="E48" s="1" t="s">
        <v>259</v>
      </c>
      <c r="F48" s="1" t="s">
        <v>260</v>
      </c>
      <c r="G48">
        <v>1</v>
      </c>
    </row>
  </sheetData>
  <phoneticPr fontId="3" type="noConversion"/>
  <hyperlinks>
    <hyperlink ref="D27" r:id="rId1" xr:uid="{C773AB1E-DDC5-490E-8A13-59B58C73755C}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7086-9290-4C1D-9300-28557D6CEBE4}">
  <dimension ref="A1:J32"/>
  <sheetViews>
    <sheetView topLeftCell="A7" workbookViewId="0">
      <selection activeCell="B26" sqref="B26"/>
    </sheetView>
  </sheetViews>
  <sheetFormatPr defaultRowHeight="13.2" x14ac:dyDescent="0.25"/>
  <cols>
    <col min="1" max="1" width="15" bestFit="1" customWidth="1"/>
    <col min="2" max="2" width="96.44140625" bestFit="1" customWidth="1"/>
    <col min="3" max="3" width="11" bestFit="1" customWidth="1"/>
    <col min="4" max="4" width="25.33203125" bestFit="1" customWidth="1"/>
    <col min="5" max="5" width="36.33203125" bestFit="1" customWidth="1"/>
    <col min="6" max="6" width="27.88671875" bestFit="1" customWidth="1"/>
    <col min="7" max="7" width="10.88671875" bestFit="1" customWidth="1"/>
    <col min="8" max="8" width="12.109375" bestFit="1" customWidth="1"/>
    <col min="9" max="9" width="13.109375" bestFit="1" customWidth="1"/>
  </cols>
  <sheetData>
    <row r="1" spans="1:9" x14ac:dyDescent="0.25">
      <c r="A1" s="8" t="s">
        <v>212</v>
      </c>
      <c r="B1" s="1" t="s">
        <v>124</v>
      </c>
      <c r="C1" s="1" t="s">
        <v>2</v>
      </c>
      <c r="D1" s="1" t="s">
        <v>132</v>
      </c>
      <c r="E1" s="1" t="s">
        <v>3</v>
      </c>
      <c r="F1" s="1" t="s">
        <v>133</v>
      </c>
      <c r="G1" s="1" t="s">
        <v>0</v>
      </c>
      <c r="H1" s="1" t="s">
        <v>1</v>
      </c>
      <c r="I1" s="1" t="s">
        <v>130</v>
      </c>
    </row>
    <row r="2" spans="1:9" x14ac:dyDescent="0.25">
      <c r="A2" s="3" t="s">
        <v>227</v>
      </c>
      <c r="B2" s="1" t="s">
        <v>194</v>
      </c>
      <c r="C2" s="1" t="s">
        <v>75</v>
      </c>
      <c r="D2" s="1" t="s">
        <v>92</v>
      </c>
      <c r="E2" s="1" t="s">
        <v>75</v>
      </c>
      <c r="F2" s="1"/>
      <c r="G2" s="1">
        <v>1</v>
      </c>
      <c r="H2" s="4">
        <v>96.1</v>
      </c>
      <c r="I2" s="14">
        <f>TableSpooler[[#This Row],[Quantity]]*TableSpooler[[#This Row],[Unit Price]]</f>
        <v>96.1</v>
      </c>
    </row>
    <row r="3" spans="1:9" x14ac:dyDescent="0.25">
      <c r="A3" s="17" t="s">
        <v>230</v>
      </c>
      <c r="B3" s="17" t="s">
        <v>151</v>
      </c>
      <c r="C3" s="17" t="s">
        <v>23</v>
      </c>
      <c r="D3" s="17" t="s">
        <v>38</v>
      </c>
      <c r="E3" s="17" t="s">
        <v>39</v>
      </c>
      <c r="F3" s="17" t="s">
        <v>150</v>
      </c>
      <c r="G3" s="17">
        <v>2</v>
      </c>
      <c r="H3" s="18">
        <v>13.27</v>
      </c>
      <c r="I3" s="19">
        <f>TableSpooler[[#This Row],[Quantity]]*TableSpooler[[#This Row],[Unit Price]]</f>
        <v>26.54</v>
      </c>
    </row>
    <row r="4" spans="1:9" x14ac:dyDescent="0.25">
      <c r="A4" s="17" t="s">
        <v>230</v>
      </c>
      <c r="B4" s="17" t="s">
        <v>199</v>
      </c>
      <c r="C4" s="17" t="s">
        <v>23</v>
      </c>
      <c r="D4" s="17" t="s">
        <v>113</v>
      </c>
      <c r="E4" s="17" t="s">
        <v>198</v>
      </c>
      <c r="F4" s="17" t="s">
        <v>200</v>
      </c>
      <c r="G4" s="17">
        <v>2</v>
      </c>
      <c r="H4" s="18">
        <v>6.97</v>
      </c>
      <c r="I4" s="19">
        <f>TableSpooler[[#This Row],[Quantity]]*TableSpooler[[#This Row],[Unit Price]]</f>
        <v>13.94</v>
      </c>
    </row>
    <row r="5" spans="1:9" x14ac:dyDescent="0.25">
      <c r="A5" s="1" t="s">
        <v>231</v>
      </c>
      <c r="B5" s="1" t="s">
        <v>131</v>
      </c>
      <c r="C5" s="1" t="s">
        <v>6</v>
      </c>
      <c r="D5" s="1"/>
      <c r="E5" s="1" t="s">
        <v>9</v>
      </c>
      <c r="F5" s="1" t="s">
        <v>8</v>
      </c>
      <c r="G5" s="1">
        <v>1</v>
      </c>
      <c r="H5" s="4">
        <v>44.45</v>
      </c>
      <c r="I5" s="14">
        <f>TableSpooler[[#This Row],[Quantity]]*TableSpooler[[#This Row],[Unit Price]]</f>
        <v>44.45</v>
      </c>
    </row>
    <row r="6" spans="1:9" x14ac:dyDescent="0.25">
      <c r="A6" s="13" t="s">
        <v>231</v>
      </c>
      <c r="B6" s="1" t="s">
        <v>10</v>
      </c>
      <c r="C6" s="1" t="s">
        <v>6</v>
      </c>
      <c r="D6" s="1" t="s">
        <v>11</v>
      </c>
      <c r="E6" s="1" t="s">
        <v>12</v>
      </c>
      <c r="F6" s="1" t="s">
        <v>162</v>
      </c>
      <c r="G6" s="1">
        <v>2</v>
      </c>
      <c r="H6" s="4">
        <v>8.09</v>
      </c>
      <c r="I6" s="2">
        <f>TableSpooler[[#This Row],[Quantity]]*TableSpooler[[#This Row],[Unit Price]]</f>
        <v>16.18</v>
      </c>
    </row>
    <row r="7" spans="1:9" x14ac:dyDescent="0.25">
      <c r="A7" s="1" t="s">
        <v>231</v>
      </c>
      <c r="B7" s="1" t="s">
        <v>175</v>
      </c>
      <c r="C7" s="1" t="s">
        <v>31</v>
      </c>
      <c r="D7" s="1" t="s">
        <v>63</v>
      </c>
      <c r="E7" s="1" t="s">
        <v>51</v>
      </c>
      <c r="F7" s="1" t="s">
        <v>174</v>
      </c>
      <c r="G7" s="1">
        <v>1</v>
      </c>
      <c r="H7" s="4">
        <v>5.04</v>
      </c>
      <c r="I7" s="14">
        <f>TableSpooler[[#This Row],[Quantity]]*TableSpooler[[#This Row],[Unit Price]]</f>
        <v>5.04</v>
      </c>
    </row>
    <row r="8" spans="1:9" x14ac:dyDescent="0.25">
      <c r="A8" s="1" t="s">
        <v>229</v>
      </c>
      <c r="B8" s="1" t="s">
        <v>109</v>
      </c>
      <c r="C8" s="3"/>
      <c r="D8" s="3"/>
      <c r="E8" s="1" t="s">
        <v>108</v>
      </c>
      <c r="F8" s="1">
        <v>3985</v>
      </c>
      <c r="G8" s="1">
        <v>1</v>
      </c>
      <c r="H8" s="2">
        <v>3.95</v>
      </c>
      <c r="I8" s="14">
        <f>TableSpooler[[#This Row],[Quantity]]*TableSpooler[[#This Row],[Unit Price]]</f>
        <v>3.95</v>
      </c>
    </row>
    <row r="9" spans="1:9" x14ac:dyDescent="0.25">
      <c r="A9" s="1" t="s">
        <v>213</v>
      </c>
      <c r="B9" s="1" t="s">
        <v>152</v>
      </c>
      <c r="C9" s="1" t="s">
        <v>23</v>
      </c>
      <c r="D9" s="1" t="s">
        <v>42</v>
      </c>
      <c r="E9" s="1" t="s">
        <v>108</v>
      </c>
      <c r="F9" s="1">
        <v>4540</v>
      </c>
      <c r="G9" s="1">
        <v>4</v>
      </c>
      <c r="H9" s="4">
        <v>3.95</v>
      </c>
      <c r="I9" s="14">
        <f>TableSpooler[[#This Row],[Quantity]]*TableSpooler[[#This Row],[Unit Price]]</f>
        <v>15.8</v>
      </c>
    </row>
    <row r="10" spans="1:9" x14ac:dyDescent="0.25">
      <c r="A10" t="s">
        <v>213</v>
      </c>
      <c r="B10" s="3" t="s">
        <v>253</v>
      </c>
      <c r="C10" s="3"/>
      <c r="D10" s="3"/>
      <c r="E10" s="3" t="s">
        <v>252</v>
      </c>
      <c r="F10" t="s">
        <v>254</v>
      </c>
      <c r="G10" s="3">
        <v>1</v>
      </c>
      <c r="H10" s="14"/>
      <c r="I10" s="14"/>
    </row>
    <row r="11" spans="1:9" x14ac:dyDescent="0.25">
      <c r="A11" s="13" t="s">
        <v>243</v>
      </c>
      <c r="B11" s="3" t="s">
        <v>166</v>
      </c>
      <c r="C11" s="3" t="s">
        <v>31</v>
      </c>
      <c r="D11" s="3" t="s">
        <v>52</v>
      </c>
      <c r="E11" s="3" t="s">
        <v>53</v>
      </c>
      <c r="F11" s="1" t="s">
        <v>165</v>
      </c>
      <c r="G11" s="3">
        <v>7</v>
      </c>
      <c r="H11" s="2">
        <v>2.75</v>
      </c>
      <c r="I11" s="2">
        <f>TableSpooler[[#This Row],[Quantity]]*TableSpooler[[#This Row],[Unit Price]]</f>
        <v>19.25</v>
      </c>
    </row>
    <row r="12" spans="1:9" x14ac:dyDescent="0.25">
      <c r="A12" s="1" t="s">
        <v>243</v>
      </c>
      <c r="B12" s="1" t="s">
        <v>158</v>
      </c>
      <c r="C12" s="1" t="s">
        <v>23</v>
      </c>
      <c r="D12" s="1" t="s">
        <v>47</v>
      </c>
      <c r="E12" s="1" t="s">
        <v>29</v>
      </c>
      <c r="F12" s="1" t="s">
        <v>157</v>
      </c>
      <c r="G12" s="1">
        <v>1</v>
      </c>
      <c r="H12" s="4">
        <v>22</v>
      </c>
      <c r="I12" s="14">
        <f>TableSpooler[[#This Row],[Quantity]]*TableSpooler[[#This Row],[Unit Price]]</f>
        <v>22</v>
      </c>
    </row>
    <row r="13" spans="1:9" x14ac:dyDescent="0.25">
      <c r="A13" s="1" t="s">
        <v>243</v>
      </c>
      <c r="B13" s="1" t="s">
        <v>160</v>
      </c>
      <c r="C13" s="1" t="s">
        <v>31</v>
      </c>
      <c r="D13" s="1" t="s">
        <v>48</v>
      </c>
      <c r="E13" s="1" t="s">
        <v>49</v>
      </c>
      <c r="F13" s="1" t="s">
        <v>159</v>
      </c>
      <c r="G13" s="1">
        <v>1</v>
      </c>
      <c r="H13" s="4">
        <v>0.48</v>
      </c>
      <c r="I13" s="14">
        <f>TableSpooler[[#This Row],[Quantity]]*TableSpooler[[#This Row],[Unit Price]]</f>
        <v>0.48</v>
      </c>
    </row>
    <row r="14" spans="1:9" x14ac:dyDescent="0.25">
      <c r="A14" s="1" t="s">
        <v>243</v>
      </c>
      <c r="B14" s="1" t="s">
        <v>177</v>
      </c>
      <c r="C14" s="1" t="s">
        <v>31</v>
      </c>
      <c r="D14" s="1" t="s">
        <v>66</v>
      </c>
      <c r="E14" s="1" t="s">
        <v>67</v>
      </c>
      <c r="F14" s="1" t="s">
        <v>176</v>
      </c>
      <c r="G14" s="1">
        <v>5</v>
      </c>
      <c r="H14" s="4">
        <v>0.51</v>
      </c>
      <c r="I14" s="14">
        <f>TableSpooler[[#This Row],[Quantity]]*TableSpooler[[#This Row],[Unit Price]]</f>
        <v>2.5499999999999998</v>
      </c>
    </row>
    <row r="15" spans="1:9" x14ac:dyDescent="0.25">
      <c r="A15" s="1" t="s">
        <v>243</v>
      </c>
      <c r="B15" s="1" t="s">
        <v>178</v>
      </c>
      <c r="C15" s="1" t="s">
        <v>31</v>
      </c>
      <c r="D15" s="1" t="s">
        <v>54</v>
      </c>
      <c r="E15" s="1" t="s">
        <v>55</v>
      </c>
      <c r="F15" s="1" t="s">
        <v>167</v>
      </c>
      <c r="G15" s="1">
        <v>7</v>
      </c>
      <c r="H15" s="4">
        <v>0.15</v>
      </c>
      <c r="I15" s="14">
        <f>TableSpooler[[#This Row],[Quantity]]*TableSpooler[[#This Row],[Unit Price]]</f>
        <v>1.05</v>
      </c>
    </row>
    <row r="16" spans="1:9" x14ac:dyDescent="0.25">
      <c r="A16" s="1" t="s">
        <v>243</v>
      </c>
      <c r="B16" s="3" t="s">
        <v>181</v>
      </c>
      <c r="C16" s="3" t="s">
        <v>31</v>
      </c>
      <c r="D16" s="3" t="s">
        <v>56</v>
      </c>
      <c r="E16" s="3" t="s">
        <v>55</v>
      </c>
      <c r="F16" s="3" t="s">
        <v>169</v>
      </c>
      <c r="G16" s="3">
        <v>7</v>
      </c>
      <c r="H16" s="5">
        <v>0.1</v>
      </c>
      <c r="I16" s="14">
        <f>TableSpooler[[#This Row],[Quantity]]*TableSpooler[[#This Row],[Unit Price]]</f>
        <v>0.70000000000000007</v>
      </c>
    </row>
    <row r="17" spans="1:10" x14ac:dyDescent="0.25">
      <c r="A17" s="1" t="s">
        <v>243</v>
      </c>
      <c r="B17" s="1" t="s">
        <v>180</v>
      </c>
      <c r="C17" s="1" t="s">
        <v>31</v>
      </c>
      <c r="D17" s="1" t="s">
        <v>57</v>
      </c>
      <c r="E17" s="1" t="s">
        <v>55</v>
      </c>
      <c r="F17" s="1" t="s">
        <v>179</v>
      </c>
      <c r="G17" s="1">
        <v>4</v>
      </c>
      <c r="H17" s="4">
        <v>0.19</v>
      </c>
      <c r="I17" s="14">
        <f>TableSpooler[[#This Row],[Quantity]]*TableSpooler[[#This Row],[Unit Price]]</f>
        <v>0.76</v>
      </c>
    </row>
    <row r="18" spans="1:10" x14ac:dyDescent="0.25">
      <c r="A18" s="1" t="s">
        <v>243</v>
      </c>
      <c r="B18" s="1" t="s">
        <v>185</v>
      </c>
      <c r="C18" s="1" t="s">
        <v>31</v>
      </c>
      <c r="D18" s="1" t="s">
        <v>58</v>
      </c>
      <c r="E18" s="1" t="s">
        <v>55</v>
      </c>
      <c r="F18" s="1" t="s">
        <v>182</v>
      </c>
      <c r="G18" s="1">
        <v>4</v>
      </c>
      <c r="H18" s="4">
        <v>0.1</v>
      </c>
      <c r="I18" s="14">
        <f>TableSpooler[[#This Row],[Quantity]]*TableSpooler[[#This Row],[Unit Price]]</f>
        <v>0.4</v>
      </c>
    </row>
    <row r="19" spans="1:10" x14ac:dyDescent="0.25">
      <c r="A19" s="1" t="s">
        <v>243</v>
      </c>
      <c r="B19" s="1" t="s">
        <v>191</v>
      </c>
      <c r="C19" s="1" t="s">
        <v>31</v>
      </c>
      <c r="D19" s="1" t="s">
        <v>59</v>
      </c>
      <c r="E19" s="1" t="s">
        <v>55</v>
      </c>
      <c r="F19" s="1" t="s">
        <v>188</v>
      </c>
      <c r="G19" s="1">
        <v>4</v>
      </c>
      <c r="H19" s="4">
        <v>0.21</v>
      </c>
      <c r="I19" s="14">
        <f>TableSpooler[[#This Row],[Quantity]]*TableSpooler[[#This Row],[Unit Price]]</f>
        <v>0.84</v>
      </c>
    </row>
    <row r="20" spans="1:10" x14ac:dyDescent="0.25">
      <c r="A20" s="1" t="s">
        <v>243</v>
      </c>
      <c r="B20" s="1" t="s">
        <v>186</v>
      </c>
      <c r="C20" s="1" t="s">
        <v>31</v>
      </c>
      <c r="D20" s="1" t="s">
        <v>60</v>
      </c>
      <c r="E20" s="1" t="s">
        <v>55</v>
      </c>
      <c r="F20" s="1" t="s">
        <v>183</v>
      </c>
      <c r="G20" s="1">
        <v>4</v>
      </c>
      <c r="H20" s="4">
        <v>0.1</v>
      </c>
      <c r="I20" s="14">
        <f>TableSpooler[[#This Row],[Quantity]]*TableSpooler[[#This Row],[Unit Price]]</f>
        <v>0.4</v>
      </c>
    </row>
    <row r="21" spans="1:10" x14ac:dyDescent="0.25">
      <c r="A21" s="1" t="s">
        <v>243</v>
      </c>
      <c r="B21" s="1" t="s">
        <v>190</v>
      </c>
      <c r="C21" s="1" t="s">
        <v>31</v>
      </c>
      <c r="D21" s="1" t="s">
        <v>61</v>
      </c>
      <c r="E21" s="1" t="s">
        <v>55</v>
      </c>
      <c r="F21" s="1" t="s">
        <v>189</v>
      </c>
      <c r="G21" s="1">
        <v>2</v>
      </c>
      <c r="H21" s="4">
        <v>0.25</v>
      </c>
      <c r="I21" s="14">
        <f>TableSpooler[[#This Row],[Quantity]]*TableSpooler[[#This Row],[Unit Price]]</f>
        <v>0.5</v>
      </c>
    </row>
    <row r="22" spans="1:10" x14ac:dyDescent="0.25">
      <c r="A22" s="1" t="s">
        <v>243</v>
      </c>
      <c r="B22" s="1" t="s">
        <v>187</v>
      </c>
      <c r="C22" s="1" t="s">
        <v>31</v>
      </c>
      <c r="D22" s="1" t="s">
        <v>62</v>
      </c>
      <c r="E22" s="1" t="s">
        <v>55</v>
      </c>
      <c r="F22" s="1" t="s">
        <v>184</v>
      </c>
      <c r="G22" s="1">
        <v>2</v>
      </c>
      <c r="H22" s="4">
        <v>0.14000000000000001</v>
      </c>
      <c r="I22" s="14">
        <f>TableSpooler[[#This Row],[Quantity]]*TableSpooler[[#This Row],[Unit Price]]</f>
        <v>0.28000000000000003</v>
      </c>
    </row>
    <row r="23" spans="1:10" x14ac:dyDescent="0.25">
      <c r="A23" s="8" t="s">
        <v>243</v>
      </c>
      <c r="B23" s="1" t="s">
        <v>15</v>
      </c>
      <c r="C23" s="1" t="s">
        <v>6</v>
      </c>
      <c r="D23" s="1"/>
      <c r="E23" s="1" t="s">
        <v>16</v>
      </c>
      <c r="F23" s="1"/>
      <c r="G23" s="1">
        <v>1</v>
      </c>
      <c r="H23" s="1">
        <v>14.99</v>
      </c>
      <c r="I23" s="14">
        <f>TableSpooler[[#This Row],[Quantity]]*TableSpooler[[#This Row],[Unit Price]]</f>
        <v>14.99</v>
      </c>
    </row>
    <row r="24" spans="1:10" x14ac:dyDescent="0.25">
      <c r="A24" s="9"/>
      <c r="B24" s="10"/>
      <c r="C24" s="10"/>
      <c r="D24" s="10" t="s">
        <v>107</v>
      </c>
      <c r="E24" s="10"/>
      <c r="F24" s="10"/>
      <c r="G24" s="10"/>
      <c r="H24" s="11"/>
      <c r="I24" s="12">
        <f>SUBTOTAL(109,TableSpooler[Total Price])</f>
        <v>286.19999999999993</v>
      </c>
    </row>
    <row r="26" spans="1:10" x14ac:dyDescent="0.25">
      <c r="B26" t="s">
        <v>251</v>
      </c>
    </row>
    <row r="27" spans="1:10" x14ac:dyDescent="0.25">
      <c r="A27" s="1"/>
      <c r="B27" s="1" t="s">
        <v>117</v>
      </c>
      <c r="C27" s="1" t="s">
        <v>23</v>
      </c>
      <c r="D27" s="1" t="s">
        <v>118</v>
      </c>
      <c r="E27" s="1" t="s">
        <v>204</v>
      </c>
      <c r="F27" s="1" t="s">
        <v>205</v>
      </c>
      <c r="G27" s="1">
        <v>3</v>
      </c>
      <c r="H27" s="1">
        <v>22.51</v>
      </c>
      <c r="I27" s="1"/>
      <c r="J27" s="1"/>
    </row>
    <row r="28" spans="1:10" x14ac:dyDescent="0.25">
      <c r="A28" s="1"/>
      <c r="B28" s="1" t="s">
        <v>208</v>
      </c>
      <c r="C28" s="1" t="s">
        <v>23</v>
      </c>
      <c r="D28" s="1" t="s">
        <v>112</v>
      </c>
      <c r="E28" s="1" t="s">
        <v>196</v>
      </c>
      <c r="F28" s="1" t="s">
        <v>197</v>
      </c>
      <c r="G28" s="1">
        <v>2</v>
      </c>
      <c r="H28" s="1">
        <v>17.39</v>
      </c>
      <c r="I28" s="1"/>
      <c r="J28" s="1"/>
    </row>
    <row r="29" spans="1:10" x14ac:dyDescent="0.25">
      <c r="A29" s="1" t="s">
        <v>213</v>
      </c>
      <c r="B29" s="1" t="s">
        <v>43</v>
      </c>
      <c r="C29" s="1" t="s">
        <v>23</v>
      </c>
      <c r="D29" s="1" t="s">
        <v>44</v>
      </c>
      <c r="E29" s="1" t="s">
        <v>153</v>
      </c>
      <c r="F29" s="1">
        <v>4685</v>
      </c>
      <c r="G29" s="1">
        <v>1</v>
      </c>
      <c r="H29" s="1">
        <v>24.95</v>
      </c>
      <c r="I29" s="1"/>
      <c r="J29" s="1"/>
    </row>
    <row r="30" spans="1:10" s="1" customFormat="1" x14ac:dyDescent="0.25">
      <c r="A30" s="1" t="s">
        <v>228</v>
      </c>
      <c r="B30" s="1" t="s">
        <v>13</v>
      </c>
      <c r="C30" s="1" t="s">
        <v>6</v>
      </c>
      <c r="E30" s="1" t="s">
        <v>14</v>
      </c>
      <c r="G30" s="1">
        <v>1</v>
      </c>
      <c r="H30" s="1">
        <v>9.99</v>
      </c>
    </row>
    <row r="31" spans="1:10" s="1" customFormat="1" x14ac:dyDescent="0.25">
      <c r="B31" s="1" t="s">
        <v>110</v>
      </c>
      <c r="E31" s="1" t="s">
        <v>29</v>
      </c>
      <c r="F31" s="1" t="s">
        <v>111</v>
      </c>
      <c r="G31" s="1">
        <v>1</v>
      </c>
      <c r="H31" s="1">
        <v>32.1</v>
      </c>
      <c r="I31" s="1" t="e">
        <f>TableNeed[[#This Row],[Quantity]]*TableNeed[[#This Row],[Unit Price]]</f>
        <v>#VALUE!</v>
      </c>
    </row>
    <row r="32" spans="1:10" s="1" customFormat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F5BD-F5CF-420A-AD2A-E11B010BEA1F}">
  <dimension ref="A1:J19"/>
  <sheetViews>
    <sheetView tabSelected="1" workbookViewId="0">
      <selection activeCell="B9" sqref="B9"/>
    </sheetView>
  </sheetViews>
  <sheetFormatPr defaultRowHeight="13.2" x14ac:dyDescent="0.25"/>
  <cols>
    <col min="1" max="1" width="11.88671875" bestFit="1" customWidth="1"/>
    <col min="2" max="2" width="73.88671875" bestFit="1" customWidth="1"/>
    <col min="3" max="3" width="11" bestFit="1" customWidth="1"/>
    <col min="4" max="4" width="23.33203125" bestFit="1" customWidth="1"/>
    <col min="5" max="5" width="14.5546875" bestFit="1" customWidth="1"/>
    <col min="6" max="6" width="27.88671875" bestFit="1" customWidth="1"/>
    <col min="7" max="7" width="10.88671875" bestFit="1" customWidth="1"/>
    <col min="8" max="8" width="12.109375" bestFit="1" customWidth="1"/>
    <col min="9" max="9" width="13.109375" bestFit="1" customWidth="1"/>
  </cols>
  <sheetData>
    <row r="1" spans="1:9" x14ac:dyDescent="0.25">
      <c r="A1" s="8" t="s">
        <v>271</v>
      </c>
      <c r="B1" s="1" t="s">
        <v>124</v>
      </c>
      <c r="C1" s="1" t="s">
        <v>2</v>
      </c>
      <c r="D1" s="1" t="s">
        <v>132</v>
      </c>
      <c r="E1" s="1" t="s">
        <v>3</v>
      </c>
      <c r="F1" s="1" t="s">
        <v>133</v>
      </c>
      <c r="G1" s="1" t="s">
        <v>0</v>
      </c>
      <c r="H1" s="1" t="s">
        <v>1</v>
      </c>
      <c r="I1" s="1" t="s">
        <v>130</v>
      </c>
    </row>
    <row r="2" spans="1:9" x14ac:dyDescent="0.25">
      <c r="A2" s="8" t="b">
        <v>1</v>
      </c>
      <c r="B2" s="3" t="s">
        <v>265</v>
      </c>
      <c r="C2" s="3"/>
      <c r="D2" s="3"/>
      <c r="E2" s="3"/>
      <c r="F2" s="1"/>
      <c r="G2" s="3">
        <v>1</v>
      </c>
      <c r="H2" s="2"/>
      <c r="I2" s="2" t="str">
        <f>IF(TableNeed[[#This Row],[Got it?]]=FALSE, TableNeed[[#This Row],[Unit Price]]*TableNeed[[#This Row],[Quantity]], "")</f>
        <v/>
      </c>
    </row>
    <row r="3" spans="1:9" x14ac:dyDescent="0.25">
      <c r="A3" s="8" t="b">
        <v>0</v>
      </c>
      <c r="B3" s="3" t="s">
        <v>267</v>
      </c>
      <c r="C3" s="3"/>
      <c r="D3" s="3"/>
      <c r="E3" s="3"/>
      <c r="F3" s="1"/>
      <c r="G3" s="3">
        <v>1</v>
      </c>
      <c r="H3" s="2"/>
      <c r="I3" s="2">
        <f>IF(TableNeed[[#This Row],[Got it?]]=FALSE, TableNeed[[#This Row],[Unit Price]]*TableNeed[[#This Row],[Quantity]], "")</f>
        <v>0</v>
      </c>
    </row>
    <row r="4" spans="1:9" x14ac:dyDescent="0.25">
      <c r="A4" s="8" t="b">
        <v>0</v>
      </c>
      <c r="B4" s="3" t="s">
        <v>266</v>
      </c>
      <c r="C4" s="3"/>
      <c r="D4" s="3"/>
      <c r="E4" s="3"/>
      <c r="F4" s="1"/>
      <c r="G4" s="3">
        <v>1</v>
      </c>
      <c r="H4" s="2"/>
      <c r="I4" s="2">
        <f>IF(TableNeed[[#This Row],[Got it?]]=FALSE, TableNeed[[#This Row],[Unit Price]]*TableNeed[[#This Row],[Quantity]], "")</f>
        <v>0</v>
      </c>
    </row>
    <row r="5" spans="1:9" x14ac:dyDescent="0.25">
      <c r="A5" s="8" t="b">
        <v>0</v>
      </c>
      <c r="B5" s="3" t="s">
        <v>264</v>
      </c>
      <c r="C5" s="13" t="s">
        <v>31</v>
      </c>
      <c r="D5" s="3" t="s">
        <v>274</v>
      </c>
      <c r="E5" s="13" t="s">
        <v>273</v>
      </c>
      <c r="F5" s="8" t="s">
        <v>272</v>
      </c>
      <c r="G5" s="3">
        <v>1</v>
      </c>
      <c r="H5" s="2">
        <v>1.03</v>
      </c>
      <c r="I5" s="2">
        <f>IF(TableNeed[[#This Row],[Got it?]]=FALSE, TableNeed[[#This Row],[Unit Price]]*TableNeed[[#This Row],[Quantity]], "")</f>
        <v>1.03</v>
      </c>
    </row>
    <row r="6" spans="1:9" s="1" customFormat="1" x14ac:dyDescent="0.25">
      <c r="A6" s="1" t="b">
        <v>0</v>
      </c>
      <c r="B6" s="1" t="s">
        <v>237</v>
      </c>
      <c r="C6" s="1" t="s">
        <v>234</v>
      </c>
      <c r="D6" s="1" t="s">
        <v>238</v>
      </c>
      <c r="E6" s="1" t="s">
        <v>232</v>
      </c>
      <c r="F6" s="1" t="s">
        <v>239</v>
      </c>
      <c r="G6" s="1">
        <v>2</v>
      </c>
      <c r="H6" s="1">
        <v>2.4300000000000002</v>
      </c>
      <c r="I6" s="4">
        <f>IF(TableNeed[[#This Row],[Got it?]]=FALSE, TableNeed[[#This Row],[Unit Price]]*TableNeed[[#This Row],[Quantity]], "")</f>
        <v>4.8600000000000003</v>
      </c>
    </row>
    <row r="7" spans="1:9" s="1" customFormat="1" x14ac:dyDescent="0.25">
      <c r="A7" s="1" t="b">
        <v>0</v>
      </c>
      <c r="B7" s="1" t="s">
        <v>235</v>
      </c>
      <c r="C7" s="1" t="s">
        <v>234</v>
      </c>
      <c r="D7" s="1" t="s">
        <v>236</v>
      </c>
      <c r="E7" s="1" t="s">
        <v>232</v>
      </c>
      <c r="F7" s="1" t="s">
        <v>233</v>
      </c>
      <c r="G7" s="1">
        <v>2</v>
      </c>
      <c r="H7" s="1">
        <v>2.5099999999999998</v>
      </c>
      <c r="I7" s="4">
        <f>IF(TableNeed[[#This Row],[Got it?]]=FALSE, TableNeed[[#This Row],[Unit Price]]*TableNeed[[#This Row],[Quantity]], "")</f>
        <v>5.0199999999999996</v>
      </c>
    </row>
    <row r="8" spans="1:9" s="1" customFormat="1" x14ac:dyDescent="0.25">
      <c r="A8" s="1" t="b">
        <v>0</v>
      </c>
      <c r="B8" s="1" t="s">
        <v>221</v>
      </c>
      <c r="E8" s="1" t="s">
        <v>242</v>
      </c>
      <c r="G8" s="1">
        <v>3</v>
      </c>
      <c r="I8" s="4">
        <f>IF(TableNeed[[#This Row],[Got it?]]=FALSE, TableNeed[[#This Row],[Unit Price]]*TableNeed[[#This Row],[Quantity]], "")</f>
        <v>0</v>
      </c>
    </row>
    <row r="9" spans="1:9" s="1" customFormat="1" x14ac:dyDescent="0.25">
      <c r="A9" s="1" t="b">
        <v>0</v>
      </c>
      <c r="B9" s="3" t="s">
        <v>222</v>
      </c>
      <c r="C9" s="3"/>
      <c r="D9" s="3"/>
      <c r="E9" s="3" t="s">
        <v>242</v>
      </c>
      <c r="G9" s="3">
        <v>3</v>
      </c>
      <c r="H9" s="2"/>
      <c r="I9" s="2">
        <f>IF(TableNeed[[#This Row],[Got it?]]=FALSE, TableNeed[[#This Row],[Unit Price]]*TableNeed[[#This Row],[Quantity]], "")</f>
        <v>0</v>
      </c>
    </row>
    <row r="10" spans="1:9" x14ac:dyDescent="0.25">
      <c r="A10" s="1" t="b">
        <v>1</v>
      </c>
      <c r="B10" s="13" t="s">
        <v>268</v>
      </c>
      <c r="C10" s="13" t="s">
        <v>269</v>
      </c>
      <c r="D10" s="8" t="s">
        <v>270</v>
      </c>
      <c r="E10" s="13" t="s">
        <v>269</v>
      </c>
      <c r="F10" s="8" t="s">
        <v>270</v>
      </c>
      <c r="G10" s="3">
        <v>1</v>
      </c>
      <c r="H10" s="2">
        <v>10.95</v>
      </c>
      <c r="I10" s="2" t="str">
        <f>IF(TableNeed[[#This Row],[Got it?]]=FALSE, TableNeed[[#This Row],[Unit Price]]*TableNeed[[#This Row],[Quantity]], "")</f>
        <v/>
      </c>
    </row>
    <row r="11" spans="1:9" x14ac:dyDescent="0.25">
      <c r="A11" t="b">
        <v>0</v>
      </c>
      <c r="B11" s="3" t="s">
        <v>240</v>
      </c>
      <c r="C11" s="3"/>
      <c r="D11" s="3"/>
      <c r="E11" s="3"/>
      <c r="G11" s="3"/>
      <c r="H11" s="14"/>
      <c r="I11" s="14">
        <f>IF(TableNeed[[#This Row],[Got it?]]=FALSE, TableNeed[[#This Row],[Unit Price]]*TableNeed[[#This Row],[Quantity]], "")</f>
        <v>0</v>
      </c>
    </row>
    <row r="12" spans="1:9" x14ac:dyDescent="0.25">
      <c r="A12" t="b">
        <v>0</v>
      </c>
      <c r="B12" s="3" t="s">
        <v>241</v>
      </c>
      <c r="C12" s="3"/>
      <c r="D12" s="3"/>
      <c r="E12" s="3"/>
      <c r="G12" s="3"/>
      <c r="H12" s="14"/>
      <c r="I12" s="14">
        <f>IF(TableNeed[[#This Row],[Got it?]]=FALSE, TableNeed[[#This Row],[Unit Price]]*TableNeed[[#This Row],[Quantity]], "")</f>
        <v>0</v>
      </c>
    </row>
    <row r="13" spans="1:9" x14ac:dyDescent="0.25">
      <c r="A13" t="b">
        <v>1</v>
      </c>
      <c r="B13" s="3" t="s">
        <v>244</v>
      </c>
      <c r="C13" s="3"/>
      <c r="D13" s="3"/>
      <c r="E13" s="3"/>
      <c r="G13" s="3">
        <v>2</v>
      </c>
      <c r="H13" s="14"/>
      <c r="I13" s="14" t="str">
        <f>IF(TableNeed[[#This Row],[Got it?]]=FALSE, TableNeed[[#This Row],[Unit Price]]*TableNeed[[#This Row],[Quantity]], "")</f>
        <v/>
      </c>
    </row>
    <row r="14" spans="1:9" x14ac:dyDescent="0.25">
      <c r="A14" s="9"/>
      <c r="B14" s="10"/>
      <c r="C14" s="10"/>
      <c r="D14" s="10" t="s">
        <v>107</v>
      </c>
      <c r="E14" s="10"/>
      <c r="F14" s="10"/>
      <c r="G14" s="10"/>
      <c r="H14" s="11"/>
      <c r="I14" s="12">
        <f>SUBTOTAL(109,TableNeed[Total Price])</f>
        <v>10.91</v>
      </c>
    </row>
    <row r="16" spans="1:9" x14ac:dyDescent="0.25">
      <c r="B16" t="s">
        <v>245</v>
      </c>
    </row>
    <row r="17" spans="1:10" x14ac:dyDescent="0.25">
      <c r="A17" s="1"/>
      <c r="B17" s="1" t="s">
        <v>214</v>
      </c>
      <c r="C17" s="1" t="s">
        <v>23</v>
      </c>
      <c r="D17" s="1" t="s">
        <v>120</v>
      </c>
      <c r="E17" s="1" t="s">
        <v>207</v>
      </c>
      <c r="F17" s="1" t="s">
        <v>206</v>
      </c>
      <c r="G17" s="1">
        <v>1</v>
      </c>
      <c r="H17" s="1">
        <v>13.88</v>
      </c>
      <c r="I17" s="1"/>
      <c r="J17" s="1"/>
    </row>
    <row r="18" spans="1:10" x14ac:dyDescent="0.25">
      <c r="A18" s="1"/>
      <c r="B18" s="1" t="s">
        <v>141</v>
      </c>
      <c r="C18" s="1" t="s">
        <v>75</v>
      </c>
      <c r="D18" s="1" t="s">
        <v>74</v>
      </c>
      <c r="E18" s="1"/>
      <c r="F18" s="1"/>
      <c r="G18" s="1">
        <v>1</v>
      </c>
      <c r="H18" s="1">
        <v>13.77</v>
      </c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Extruder</vt:lpstr>
      <vt:lpstr>Spooler</vt:lpstr>
      <vt:lpstr>NEED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2021-07-15T12:47:44Z</dcterms:modified>
</cp:coreProperties>
</file>