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3B3CE320-40AF-4BFE-B683-8742E1FD816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J50" i="1"/>
  <c r="J11" i="2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8" i="5" l="1"/>
  <c r="J25" i="2"/>
  <c r="J51" i="1"/>
</calcChain>
</file>

<file path=xl/sharedStrings.xml><?xml version="1.0" encoding="utf-8"?>
<sst xmlns="http://schemas.openxmlformats.org/spreadsheetml/2006/main" count="572" uniqueCount="381">
  <si>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</si>
  <si>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</si>
  <si>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</si>
  <si>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</si>
  <si>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</si>
  <si>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</si>
  <si>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</si>
  <si>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</si>
  <si>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</si>
  <si>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</si>
  <si>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</si>
  <si>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</si>
  <si>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</si>
  <si>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</si>
  <si>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</si>
  <si>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</si>
  <si>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</si>
  <si>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</si>
  <si>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</si>
  <si>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</si>
  <si>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</si>
  <si>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</si>
  <si>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</si>
  <si>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</si>
  <si>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</si>
  <si>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</si>
  <si>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</si>
  <si>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</si>
  <si>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</si>
  <si>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</si>
  <si>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</si>
  <si>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</si>
  <si>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</si>
  <si>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</si>
  <si>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</si>
  <si>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</si>
  <si>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</si>
  <si>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</si>
  <si>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</si>
  <si>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</si>
  <si>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</si>
  <si>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</si>
  <si>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</si>
  <si>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</si>
  <si>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</si>
  <si>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</si>
  <si>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</si>
  <si>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</si>
  <si>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</si>
  <si>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</si>
  <si>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</si>
  <si>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</si>
  <si>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</si>
  <si>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</si>
  <si>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</si>
  <si>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</si>
  <si>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</si>
  <si>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</si>
  <si>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</si>
  <si>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</si>
  <si>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</si>
  <si>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</si>
  <si>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</si>
  <si>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</si>
  <si>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</si>
  <si>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</si>
  <si>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</si>
  <si>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</si>
  <si>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</si>
  <si>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</si>
  <si>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</si>
  <si>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</si>
  <si>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</si>
  <si>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</si>
  <si>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</si>
  <si>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</si>
  <si>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</si>
  <si>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</si>
  <si>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</si>
  <si>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</si>
  <si>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</si>
  <si>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</si>
  <si>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</si>
  <si>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</si>
  <si>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</si>
  <si>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</si>
  <si>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</si>
  <si>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</si>
  <si>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</si>
  <si>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</si>
  <si>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</si>
  <si>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</si>
  <si>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</si>
  <si>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</si>
  <si>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</si>
  <si>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</si>
  <si>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</si>
  <si>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</si>
  <si>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</si>
  <si>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</si>
  <si>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</si>
  <si>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</si>
  <si>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</si>
  <si>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</si>
  <si>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</si>
  <si>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</si>
  <si>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</si>
  <si>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</si>
  <si>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</si>
  <si>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</si>
  <si>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</si>
  <si>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</si>
  <si>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</si>
  <si>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</si>
  <si>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</si>
  <si>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</si>
  <si>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</si>
  <si>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</si>
  <si>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</si>
  <si>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</si>
  <si>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</si>
  <si>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</si>
  <si>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</si>
  <si>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</si>
  <si>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</si>
  <si>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</si>
  <si>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</si>
  <si>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</si>
  <si>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</si>
  <si>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</si>
  <si>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</si>
  <si>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</si>
  <si>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</si>
  <si>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</si>
  <si>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</si>
  <si>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</si>
  <si>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</si>
  <si>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</si>
  <si>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</si>
  <si>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</si>
  <si>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</si>
  <si>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</si>
  <si>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</si>
  <si>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</si>
  <si>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</si>
  <si>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</si>
  <si>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</si>
  <si>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</si>
  <si>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</si>
  <si>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</si>
  <si>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</si>
  <si>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</si>
  <si>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</si>
  <si>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</si>
  <si>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</si>
  <si>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</si>
  <si>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</si>
  <si>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</si>
  <si>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</si>
  <si>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</si>
  <si>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</si>
  <si>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</si>
  <si>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</si>
  <si>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</si>
  <si>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</si>
  <si>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</si>
  <si>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</si>
  <si>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</si>
  <si>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</si>
  <si>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</si>
  <si>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</si>
  <si>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</si>
  <si>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</si>
  <si>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</si>
  <si>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</si>
  <si>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</si>
  <si>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</si>
  <si>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</si>
  <si>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</si>
  <si>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</si>
  <si>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</si>
  <si>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</si>
  <si>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</si>
  <si>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</si>
  <si>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</si>
  <si>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</si>
  <si>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</si>
  <si>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</si>
  <si>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</si>
  <si>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</si>
  <si>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</si>
  <si>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</si>
  <si>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</si>
  <si>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</si>
  <si>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</si>
  <si>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</si>
  <si>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</si>
  <si>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</si>
  <si>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</si>
  <si>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</si>
  <si>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</si>
  <si>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</si>
  <si>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</si>
  <si>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</si>
  <si>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</si>
  <si>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</si>
  <si>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</si>
  <si>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</si>
  <si>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</si>
  <si>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</si>
  <si>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</si>
  <si>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</si>
  <si>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</si>
  <si>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</si>
  <si>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</si>
  <si>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</si>
  <si>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</si>
  <si>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</si>
  <si>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</si>
  <si>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</si>
  <si>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</si>
  <si>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</si>
  <si>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</si>
  <si>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</si>
  <si>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</si>
  <si>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</si>
  <si>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</si>
  <si>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</si>
  <si>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</si>
  <si>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</si>
  <si>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</si>
  <si>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</si>
  <si>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</si>
  <si>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</si>
  <si>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</si>
  <si>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</si>
  <si>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</si>
  <si>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</si>
  <si>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</si>
  <si>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</si>
  <si>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</si>
  <si>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</si>
  <si>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</si>
  <si>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</si>
  <si>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</si>
  <si>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</si>
  <si>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</si>
  <si>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</si>
  <si>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</si>
  <si>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</si>
  <si>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</si>
  <si>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</si>
  <si>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</si>
  <si>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</si>
  <si>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</si>
  <si>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</si>
  <si>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</si>
  <si>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</si>
  <si>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</si>
  <si>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</si>
  <si>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</si>
  <si>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</si>
  <si>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</si>
  <si>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</si>
  <si>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</si>
  <si>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</si>
  <si>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</si>
  <si>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</si>
  <si>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</si>
  <si>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</si>
  <si>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</si>
  <si>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</si>
  <si>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</si>
  <si>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</si>
  <si>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</si>
  <si>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</si>
  <si>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</si>
  <si>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</si>
  <si>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</si>
  <si>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</si>
  <si>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</si>
  <si>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</si>
  <si>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</si>
  <si>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</si>
  <si>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</si>
  <si>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</si>
  <si>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</si>
  <si>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</si>
  <si>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</si>
  <si>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</si>
  <si>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</si>
  <si>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</si>
  <si>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</si>
  <si>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</si>
  <si>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</si>
  <si>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</si>
  <si>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</si>
  <si>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</si>
  <si>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</si>
  <si>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</si>
  <si>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</si>
  <si>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</si>
  <si>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</si>
  <si>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</si>
  <si>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</si>
  <si>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</si>
  <si>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</si>
  <si>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</si>
  <si>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</si>
  <si>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</si>
  <si>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</si>
  <si>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</si>
  <si>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</si>
  <si>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</si>
  <si>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</si>
  <si>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</si>
  <si>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</si>
  <si>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</si>
  <si>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</si>
  <si>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</si>
  <si>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</si>
  <si>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</si>
  <si>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</si>
  <si>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</si>
  <si>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</si>
  <si>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</si>
  <si>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</si>
  <si>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* Unsure which socket is for the nozzle and which is for the screw.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</si>
  <si>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</si>
  <si>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</si>
  <si>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</si>
  <si>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</si>
  <si>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</si>
  <si>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</si>
  <si>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</si>
  <si>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</si>
  <si>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</si>
  <si>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</si>
  <si>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</si>
  <si>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</si>
  <si>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</si>
  <si>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</si>
  <si>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</si>
  <si>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</si>
  <si>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</si>
  <si>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</si>
  <si>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</si>
  <si>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</si>
  <si>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</si>
  <si>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</si>
  <si>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</si>
  <si>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</si>
  <si>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</si>
  <si>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</si>
  <si>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</si>
  <si>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</si>
  <si>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</si>
  <si>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</si>
  <si>
    <t>1N5819</t>
  </si>
  <si>
    <t>DC/DC Converter</t>
  </si>
  <si>
    <t>945-2201-ND</t>
  </si>
  <si>
    <t>Recom Power</t>
  </si>
  <si>
    <t>R-78E5.0-1.0</t>
  </si>
  <si>
    <t>Linear Regulator DC DC Converter, 8V - 28V Input, 5V, 1A Output</t>
  </si>
  <si>
    <t>Bearing</t>
  </si>
  <si>
    <t>USB Cable</t>
  </si>
  <si>
    <t>Photo Interrupter</t>
  </si>
  <si>
    <t>Load Cell</t>
  </si>
  <si>
    <t>Spooler Motor</t>
  </si>
  <si>
    <t>Arduino Uno</t>
  </si>
  <si>
    <t>USB-A Connector</t>
  </si>
  <si>
    <t>Headers, Male</t>
  </si>
  <si>
    <t>Connector, 2 position</t>
  </si>
  <si>
    <t>Plug, 2 position</t>
  </si>
  <si>
    <t>Connector, 3 position</t>
  </si>
  <si>
    <t>Plug, 3 position</t>
  </si>
  <si>
    <t>Connector, 4 position</t>
  </si>
  <si>
    <t>Plug, 4 position</t>
  </si>
  <si>
    <t>Connector, 5 position</t>
  </si>
  <si>
    <t>Plug, 6 position</t>
  </si>
  <si>
    <t>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</si>
</sst>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ont="1" applyFill="1" applyAlignme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1" totalsRowCount="1" dataCellStyle="Normal">
  <autoFilter ref="A1:J50" xr:uid="{6961DE25-1017-49FB-B58C-151DD971B349}"/>
  <tableColumns count="10">
    <tableColumn id="12" xr3:uid="{C633C4DA-E9F1-49FB-8240-86247B964FE1}" name="Part" totalsRowDxfId="29"/>
    <tableColumn id="2" xr3:uid="{DAB1913A-18D2-4D9A-9708-032A60B6BC64}" name="Description" totalsRowDxfId="28" dataCellStyle="Normal"/>
    <tableColumn id="1" xr3:uid="{F1A65BEB-7A95-468E-8FAE-B504744FDB1B}" name="Preference" dataDxfId="27" totalsRowDxfId="26"/>
    <tableColumn id="7" xr3:uid="{EC3749CD-9468-4676-8AAA-2DE4FA028800}" name="Supplier" totalsRowDxfId="25" dataCellStyle="Normal"/>
    <tableColumn id="3" xr3:uid="{FBFB3CD0-7BF1-4266-8755-35F85270404A}" name="Supplier Part Number" totalsRowLabel="Total" totalsRowDxfId="24" dataCellStyle="Normal"/>
    <tableColumn id="8" xr3:uid="{70763CA8-03EB-4064-9534-D2C0729DD10E}" name="Manufactuer" totalsRowDxfId="23" dataCellStyle="Normal"/>
    <tableColumn id="9" xr3:uid="{9D792AB2-8329-471D-9251-7B5C39551B6D}" name="Manufacturer Part Number" totalsRowDxfId="22"/>
    <tableColumn id="4" xr3:uid="{6C81D9F0-6082-4928-8091-DA45D848F33F}" name="Quantity" totalsRowDxfId="21" dataCellStyle="Normal"/>
    <tableColumn id="5" xr3:uid="{D2BF7368-0F05-4426-9AF7-A4A54F97F689}" name="Unit Price" dataDxfId="20" totalsRowDxfId="19" dataCellStyle="Currency"/>
    <tableColumn id="6" xr3:uid="{816B8560-23EB-4218-8B09-04C10060E74B}" name="Total Price" totalsRowFunction="sum" dataDxfId="18" totalsRowDxfId="17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9"/>
    <tableColumn id="2" xr3:uid="{6C7F5790-A2D7-49D5-98CC-5347EEBCB1ED}" name="Description" totalsRowDxfId="8" dataCellStyle="Normal"/>
    <tableColumn id="1" xr3:uid="{76A9DB35-CA2E-42DE-8502-AF8BEE0A03C6}" name="Preference" totalsRowDxfId="7"/>
    <tableColumn id="7" xr3:uid="{FF40B9DA-8160-42B4-A04B-59C3988A3C5E}" name="Supplier" totalsRowDxfId="6" dataCellStyle="Normal"/>
    <tableColumn id="3" xr3:uid="{66B504B5-4CA8-4C40-909D-18E9AADA1F9D}" name="Supplier Part Number" totalsRowLabel="Total" totalsRowDxfId="5" dataCellStyle="Normal"/>
    <tableColumn id="8" xr3:uid="{B1FBFAC4-450D-465B-8926-44EA92A1276B}" name="Manufactuer" totalsRowDxfId="4" dataCellStyle="Normal"/>
    <tableColumn id="9" xr3:uid="{42F90968-E8D4-4DE3-8E2B-F702BB9EC99B}" name="Manufacturer Part Number" totalsRowDxfId="3"/>
    <tableColumn id="4" xr3:uid="{E176CC47-E8BA-4A8D-9C82-D7F685B8FC85}" name="Quantity" totalsRowDxfId="2" dataCellStyle="Normal"/>
    <tableColumn id="5" xr3:uid="{CECFF550-A5B4-494E-8824-FFDC20FE1F96}" name="Unit Price" dataDxfId="16" totalsRowDxfId="1" dataCellStyle="Currency"/>
    <tableColumn id="6" xr3:uid="{5C811821-7EC0-4CCE-ABD1-E409C90F00A8}" name="Total Price" totalsRowFunction="sum" dataDxfId="15" totalsRowDxfId="0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8" totalsRowCount="1">
  <autoFilter ref="A1:J7" xr:uid="{463B6967-B750-4F73-A588-9468E22D51C2}"/>
  <tableColumns count="10">
    <tableColumn id="1" xr3:uid="{CC3FED35-0EF5-4A38-A244-2A16695FE8EF}" name="Part" totalsRowLabel="Total" dataDxfId="14" totalsRowDxfId="11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3"/>
    <tableColumn id="9" xr3:uid="{15925615-B9B9-4B30-90D7-656911F22DE7}" name="Total Price" totalsRowFunction="sum" dataDxfId="12" totalsRowDxfId="1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9"/>
  <sheetViews>
    <sheetView zoomScaleNormal="100" workbookViewId="0">
      <selection activeCell="B9" sqref="B9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style="1" bestFit="1" customWidth="1"/>
    <col min="8" max="8" width="17.85546875" style="1" bestFit="1" customWidth="1"/>
    <col min="9" max="9" width="12.140625" bestFit="1" customWidth="1"/>
    <col min="10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  <c r="L1" s="1"/>
      <c r="M1" s="1"/>
      <c r="Q1" s="1"/>
      <c r="R1" s="1"/>
    </row>
    <row r="2" spans="1:18" ht="15" customHeight="1" x14ac:dyDescent="0.2">
      <c r="A2" s="13" t="s">
        <v>216</v>
      </c>
      <c r="B2" s="3" t="s">
        <v>214</v>
      </c>
      <c r="C2" s="13" t="s">
        <v>274</v>
      </c>
      <c r="D2" s="3" t="s">
        <v>93</v>
      </c>
      <c r="E2" s="3" t="s">
        <v>95</v>
      </c>
      <c r="F2" s="3" t="s">
        <v>93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215</v>
      </c>
      <c r="B3" s="3" t="s">
        <v>208</v>
      </c>
      <c r="C3" s="13" t="s">
        <v>274</v>
      </c>
      <c r="D3" s="3" t="s">
        <v>93</v>
      </c>
      <c r="E3" s="3" t="s">
        <v>94</v>
      </c>
      <c r="F3" s="3" t="s">
        <v>93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293</v>
      </c>
      <c r="B4" s="3" t="s">
        <v>96</v>
      </c>
      <c r="C4" s="13" t="s">
        <v>278</v>
      </c>
      <c r="D4" s="3" t="s">
        <v>98</v>
      </c>
      <c r="E4" s="3" t="s">
        <v>97</v>
      </c>
      <c r="F4" s="3" t="s">
        <v>99</v>
      </c>
      <c r="H4" s="3">
        <v>1</v>
      </c>
      <c r="I4" s="2">
        <v>120</v>
      </c>
      <c r="J4" s="4">
        <f>IF(TableExtruder[[#This Row],[Preference]] &lt;&gt; "Alternate", TableExtruder[[#This Row],[Quantity]]*TableExtruder[[#This Row],[Unit Price]], "")</f>
        <v>120</v>
      </c>
      <c r="L4" s="1"/>
      <c r="M4" s="1"/>
      <c r="Q4" s="1"/>
      <c r="R4" s="1"/>
    </row>
    <row r="5" spans="1:18" ht="15" customHeight="1" x14ac:dyDescent="0.2">
      <c r="A5" s="13" t="s">
        <v>292</v>
      </c>
      <c r="B5" s="3" t="s">
        <v>213</v>
      </c>
      <c r="C5" s="13" t="s">
        <v>274</v>
      </c>
      <c r="D5" s="3" t="s">
        <v>93</v>
      </c>
      <c r="E5" s="3" t="s">
        <v>92</v>
      </c>
      <c r="F5" s="3" t="s">
        <v>93</v>
      </c>
      <c r="H5" s="3">
        <v>1</v>
      </c>
      <c r="I5" s="2">
        <v>5.84</v>
      </c>
      <c r="J5" s="4">
        <f>IF(TableExtruder[[#This Row],[Preference]] &lt;&gt; "Alternate", TableExtruder[[#This Row],[Quantity]]*TableExtruder[[#This Row],[Unit Price]], "")</f>
        <v>5.84</v>
      </c>
      <c r="L5" s="1"/>
      <c r="M5" s="1"/>
      <c r="Q5" s="1"/>
      <c r="R5" s="1"/>
    </row>
    <row r="6" spans="1:18" ht="15" customHeight="1" x14ac:dyDescent="0.2">
      <c r="A6" s="13" t="s">
        <v>287</v>
      </c>
      <c r="B6" s="3" t="s">
        <v>89</v>
      </c>
      <c r="C6" s="13" t="s">
        <v>274</v>
      </c>
      <c r="D6" s="3" t="s">
        <v>91</v>
      </c>
      <c r="E6" s="3" t="s">
        <v>90</v>
      </c>
      <c r="F6" s="3" t="s">
        <v>91</v>
      </c>
      <c r="H6" s="3">
        <v>1</v>
      </c>
      <c r="I6" s="2">
        <v>29.38</v>
      </c>
      <c r="J6" s="4">
        <f>IF(TableExtruder[[#This Row],[Preference]] &lt;&gt; "Alternate", TableExtruder[[#This Row],[Quantity]]*TableExtruder[[#This Row],[Unit Price]], "")</f>
        <v>29.38</v>
      </c>
      <c r="L6" s="1"/>
      <c r="M6" s="1"/>
      <c r="Q6" s="1"/>
      <c r="R6" s="1"/>
    </row>
    <row r="7" spans="1:18" ht="15" customHeight="1" x14ac:dyDescent="0.2">
      <c r="A7" s="19" t="s">
        <v>289</v>
      </c>
      <c r="B7" s="16" t="s">
        <v>246</v>
      </c>
      <c r="C7" s="19" t="s">
        <v>274</v>
      </c>
      <c r="D7" s="16"/>
      <c r="E7" s="16"/>
      <c r="F7" s="16"/>
      <c r="G7" s="16"/>
      <c r="H7" s="16">
        <v>1</v>
      </c>
      <c r="I7" s="20"/>
      <c r="J7" s="20">
        <f>IF(TableExtruder[[#This Row],[Preference]] &lt;&gt; "Alternate", TableExtruder[[#This Row],[Quantity]]*TableExtruder[[#This Row],[Unit Price]], "")</f>
        <v>0</v>
      </c>
      <c r="L7" s="1"/>
      <c r="M7" s="1"/>
      <c r="N7" s="4"/>
      <c r="O7" s="4"/>
      <c r="Q7" s="1"/>
      <c r="R7" s="1"/>
    </row>
    <row r="8" spans="1:18" ht="15" customHeight="1" x14ac:dyDescent="0.2">
      <c r="A8" s="13" t="s">
        <v>288</v>
      </c>
      <c r="B8" s="3" t="s">
        <v>187</v>
      </c>
      <c r="C8" s="13" t="s">
        <v>274</v>
      </c>
      <c r="D8" s="3" t="s">
        <v>84</v>
      </c>
      <c r="E8" s="3" t="s">
        <v>85</v>
      </c>
      <c r="F8" s="3"/>
      <c r="H8" s="3">
        <v>1</v>
      </c>
      <c r="I8" s="2">
        <v>15.1</v>
      </c>
      <c r="J8" s="4">
        <f>IF(TableExtruder[[#This Row],[Preference]] &lt;&gt; "Alternate", TableExtruder[[#This Row],[Quantity]]*TableExtruder[[#This Row],[Unit Price]], "")</f>
        <v>15.1</v>
      </c>
      <c r="L8" s="1"/>
      <c r="M8" s="1"/>
      <c r="Q8" s="1"/>
      <c r="R8" s="1"/>
    </row>
    <row r="9" spans="1:18" ht="15" customHeight="1" x14ac:dyDescent="0.2">
      <c r="A9" s="13" t="s">
        <v>285</v>
      </c>
      <c r="B9" s="3" t="s">
        <v>212</v>
      </c>
      <c r="C9" s="13" t="s">
        <v>274</v>
      </c>
      <c r="D9" s="3" t="s">
        <v>71</v>
      </c>
      <c r="E9" s="3" t="s">
        <v>80</v>
      </c>
      <c r="F9" s="3"/>
      <c r="H9" s="3">
        <v>1</v>
      </c>
      <c r="I9" s="2">
        <v>8.34</v>
      </c>
      <c r="J9" s="4">
        <f>IF(TableExtruder[[#This Row],[Preference]] &lt;&gt; "Alternate", TableExtruder[[#This Row],[Quantity]]*TableExtruder[[#This Row],[Unit Price]], "")</f>
        <v>8.34</v>
      </c>
      <c r="L9" s="1"/>
      <c r="M9" s="1"/>
      <c r="Q9" s="1"/>
      <c r="R9" s="1"/>
    </row>
    <row r="10" spans="1:18" ht="15" customHeight="1" x14ac:dyDescent="0.2">
      <c r="A10" s="13" t="s">
        <v>282</v>
      </c>
      <c r="B10" s="3" t="s">
        <v>118</v>
      </c>
      <c r="C10" s="13" t="s">
        <v>274</v>
      </c>
      <c r="D10" s="3" t="s">
        <v>71</v>
      </c>
      <c r="E10" s="3" t="s">
        <v>75</v>
      </c>
      <c r="F10" s="3"/>
      <c r="H10" s="3">
        <v>1</v>
      </c>
      <c r="I10" s="2">
        <v>48.24</v>
      </c>
      <c r="J10" s="4">
        <f>IF(TableExtruder[[#This Row],[Preference]] &lt;&gt; "Alternate", TableExtruder[[#This Row],[Quantity]]*TableExtruder[[#This Row],[Unit Price]], "")</f>
        <v>48.24</v>
      </c>
      <c r="L10" s="1"/>
      <c r="M10" s="1"/>
      <c r="Q10" s="1"/>
      <c r="R10" s="1"/>
    </row>
    <row r="11" spans="1:18" ht="15" customHeight="1" x14ac:dyDescent="0.2">
      <c r="A11" s="13" t="s">
        <v>283</v>
      </c>
      <c r="B11" s="3" t="s">
        <v>76</v>
      </c>
      <c r="C11" s="13" t="s">
        <v>274</v>
      </c>
      <c r="D11" s="3" t="s">
        <v>71</v>
      </c>
      <c r="E11" s="3" t="s">
        <v>77</v>
      </c>
      <c r="F11" s="3"/>
      <c r="H11" s="3">
        <v>1</v>
      </c>
      <c r="I11" s="2">
        <v>16.18</v>
      </c>
      <c r="J11" s="4">
        <f>IF(TableExtruder[[#This Row],[Preference]] &lt;&gt; "Alternate", TableExtruder[[#This Row],[Quantity]]*TableExtruder[[#This Row],[Unit Price]], "")</f>
        <v>16.18</v>
      </c>
      <c r="L11" s="1"/>
      <c r="M11" s="1"/>
      <c r="Q11" s="1"/>
      <c r="R11" s="1"/>
    </row>
    <row r="12" spans="1:18" ht="15" customHeight="1" x14ac:dyDescent="0.2">
      <c r="A12" s="13" t="s">
        <v>284</v>
      </c>
      <c r="B12" s="3" t="s">
        <v>78</v>
      </c>
      <c r="C12" s="13" t="s">
        <v>274</v>
      </c>
      <c r="D12" s="3" t="s">
        <v>71</v>
      </c>
      <c r="E12" s="3" t="s">
        <v>79</v>
      </c>
      <c r="F12" s="3"/>
      <c r="H12" s="3">
        <v>1</v>
      </c>
      <c r="I12" s="2">
        <v>27.8</v>
      </c>
      <c r="J12" s="4">
        <f>IF(TableExtruder[[#This Row],[Preference]] &lt;&gt; "Alternate", TableExtruder[[#This Row],[Quantity]]*TableExtruder[[#This Row],[Unit Price]], "")</f>
        <v>27.8</v>
      </c>
      <c r="L12" s="1"/>
      <c r="M12" s="1"/>
      <c r="Q12" s="1"/>
      <c r="R12" s="1"/>
    </row>
    <row r="13" spans="1:18" ht="15" customHeight="1" x14ac:dyDescent="0.2">
      <c r="A13" s="13" t="s">
        <v>325</v>
      </c>
      <c r="B13" s="3" t="s">
        <v>86</v>
      </c>
      <c r="C13" s="13" t="s">
        <v>274</v>
      </c>
      <c r="D13" s="3" t="s">
        <v>84</v>
      </c>
      <c r="E13" s="3" t="s">
        <v>87</v>
      </c>
      <c r="F13" s="3"/>
      <c r="H13" s="3">
        <v>1</v>
      </c>
      <c r="I13" s="2">
        <v>7.41</v>
      </c>
      <c r="J13" s="4">
        <f>IF(TableExtruder[[#This Row],[Preference]] &lt;&gt; "Alternate", TableExtruder[[#This Row],[Quantity]]*TableExtruder[[#This Row],[Unit Price]], "")</f>
        <v>7.41</v>
      </c>
      <c r="L13" s="1"/>
      <c r="M13" s="1"/>
      <c r="Q13" s="1"/>
      <c r="R13" s="1"/>
    </row>
    <row r="14" spans="1:18" ht="15" customHeight="1" x14ac:dyDescent="0.2">
      <c r="A14" s="13" t="s">
        <v>326</v>
      </c>
      <c r="B14" s="3" t="s">
        <v>124</v>
      </c>
      <c r="C14" s="13" t="s">
        <v>274</v>
      </c>
      <c r="D14" s="3" t="s">
        <v>71</v>
      </c>
      <c r="E14" s="3" t="s">
        <v>119</v>
      </c>
      <c r="F14" s="3"/>
      <c r="H14" s="3">
        <v>1</v>
      </c>
      <c r="I14" s="2">
        <v>5.66</v>
      </c>
      <c r="J14" s="4">
        <f>IF(TableExtruder[[#This Row],[Preference]] &lt;&gt; "Alternate", TableExtruder[[#This Row],[Quantity]]*TableExtruder[[#This Row],[Unit Price]], "")</f>
        <v>5.66</v>
      </c>
      <c r="L14" s="1"/>
      <c r="M14" s="1"/>
      <c r="Q14" s="1"/>
      <c r="R14" s="1"/>
    </row>
    <row r="15" spans="1:18" ht="15" customHeight="1" x14ac:dyDescent="0.2">
      <c r="A15" s="3" t="s">
        <v>281</v>
      </c>
      <c r="B15" s="1" t="s">
        <v>139</v>
      </c>
      <c r="C15" s="3" t="s">
        <v>274</v>
      </c>
      <c r="D15" s="1" t="s">
        <v>71</v>
      </c>
      <c r="E15" s="1" t="s">
        <v>74</v>
      </c>
      <c r="F15" s="1"/>
      <c r="H15" s="1">
        <v>1</v>
      </c>
      <c r="I15" s="4">
        <v>15.2</v>
      </c>
      <c r="J15" s="4">
        <f>IF(TableExtruder[[#This Row],[Preference]] &lt;&gt; "Alternate", TableExtruder[[#This Row],[Quantity]]*TableExtruder[[#This Row],[Unit Price]], "")</f>
        <v>15.2</v>
      </c>
      <c r="L15" s="1"/>
      <c r="M15" s="1"/>
      <c r="Q15" s="1"/>
      <c r="R15" s="1"/>
    </row>
    <row r="16" spans="1:18" ht="15" customHeight="1" x14ac:dyDescent="0.2">
      <c r="A16" s="3" t="s">
        <v>280</v>
      </c>
      <c r="B16" s="1" t="s">
        <v>138</v>
      </c>
      <c r="C16" s="3" t="s">
        <v>274</v>
      </c>
      <c r="D16" s="1" t="s">
        <v>71</v>
      </c>
      <c r="E16" s="1" t="s">
        <v>73</v>
      </c>
      <c r="F16" s="1"/>
      <c r="H16" s="1">
        <v>1</v>
      </c>
      <c r="I16" s="4">
        <v>12.64</v>
      </c>
      <c r="J16" s="4">
        <f>IF(TableExtruder[[#This Row],[Preference]] &lt;&gt; "Alternate", TableExtruder[[#This Row],[Quantity]]*TableExtruder[[#This Row],[Unit Price]], "")</f>
        <v>12.64</v>
      </c>
      <c r="L16" s="1"/>
      <c r="M16" s="1"/>
      <c r="Q16" s="1"/>
      <c r="R16" s="1"/>
    </row>
    <row r="17" spans="1:18" ht="15" customHeight="1" x14ac:dyDescent="0.2">
      <c r="A17" s="3" t="s">
        <v>299</v>
      </c>
      <c r="B17" s="1" t="s">
        <v>137</v>
      </c>
      <c r="C17" s="3" t="s">
        <v>274</v>
      </c>
      <c r="D17" s="1" t="s">
        <v>71</v>
      </c>
      <c r="E17" s="1" t="s">
        <v>72</v>
      </c>
      <c r="F17" s="1"/>
      <c r="H17" s="1">
        <v>1</v>
      </c>
      <c r="I17" s="4">
        <v>85.02</v>
      </c>
      <c r="J17" s="4">
        <f>IF(TableExtruder[[#This Row],[Preference]] &lt;&gt; "Alternate", TableExtruder[[#This Row],[Quantity]]*TableExtruder[[#This Row],[Unit Price]], "")</f>
        <v>85.02</v>
      </c>
      <c r="L17" s="1"/>
      <c r="M17" s="1"/>
      <c r="Q17" s="1"/>
      <c r="R17" s="1"/>
    </row>
    <row r="18" spans="1:18" ht="15" customHeight="1" x14ac:dyDescent="0.2">
      <c r="A18" s="13" t="s">
        <v>298</v>
      </c>
      <c r="B18" s="3" t="s">
        <v>209</v>
      </c>
      <c r="C18" s="13" t="s">
        <v>274</v>
      </c>
      <c r="D18" s="3" t="s">
        <v>6</v>
      </c>
      <c r="E18" s="3"/>
      <c r="F18" s="3" t="s">
        <v>341</v>
      </c>
      <c r="H18" s="3">
        <v>1</v>
      </c>
      <c r="I18" s="2">
        <v>12.99</v>
      </c>
      <c r="J18" s="4">
        <f>IF(TableExtruder[[#This Row],[Preference]] &lt;&gt; "Alternate", TableExtruder[[#This Row],[Quantity]]*TableExtruder[[#This Row],[Unit Price]], "")</f>
        <v>12.99</v>
      </c>
      <c r="L18" s="1"/>
      <c r="M18" s="1"/>
      <c r="Q18" s="1"/>
      <c r="R18" s="1"/>
    </row>
    <row r="19" spans="1:18" ht="15" customHeight="1" x14ac:dyDescent="0.2">
      <c r="A19" s="13" t="s">
        <v>301</v>
      </c>
      <c r="B19" s="3" t="s">
        <v>342</v>
      </c>
      <c r="C19" s="13" t="s">
        <v>274</v>
      </c>
      <c r="D19" s="3" t="s">
        <v>6</v>
      </c>
      <c r="E19" s="3"/>
      <c r="F19" s="3" t="s">
        <v>158</v>
      </c>
      <c r="H19" s="3">
        <v>1</v>
      </c>
      <c r="I19" s="2">
        <v>12.49</v>
      </c>
      <c r="J19" s="4">
        <f>IF(TableExtruder[[#This Row],[Preference]] &lt;&gt; "Alternate", TableExtruder[[#This Row],[Quantity]]*TableExtruder[[#This Row],[Unit Price]], "")</f>
        <v>12.49</v>
      </c>
      <c r="L19" s="1"/>
      <c r="M19" s="1"/>
      <c r="Q19" s="1"/>
      <c r="R19" s="1"/>
    </row>
    <row r="20" spans="1:18" ht="15" customHeight="1" x14ac:dyDescent="0.2">
      <c r="A20" s="13" t="s">
        <v>302</v>
      </c>
      <c r="B20" s="3" t="s">
        <v>186</v>
      </c>
      <c r="C20" s="13" t="s">
        <v>274</v>
      </c>
      <c r="D20" s="3" t="s">
        <v>71</v>
      </c>
      <c r="E20" s="3" t="s">
        <v>83</v>
      </c>
      <c r="F20" s="3"/>
      <c r="H20" s="3">
        <v>1</v>
      </c>
      <c r="I20" s="2">
        <v>53.76</v>
      </c>
      <c r="J20" s="4">
        <f>IF(TableExtruder[[#This Row],[Preference]] &lt;&gt; "Alternate", TableExtruder[[#This Row],[Quantity]]*TableExtruder[[#This Row],[Unit Price]], "")</f>
        <v>53.76</v>
      </c>
      <c r="L20" s="1"/>
      <c r="M20" s="1"/>
      <c r="Q20" s="1"/>
      <c r="R20" s="1"/>
    </row>
    <row r="21" spans="1:18" ht="15" customHeight="1" x14ac:dyDescent="0.2">
      <c r="A21" s="3" t="s">
        <v>207</v>
      </c>
      <c r="B21" s="3" t="s">
        <v>316</v>
      </c>
      <c r="C21" s="3" t="s">
        <v>274</v>
      </c>
      <c r="D21" s="3" t="s">
        <v>203</v>
      </c>
      <c r="E21" s="3" t="s">
        <v>68</v>
      </c>
      <c r="F21" s="3" t="s">
        <v>69</v>
      </c>
      <c r="G21" s="1">
        <v>108050</v>
      </c>
      <c r="H21" s="1">
        <v>1</v>
      </c>
      <c r="I21" s="4">
        <v>372</v>
      </c>
      <c r="J21" s="4">
        <f>IF(TableExtruder[[#This Row],[Preference]] &lt;&gt; "Alternate", TableExtruder[[#This Row],[Quantity]]*TableExtruder[[#This Row],[Unit Price]], "")</f>
        <v>372</v>
      </c>
      <c r="L21" s="1"/>
      <c r="M21" s="1"/>
      <c r="Q21" s="1"/>
      <c r="R21" s="1"/>
    </row>
    <row r="22" spans="1:18" ht="15" customHeight="1" x14ac:dyDescent="0.2">
      <c r="A22" s="13" t="s">
        <v>294</v>
      </c>
      <c r="B22" s="3" t="s">
        <v>4</v>
      </c>
      <c r="C22" s="13" t="s">
        <v>275</v>
      </c>
      <c r="D22" s="3" t="s">
        <v>6</v>
      </c>
      <c r="E22" s="3" t="s">
        <v>5</v>
      </c>
      <c r="F22" s="3" t="s">
        <v>7</v>
      </c>
      <c r="H22" s="3">
        <v>1</v>
      </c>
      <c r="I22" s="2">
        <v>14.99</v>
      </c>
      <c r="J22" s="4" t="str">
        <f>IF(TableExtruder[[#This Row],[Preference]] &lt;&gt; "Alternate", TableExtruder[[#This Row],[Quantity]]*TableExtruder[[#This Row],[Unit Price]], "")</f>
        <v/>
      </c>
      <c r="L22" s="1"/>
      <c r="M22" s="1"/>
      <c r="Q22" s="1"/>
      <c r="R22" s="1"/>
    </row>
    <row r="23" spans="1:18" ht="15" customHeight="1" x14ac:dyDescent="0.2">
      <c r="A23" s="13" t="s">
        <v>297</v>
      </c>
      <c r="B23" s="1" t="s">
        <v>151</v>
      </c>
      <c r="C23" s="13" t="s">
        <v>274</v>
      </c>
      <c r="D23" s="1" t="s">
        <v>21</v>
      </c>
      <c r="E23" s="1" t="s">
        <v>42</v>
      </c>
      <c r="F23" s="1" t="s">
        <v>43</v>
      </c>
      <c r="G23" s="1" t="s">
        <v>150</v>
      </c>
      <c r="H23" s="1">
        <v>4</v>
      </c>
      <c r="I23" s="4">
        <v>0.47</v>
      </c>
      <c r="J23" s="4">
        <f>IF(TableExtruder[[#This Row],[Preference]] &lt;&gt; "Alternate", TableExtruder[[#This Row],[Quantity]]*TableExtruder[[#This Row],[Unit Price]], "")</f>
        <v>1.88</v>
      </c>
      <c r="L23" s="1"/>
      <c r="M23" s="1"/>
      <c r="Q23" s="1"/>
      <c r="R23" s="1"/>
    </row>
    <row r="24" spans="1:18" ht="15" customHeight="1" x14ac:dyDescent="0.2">
      <c r="A24" s="13" t="s">
        <v>300</v>
      </c>
      <c r="B24" s="3" t="s">
        <v>240</v>
      </c>
      <c r="C24" s="13" t="s">
        <v>274</v>
      </c>
      <c r="D24" s="3" t="s">
        <v>67</v>
      </c>
      <c r="E24" s="3" t="s">
        <v>241</v>
      </c>
      <c r="F24" s="3" t="s">
        <v>67</v>
      </c>
      <c r="G24" s="3" t="s">
        <v>241</v>
      </c>
      <c r="H24" s="3">
        <v>2</v>
      </c>
      <c r="I24" s="15">
        <v>31.85</v>
      </c>
      <c r="J24" s="4">
        <f>IF(TableExtruder[[#This Row],[Preference]] &lt;&gt; "Alternate", TableExtruder[[#This Row],[Quantity]]*TableExtruder[[#This Row],[Unit Price]], "")</f>
        <v>63.7</v>
      </c>
      <c r="L24" s="1"/>
      <c r="M24" s="1"/>
      <c r="Q24" s="1"/>
      <c r="R24" s="1"/>
    </row>
    <row r="25" spans="1:18" ht="15" customHeight="1" x14ac:dyDescent="0.2">
      <c r="A25" s="3" t="s">
        <v>304</v>
      </c>
      <c r="B25" s="1" t="s">
        <v>135</v>
      </c>
      <c r="C25" s="3" t="s">
        <v>274</v>
      </c>
      <c r="D25" s="1" t="s">
        <v>67</v>
      </c>
      <c r="E25" s="1" t="s">
        <v>134</v>
      </c>
      <c r="F25" s="1" t="s">
        <v>67</v>
      </c>
      <c r="G25" s="1" t="s">
        <v>134</v>
      </c>
      <c r="H25" s="1">
        <v>2</v>
      </c>
      <c r="I25" s="4">
        <v>102</v>
      </c>
      <c r="J25" s="4">
        <f>IF(TableExtruder[[#This Row],[Preference]] &lt;&gt; "Alternate", TableExtruder[[#This Row],[Quantity]]*TableExtruder[[#This Row],[Unit Price]], "")</f>
        <v>204</v>
      </c>
      <c r="L25" s="1"/>
      <c r="M25" s="1"/>
      <c r="Q25" s="1"/>
      <c r="R25" s="1"/>
    </row>
    <row r="26" spans="1:18" ht="15" customHeight="1" x14ac:dyDescent="0.2">
      <c r="A26" s="3" t="s">
        <v>296</v>
      </c>
      <c r="B26" s="1" t="s">
        <v>140</v>
      </c>
      <c r="C26" s="3" t="s">
        <v>274</v>
      </c>
      <c r="D26" s="1" t="s">
        <v>29</v>
      </c>
      <c r="E26" s="1" t="s">
        <v>28</v>
      </c>
      <c r="F26" s="1" t="s">
        <v>149</v>
      </c>
      <c r="G26" s="1" t="s">
        <v>115</v>
      </c>
      <c r="H26" s="1">
        <v>2</v>
      </c>
      <c r="I26" s="4">
        <v>26.12</v>
      </c>
      <c r="J26" s="4">
        <f>IF(TableExtruder[[#This Row],[Preference]] &lt;&gt; "Alternate", TableExtruder[[#This Row],[Quantity]]*TableExtruder[[#This Row],[Unit Price]], "")</f>
        <v>52.24</v>
      </c>
      <c r="L26" s="1"/>
      <c r="M26" s="1"/>
      <c r="Q26" s="1"/>
      <c r="R26" s="1"/>
    </row>
    <row r="27" spans="1:18" ht="15" customHeight="1" x14ac:dyDescent="0.2">
      <c r="A27" s="3" t="s">
        <v>310</v>
      </c>
      <c r="B27" s="13" t="s">
        <v>322</v>
      </c>
      <c r="C27" s="3" t="s">
        <v>274</v>
      </c>
      <c r="D27" s="13" t="s">
        <v>18</v>
      </c>
      <c r="E27" s="3"/>
      <c r="F27" s="13" t="s">
        <v>320</v>
      </c>
      <c r="G27" s="8" t="s">
        <v>319</v>
      </c>
      <c r="H27" s="3">
        <v>2</v>
      </c>
      <c r="I27" s="2">
        <v>3.5</v>
      </c>
      <c r="J27" s="4">
        <f>IF(TableExtruder[[#This Row],[Preference]] &lt;&gt; "Alternate", TableExtruder[[#This Row],[Quantity]]*TableExtruder[[#This Row],[Unit Price]], "")</f>
        <v>7</v>
      </c>
      <c r="L27" s="1"/>
      <c r="M27" s="1"/>
      <c r="Q27" s="1"/>
      <c r="R27" s="1"/>
    </row>
    <row r="28" spans="1:18" ht="15" customHeight="1" x14ac:dyDescent="0.2">
      <c r="A28" s="3" t="s">
        <v>310</v>
      </c>
      <c r="B28" s="8" t="s">
        <v>322</v>
      </c>
      <c r="C28" s="3" t="s">
        <v>275</v>
      </c>
      <c r="D28" s="3" t="s">
        <v>221</v>
      </c>
      <c r="E28" s="3" t="s">
        <v>223</v>
      </c>
      <c r="F28" s="3" t="s">
        <v>219</v>
      </c>
      <c r="G28" s="1" t="s">
        <v>224</v>
      </c>
      <c r="H28" s="3">
        <v>2</v>
      </c>
      <c r="I28" s="4">
        <v>2.4300000000000002</v>
      </c>
      <c r="J28" s="4" t="str">
        <f>IF(TableExtruder[[#This Row],[Preference]] &lt;&gt; "Alternate", TableExtruder[[#This Row],[Quantity]]*TableExtruder[[#This Row],[Unit Price]], "")</f>
        <v/>
      </c>
      <c r="L28" s="1"/>
      <c r="M28" s="1"/>
      <c r="Q28" s="1"/>
      <c r="R28" s="1"/>
    </row>
    <row r="29" spans="1:18" ht="15" customHeight="1" x14ac:dyDescent="0.2">
      <c r="A29" s="3" t="s">
        <v>311</v>
      </c>
      <c r="B29" s="13" t="s">
        <v>323</v>
      </c>
      <c r="C29" s="3" t="s">
        <v>274</v>
      </c>
      <c r="D29" s="13" t="s">
        <v>18</v>
      </c>
      <c r="E29" s="3"/>
      <c r="F29" s="13" t="s">
        <v>320</v>
      </c>
      <c r="G29" s="8" t="s">
        <v>321</v>
      </c>
      <c r="H29" s="3">
        <v>2</v>
      </c>
      <c r="I29" s="2">
        <v>6</v>
      </c>
      <c r="J29" s="4">
        <f>IF(TableExtruder[[#This Row],[Preference]] &lt;&gt; "Alternate", TableExtruder[[#This Row],[Quantity]]*TableExtruder[[#This Row],[Unit Price]], "")</f>
        <v>12</v>
      </c>
      <c r="L29" s="1"/>
      <c r="M29" s="1"/>
      <c r="Q29" s="1"/>
      <c r="R29" s="1"/>
    </row>
    <row r="30" spans="1:18" ht="15" customHeight="1" x14ac:dyDescent="0.2">
      <c r="A30" s="3" t="s">
        <v>311</v>
      </c>
      <c r="B30" s="8" t="s">
        <v>323</v>
      </c>
      <c r="C30" s="3" t="s">
        <v>275</v>
      </c>
      <c r="D30" s="3" t="s">
        <v>221</v>
      </c>
      <c r="E30" s="3" t="s">
        <v>222</v>
      </c>
      <c r="F30" s="3" t="s">
        <v>219</v>
      </c>
      <c r="G30" s="1" t="s">
        <v>220</v>
      </c>
      <c r="H30" s="3">
        <v>2</v>
      </c>
      <c r="I30" s="4">
        <v>2.5099999999999998</v>
      </c>
      <c r="J30" s="4" t="str">
        <f>IF(TableExtruder[[#This Row],[Preference]] &lt;&gt; "Alternate", TableExtruder[[#This Row],[Quantity]]*TableExtruder[[#This Row],[Unit Price]], "")</f>
        <v/>
      </c>
      <c r="L30" s="1"/>
      <c r="M30" s="1"/>
      <c r="Q30" s="1"/>
      <c r="R30" s="1"/>
    </row>
    <row r="31" spans="1:18" ht="15" customHeight="1" x14ac:dyDescent="0.2">
      <c r="A31" s="3" t="s">
        <v>211</v>
      </c>
      <c r="B31" s="3" t="s">
        <v>329</v>
      </c>
      <c r="C31" s="3" t="s">
        <v>274</v>
      </c>
      <c r="D31" s="3"/>
      <c r="E31" s="3"/>
      <c r="F31" s="3" t="s">
        <v>225</v>
      </c>
      <c r="G31" s="1" t="s">
        <v>328</v>
      </c>
      <c r="H31" s="3">
        <v>2</v>
      </c>
      <c r="I31" s="2">
        <v>7.33</v>
      </c>
      <c r="J31" s="4">
        <f>IF(TableExtruder[[#This Row],[Preference]] &lt;&gt; "Alternate", TableExtruder[[#This Row],[Quantity]]*TableExtruder[[#This Row],[Unit Price]], "")</f>
        <v>14.66</v>
      </c>
      <c r="L31" s="1"/>
      <c r="M31" s="1"/>
      <c r="Q31" s="1"/>
      <c r="R31" s="1"/>
    </row>
    <row r="32" spans="1:18" ht="15" customHeight="1" x14ac:dyDescent="0.2">
      <c r="A32" s="3" t="s">
        <v>333</v>
      </c>
      <c r="B32" s="3" t="s">
        <v>336</v>
      </c>
      <c r="C32" s="3" t="s">
        <v>274</v>
      </c>
      <c r="D32" s="3"/>
      <c r="E32" s="3"/>
      <c r="F32" s="3" t="s">
        <v>225</v>
      </c>
      <c r="G32" s="1" t="s">
        <v>337</v>
      </c>
      <c r="H32" s="3">
        <v>8</v>
      </c>
      <c r="I32" s="2">
        <v>1.63</v>
      </c>
      <c r="J32" s="4">
        <f>IF(TableExtruder[[#This Row],[Preference]] &lt;&gt; "Alternate", TableExtruder[[#This Row],[Quantity]]*TableExtruder[[#This Row],[Unit Price]], "")</f>
        <v>13.04</v>
      </c>
      <c r="L32" s="1"/>
      <c r="M32" s="1"/>
      <c r="Q32" s="1"/>
      <c r="R32" s="1"/>
    </row>
    <row r="33" spans="1:18" ht="15" customHeight="1" x14ac:dyDescent="0.2">
      <c r="A33" s="1" t="s">
        <v>210</v>
      </c>
      <c r="B33" s="1" t="s">
        <v>330</v>
      </c>
      <c r="C33" s="1" t="s">
        <v>274</v>
      </c>
      <c r="D33" s="3"/>
      <c r="E33" s="3"/>
      <c r="F33" s="3" t="s">
        <v>225</v>
      </c>
      <c r="G33" s="1" t="s">
        <v>331</v>
      </c>
      <c r="H33" s="1">
        <v>2</v>
      </c>
      <c r="I33" s="2">
        <v>5.73</v>
      </c>
      <c r="J33" s="4">
        <f>IF(TableExtruder[[#This Row],[Preference]] &lt;&gt; "Alternate", TableExtruder[[#This Row],[Quantity]]*TableExtruder[[#This Row],[Unit Price]], "")</f>
        <v>11.46</v>
      </c>
      <c r="L33" s="1"/>
      <c r="M33" s="1"/>
      <c r="Q33" s="1"/>
      <c r="R33" s="1"/>
    </row>
    <row r="34" spans="1:18" ht="15" customHeight="1" x14ac:dyDescent="0.2">
      <c r="A34" s="3" t="s">
        <v>332</v>
      </c>
      <c r="B34" s="3" t="s">
        <v>334</v>
      </c>
      <c r="C34" s="3" t="s">
        <v>274</v>
      </c>
      <c r="D34" s="3"/>
      <c r="E34" s="3"/>
      <c r="F34" s="3" t="s">
        <v>225</v>
      </c>
      <c r="G34" s="1" t="s">
        <v>335</v>
      </c>
      <c r="H34" s="3">
        <v>8</v>
      </c>
      <c r="I34" s="2">
        <v>1.57</v>
      </c>
      <c r="J34" s="4">
        <f>IF(TableExtruder[[#This Row],[Preference]] &lt;&gt; "Alternate", TableExtruder[[#This Row],[Quantity]]*TableExtruder[[#This Row],[Unit Price]], "")</f>
        <v>12.56</v>
      </c>
      <c r="L34" s="1"/>
      <c r="M34" s="1"/>
      <c r="Q34" s="1"/>
      <c r="R34" s="1"/>
    </row>
    <row r="35" spans="1:18" ht="15" customHeight="1" x14ac:dyDescent="0.2">
      <c r="A35" s="3" t="s">
        <v>291</v>
      </c>
      <c r="B35" s="1" t="s">
        <v>100</v>
      </c>
      <c r="C35" s="3" t="s">
        <v>274</v>
      </c>
      <c r="D35" s="1" t="s">
        <v>101</v>
      </c>
      <c r="E35" s="1">
        <v>37769</v>
      </c>
      <c r="F35" s="1" t="s">
        <v>102</v>
      </c>
      <c r="G35" s="1" t="s">
        <v>189</v>
      </c>
      <c r="H35" s="1">
        <v>2</v>
      </c>
      <c r="I35" s="4">
        <v>5.13</v>
      </c>
      <c r="J35" s="4">
        <f>IF(TableExtruder[[#This Row],[Preference]] &lt;&gt; "Alternate", TableExtruder[[#This Row],[Quantity]]*TableExtruder[[#This Row],[Unit Price]], "")</f>
        <v>10.26</v>
      </c>
      <c r="K35"/>
      <c r="M35" s="1"/>
      <c r="P35" s="4"/>
      <c r="R35" s="1"/>
    </row>
    <row r="36" spans="1:18" ht="15" customHeight="1" x14ac:dyDescent="0.2">
      <c r="A36" t="s">
        <v>290</v>
      </c>
      <c r="B36" s="3" t="s">
        <v>234</v>
      </c>
      <c r="C36" t="s">
        <v>274</v>
      </c>
      <c r="D36" s="3"/>
      <c r="E36" s="3"/>
      <c r="F36" s="3" t="s">
        <v>235</v>
      </c>
      <c r="G36" s="1" t="s">
        <v>273</v>
      </c>
      <c r="H36" s="3">
        <v>1</v>
      </c>
      <c r="I36" s="2">
        <v>808.75</v>
      </c>
      <c r="J36" s="4">
        <f>IF(TableExtruder[[#This Row],[Preference]] &lt;&gt; "Alternate", TableExtruder[[#This Row],[Quantity]]*TableExtruder[[#This Row],[Unit Price]], "")</f>
        <v>808.75</v>
      </c>
      <c r="K36"/>
      <c r="M36" s="1"/>
      <c r="P36" s="4"/>
      <c r="R36" s="1"/>
    </row>
    <row r="37" spans="1:18" ht="15" customHeight="1" x14ac:dyDescent="0.2">
      <c r="A37" s="13" t="s">
        <v>303</v>
      </c>
      <c r="B37" s="3" t="s">
        <v>229</v>
      </c>
      <c r="C37" s="13" t="s">
        <v>274</v>
      </c>
      <c r="D37" s="3" t="s">
        <v>21</v>
      </c>
      <c r="E37" s="3" t="s">
        <v>228</v>
      </c>
      <c r="F37" s="3" t="s">
        <v>23</v>
      </c>
      <c r="G37" s="6" t="s">
        <v>227</v>
      </c>
      <c r="H37" s="3">
        <v>1</v>
      </c>
      <c r="I37" s="15">
        <v>92.94</v>
      </c>
      <c r="J37" s="4">
        <f>IF(TableExtruder[[#This Row],[Preference]] &lt;&gt; "Alternate", TableExtruder[[#This Row],[Quantity]]*TableExtruder[[#This Row],[Unit Price]], "")</f>
        <v>92.94</v>
      </c>
      <c r="L37" s="1"/>
      <c r="M37" s="1"/>
      <c r="Q37" s="1"/>
      <c r="R37" s="1"/>
    </row>
    <row r="38" spans="1:18" ht="15" customHeight="1" x14ac:dyDescent="0.2">
      <c r="A38" s="1" t="s">
        <v>307</v>
      </c>
      <c r="B38" t="s">
        <v>239</v>
      </c>
      <c r="C38" t="s">
        <v>274</v>
      </c>
      <c r="F38" s="1" t="s">
        <v>237</v>
      </c>
      <c r="G38" s="1" t="s">
        <v>238</v>
      </c>
      <c r="H38">
        <v>1</v>
      </c>
      <c r="I38" s="15">
        <v>12.98</v>
      </c>
      <c r="J38" s="4">
        <f>IF(TableExtruder[[#This Row],[Preference]] &lt;&gt; "Alternate", TableExtruder[[#This Row],[Quantity]]*TableExtruder[[#This Row],[Unit Price]], "")</f>
        <v>12.98</v>
      </c>
      <c r="K38"/>
      <c r="M38" s="1"/>
      <c r="P38" s="4"/>
      <c r="R38" s="1"/>
    </row>
    <row r="39" spans="1:18" ht="15" customHeight="1" x14ac:dyDescent="0.2">
      <c r="A39" s="1" t="s">
        <v>305</v>
      </c>
      <c r="B39" s="3" t="s">
        <v>266</v>
      </c>
      <c r="C39" s="1" t="s">
        <v>274</v>
      </c>
      <c r="D39" s="3" t="s">
        <v>148</v>
      </c>
      <c r="E39" s="3">
        <v>2991</v>
      </c>
      <c r="F39" s="3" t="s">
        <v>148</v>
      </c>
      <c r="G39" s="1">
        <v>2991</v>
      </c>
      <c r="H39" s="3">
        <v>1</v>
      </c>
      <c r="I39" s="2">
        <v>29.95</v>
      </c>
      <c r="J39" s="4">
        <f>IF(TableExtruder[[#This Row],[Preference]] &lt;&gt; "Alternate", TableExtruder[[#This Row],[Quantity]]*TableExtruder[[#This Row],[Unit Price]], "")</f>
        <v>29.95</v>
      </c>
      <c r="L39" s="1"/>
      <c r="M39" s="1"/>
      <c r="Q39" s="1"/>
      <c r="R39" s="1"/>
    </row>
    <row r="40" spans="1:18" ht="15" customHeight="1" x14ac:dyDescent="0.2">
      <c r="A40" s="1" t="s">
        <v>317</v>
      </c>
      <c r="B40" s="3" t="s">
        <v>347</v>
      </c>
      <c r="C40" s="1" t="s">
        <v>274</v>
      </c>
      <c r="D40" s="3" t="s">
        <v>21</v>
      </c>
      <c r="E40" s="3" t="s">
        <v>348</v>
      </c>
      <c r="F40" s="3" t="s">
        <v>349</v>
      </c>
      <c r="G40" s="1" t="s">
        <v>350</v>
      </c>
      <c r="H40" s="3">
        <v>1</v>
      </c>
      <c r="I40" s="2">
        <v>0.1</v>
      </c>
      <c r="J40" s="4">
        <f>IF(TableExtruder[[#This Row],[Preference]] &lt;&gt; "Alternate", TableExtruder[[#This Row],[Quantity]]*TableExtruder[[#This Row],[Unit Price]], "")</f>
        <v>0.1</v>
      </c>
      <c r="K40"/>
      <c r="M40" s="1"/>
      <c r="P40" s="4"/>
      <c r="R40" s="1"/>
    </row>
    <row r="41" spans="1:18" ht="15" customHeight="1" x14ac:dyDescent="0.2">
      <c r="A41" s="1" t="s">
        <v>295</v>
      </c>
      <c r="B41" s="3" t="s">
        <v>324</v>
      </c>
      <c r="C41" s="1" t="s">
        <v>274</v>
      </c>
      <c r="D41" s="3" t="s">
        <v>148</v>
      </c>
      <c r="E41" s="3">
        <v>882</v>
      </c>
      <c r="F41" s="3"/>
      <c r="H41" s="3">
        <v>1</v>
      </c>
      <c r="I41" s="2">
        <v>0.49</v>
      </c>
      <c r="J41" s="4">
        <f>IF(TableExtruder[[#This Row],[Preference]] &lt;&gt; "Alternate", TableExtruder[[#This Row],[Quantity]]*TableExtruder[[#This Row],[Unit Price]], "")</f>
        <v>0.49</v>
      </c>
      <c r="L41" s="1"/>
      <c r="M41" s="1"/>
      <c r="Q41" s="1"/>
      <c r="R41" s="1"/>
    </row>
    <row r="42" spans="1:18" ht="15" customHeight="1" x14ac:dyDescent="0.2">
      <c r="A42" s="1" t="s">
        <v>295</v>
      </c>
      <c r="B42" s="3" t="s">
        <v>318</v>
      </c>
      <c r="C42" s="3" t="s">
        <v>275</v>
      </c>
      <c r="D42" s="3" t="s">
        <v>21</v>
      </c>
      <c r="E42" s="3" t="s">
        <v>267</v>
      </c>
      <c r="F42" s="3" t="s">
        <v>268</v>
      </c>
      <c r="G42" s="1" t="s">
        <v>269</v>
      </c>
      <c r="H42" s="3">
        <v>1</v>
      </c>
      <c r="I42" s="2">
        <v>0.7</v>
      </c>
      <c r="J42" s="4" t="str">
        <f>IF(TableExtruder[[#This Row],[Preference]] &lt;&gt; "Alternate", TableExtruder[[#This Row],[Quantity]]*TableExtruder[[#This Row],[Unit Price]], "")</f>
        <v/>
      </c>
      <c r="L42" s="1"/>
      <c r="M42" s="1"/>
      <c r="Q42" s="1"/>
      <c r="R42" s="1"/>
    </row>
    <row r="43" spans="1:18" ht="15" customHeight="1" x14ac:dyDescent="0.2">
      <c r="A43" s="1" t="s">
        <v>294</v>
      </c>
      <c r="B43" s="1" t="s">
        <v>205</v>
      </c>
      <c r="C43" s="1" t="s">
        <v>275</v>
      </c>
      <c r="D43" s="1" t="s">
        <v>203</v>
      </c>
      <c r="E43" s="1" t="s">
        <v>117</v>
      </c>
      <c r="F43" s="1" t="s">
        <v>230</v>
      </c>
      <c r="G43" s="1" t="s">
        <v>204</v>
      </c>
      <c r="H43" s="1">
        <v>1</v>
      </c>
      <c r="I43" s="1">
        <v>368</v>
      </c>
      <c r="J43" s="4" t="str">
        <f>IF(TableExtruder[[#This Row],[Preference]] &lt;&gt; "Alternate", TableExtruder[[#This Row],[Quantity]]*TableExtruder[[#This Row],[Unit Price]], "")</f>
        <v/>
      </c>
      <c r="L43" s="1"/>
      <c r="M43" s="1"/>
      <c r="Q43" s="1"/>
      <c r="R43" s="1"/>
    </row>
    <row r="44" spans="1:18" ht="15" customHeight="1" x14ac:dyDescent="0.2">
      <c r="A44" t="s">
        <v>344</v>
      </c>
      <c r="B44" s="3" t="s">
        <v>249</v>
      </c>
      <c r="C44" s="1" t="s">
        <v>274</v>
      </c>
      <c r="D44" s="3" t="s">
        <v>21</v>
      </c>
      <c r="E44" s="3" t="s">
        <v>254</v>
      </c>
      <c r="F44" s="3" t="s">
        <v>250</v>
      </c>
      <c r="G44" s="3" t="s">
        <v>251</v>
      </c>
      <c r="H44" s="3">
        <v>1</v>
      </c>
      <c r="I44" s="2">
        <v>11.27</v>
      </c>
      <c r="J44" s="2">
        <f>IF(TableExtruder[[#This Row],[Preference]] &lt;&gt; "Alternate", TableExtruder[[#This Row],[Quantity]]*TableExtruder[[#This Row],[Unit Price]], "")</f>
        <v>11.27</v>
      </c>
      <c r="L44" s="1"/>
      <c r="M44" s="1"/>
      <c r="Q44" s="1"/>
      <c r="R44" s="1"/>
    </row>
    <row r="45" spans="1:18" ht="15" customHeight="1" x14ac:dyDescent="0.2">
      <c r="A45" t="s">
        <v>345</v>
      </c>
      <c r="B45" s="3" t="s">
        <v>252</v>
      </c>
      <c r="C45" s="1" t="s">
        <v>274</v>
      </c>
      <c r="D45" s="3" t="s">
        <v>21</v>
      </c>
      <c r="E45" s="3" t="s">
        <v>255</v>
      </c>
      <c r="F45" s="3" t="s">
        <v>250</v>
      </c>
      <c r="G45" s="3">
        <v>4301.1409000000003</v>
      </c>
      <c r="H45" s="3">
        <v>1</v>
      </c>
      <c r="I45" s="2">
        <v>4.7</v>
      </c>
      <c r="J45" s="2">
        <f>IF(TableExtruder[[#This Row],[Preference]] &lt;&gt; "Alternate", TableExtruder[[#This Row],[Quantity]]*TableExtruder[[#This Row],[Unit Price]], "")</f>
        <v>4.7</v>
      </c>
      <c r="L45" s="1"/>
      <c r="M45" s="1"/>
      <c r="Q45" s="1"/>
      <c r="R45" s="1"/>
    </row>
    <row r="46" spans="1:18" ht="15" customHeight="1" x14ac:dyDescent="0.2">
      <c r="A46" t="s">
        <v>346</v>
      </c>
      <c r="B46" s="3" t="s">
        <v>253</v>
      </c>
      <c r="C46" s="1" t="s">
        <v>274</v>
      </c>
      <c r="D46" s="3" t="s">
        <v>21</v>
      </c>
      <c r="E46" s="3" t="s">
        <v>256</v>
      </c>
      <c r="F46" s="3" t="s">
        <v>250</v>
      </c>
      <c r="G46" s="3">
        <v>34.3127</v>
      </c>
      <c r="H46" s="3">
        <v>1</v>
      </c>
      <c r="I46" s="2">
        <v>0.44</v>
      </c>
      <c r="J46" s="2">
        <f>IF(TableExtruder[[#This Row],[Preference]] &lt;&gt; "Alternate", TableExtruder[[#This Row],[Quantity]]*TableExtruder[[#This Row],[Unit Price]], "")</f>
        <v>0.44</v>
      </c>
      <c r="L46" s="1"/>
      <c r="M46" s="1"/>
      <c r="Q46" s="1"/>
      <c r="R46" s="1"/>
    </row>
    <row r="47" spans="1:18" ht="15" customHeight="1" x14ac:dyDescent="0.2">
      <c r="A47" s="13" t="s">
        <v>308</v>
      </c>
      <c r="B47" s="3" t="s">
        <v>340</v>
      </c>
      <c r="C47" s="1" t="s">
        <v>274</v>
      </c>
      <c r="D47" s="3" t="s">
        <v>21</v>
      </c>
      <c r="E47" s="3" t="s">
        <v>338</v>
      </c>
      <c r="F47" s="3" t="s">
        <v>309</v>
      </c>
      <c r="G47" s="1" t="s">
        <v>339</v>
      </c>
      <c r="H47" s="3">
        <v>1</v>
      </c>
      <c r="I47" s="2">
        <v>4.99</v>
      </c>
      <c r="J47" s="4">
        <f>IF(TableExtruder[[#This Row],[Preference]] &lt;&gt; "Alternate", TableExtruder[[#This Row],[Quantity]]*TableExtruder[[#This Row],[Unit Price]], "")</f>
        <v>4.99</v>
      </c>
      <c r="L47" s="1"/>
      <c r="M47" s="1"/>
      <c r="Q47" s="1"/>
      <c r="R47" s="1"/>
    </row>
    <row r="48" spans="1:18" ht="15" customHeight="1" x14ac:dyDescent="0.2">
      <c r="A48" s="13" t="s">
        <v>308</v>
      </c>
      <c r="B48" s="3" t="s">
        <v>340</v>
      </c>
      <c r="C48" s="1" t="s">
        <v>275</v>
      </c>
      <c r="D48" s="3" t="s">
        <v>104</v>
      </c>
      <c r="E48" s="3">
        <v>3311</v>
      </c>
      <c r="F48" s="3"/>
      <c r="H48" s="3">
        <v>1</v>
      </c>
      <c r="I48" s="2">
        <v>5.95</v>
      </c>
      <c r="J48" s="2" t="str">
        <f>IF(TableExtruder[[#This Row],[Preference]] &lt;&gt; "Alternate", TableExtruder[[#This Row],[Quantity]]*TableExtruder[[#This Row],[Unit Price]], "")</f>
        <v/>
      </c>
      <c r="L48" s="1"/>
      <c r="M48" s="1"/>
      <c r="Q48" s="1"/>
      <c r="R48" s="1"/>
    </row>
    <row r="49" spans="1:18" ht="15" customHeight="1" x14ac:dyDescent="0.2">
      <c r="A49" s="13" t="s">
        <v>285</v>
      </c>
      <c r="B49" s="1" t="s">
        <v>167</v>
      </c>
      <c r="C49" s="1" t="s">
        <v>274</v>
      </c>
      <c r="D49" s="1" t="s">
        <v>29</v>
      </c>
      <c r="E49" s="1" t="s">
        <v>65</v>
      </c>
      <c r="F49" s="1" t="s">
        <v>66</v>
      </c>
      <c r="G49" s="1" t="s">
        <v>166</v>
      </c>
      <c r="H49" s="1">
        <v>2</v>
      </c>
      <c r="I49" s="4">
        <v>0.51</v>
      </c>
      <c r="J49" s="4">
        <f>IF(TableExtruder[[#This Row],[Preference]] &lt;&gt; "Alternate", TableExtruder[[#This Row],[Quantity]]*TableExtruder[[#This Row],[Unit Price]], "")</f>
        <v>1.02</v>
      </c>
      <c r="L49" s="1"/>
      <c r="M49" s="1"/>
      <c r="Q49" s="1"/>
      <c r="R49" s="1"/>
    </row>
    <row r="50" spans="1:18" ht="15" customHeight="1" x14ac:dyDescent="0.2">
      <c r="A50" s="13"/>
      <c r="B50" s="3"/>
      <c r="C50" s="3" t="s">
        <v>274</v>
      </c>
      <c r="D50" s="3"/>
      <c r="E50" s="3"/>
      <c r="F50" s="3"/>
      <c r="G50" s="1" t="s">
        <v>358</v>
      </c>
      <c r="H50" s="3">
        <v>4</v>
      </c>
      <c r="I50" s="2"/>
      <c r="J50" s="2">
        <f>IF(TableExtruder[[#This Row],[Preference]] &lt;&gt; "Alternate", TableExtruder[[#This Row],[Quantity]]*TableExtruder[[#This Row],[Unit Price]], "")</f>
        <v>0</v>
      </c>
      <c r="K50"/>
      <c r="M50" s="1"/>
      <c r="P50" s="4"/>
      <c r="R50" s="1"/>
    </row>
    <row r="51" spans="1:18" ht="15" customHeight="1" x14ac:dyDescent="0.2">
      <c r="A51" s="9"/>
      <c r="B51" s="10"/>
      <c r="C51" s="9"/>
      <c r="D51" s="10"/>
      <c r="E51" s="10" t="s">
        <v>103</v>
      </c>
      <c r="F51" s="10"/>
      <c r="G51" s="10"/>
      <c r="H51" s="10"/>
      <c r="I51" s="11"/>
      <c r="J51" s="12">
        <f>SUBTOTAL(109,TableExtruder[Total Price])</f>
        <v>2236.4799999999996</v>
      </c>
      <c r="K51"/>
      <c r="M51" s="1"/>
      <c r="P51" s="4"/>
      <c r="R51" s="1"/>
    </row>
    <row r="52" spans="1:18" ht="15" customHeight="1" x14ac:dyDescent="0.2">
      <c r="A52" s="9"/>
      <c r="B52" s="10" t="s">
        <v>327</v>
      </c>
      <c r="C52" s="9"/>
      <c r="D52" s="10"/>
      <c r="E52" s="10"/>
      <c r="F52" s="10"/>
      <c r="G52" s="10"/>
      <c r="H52" s="10"/>
      <c r="I52" s="11"/>
      <c r="J52" s="12"/>
      <c r="K52"/>
      <c r="M52" s="1"/>
      <c r="P52" s="4"/>
      <c r="R52" s="1"/>
    </row>
    <row r="53" spans="1:18" ht="15" customHeight="1" x14ac:dyDescent="0.2">
      <c r="A53" s="9"/>
      <c r="B53" s="10" t="s">
        <v>286</v>
      </c>
      <c r="C53" s="9"/>
      <c r="D53" s="10"/>
      <c r="E53" s="10"/>
      <c r="F53" s="10"/>
      <c r="G53" s="10"/>
      <c r="H53" s="10"/>
      <c r="I53" s="11"/>
      <c r="J53" s="12"/>
      <c r="K53"/>
      <c r="M53" s="1"/>
      <c r="P53" s="4"/>
      <c r="R53" s="1"/>
    </row>
    <row r="54" spans="1:18" ht="15" customHeight="1" x14ac:dyDescent="0.2">
      <c r="A54" s="9"/>
      <c r="B54" s="10" t="s">
        <v>306</v>
      </c>
      <c r="C54" s="9"/>
      <c r="D54" s="10"/>
      <c r="E54" s="10"/>
      <c r="F54" s="10"/>
      <c r="G54" s="10"/>
      <c r="H54" s="10"/>
      <c r="I54" s="11"/>
      <c r="J54" s="12"/>
    </row>
    <row r="55" spans="1:18" ht="15" customHeight="1" x14ac:dyDescent="0.2">
      <c r="A55" s="9"/>
      <c r="B55" s="10"/>
      <c r="C55" s="9"/>
      <c r="D55" s="10"/>
      <c r="E55" s="10"/>
      <c r="F55" s="10"/>
      <c r="G55" s="10"/>
      <c r="H55" s="10"/>
      <c r="I55" s="11"/>
      <c r="J55" s="12"/>
    </row>
    <row r="56" spans="1:18" ht="15" customHeight="1" x14ac:dyDescent="0.2">
      <c r="A56" s="1"/>
      <c r="B56" s="1" t="s">
        <v>265</v>
      </c>
      <c r="C56" s="1"/>
      <c r="D56" s="1"/>
      <c r="E56" s="1"/>
      <c r="F56" s="1"/>
      <c r="I56" s="1"/>
      <c r="K56"/>
      <c r="M56" s="1"/>
      <c r="P56" s="4"/>
      <c r="R56" s="1"/>
    </row>
    <row r="57" spans="1:18" ht="15" customHeight="1" x14ac:dyDescent="0.2">
      <c r="A57" s="1"/>
      <c r="B57" s="1" t="s">
        <v>81</v>
      </c>
      <c r="C57" s="1"/>
      <c r="D57" s="1" t="s">
        <v>71</v>
      </c>
      <c r="E57" s="1" t="s">
        <v>82</v>
      </c>
      <c r="F57" s="1"/>
      <c r="H57" s="1">
        <v>1</v>
      </c>
      <c r="I57" s="1">
        <v>43.8</v>
      </c>
      <c r="K57"/>
      <c r="M57" s="1"/>
      <c r="P57" s="4"/>
      <c r="R57" s="1"/>
    </row>
    <row r="58" spans="1:18" ht="15" customHeight="1" x14ac:dyDescent="0.2">
      <c r="A58" s="1"/>
      <c r="B58" s="1" t="s">
        <v>111</v>
      </c>
      <c r="C58" s="1"/>
      <c r="D58" s="1" t="s">
        <v>21</v>
      </c>
      <c r="E58" s="1" t="s">
        <v>112</v>
      </c>
      <c r="F58" s="1"/>
      <c r="H58" s="1">
        <v>1</v>
      </c>
      <c r="I58" s="1">
        <v>43.82</v>
      </c>
      <c r="K58"/>
      <c r="M58" s="1"/>
      <c r="P58" s="4"/>
      <c r="R58" s="1"/>
    </row>
    <row r="59" spans="1:18" ht="15" customHeight="1" x14ac:dyDescent="0.2">
      <c r="A59" s="1"/>
      <c r="B59" s="1" t="s">
        <v>261</v>
      </c>
      <c r="C59" s="1"/>
      <c r="D59" s="1" t="s">
        <v>21</v>
      </c>
      <c r="E59" s="1" t="s">
        <v>24</v>
      </c>
      <c r="F59" s="1" t="s">
        <v>25</v>
      </c>
      <c r="G59" s="1" t="s">
        <v>130</v>
      </c>
      <c r="H59" s="1">
        <v>1</v>
      </c>
      <c r="I59" s="1">
        <v>20.25</v>
      </c>
      <c r="K59"/>
      <c r="M59" s="1"/>
      <c r="P59" s="4"/>
      <c r="R59" s="1"/>
    </row>
    <row r="60" spans="1:18" ht="15" customHeight="1" x14ac:dyDescent="0.2">
      <c r="A60" s="1"/>
      <c r="B60" s="1"/>
      <c r="C60" s="1"/>
      <c r="D60" s="1"/>
      <c r="E60" s="1"/>
      <c r="F60" s="1"/>
      <c r="I60" s="1"/>
      <c r="K60"/>
      <c r="M60" s="1"/>
      <c r="P60" s="4"/>
      <c r="R60" s="1"/>
    </row>
    <row r="61" spans="1:18" ht="15" customHeight="1" x14ac:dyDescent="0.2">
      <c r="A61" s="1"/>
      <c r="B61" s="1" t="s">
        <v>262</v>
      </c>
      <c r="C61" s="1"/>
      <c r="D61" s="1"/>
      <c r="E61" s="1"/>
      <c r="F61" s="1"/>
      <c r="I61" s="1"/>
      <c r="K61"/>
      <c r="M61" s="1"/>
      <c r="P61" s="4"/>
      <c r="R61" s="1"/>
    </row>
    <row r="62" spans="1:18" ht="15" customHeight="1" x14ac:dyDescent="0.2">
      <c r="A62" s="1"/>
      <c r="B62" s="1" t="s">
        <v>121</v>
      </c>
      <c r="C62" s="1"/>
      <c r="D62" s="1" t="s">
        <v>21</v>
      </c>
      <c r="E62" s="1" t="s">
        <v>20</v>
      </c>
      <c r="F62" s="1" t="s">
        <v>22</v>
      </c>
      <c r="G62" s="1" t="s">
        <v>129</v>
      </c>
      <c r="H62" s="1">
        <v>1</v>
      </c>
      <c r="I62" s="1">
        <v>19.54</v>
      </c>
      <c r="K62"/>
      <c r="M62" s="1"/>
      <c r="P62" s="4"/>
      <c r="R62" s="1"/>
    </row>
    <row r="63" spans="1:18" ht="15" customHeight="1" x14ac:dyDescent="0.2">
      <c r="A63" s="1"/>
      <c r="B63" s="1"/>
      <c r="C63" s="1"/>
      <c r="D63" s="1"/>
      <c r="E63" s="1"/>
      <c r="F63" s="1"/>
      <c r="I63" s="1"/>
      <c r="K63"/>
      <c r="M63" s="1"/>
      <c r="P63" s="4"/>
      <c r="R63" s="1"/>
    </row>
    <row r="64" spans="1:18" ht="15" customHeight="1" x14ac:dyDescent="0.2">
      <c r="A64" s="1"/>
      <c r="B64" s="1" t="s">
        <v>258</v>
      </c>
      <c r="C64" s="1"/>
      <c r="D64" s="1"/>
      <c r="E64" s="1"/>
      <c r="F64" s="1"/>
      <c r="I64" s="1"/>
      <c r="K64"/>
      <c r="M64" s="1"/>
      <c r="P64" s="4"/>
      <c r="R64" s="1"/>
    </row>
    <row r="65" spans="1:9" ht="15" customHeight="1" x14ac:dyDescent="0.2">
      <c r="A65" s="1"/>
      <c r="B65" s="1" t="s">
        <v>236</v>
      </c>
      <c r="C65" s="1"/>
      <c r="D65" s="1" t="s">
        <v>18</v>
      </c>
      <c r="E65" s="1" t="s">
        <v>17</v>
      </c>
      <c r="F65" s="1" t="s">
        <v>19</v>
      </c>
      <c r="G65" s="1" t="s">
        <v>17</v>
      </c>
      <c r="H65" s="1">
        <v>1</v>
      </c>
      <c r="I65" s="1">
        <v>410</v>
      </c>
    </row>
    <row r="66" spans="1:9" ht="15" customHeight="1" x14ac:dyDescent="0.2">
      <c r="A66" s="1"/>
      <c r="B66" s="1"/>
      <c r="C66" s="1"/>
      <c r="D66" s="1"/>
      <c r="E66" s="1"/>
      <c r="F66" s="1"/>
      <c r="I66" s="1"/>
    </row>
    <row r="67" spans="1:9" ht="15" customHeight="1" x14ac:dyDescent="0.2">
      <c r="B67" t="s">
        <v>270</v>
      </c>
      <c r="G67"/>
      <c r="H67"/>
    </row>
    <row r="68" spans="1:9" ht="15" customHeight="1" x14ac:dyDescent="0.2">
      <c r="B68" t="s">
        <v>272</v>
      </c>
      <c r="F68" t="s">
        <v>225</v>
      </c>
      <c r="G68" t="s">
        <v>271</v>
      </c>
      <c r="H68">
        <v>1</v>
      </c>
      <c r="I68">
        <v>19.32</v>
      </c>
    </row>
    <row r="69" spans="1:9" ht="15" customHeight="1" x14ac:dyDescent="0.2">
      <c r="B69" t="s">
        <v>313</v>
      </c>
      <c r="D69" t="s">
        <v>221</v>
      </c>
      <c r="E69" t="s">
        <v>312</v>
      </c>
      <c r="F69" t="s">
        <v>315</v>
      </c>
      <c r="G69" t="s">
        <v>314</v>
      </c>
      <c r="H69">
        <v>1</v>
      </c>
      <c r="I69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K40"/>
  <sheetViews>
    <sheetView tabSelected="1" workbookViewId="0">
      <selection activeCell="A24" sqref="A24"/>
    </sheetView>
  </sheetViews>
  <sheetFormatPr defaultRowHeight="15" customHeight="1" x14ac:dyDescent="0.2"/>
  <cols>
    <col min="1" max="1" width="18.8554687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0" ht="15" customHeight="1" x14ac:dyDescent="0.2">
      <c r="A2" s="3" t="s">
        <v>216</v>
      </c>
      <c r="B2" s="1" t="s">
        <v>188</v>
      </c>
      <c r="C2" s="1" t="s">
        <v>274</v>
      </c>
      <c r="D2" s="1" t="s">
        <v>71</v>
      </c>
      <c r="E2" s="1" t="s">
        <v>88</v>
      </c>
      <c r="F2" s="1" t="s">
        <v>71</v>
      </c>
      <c r="G2" s="1"/>
      <c r="H2" s="1">
        <v>1</v>
      </c>
      <c r="I2" s="4">
        <v>96.1</v>
      </c>
      <c r="J2" s="14">
        <f>TableSpooler[[#This Row],[Quantity]]*TableSpooler[[#This Row],[Unit Price]]</f>
        <v>96.1</v>
      </c>
    </row>
    <row r="3" spans="1:10" s="1" customFormat="1" ht="15" customHeight="1" x14ac:dyDescent="0.2">
      <c r="A3" s="1" t="s">
        <v>217</v>
      </c>
      <c r="B3" s="1" t="s">
        <v>146</v>
      </c>
      <c r="D3" s="1" t="s">
        <v>21</v>
      </c>
      <c r="E3" s="1" t="s">
        <v>36</v>
      </c>
      <c r="F3" s="1" t="s">
        <v>37</v>
      </c>
      <c r="G3" s="1" t="s">
        <v>145</v>
      </c>
      <c r="H3" s="1">
        <v>2</v>
      </c>
      <c r="I3" s="1">
        <v>13.27</v>
      </c>
      <c r="J3" s="1">
        <f>TableSpooler[[#This Row],[Quantity]]*TableSpooler[[#This Row],[Unit Price]]</f>
        <v>26.54</v>
      </c>
    </row>
    <row r="4" spans="1:10" ht="15" customHeight="1" x14ac:dyDescent="0.2">
      <c r="A4" s="1" t="s">
        <v>218</v>
      </c>
      <c r="B4" s="1" t="s">
        <v>126</v>
      </c>
      <c r="C4" s="1"/>
      <c r="D4" s="1" t="s">
        <v>6</v>
      </c>
      <c r="E4" s="1"/>
      <c r="F4" s="1" t="s">
        <v>9</v>
      </c>
      <c r="G4" s="1" t="s">
        <v>8</v>
      </c>
      <c r="H4" s="1">
        <v>1</v>
      </c>
      <c r="I4" s="4">
        <v>44.45</v>
      </c>
      <c r="J4" s="14">
        <f>TableSpooler[[#This Row],[Quantity]]*TableSpooler[[#This Row],[Unit Price]]</f>
        <v>44.45</v>
      </c>
    </row>
    <row r="5" spans="1:10" ht="15" customHeight="1" x14ac:dyDescent="0.2">
      <c r="A5" s="13" t="s">
        <v>364</v>
      </c>
      <c r="B5" s="1" t="s">
        <v>10</v>
      </c>
      <c r="C5" s="1"/>
      <c r="D5" s="1" t="s">
        <v>6</v>
      </c>
      <c r="E5" s="1" t="s">
        <v>11</v>
      </c>
      <c r="F5" s="1" t="s">
        <v>12</v>
      </c>
      <c r="G5" s="1" t="s">
        <v>157</v>
      </c>
      <c r="H5" s="1">
        <v>2</v>
      </c>
      <c r="I5" s="4">
        <v>8.09</v>
      </c>
      <c r="J5" s="2">
        <f>TableSpooler[[#This Row],[Quantity]]*TableSpooler[[#This Row],[Unit Price]]</f>
        <v>16.18</v>
      </c>
    </row>
    <row r="6" spans="1:10" ht="15" customHeight="1" x14ac:dyDescent="0.2">
      <c r="A6" s="1" t="s">
        <v>365</v>
      </c>
      <c r="B6" s="1" t="s">
        <v>169</v>
      </c>
      <c r="C6" s="1"/>
      <c r="D6" s="1" t="s">
        <v>29</v>
      </c>
      <c r="E6" s="1" t="s">
        <v>60</v>
      </c>
      <c r="F6" s="1" t="s">
        <v>48</v>
      </c>
      <c r="G6" s="1" t="s">
        <v>168</v>
      </c>
      <c r="H6" s="1">
        <v>1</v>
      </c>
      <c r="I6" s="4">
        <v>5.04</v>
      </c>
      <c r="J6" s="14">
        <f>TableSpooler[[#This Row],[Quantity]]*TableSpooler[[#This Row],[Unit Price]]</f>
        <v>5.04</v>
      </c>
    </row>
    <row r="7" spans="1:10" ht="15" customHeight="1" x14ac:dyDescent="0.2">
      <c r="A7" s="1" t="s">
        <v>366</v>
      </c>
      <c r="B7" s="1" t="s">
        <v>105</v>
      </c>
      <c r="C7" s="1"/>
      <c r="D7" s="3"/>
      <c r="E7" s="3"/>
      <c r="F7" s="1" t="s">
        <v>104</v>
      </c>
      <c r="G7" s="1">
        <v>3985</v>
      </c>
      <c r="H7" s="1">
        <v>1</v>
      </c>
      <c r="I7" s="2">
        <v>3.95</v>
      </c>
      <c r="J7" s="14">
        <f>TableSpooler[[#This Row],[Quantity]]*TableSpooler[[#This Row],[Unit Price]]</f>
        <v>3.95</v>
      </c>
    </row>
    <row r="8" spans="1:10" ht="15" customHeight="1" x14ac:dyDescent="0.2">
      <c r="A8" s="1" t="s">
        <v>367</v>
      </c>
      <c r="B8" s="1" t="s">
        <v>147</v>
      </c>
      <c r="C8" s="1"/>
      <c r="D8" s="1" t="s">
        <v>21</v>
      </c>
      <c r="E8" s="1" t="s">
        <v>40</v>
      </c>
      <c r="F8" s="1" t="s">
        <v>104</v>
      </c>
      <c r="G8" s="1">
        <v>4540</v>
      </c>
      <c r="H8" s="1">
        <v>4</v>
      </c>
      <c r="I8" s="4">
        <v>3.95</v>
      </c>
      <c r="J8" s="14">
        <f>TableSpooler[[#This Row],[Quantity]]*TableSpooler[[#This Row],[Unit Price]]</f>
        <v>15.8</v>
      </c>
    </row>
    <row r="9" spans="1:10" ht="15" customHeight="1" x14ac:dyDescent="0.2">
      <c r="A9" t="s">
        <v>368</v>
      </c>
      <c r="B9" s="3" t="s">
        <v>232</v>
      </c>
      <c r="C9" s="3"/>
      <c r="D9" s="3"/>
      <c r="E9" s="3"/>
      <c r="F9" s="3" t="s">
        <v>231</v>
      </c>
      <c r="G9" t="s">
        <v>233</v>
      </c>
      <c r="H9" s="3">
        <v>1</v>
      </c>
      <c r="I9" s="14"/>
      <c r="J9" s="14"/>
    </row>
    <row r="10" spans="1:10" ht="15" customHeight="1" x14ac:dyDescent="0.2">
      <c r="A10" s="13" t="s">
        <v>355</v>
      </c>
      <c r="B10" s="3" t="s">
        <v>357</v>
      </c>
      <c r="C10" s="3"/>
      <c r="D10" s="3" t="s">
        <v>29</v>
      </c>
      <c r="E10" s="3" t="s">
        <v>49</v>
      </c>
      <c r="F10" s="3" t="s">
        <v>50</v>
      </c>
      <c r="G10" s="1" t="s">
        <v>160</v>
      </c>
      <c r="H10" s="3">
        <v>7</v>
      </c>
      <c r="I10" s="2">
        <v>2.75</v>
      </c>
      <c r="J10" s="2">
        <f>TableSpooler[[#This Row],[Quantity]]*TableSpooler[[#This Row],[Unit Price]]</f>
        <v>19.25</v>
      </c>
    </row>
    <row r="11" spans="1:10" ht="15" customHeight="1" x14ac:dyDescent="0.2">
      <c r="A11" s="13" t="s">
        <v>354</v>
      </c>
      <c r="B11" s="3" t="s">
        <v>356</v>
      </c>
      <c r="C11" s="3"/>
      <c r="D11" s="3" t="s">
        <v>21</v>
      </c>
      <c r="E11" s="3" t="s">
        <v>353</v>
      </c>
      <c r="F11" s="3" t="s">
        <v>352</v>
      </c>
      <c r="G11" s="1" t="s">
        <v>351</v>
      </c>
      <c r="H11" s="3"/>
      <c r="I11" s="2"/>
      <c r="J11" s="2">
        <f>TableSpooler[[#This Row],[Quantity]]*TableSpooler[[#This Row],[Unit Price]]</f>
        <v>0</v>
      </c>
    </row>
    <row r="12" spans="1:10" ht="15" customHeight="1" x14ac:dyDescent="0.2">
      <c r="A12" s="1" t="s">
        <v>369</v>
      </c>
      <c r="B12" s="1" t="s">
        <v>153</v>
      </c>
      <c r="C12" s="1"/>
      <c r="D12" s="1" t="s">
        <v>21</v>
      </c>
      <c r="E12" s="1" t="s">
        <v>44</v>
      </c>
      <c r="F12" s="1" t="s">
        <v>27</v>
      </c>
      <c r="G12" s="1" t="s">
        <v>152</v>
      </c>
      <c r="H12" s="1">
        <v>1</v>
      </c>
      <c r="I12" s="4">
        <v>22</v>
      </c>
      <c r="J12" s="14">
        <f>TableSpooler[[#This Row],[Quantity]]*TableSpooler[[#This Row],[Unit Price]]</f>
        <v>22</v>
      </c>
    </row>
    <row r="13" spans="1:10" ht="15" customHeight="1" x14ac:dyDescent="0.2">
      <c r="A13" s="1" t="s">
        <v>370</v>
      </c>
      <c r="B13" s="1" t="s">
        <v>155</v>
      </c>
      <c r="C13" s="1"/>
      <c r="D13" s="1" t="s">
        <v>29</v>
      </c>
      <c r="E13" s="1" t="s">
        <v>45</v>
      </c>
      <c r="F13" s="1" t="s">
        <v>46</v>
      </c>
      <c r="G13" s="1" t="s">
        <v>154</v>
      </c>
      <c r="H13" s="1">
        <v>1</v>
      </c>
      <c r="I13" s="4">
        <v>0.48</v>
      </c>
      <c r="J13" s="14">
        <f>TableSpooler[[#This Row],[Quantity]]*TableSpooler[[#This Row],[Unit Price]]</f>
        <v>0.48</v>
      </c>
    </row>
    <row r="14" spans="1:10" ht="15" customHeight="1" x14ac:dyDescent="0.2">
      <c r="A14" s="1" t="s">
        <v>371</v>
      </c>
      <c r="B14" s="1" t="s">
        <v>171</v>
      </c>
      <c r="C14" s="1"/>
      <c r="D14" s="1" t="s">
        <v>29</v>
      </c>
      <c r="E14" s="1" t="s">
        <v>63</v>
      </c>
      <c r="F14" s="1" t="s">
        <v>64</v>
      </c>
      <c r="G14" s="1" t="s">
        <v>170</v>
      </c>
      <c r="H14" s="1">
        <v>5</v>
      </c>
      <c r="I14" s="4">
        <v>0.51</v>
      </c>
      <c r="J14" s="14">
        <f>TableSpooler[[#This Row],[Quantity]]*TableSpooler[[#This Row],[Unit Price]]</f>
        <v>2.5499999999999998</v>
      </c>
    </row>
    <row r="15" spans="1:10" ht="15" customHeight="1" x14ac:dyDescent="0.2">
      <c r="A15" s="1" t="s">
        <v>372</v>
      </c>
      <c r="B15" s="1" t="s">
        <v>172</v>
      </c>
      <c r="C15" s="1"/>
      <c r="D15" s="1" t="s">
        <v>29</v>
      </c>
      <c r="E15" s="1" t="s">
        <v>51</v>
      </c>
      <c r="F15" s="1" t="s">
        <v>52</v>
      </c>
      <c r="G15" s="1" t="s">
        <v>161</v>
      </c>
      <c r="H15" s="1">
        <v>7</v>
      </c>
      <c r="I15" s="4">
        <v>0.15</v>
      </c>
      <c r="J15" s="14">
        <f>TableSpooler[[#This Row],[Quantity]]*TableSpooler[[#This Row],[Unit Price]]</f>
        <v>1.05</v>
      </c>
    </row>
    <row r="16" spans="1:10" ht="15" customHeight="1" x14ac:dyDescent="0.2">
      <c r="A16" s="1" t="s">
        <v>373</v>
      </c>
      <c r="B16" s="3" t="s">
        <v>175</v>
      </c>
      <c r="C16" s="3"/>
      <c r="D16" s="3" t="s">
        <v>29</v>
      </c>
      <c r="E16" s="3" t="s">
        <v>53</v>
      </c>
      <c r="F16" s="3" t="s">
        <v>52</v>
      </c>
      <c r="G16" s="3" t="s">
        <v>163</v>
      </c>
      <c r="H16" s="3">
        <v>7</v>
      </c>
      <c r="I16" s="5">
        <v>0.1</v>
      </c>
      <c r="J16" s="14">
        <f>TableSpooler[[#This Row],[Quantity]]*TableSpooler[[#This Row],[Unit Price]]</f>
        <v>0.70000000000000007</v>
      </c>
    </row>
    <row r="17" spans="1:11" ht="15" customHeight="1" x14ac:dyDescent="0.2">
      <c r="A17" s="1" t="s">
        <v>374</v>
      </c>
      <c r="B17" s="1" t="s">
        <v>174</v>
      </c>
      <c r="C17" s="1"/>
      <c r="D17" s="1" t="s">
        <v>29</v>
      </c>
      <c r="E17" s="1" t="s">
        <v>54</v>
      </c>
      <c r="F17" s="1" t="s">
        <v>52</v>
      </c>
      <c r="G17" s="1" t="s">
        <v>173</v>
      </c>
      <c r="H17" s="1">
        <v>4</v>
      </c>
      <c r="I17" s="4">
        <v>0.19</v>
      </c>
      <c r="J17" s="14">
        <f>TableSpooler[[#This Row],[Quantity]]*TableSpooler[[#This Row],[Unit Price]]</f>
        <v>0.76</v>
      </c>
    </row>
    <row r="18" spans="1:11" ht="15" customHeight="1" x14ac:dyDescent="0.2">
      <c r="A18" s="1" t="s">
        <v>375</v>
      </c>
      <c r="B18" s="1" t="s">
        <v>179</v>
      </c>
      <c r="C18" s="1"/>
      <c r="D18" s="1" t="s">
        <v>29</v>
      </c>
      <c r="E18" s="1" t="s">
        <v>55</v>
      </c>
      <c r="F18" s="1" t="s">
        <v>52</v>
      </c>
      <c r="G18" s="1" t="s">
        <v>176</v>
      </c>
      <c r="H18" s="1">
        <v>4</v>
      </c>
      <c r="I18" s="4">
        <v>0.1</v>
      </c>
      <c r="J18" s="14">
        <f>TableSpooler[[#This Row],[Quantity]]*TableSpooler[[#This Row],[Unit Price]]</f>
        <v>0.4</v>
      </c>
    </row>
    <row r="19" spans="1:11" ht="15" customHeight="1" x14ac:dyDescent="0.2">
      <c r="A19" s="1" t="s">
        <v>376</v>
      </c>
      <c r="B19" s="1" t="s">
        <v>185</v>
      </c>
      <c r="C19" s="1"/>
      <c r="D19" s="1" t="s">
        <v>29</v>
      </c>
      <c r="E19" s="1" t="s">
        <v>56</v>
      </c>
      <c r="F19" s="1" t="s">
        <v>52</v>
      </c>
      <c r="G19" s="1" t="s">
        <v>182</v>
      </c>
      <c r="H19" s="1">
        <v>4</v>
      </c>
      <c r="I19" s="4">
        <v>0.21</v>
      </c>
      <c r="J19" s="14">
        <f>TableSpooler[[#This Row],[Quantity]]*TableSpooler[[#This Row],[Unit Price]]</f>
        <v>0.84</v>
      </c>
    </row>
    <row r="20" spans="1:11" ht="15" customHeight="1" x14ac:dyDescent="0.2">
      <c r="A20" s="1" t="s">
        <v>377</v>
      </c>
      <c r="B20" s="1" t="s">
        <v>180</v>
      </c>
      <c r="C20" s="1"/>
      <c r="D20" s="1" t="s">
        <v>29</v>
      </c>
      <c r="E20" s="1" t="s">
        <v>57</v>
      </c>
      <c r="F20" s="1" t="s">
        <v>52</v>
      </c>
      <c r="G20" s="1" t="s">
        <v>177</v>
      </c>
      <c r="H20" s="1">
        <v>4</v>
      </c>
      <c r="I20" s="4">
        <v>0.1</v>
      </c>
      <c r="J20" s="14">
        <f>TableSpooler[[#This Row],[Quantity]]*TableSpooler[[#This Row],[Unit Price]]</f>
        <v>0.4</v>
      </c>
    </row>
    <row r="21" spans="1:11" ht="15" customHeight="1" x14ac:dyDescent="0.2">
      <c r="A21" s="1" t="s">
        <v>378</v>
      </c>
      <c r="B21" s="1" t="s">
        <v>184</v>
      </c>
      <c r="C21" s="1"/>
      <c r="D21" s="1" t="s">
        <v>29</v>
      </c>
      <c r="E21" s="1" t="s">
        <v>58</v>
      </c>
      <c r="F21" s="1" t="s">
        <v>52</v>
      </c>
      <c r="G21" s="1" t="s">
        <v>183</v>
      </c>
      <c r="H21" s="1">
        <v>2</v>
      </c>
      <c r="I21" s="4">
        <v>0.25</v>
      </c>
      <c r="J21" s="14">
        <f>TableSpooler[[#This Row],[Quantity]]*TableSpooler[[#This Row],[Unit Price]]</f>
        <v>0.5</v>
      </c>
    </row>
    <row r="22" spans="1:11" ht="15" customHeight="1" x14ac:dyDescent="0.2">
      <c r="A22" s="1" t="s">
        <v>379</v>
      </c>
      <c r="B22" s="1" t="s">
        <v>181</v>
      </c>
      <c r="C22" s="1"/>
      <c r="D22" s="1" t="s">
        <v>29</v>
      </c>
      <c r="E22" s="1" t="s">
        <v>59</v>
      </c>
      <c r="F22" s="1" t="s">
        <v>52</v>
      </c>
      <c r="G22" s="1" t="s">
        <v>178</v>
      </c>
      <c r="H22" s="1">
        <v>2</v>
      </c>
      <c r="I22" s="4">
        <v>0.14000000000000001</v>
      </c>
      <c r="J22" s="14">
        <f>TableSpooler[[#This Row],[Quantity]]*TableSpooler[[#This Row],[Unit Price]]</f>
        <v>0.28000000000000003</v>
      </c>
    </row>
    <row r="23" spans="1:11" ht="15" customHeight="1" x14ac:dyDescent="0.2">
      <c r="A23" s="8" t="s">
        <v>380</v>
      </c>
      <c r="B23" s="1" t="s">
        <v>15</v>
      </c>
      <c r="C23" s="1"/>
      <c r="D23" s="1" t="s">
        <v>6</v>
      </c>
      <c r="E23" s="1"/>
      <c r="F23" s="1" t="s">
        <v>16</v>
      </c>
      <c r="G23" s="1"/>
      <c r="H23" s="1">
        <v>1</v>
      </c>
      <c r="I23" s="1">
        <v>14.99</v>
      </c>
      <c r="J23" s="14">
        <f>TableSpooler[[#This Row],[Quantity]]*TableSpooler[[#This Row],[Unit Price]]</f>
        <v>14.99</v>
      </c>
    </row>
    <row r="24" spans="1:11" ht="15" customHeight="1" x14ac:dyDescent="0.2">
      <c r="A24" s="21" t="s">
        <v>343</v>
      </c>
      <c r="B24" s="16" t="s">
        <v>242</v>
      </c>
      <c r="C24" s="21"/>
      <c r="D24" s="16"/>
      <c r="E24" s="16"/>
      <c r="F24" s="16"/>
      <c r="G24" s="21"/>
      <c r="H24" s="16">
        <v>1</v>
      </c>
      <c r="I24" s="17"/>
      <c r="J24" s="17">
        <f>TableSpooler[[#This Row],[Quantity]]*TableSpooler[[#This Row],[Unit Price]]</f>
        <v>0</v>
      </c>
    </row>
    <row r="25" spans="1:11" ht="15" customHeight="1" x14ac:dyDescent="0.2">
      <c r="A25" s="9"/>
      <c r="B25" s="10"/>
      <c r="C25" s="10"/>
      <c r="D25" s="10"/>
      <c r="E25" s="10" t="s">
        <v>103</v>
      </c>
      <c r="F25" s="10"/>
      <c r="G25" s="10"/>
      <c r="H25" s="10"/>
      <c r="I25" s="11"/>
      <c r="J25" s="12">
        <f>SUBTOTAL(109,TableSpooler[Total Price])</f>
        <v>272.25999999999993</v>
      </c>
    </row>
    <row r="26" spans="1:11" s="1" customFormat="1" ht="15" customHeight="1" x14ac:dyDescent="0.2">
      <c r="B26" s="1" t="s">
        <v>263</v>
      </c>
    </row>
    <row r="27" spans="1:11" ht="15" customHeight="1" x14ac:dyDescent="0.2">
      <c r="A27" s="1"/>
      <c r="B27" s="1" t="s">
        <v>193</v>
      </c>
      <c r="C27" s="1"/>
      <c r="D27" s="1" t="s">
        <v>21</v>
      </c>
      <c r="E27" s="1" t="s">
        <v>109</v>
      </c>
      <c r="F27" s="1" t="s">
        <v>192</v>
      </c>
      <c r="G27" s="1" t="s">
        <v>194</v>
      </c>
      <c r="H27" s="1">
        <v>2</v>
      </c>
      <c r="I27" s="1">
        <v>6.97</v>
      </c>
      <c r="J27" s="1"/>
    </row>
    <row r="28" spans="1:11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5" customHeight="1" x14ac:dyDescent="0.2">
      <c r="B29" t="s">
        <v>258</v>
      </c>
    </row>
    <row r="30" spans="1:11" ht="15" customHeight="1" x14ac:dyDescent="0.2">
      <c r="A30" s="1"/>
      <c r="B30" s="1" t="s">
        <v>113</v>
      </c>
      <c r="C30" s="1"/>
      <c r="D30" s="1" t="s">
        <v>21</v>
      </c>
      <c r="E30" s="1" t="s">
        <v>114</v>
      </c>
      <c r="F30" s="1" t="s">
        <v>198</v>
      </c>
      <c r="G30" s="1" t="s">
        <v>199</v>
      </c>
      <c r="H30" s="1">
        <v>3</v>
      </c>
      <c r="I30" s="1">
        <v>22.51</v>
      </c>
      <c r="J30" s="1"/>
      <c r="K30" s="1"/>
    </row>
    <row r="31" spans="1:11" s="1" customFormat="1" ht="15" customHeight="1" x14ac:dyDescent="0.2">
      <c r="B31" s="1" t="s">
        <v>106</v>
      </c>
      <c r="F31" s="1" t="s">
        <v>27</v>
      </c>
      <c r="G31" s="1" t="s">
        <v>107</v>
      </c>
      <c r="H31" s="1">
        <v>1</v>
      </c>
      <c r="I31" s="1">
        <v>32.1</v>
      </c>
    </row>
    <row r="32" spans="1:11" ht="15" customHeight="1" x14ac:dyDescent="0.2">
      <c r="A32" s="1"/>
      <c r="B32" s="1" t="s">
        <v>257</v>
      </c>
      <c r="C32" s="1"/>
      <c r="D32" s="1" t="s">
        <v>21</v>
      </c>
      <c r="E32" s="1" t="s">
        <v>41</v>
      </c>
      <c r="F32" s="1" t="s">
        <v>148</v>
      </c>
      <c r="G32" s="1">
        <v>4685</v>
      </c>
      <c r="H32" s="1">
        <v>1</v>
      </c>
      <c r="I32" s="1">
        <v>24.95</v>
      </c>
      <c r="J32" s="1"/>
      <c r="K32" s="1"/>
    </row>
    <row r="33" spans="1:11" s="1" customFormat="1" ht="15" customHeight="1" x14ac:dyDescent="0.2">
      <c r="B33" s="1" t="s">
        <v>13</v>
      </c>
      <c r="D33" s="1" t="s">
        <v>6</v>
      </c>
      <c r="F33" s="1" t="s">
        <v>14</v>
      </c>
      <c r="H33" s="1">
        <v>1</v>
      </c>
      <c r="I33" s="1">
        <v>9.99</v>
      </c>
    </row>
    <row r="34" spans="1:11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customHeight="1" x14ac:dyDescent="0.2">
      <c r="A35" s="1"/>
      <c r="B35" s="1" t="s">
        <v>259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">
      <c r="A36" s="1"/>
      <c r="B36" s="1" t="s">
        <v>202</v>
      </c>
      <c r="C36" s="1"/>
      <c r="D36" s="1" t="s">
        <v>21</v>
      </c>
      <c r="E36" s="1" t="s">
        <v>108</v>
      </c>
      <c r="F36" s="1" t="s">
        <v>190</v>
      </c>
      <c r="G36" s="1" t="s">
        <v>191</v>
      </c>
      <c r="H36" s="1">
        <v>2</v>
      </c>
      <c r="I36" s="1">
        <v>17.39</v>
      </c>
      <c r="J36" s="1"/>
      <c r="K36" s="1"/>
    </row>
    <row r="37" spans="1:11" s="1" customFormat="1" ht="15" customHeight="1" x14ac:dyDescent="0.2"/>
    <row r="38" spans="1:11" ht="15" customHeight="1" x14ac:dyDescent="0.2">
      <c r="B38" t="s">
        <v>226</v>
      </c>
    </row>
    <row r="39" spans="1:11" ht="15" customHeight="1" x14ac:dyDescent="0.2">
      <c r="B39" s="1" t="s">
        <v>206</v>
      </c>
      <c r="D39" s="1" t="s">
        <v>21</v>
      </c>
      <c r="E39" s="1" t="s">
        <v>116</v>
      </c>
      <c r="F39" s="1" t="s">
        <v>201</v>
      </c>
      <c r="G39" s="1" t="s">
        <v>200</v>
      </c>
      <c r="H39" s="1">
        <v>1</v>
      </c>
      <c r="I39" s="1">
        <v>13.88</v>
      </c>
    </row>
    <row r="40" spans="1:11" ht="15" customHeight="1" x14ac:dyDescent="0.2">
      <c r="B40" s="1" t="s">
        <v>136</v>
      </c>
      <c r="D40" s="1" t="s">
        <v>71</v>
      </c>
      <c r="E40" s="1" t="s">
        <v>70</v>
      </c>
      <c r="F40" s="1"/>
      <c r="G40" s="1"/>
      <c r="H40" s="1">
        <v>1</v>
      </c>
      <c r="I40" s="1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9"/>
  <sheetViews>
    <sheetView workbookViewId="0">
      <selection activeCell="B8" sqref="B8"/>
    </sheetView>
  </sheetViews>
  <sheetFormatPr defaultRowHeight="15" customHeight="1" x14ac:dyDescent="0.2"/>
  <cols>
    <col min="1" max="1" width="15.14062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8" t="s">
        <v>279</v>
      </c>
      <c r="B1" s="1" t="s">
        <v>120</v>
      </c>
      <c r="C1" s="8" t="s">
        <v>276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7" s="1" customFormat="1" ht="15" customHeight="1" x14ac:dyDescent="0.2">
      <c r="A2" s="13"/>
      <c r="B2" s="1" t="s">
        <v>132</v>
      </c>
      <c r="C2" s="1" t="s">
        <v>274</v>
      </c>
      <c r="D2" s="1" t="s">
        <v>29</v>
      </c>
      <c r="E2" s="1" t="s">
        <v>30</v>
      </c>
      <c r="F2" s="1" t="s">
        <v>104</v>
      </c>
      <c r="G2" s="7">
        <v>181</v>
      </c>
      <c r="H2" s="1">
        <v>2</v>
      </c>
      <c r="I2" s="4">
        <v>9.9499999999999993</v>
      </c>
      <c r="J2" s="4">
        <f>TableController[[#This Row],[Unit Price]]*TableController[[#This Row],[Quantity]]</f>
        <v>19.899999999999999</v>
      </c>
    </row>
    <row r="3" spans="1:17" s="1" customFormat="1" ht="15" customHeight="1" x14ac:dyDescent="0.2">
      <c r="A3" s="3"/>
      <c r="B3" s="1" t="s">
        <v>162</v>
      </c>
      <c r="C3" s="1" t="s">
        <v>274</v>
      </c>
      <c r="D3" s="1" t="s">
        <v>29</v>
      </c>
      <c r="E3" s="1" t="s">
        <v>31</v>
      </c>
      <c r="F3" s="1" t="s">
        <v>104</v>
      </c>
      <c r="G3" s="1">
        <v>292</v>
      </c>
      <c r="H3" s="1">
        <v>2</v>
      </c>
      <c r="I3" s="4">
        <v>9.9499999999999993</v>
      </c>
      <c r="J3" s="4">
        <f>TableController[[#This Row],[Unit Price]]*TableController[[#This Row],[Quantity]]</f>
        <v>19.899999999999999</v>
      </c>
    </row>
    <row r="4" spans="1:17" s="1" customFormat="1" ht="15" customHeight="1" x14ac:dyDescent="0.2">
      <c r="A4" s="3"/>
      <c r="B4" s="1" t="s">
        <v>123</v>
      </c>
      <c r="D4" s="1" t="s">
        <v>21</v>
      </c>
      <c r="E4" s="1" t="s">
        <v>38</v>
      </c>
      <c r="F4" s="1" t="s">
        <v>39</v>
      </c>
      <c r="G4" s="1" t="s">
        <v>133</v>
      </c>
      <c r="H4" s="1">
        <v>5</v>
      </c>
      <c r="I4" s="4">
        <v>1.1299999999999999</v>
      </c>
      <c r="J4" s="4">
        <f>TableController[[#This Row],[Unit Price]]*TableController[[#This Row],[Quantity]]</f>
        <v>5.6499999999999995</v>
      </c>
    </row>
    <row r="5" spans="1:17" s="1" customFormat="1" ht="15" customHeight="1" x14ac:dyDescent="0.2">
      <c r="A5" s="13"/>
      <c r="B5" s="1" t="s">
        <v>142</v>
      </c>
      <c r="D5" s="1" t="s">
        <v>29</v>
      </c>
      <c r="E5" s="1" t="s">
        <v>32</v>
      </c>
      <c r="F5" s="1" t="s">
        <v>33</v>
      </c>
      <c r="G5" s="1" t="s">
        <v>141</v>
      </c>
      <c r="H5" s="1">
        <v>4</v>
      </c>
      <c r="I5" s="4">
        <v>0.63</v>
      </c>
      <c r="J5" s="4">
        <f>TableController[[#This Row],[Unit Price]]*TableController[[#This Row],[Quantity]]</f>
        <v>2.52</v>
      </c>
    </row>
    <row r="6" spans="1:17" s="1" customFormat="1" ht="15" customHeight="1" x14ac:dyDescent="0.2">
      <c r="A6" s="13"/>
      <c r="B6" s="13" t="s">
        <v>243</v>
      </c>
      <c r="C6" s="13" t="s">
        <v>274</v>
      </c>
      <c r="E6" s="8"/>
      <c r="F6" s="13" t="s">
        <v>244</v>
      </c>
      <c r="G6" s="8" t="s">
        <v>245</v>
      </c>
      <c r="H6" s="3">
        <v>1</v>
      </c>
      <c r="I6" s="2">
        <v>10.95</v>
      </c>
      <c r="J6" s="4">
        <f>TableController[[#This Row],[Unit Price]]*TableController[[#This Row],[Quantity]]</f>
        <v>10.95</v>
      </c>
    </row>
    <row r="7" spans="1:17" s="1" customFormat="1" ht="15" customHeight="1" x14ac:dyDescent="0.2">
      <c r="A7" s="9" t="s">
        <v>359</v>
      </c>
      <c r="B7" s="1" t="s">
        <v>363</v>
      </c>
      <c r="C7" s="1" t="s">
        <v>274</v>
      </c>
      <c r="D7" s="1" t="s">
        <v>29</v>
      </c>
      <c r="E7" s="1" t="s">
        <v>360</v>
      </c>
      <c r="F7" s="1" t="s">
        <v>361</v>
      </c>
      <c r="G7" s="1" t="s">
        <v>362</v>
      </c>
      <c r="H7" s="1">
        <v>1</v>
      </c>
      <c r="I7" s="18">
        <v>2.52</v>
      </c>
      <c r="J7" s="18">
        <f>TableController[[#This Row],[Unit Price]]*TableController[[#This Row],[Quantity]]</f>
        <v>2.52</v>
      </c>
      <c r="K7"/>
      <c r="L7"/>
      <c r="P7" s="4"/>
      <c r="Q7" s="4"/>
    </row>
    <row r="8" spans="1:17" s="1" customFormat="1" ht="15" customHeight="1" x14ac:dyDescent="0.2">
      <c r="A8" s="9" t="s">
        <v>103</v>
      </c>
      <c r="I8"/>
      <c r="J8" s="18">
        <f>SUBTOTAL(109,TableController[Total Price])</f>
        <v>61.440000000000005</v>
      </c>
      <c r="K8"/>
      <c r="L8"/>
      <c r="P8" s="4"/>
      <c r="Q8" s="4"/>
    </row>
    <row r="9" spans="1:17" s="1" customFormat="1" ht="15" customHeight="1" x14ac:dyDescent="0.2">
      <c r="A9"/>
      <c r="B9" t="s">
        <v>260</v>
      </c>
      <c r="C9"/>
      <c r="D9"/>
      <c r="E9"/>
      <c r="F9"/>
      <c r="G9"/>
      <c r="H9"/>
      <c r="I9"/>
      <c r="J9"/>
      <c r="K9"/>
      <c r="L9"/>
      <c r="P9" s="4"/>
      <c r="Q9" s="4"/>
    </row>
    <row r="10" spans="1:17" ht="15" customHeight="1" x14ac:dyDescent="0.2">
      <c r="A10" s="1"/>
      <c r="B10" s="1" t="s">
        <v>197</v>
      </c>
      <c r="C10" s="1"/>
      <c r="D10" s="1" t="s">
        <v>21</v>
      </c>
      <c r="E10" s="1" t="s">
        <v>110</v>
      </c>
      <c r="F10" s="1" t="s">
        <v>196</v>
      </c>
      <c r="G10" s="1" t="s">
        <v>195</v>
      </c>
      <c r="H10" s="1">
        <v>1</v>
      </c>
      <c r="I10" s="1">
        <v>4.13</v>
      </c>
      <c r="J10" s="1"/>
    </row>
    <row r="11" spans="1:17" ht="15" customHeight="1" x14ac:dyDescent="0.2">
      <c r="B11" s="1" t="s">
        <v>144</v>
      </c>
      <c r="C11" s="1"/>
      <c r="D11" s="1" t="s">
        <v>29</v>
      </c>
      <c r="E11" s="1" t="s">
        <v>34</v>
      </c>
      <c r="F11" s="1" t="s">
        <v>35</v>
      </c>
      <c r="G11" s="1" t="s">
        <v>143</v>
      </c>
      <c r="H11" s="1">
        <v>1</v>
      </c>
      <c r="I11" s="1">
        <v>4.3</v>
      </c>
    </row>
    <row r="13" spans="1:17" ht="15" customHeight="1" x14ac:dyDescent="0.2">
      <c r="B13" t="s">
        <v>264</v>
      </c>
    </row>
    <row r="14" spans="1:17" ht="15" customHeight="1" x14ac:dyDescent="0.2">
      <c r="A14" s="1"/>
      <c r="B14" s="1" t="s">
        <v>122</v>
      </c>
      <c r="C14" s="1"/>
      <c r="D14" s="1" t="s">
        <v>21</v>
      </c>
      <c r="E14" s="1" t="s">
        <v>26</v>
      </c>
      <c r="F14" s="1" t="s">
        <v>27</v>
      </c>
      <c r="G14" s="1" t="s">
        <v>131</v>
      </c>
      <c r="H14" s="1">
        <v>1</v>
      </c>
      <c r="I14" s="1">
        <v>38.5</v>
      </c>
      <c r="J14" s="1"/>
    </row>
    <row r="15" spans="1:17" ht="15" customHeight="1" x14ac:dyDescent="0.2">
      <c r="A15" s="1"/>
      <c r="B15" s="1" t="s">
        <v>247</v>
      </c>
      <c r="C15" s="1"/>
      <c r="D15" s="1"/>
      <c r="E15" s="1"/>
      <c r="F15" s="1" t="s">
        <v>244</v>
      </c>
      <c r="G15" s="1" t="s">
        <v>248</v>
      </c>
      <c r="H15" s="1">
        <v>1</v>
      </c>
      <c r="I15" s="1">
        <v>2.95</v>
      </c>
      <c r="J15" s="1"/>
    </row>
    <row r="16" spans="1:17" ht="15" customHeight="1" x14ac:dyDescent="0.2">
      <c r="A16" s="1"/>
      <c r="B16" s="1" t="s">
        <v>159</v>
      </c>
      <c r="C16" s="1"/>
      <c r="D16" s="1" t="s">
        <v>29</v>
      </c>
      <c r="E16" s="1" t="s">
        <v>47</v>
      </c>
      <c r="F16" s="1" t="s">
        <v>48</v>
      </c>
      <c r="G16" s="1" t="s">
        <v>156</v>
      </c>
      <c r="H16" s="1">
        <v>2</v>
      </c>
      <c r="I16" s="1">
        <v>1.2</v>
      </c>
      <c r="J16" s="1"/>
    </row>
    <row r="17" spans="1:10" s="1" customFormat="1" ht="15" customHeight="1" x14ac:dyDescent="0.2">
      <c r="B17" s="1" t="s">
        <v>165</v>
      </c>
      <c r="D17" s="1" t="s">
        <v>29</v>
      </c>
      <c r="E17" s="1" t="s">
        <v>61</v>
      </c>
      <c r="F17" s="1" t="s">
        <v>62</v>
      </c>
      <c r="G17" s="1" t="s">
        <v>164</v>
      </c>
      <c r="H17" s="1">
        <v>1</v>
      </c>
      <c r="I17" s="1">
        <v>2.56</v>
      </c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277</v>
      </c>
    </row>
    <row r="2" spans="1:1" x14ac:dyDescent="0.2">
      <c r="A2" t="s">
        <v>278</v>
      </c>
    </row>
    <row r="3" spans="1:1" x14ac:dyDescent="0.2">
      <c r="A3" t="s">
        <v>274</v>
      </c>
    </row>
    <row r="4" spans="1:1" x14ac:dyDescent="0.2">
      <c r="A4" t="s">
        <v>275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2021-07-25T02:34:22Z</dcterms:modified>
</cp:coreProperties>
</file>