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Vidhi-DS\"/>
    </mc:Choice>
  </mc:AlternateContent>
  <bookViews>
    <workbookView xWindow="0" yWindow="0" windowWidth="11595" windowHeight="6825" firstSheet="1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3" hidden="1">Sheet4!$P$2:$P$9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4" l="1"/>
  <c r="K3" i="4"/>
  <c r="K4" i="4"/>
  <c r="K5" i="4"/>
  <c r="K6" i="4"/>
  <c r="K7" i="4"/>
  <c r="K8" i="4"/>
  <c r="K9" i="4"/>
  <c r="K2" i="4"/>
  <c r="J3" i="4"/>
  <c r="J4" i="4"/>
  <c r="J5" i="4"/>
  <c r="J6" i="4"/>
  <c r="J7" i="4"/>
  <c r="J8" i="4"/>
  <c r="J9" i="4"/>
  <c r="J2" i="4"/>
  <c r="D13" i="4"/>
  <c r="D12" i="4"/>
  <c r="D11" i="4"/>
  <c r="D10" i="4"/>
  <c r="A3" i="3"/>
  <c r="A4" i="3"/>
  <c r="A5" i="3"/>
  <c r="A6" i="3"/>
  <c r="A2" i="3"/>
  <c r="C3" i="3"/>
  <c r="C4" i="3"/>
  <c r="C5" i="3"/>
  <c r="C6" i="3"/>
  <c r="C2" i="3"/>
  <c r="D12" i="3"/>
  <c r="L3" i="3"/>
  <c r="L4" i="3"/>
  <c r="L5" i="3"/>
  <c r="L6" i="3"/>
  <c r="L2" i="3"/>
  <c r="K3" i="3"/>
  <c r="K4" i="3"/>
  <c r="K5" i="3"/>
  <c r="K6" i="3"/>
  <c r="K2" i="3"/>
  <c r="H8" i="3"/>
  <c r="D11" i="3"/>
  <c r="D10" i="3"/>
  <c r="D9" i="3"/>
  <c r="D8" i="3"/>
  <c r="J3" i="3"/>
  <c r="J4" i="3"/>
  <c r="J5" i="3"/>
  <c r="J6" i="3"/>
  <c r="J2" i="3"/>
  <c r="K3" i="2"/>
  <c r="K4" i="2"/>
  <c r="K5" i="2"/>
  <c r="K6" i="2"/>
  <c r="K2" i="2"/>
  <c r="J3" i="2"/>
  <c r="J4" i="2"/>
  <c r="J5" i="2"/>
  <c r="J6" i="2"/>
  <c r="J2" i="2"/>
  <c r="B13" i="2"/>
  <c r="I3" i="2"/>
  <c r="I4" i="2"/>
  <c r="I5" i="2"/>
  <c r="I6" i="2"/>
  <c r="I2" i="2"/>
  <c r="H6" i="2"/>
  <c r="H5" i="2"/>
  <c r="H4" i="2"/>
  <c r="H3" i="2"/>
  <c r="H2" i="2"/>
  <c r="B12" i="2"/>
  <c r="B11" i="2"/>
  <c r="B10" i="2"/>
  <c r="B9" i="2"/>
  <c r="H7" i="1"/>
  <c r="J3" i="1"/>
  <c r="J4" i="1"/>
  <c r="J5" i="1"/>
  <c r="J6" i="1"/>
  <c r="J2" i="1"/>
  <c r="F7" i="1"/>
  <c r="E7" i="1"/>
  <c r="I2" i="1"/>
  <c r="B9" i="1"/>
  <c r="B8" i="1"/>
  <c r="B7" i="1"/>
  <c r="H3" i="1"/>
  <c r="H4" i="1"/>
  <c r="H5" i="1"/>
  <c r="H6" i="1"/>
  <c r="H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<sst xmlns="http://schemas.openxmlformats.org/spreadsheetml/2006/main" count="126" uniqueCount="69">
  <si>
    <t>Employee</t>
  </si>
  <si>
    <t>Salary (₹)</t>
  </si>
  <si>
    <t>Bonus (%)</t>
  </si>
  <si>
    <t>Department</t>
  </si>
  <si>
    <t>Joining Year</t>
  </si>
  <si>
    <t>Leaves Taken</t>
  </si>
  <si>
    <t>Aditi</t>
  </si>
  <si>
    <t>HR</t>
  </si>
  <si>
    <t>Rohan</t>
  </si>
  <si>
    <t>IT</t>
  </si>
  <si>
    <t>Meera</t>
  </si>
  <si>
    <t>Finance</t>
  </si>
  <si>
    <t>Kunal</t>
  </si>
  <si>
    <t>Pooja</t>
  </si>
  <si>
    <t>Marketing</t>
  </si>
  <si>
    <t>Bonus Amount</t>
  </si>
  <si>
    <t>Total Salary</t>
  </si>
  <si>
    <t xml:space="preserve">Average Salary: </t>
  </si>
  <si>
    <t>Highest Salary:</t>
  </si>
  <si>
    <t>Lowest Salary:</t>
  </si>
  <si>
    <t>No. of Employee (IT)</t>
  </si>
  <si>
    <t>No of employee joined before 2020</t>
  </si>
  <si>
    <t>No. of leaves taken more than 5</t>
  </si>
  <si>
    <t>Age</t>
  </si>
  <si>
    <t>Highest Salary</t>
  </si>
  <si>
    <t>Lowest Salary</t>
  </si>
  <si>
    <t>No. of employee</t>
  </si>
  <si>
    <t>Salary Paid to IT departement</t>
  </si>
  <si>
    <t xml:space="preserve">Above ₹50,000 </t>
  </si>
  <si>
    <t>Type</t>
  </si>
  <si>
    <t>Avg Salary (Marketting Departement)</t>
  </si>
  <si>
    <t>Employee Code</t>
  </si>
  <si>
    <t>Bonus amount</t>
  </si>
  <si>
    <t>Average Salary:</t>
  </si>
  <si>
    <t>lowest Salary</t>
  </si>
  <si>
    <t>No. of employees:</t>
  </si>
  <si>
    <t>Max leaves:</t>
  </si>
  <si>
    <t>Salary less than 50000</t>
  </si>
  <si>
    <t>Experience</t>
  </si>
  <si>
    <t>employees who have taken fewer than 5 leaves</t>
  </si>
  <si>
    <t>Employee Id</t>
  </si>
  <si>
    <t>Employee Name</t>
  </si>
  <si>
    <t>Employee ID</t>
  </si>
  <si>
    <t>Name</t>
  </si>
  <si>
    <t>Sales (₹)</t>
  </si>
  <si>
    <t>Join Date</t>
  </si>
  <si>
    <t>Region</t>
  </si>
  <si>
    <t>E101</t>
  </si>
  <si>
    <t>North</t>
  </si>
  <si>
    <t>E102</t>
  </si>
  <si>
    <t>South</t>
  </si>
  <si>
    <t>E103</t>
  </si>
  <si>
    <t>East</t>
  </si>
  <si>
    <t>E104</t>
  </si>
  <si>
    <t>West</t>
  </si>
  <si>
    <t>E105</t>
  </si>
  <si>
    <t>E106</t>
  </si>
  <si>
    <t>Suresh</t>
  </si>
  <si>
    <t>E107</t>
  </si>
  <si>
    <t>Arjun</t>
  </si>
  <si>
    <t>E108</t>
  </si>
  <si>
    <t>Neha</t>
  </si>
  <si>
    <t>Total</t>
  </si>
  <si>
    <t>Average</t>
  </si>
  <si>
    <t>Highest Sales</t>
  </si>
  <si>
    <t>Lowest Sales</t>
  </si>
  <si>
    <t>Sales &gt; 90000</t>
  </si>
  <si>
    <t>Leaves &gt;5</t>
  </si>
  <si>
    <t>No. of employee leaves&gt;5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</si>
</sst>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2" sqref="B2"/>
    </sheetView>
  </sheetViews>
  <sheetFormatPr defaultRowHeight="15" x14ac:dyDescent="0.25"/>
  <cols>
    <col min="4" max="4" width="12" customWidth="1"/>
    <col min="9" max="9" width="12" customWidth="1"/>
  </cols>
  <sheetData>
    <row r="1" spans="1:10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 t="s">
        <v>16</v>
      </c>
      <c r="I1" s="1" t="s">
        <v>20</v>
      </c>
      <c r="J1" s="1" t="s">
        <v>22</v>
      </c>
    </row>
    <row r="2" spans="1:10" x14ac:dyDescent="0.25">
      <c r="A2" s="2" t="s">
        <v>6</v>
      </c>
      <c r="B2" s="4">
        <v>50000</v>
      </c>
      <c r="C2" s="5">
        <v>0.1</v>
      </c>
      <c r="D2" s="2" t="s">
        <v>7</v>
      </c>
      <c r="E2" s="2">
        <v>2019</v>
      </c>
      <c r="F2" s="2">
        <v>5</v>
      </c>
      <c r="G2">
        <f>B2*C2</f>
        <v>5000</v>
      </c>
      <c r="H2" s="3">
        <f>G2+B2</f>
        <v>55000</v>
      </c>
      <c r="I2">
        <f>COUNTIF(D2:D6, "IT")</f>
        <v>2</v>
      </c>
      <c r="J2" t="str">
        <f>IF(F2&gt;5, "Yes", "No")</f>
        <v>No</v>
      </c>
    </row>
    <row r="3" spans="1:10" x14ac:dyDescent="0.25">
      <c r="A3" s="2" t="s">
        <v>8</v>
      </c>
      <c r="B3" s="4">
        <v>65000</v>
      </c>
      <c r="C3" s="5">
        <v>0.15</v>
      </c>
      <c r="D3" s="2" t="s">
        <v>9</v>
      </c>
      <c r="E3" s="2">
        <v>2018</v>
      </c>
      <c r="F3" s="2">
        <v>2</v>
      </c>
      <c r="G3">
        <f t="shared" ref="G3:G6" si="0">B3*C3</f>
        <v>9750</v>
      </c>
      <c r="H3" s="3">
        <f t="shared" ref="H3:H6" si="1">G3+B3</f>
        <v>74750</v>
      </c>
      <c r="J3" t="str">
        <f t="shared" ref="J3:J6" si="2">IF(F3&gt;5, "Yes", "No")</f>
        <v>No</v>
      </c>
    </row>
    <row r="4" spans="1:10" x14ac:dyDescent="0.25">
      <c r="A4" s="2" t="s">
        <v>10</v>
      </c>
      <c r="B4" s="4">
        <v>55000</v>
      </c>
      <c r="C4" s="5">
        <v>0.12</v>
      </c>
      <c r="D4" s="2" t="s">
        <v>11</v>
      </c>
      <c r="E4" s="2">
        <v>2020</v>
      </c>
      <c r="F4" s="2">
        <v>7</v>
      </c>
      <c r="G4">
        <f t="shared" si="0"/>
        <v>6600</v>
      </c>
      <c r="H4" s="3">
        <f t="shared" si="1"/>
        <v>61600</v>
      </c>
      <c r="J4" t="str">
        <f t="shared" si="2"/>
        <v>Yes</v>
      </c>
    </row>
    <row r="5" spans="1:10" x14ac:dyDescent="0.25">
      <c r="A5" s="2" t="s">
        <v>12</v>
      </c>
      <c r="B5" s="4">
        <v>72000</v>
      </c>
      <c r="C5" s="5">
        <v>0.2</v>
      </c>
      <c r="D5" s="2" t="s">
        <v>9</v>
      </c>
      <c r="E5" s="2">
        <v>2017</v>
      </c>
      <c r="F5" s="2">
        <v>3</v>
      </c>
      <c r="G5">
        <f t="shared" si="0"/>
        <v>14400</v>
      </c>
      <c r="H5" s="3">
        <f t="shared" si="1"/>
        <v>86400</v>
      </c>
      <c r="J5" t="str">
        <f t="shared" si="2"/>
        <v>No</v>
      </c>
    </row>
    <row r="6" spans="1:10" ht="30" x14ac:dyDescent="0.25">
      <c r="A6" s="2" t="s">
        <v>13</v>
      </c>
      <c r="B6" s="4">
        <v>48000</v>
      </c>
      <c r="C6" s="5">
        <v>0.08</v>
      </c>
      <c r="D6" s="2" t="s">
        <v>14</v>
      </c>
      <c r="E6" s="2">
        <v>2021</v>
      </c>
      <c r="F6" s="2">
        <v>6</v>
      </c>
      <c r="G6">
        <f t="shared" si="0"/>
        <v>3840</v>
      </c>
      <c r="H6" s="3">
        <f t="shared" si="1"/>
        <v>51840</v>
      </c>
      <c r="J6" t="str">
        <f t="shared" si="2"/>
        <v>Yes</v>
      </c>
    </row>
    <row r="7" spans="1:10" ht="60" x14ac:dyDescent="0.25">
      <c r="A7" s="2" t="s">
        <v>17</v>
      </c>
      <c r="B7" s="3">
        <f>AVERAGE(B2:B6)</f>
        <v>58000</v>
      </c>
      <c r="D7" s="2" t="s">
        <v>21</v>
      </c>
      <c r="E7">
        <f>COUNTIF(E2:E6, "&lt; 2020")</f>
        <v>3</v>
      </c>
      <c r="F7">
        <f>SUM(F2:F6)</f>
        <v>23</v>
      </c>
      <c r="H7" s="3">
        <f>SUM(H2:H6)</f>
        <v>329590</v>
      </c>
    </row>
    <row r="8" spans="1:10" ht="30" x14ac:dyDescent="0.25">
      <c r="A8" s="2" t="s">
        <v>18</v>
      </c>
      <c r="B8" s="3">
        <f>MAX(B2:B6)</f>
        <v>72000</v>
      </c>
    </row>
    <row r="9" spans="1:10" ht="30" x14ac:dyDescent="0.25">
      <c r="A9" s="2" t="s">
        <v>19</v>
      </c>
      <c r="B9" s="3">
        <f>MIN(B2:B6)</f>
        <v>48000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7" sqref="G7"/>
    </sheetView>
  </sheetViews>
  <sheetFormatPr defaultRowHeight="15" x14ac:dyDescent="0.25"/>
  <cols>
    <col min="1" max="1" width="10.28515625" customWidth="1"/>
    <col min="4" max="4" width="15.5703125" customWidth="1"/>
    <col min="9" max="9" width="14" customWidth="1"/>
    <col min="11" max="11" width="11.28515625" customWidth="1"/>
  </cols>
  <sheetData>
    <row r="1" spans="1:1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23</v>
      </c>
      <c r="H1" s="1" t="s">
        <v>28</v>
      </c>
      <c r="I1" s="1" t="s">
        <v>29</v>
      </c>
      <c r="J1" s="1" t="s">
        <v>4</v>
      </c>
      <c r="K1" s="1" t="s">
        <v>31</v>
      </c>
    </row>
    <row r="2" spans="1:11" x14ac:dyDescent="0.25">
      <c r="A2" s="2" t="s">
        <v>6</v>
      </c>
      <c r="B2" s="4">
        <v>50000</v>
      </c>
      <c r="C2" s="5">
        <v>0.1</v>
      </c>
      <c r="D2" s="2" t="s">
        <v>7</v>
      </c>
      <c r="E2" s="2">
        <v>2019</v>
      </c>
      <c r="F2" s="2">
        <v>5</v>
      </c>
      <c r="G2" s="2">
        <v>27</v>
      </c>
      <c r="H2" t="str">
        <f xml:space="preserve"> IF(VLOOKUP("Aditi", A2:B6, 2, FALSE) &gt; 50000, "Yes", "No")</f>
        <v>No</v>
      </c>
      <c r="I2" t="str">
        <f>IF(E2&gt;2020, "Experienced", "New")</f>
        <v>New</v>
      </c>
      <c r="J2" t="str">
        <f>RIGHT(E2:E6, 2)</f>
        <v>19</v>
      </c>
      <c r="K2" t="str">
        <f>LEFT(A2:A6, 2) &amp; RIGHT(E2:E6, 2)</f>
        <v>Ad19</v>
      </c>
    </row>
    <row r="3" spans="1:11" x14ac:dyDescent="0.25">
      <c r="A3" s="2" t="s">
        <v>8</v>
      </c>
      <c r="B3" s="4">
        <v>65000</v>
      </c>
      <c r="C3" s="5">
        <v>0.15</v>
      </c>
      <c r="D3" s="2" t="s">
        <v>9</v>
      </c>
      <c r="E3" s="2">
        <v>2018</v>
      </c>
      <c r="F3" s="2">
        <v>2</v>
      </c>
      <c r="G3" s="2">
        <v>30</v>
      </c>
      <c r="H3" t="str">
        <f xml:space="preserve"> IF(VLOOKUP("Rohan", A3:B7, 2, FALSE) &gt; 50000, "Yes", "No")</f>
        <v>Yes</v>
      </c>
      <c r="I3" t="str">
        <f t="shared" ref="I3:I6" si="0">IF(E3&gt;2020, "Experienced", "New")</f>
        <v>New</v>
      </c>
      <c r="J3" t="str">
        <f t="shared" ref="J3:J6" si="1">RIGHT(E3:E7, 2)</f>
        <v>18</v>
      </c>
      <c r="K3" t="str">
        <f t="shared" ref="K3:K6" si="2">LEFT(A3:A7, 2) &amp; RIGHT(E3:E7, 2)</f>
        <v>Ro18</v>
      </c>
    </row>
    <row r="4" spans="1:11" x14ac:dyDescent="0.25">
      <c r="A4" s="2" t="s">
        <v>10</v>
      </c>
      <c r="B4" s="4">
        <v>55000</v>
      </c>
      <c r="C4" s="5">
        <v>0.12</v>
      </c>
      <c r="D4" s="2" t="s">
        <v>11</v>
      </c>
      <c r="E4" s="2">
        <v>2020</v>
      </c>
      <c r="F4" s="2">
        <v>7</v>
      </c>
      <c r="G4" s="2">
        <v>26</v>
      </c>
      <c r="H4" t="str">
        <f xml:space="preserve"> IF(VLOOKUP("Meera", A4:B8, 2, FALSE) &gt; 50000, "Yes", "No")</f>
        <v>Yes</v>
      </c>
      <c r="I4" t="str">
        <f t="shared" si="0"/>
        <v>New</v>
      </c>
      <c r="J4" t="str">
        <f t="shared" si="1"/>
        <v>20</v>
      </c>
      <c r="K4" t="str">
        <f t="shared" si="2"/>
        <v>Me20</v>
      </c>
    </row>
    <row r="5" spans="1:11" x14ac:dyDescent="0.25">
      <c r="A5" s="2" t="s">
        <v>12</v>
      </c>
      <c r="B5" s="4">
        <v>72000</v>
      </c>
      <c r="C5" s="5">
        <v>0.2</v>
      </c>
      <c r="D5" s="2" t="s">
        <v>9</v>
      </c>
      <c r="E5" s="2">
        <v>2017</v>
      </c>
      <c r="F5" s="2">
        <v>3</v>
      </c>
      <c r="G5" s="2">
        <v>32</v>
      </c>
      <c r="H5" t="str">
        <f xml:space="preserve"> IF(VLOOKUP("Kunal", A5:B9, 2, FALSE) &gt; 50000, "Yes", "No")</f>
        <v>Yes</v>
      </c>
      <c r="I5" t="str">
        <f t="shared" si="0"/>
        <v>New</v>
      </c>
      <c r="J5" t="str">
        <f t="shared" si="1"/>
        <v>17</v>
      </c>
      <c r="K5" t="str">
        <f t="shared" si="2"/>
        <v>Ku17</v>
      </c>
    </row>
    <row r="6" spans="1:11" ht="30" x14ac:dyDescent="0.25">
      <c r="A6" s="2" t="s">
        <v>13</v>
      </c>
      <c r="B6" s="4">
        <v>48000</v>
      </c>
      <c r="C6" s="5">
        <v>0.08</v>
      </c>
      <c r="D6" s="2" t="s">
        <v>14</v>
      </c>
      <c r="E6" s="2">
        <v>2021</v>
      </c>
      <c r="F6" s="2">
        <v>6</v>
      </c>
      <c r="G6" s="2">
        <v>25</v>
      </c>
      <c r="H6" t="str">
        <f xml:space="preserve"> IF(VLOOKUP("Pooja", A6:B10, 2, FALSE) &gt; 50000, "Yes", "No")</f>
        <v>No</v>
      </c>
      <c r="I6" t="str">
        <f t="shared" si="0"/>
        <v>Experienced</v>
      </c>
      <c r="J6" t="str">
        <f t="shared" si="1"/>
        <v>21</v>
      </c>
      <c r="K6" t="str">
        <f t="shared" si="2"/>
        <v>Po21</v>
      </c>
    </row>
    <row r="9" spans="1:11" ht="30" x14ac:dyDescent="0.25">
      <c r="A9" s="2" t="s">
        <v>24</v>
      </c>
      <c r="B9" t="str">
        <f>INDEX(A2:A6, MATCH(MAX(B2:B6), B2:B6, 0))</f>
        <v>Kunal</v>
      </c>
    </row>
    <row r="10" spans="1:11" ht="30" x14ac:dyDescent="0.25">
      <c r="A10" s="2" t="s">
        <v>25</v>
      </c>
      <c r="B10" t="str">
        <f>INDEX(A2:A6, MATCH(MIN(B2:B6), B2:B6, 0))</f>
        <v>Pooja</v>
      </c>
    </row>
    <row r="11" spans="1:11" ht="30" x14ac:dyDescent="0.25">
      <c r="A11" s="2" t="s">
        <v>26</v>
      </c>
      <c r="B11">
        <f>COUNTIF(G2:G6, "&gt;28")</f>
        <v>2</v>
      </c>
    </row>
    <row r="12" spans="1:11" ht="60" x14ac:dyDescent="0.25">
      <c r="A12" s="2" t="s">
        <v>27</v>
      </c>
      <c r="B12">
        <f>SUMIF(D2:D6, "=IT", B2:B6)</f>
        <v>137000</v>
      </c>
    </row>
    <row r="13" spans="1:11" ht="75" x14ac:dyDescent="0.25">
      <c r="A13" s="2" t="s">
        <v>30</v>
      </c>
      <c r="B13">
        <f>AVERAGEIF(D2:D6, "=IT", B2:B6)</f>
        <v>68500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E1" workbookViewId="0">
      <selection activeCell="H8" sqref="H8"/>
    </sheetView>
  </sheetViews>
  <sheetFormatPr defaultRowHeight="15" x14ac:dyDescent="0.25"/>
  <cols>
    <col min="2" max="3" width="11.7109375" customWidth="1"/>
    <col min="6" max="6" width="15.28515625" customWidth="1"/>
    <col min="7" max="7" width="12.85546875" customWidth="1"/>
    <col min="12" max="12" width="11.85546875" customWidth="1"/>
  </cols>
  <sheetData>
    <row r="1" spans="1:12" ht="45" x14ac:dyDescent="0.25">
      <c r="A1" s="7" t="s">
        <v>40</v>
      </c>
      <c r="B1" s="1" t="s">
        <v>0</v>
      </c>
      <c r="C1" s="1" t="s">
        <v>41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23</v>
      </c>
      <c r="J1" s="1" t="s">
        <v>32</v>
      </c>
      <c r="K1" s="1" t="s">
        <v>37</v>
      </c>
      <c r="L1" s="1" t="s">
        <v>38</v>
      </c>
    </row>
    <row r="2" spans="1:12" x14ac:dyDescent="0.25">
      <c r="A2" t="str">
        <f>LEFT(B2,2)&amp; RIGHT(G2,2)</f>
        <v>Ad19</v>
      </c>
      <c r="B2" s="2" t="s">
        <v>6</v>
      </c>
      <c r="C2" s="2" t="str">
        <f>LEFT(B2,2)</f>
        <v>Ad</v>
      </c>
      <c r="D2" s="4">
        <v>50000</v>
      </c>
      <c r="E2" s="5">
        <v>0.1</v>
      </c>
      <c r="F2" s="2" t="s">
        <v>7</v>
      </c>
      <c r="G2" s="2">
        <v>2019</v>
      </c>
      <c r="H2" s="2">
        <v>5</v>
      </c>
      <c r="I2" s="2">
        <v>27</v>
      </c>
      <c r="J2">
        <f>D2*E2</f>
        <v>5000</v>
      </c>
      <c r="K2" t="str">
        <f>IF(D2&lt;50000,"yes", "no")</f>
        <v>no</v>
      </c>
      <c r="L2" t="str">
        <f>IF(G2&lt;=2019, "Senior", "Junior")</f>
        <v>Senior</v>
      </c>
    </row>
    <row r="3" spans="1:12" x14ac:dyDescent="0.25">
      <c r="A3" t="str">
        <f t="shared" ref="A3:A6" si="0">LEFT(B3,2)&amp; RIGHT(G3,2)</f>
        <v>Ro18</v>
      </c>
      <c r="B3" s="2" t="s">
        <v>8</v>
      </c>
      <c r="C3" s="2" t="str">
        <f t="shared" ref="C3:C6" si="1">LEFT(B3,2)</f>
        <v>Ro</v>
      </c>
      <c r="D3" s="4">
        <v>65000</v>
      </c>
      <c r="E3" s="5">
        <v>0.15</v>
      </c>
      <c r="F3" s="2" t="s">
        <v>9</v>
      </c>
      <c r="G3" s="2">
        <v>2018</v>
      </c>
      <c r="H3" s="2">
        <v>2</v>
      </c>
      <c r="I3" s="2">
        <v>30</v>
      </c>
      <c r="J3">
        <f t="shared" ref="J3:J6" si="2">D3*E3</f>
        <v>9750</v>
      </c>
      <c r="K3" t="str">
        <f t="shared" ref="K3:K6" si="3">IF(D3&lt;50000,"yes", "no")</f>
        <v>no</v>
      </c>
      <c r="L3" t="str">
        <f t="shared" ref="L3:L6" si="4">IF(G3&lt;=2019, "Senior", "Junior")</f>
        <v>Senior</v>
      </c>
    </row>
    <row r="4" spans="1:12" x14ac:dyDescent="0.25">
      <c r="A4" t="str">
        <f t="shared" si="0"/>
        <v>Me20</v>
      </c>
      <c r="B4" s="2" t="s">
        <v>10</v>
      </c>
      <c r="C4" s="2" t="str">
        <f t="shared" si="1"/>
        <v>Me</v>
      </c>
      <c r="D4" s="4">
        <v>55000</v>
      </c>
      <c r="E4" s="5">
        <v>0.12</v>
      </c>
      <c r="F4" s="2" t="s">
        <v>11</v>
      </c>
      <c r="G4" s="2">
        <v>2020</v>
      </c>
      <c r="H4" s="2">
        <v>7</v>
      </c>
      <c r="I4" s="2">
        <v>26</v>
      </c>
      <c r="J4">
        <f t="shared" si="2"/>
        <v>6600</v>
      </c>
      <c r="K4" t="str">
        <f t="shared" si="3"/>
        <v>no</v>
      </c>
      <c r="L4" t="str">
        <f t="shared" si="4"/>
        <v>Junior</v>
      </c>
    </row>
    <row r="5" spans="1:12" x14ac:dyDescent="0.25">
      <c r="A5" t="str">
        <f t="shared" si="0"/>
        <v>Ku17</v>
      </c>
      <c r="B5" s="2" t="s">
        <v>12</v>
      </c>
      <c r="C5" s="2" t="str">
        <f t="shared" si="1"/>
        <v>Ku</v>
      </c>
      <c r="D5" s="4">
        <v>72000</v>
      </c>
      <c r="E5" s="5">
        <v>0.2</v>
      </c>
      <c r="F5" s="2" t="s">
        <v>9</v>
      </c>
      <c r="G5" s="2">
        <v>2017</v>
      </c>
      <c r="H5" s="2">
        <v>3</v>
      </c>
      <c r="I5" s="2">
        <v>32</v>
      </c>
      <c r="J5">
        <f t="shared" si="2"/>
        <v>14400</v>
      </c>
      <c r="K5" t="str">
        <f t="shared" si="3"/>
        <v>no</v>
      </c>
      <c r="L5" t="str">
        <f t="shared" si="4"/>
        <v>Senior</v>
      </c>
    </row>
    <row r="6" spans="1:12" x14ac:dyDescent="0.25">
      <c r="A6" t="str">
        <f t="shared" si="0"/>
        <v>Po21</v>
      </c>
      <c r="B6" s="2" t="s">
        <v>13</v>
      </c>
      <c r="C6" s="2" t="str">
        <f t="shared" si="1"/>
        <v>Po</v>
      </c>
      <c r="D6" s="4">
        <v>48000</v>
      </c>
      <c r="E6" s="5">
        <v>0.08</v>
      </c>
      <c r="F6" s="2" t="s">
        <v>14</v>
      </c>
      <c r="G6" s="2">
        <v>2021</v>
      </c>
      <c r="H6" s="2">
        <v>6</v>
      </c>
      <c r="I6" s="2">
        <v>25</v>
      </c>
      <c r="J6">
        <f t="shared" si="2"/>
        <v>3840</v>
      </c>
      <c r="K6" t="str">
        <f t="shared" si="3"/>
        <v>yes</v>
      </c>
      <c r="L6" t="str">
        <f t="shared" si="4"/>
        <v>Junior</v>
      </c>
    </row>
    <row r="8" spans="1:12" ht="30" x14ac:dyDescent="0.25">
      <c r="B8" s="2" t="s">
        <v>33</v>
      </c>
      <c r="C8" s="2"/>
      <c r="D8" s="3">
        <f>AVERAGE(D2:D6)</f>
        <v>58000</v>
      </c>
      <c r="G8" t="s">
        <v>36</v>
      </c>
      <c r="H8" t="str">
        <f>INDEX(B2:B6, MATCH(MAX(H2:H6), H2:H6, 0))</f>
        <v>Meera</v>
      </c>
    </row>
    <row r="9" spans="1:12" ht="30" x14ac:dyDescent="0.25">
      <c r="B9" s="2" t="s">
        <v>18</v>
      </c>
      <c r="C9" s="2"/>
      <c r="D9" s="3">
        <f>MAX(D2:D6)</f>
        <v>72000</v>
      </c>
    </row>
    <row r="10" spans="1:12" ht="30" x14ac:dyDescent="0.25">
      <c r="B10" s="2" t="s">
        <v>34</v>
      </c>
      <c r="C10" s="2"/>
      <c r="D10" s="3">
        <f>MIN(D2:D7)</f>
        <v>48000</v>
      </c>
    </row>
    <row r="11" spans="1:12" ht="30" x14ac:dyDescent="0.25">
      <c r="B11" s="2" t="s">
        <v>35</v>
      </c>
      <c r="C11" s="2"/>
      <c r="D11">
        <f>COUNTA(B2:B6)</f>
        <v>5</v>
      </c>
    </row>
    <row r="12" spans="1:12" x14ac:dyDescent="0.25">
      <c r="B12" t="s">
        <v>39</v>
      </c>
      <c r="D12">
        <f>SUMIF(H2:H6, "&lt;5",D2:D6)</f>
        <v>137000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L5" sqref="L5"/>
    </sheetView>
  </sheetViews>
  <sheetFormatPr defaultRowHeight="15" x14ac:dyDescent="0.25"/>
  <cols>
    <col min="1" max="1" width="11.7109375" customWidth="1"/>
    <col min="3" max="3" width="12.5703125" customWidth="1"/>
    <col min="6" max="6" width="10.42578125" bestFit="1" customWidth="1"/>
    <col min="10" max="10" width="12.42578125" bestFit="1" customWidth="1"/>
    <col min="11" max="11" width="9.42578125" bestFit="1" customWidth="1"/>
  </cols>
  <sheetData>
    <row r="1" spans="1:11" ht="30" x14ac:dyDescent="0.25">
      <c r="A1" s="1" t="s">
        <v>42</v>
      </c>
      <c r="B1" s="1" t="s">
        <v>43</v>
      </c>
      <c r="C1" s="1" t="s">
        <v>3</v>
      </c>
      <c r="D1" s="1" t="s">
        <v>44</v>
      </c>
      <c r="E1" s="1" t="s">
        <v>2</v>
      </c>
      <c r="F1" s="1" t="s">
        <v>45</v>
      </c>
      <c r="G1" s="1" t="s">
        <v>23</v>
      </c>
      <c r="H1" s="1" t="s">
        <v>46</v>
      </c>
      <c r="I1" s="1" t="s">
        <v>5</v>
      </c>
      <c r="J1" s="6" t="s">
        <v>66</v>
      </c>
      <c r="K1" s="6" t="s">
        <v>67</v>
      </c>
    </row>
    <row r="2" spans="1:11" x14ac:dyDescent="0.25">
      <c r="A2" s="2" t="s">
        <v>47</v>
      </c>
      <c r="B2" s="2" t="s">
        <v>6</v>
      </c>
      <c r="C2" s="2" t="s">
        <v>7</v>
      </c>
      <c r="D2" s="4">
        <v>55000</v>
      </c>
      <c r="E2" s="5">
        <v>0.1</v>
      </c>
      <c r="F2" s="8">
        <v>43599</v>
      </c>
      <c r="G2" s="2">
        <v>27</v>
      </c>
      <c r="H2" s="2" t="s">
        <v>48</v>
      </c>
      <c r="I2" s="2">
        <v>5</v>
      </c>
      <c r="J2" t="str">
        <f>IF(D2&gt;90000,"Yes", "No")</f>
        <v>No</v>
      </c>
      <c r="K2" t="str">
        <f>IF(I2&lt;=5, "No", "Yes")</f>
        <v>No</v>
      </c>
    </row>
    <row r="3" spans="1:11" x14ac:dyDescent="0.25">
      <c r="A3" s="2" t="s">
        <v>49</v>
      </c>
      <c r="B3" s="2" t="s">
        <v>8</v>
      </c>
      <c r="C3" s="2" t="s">
        <v>9</v>
      </c>
      <c r="D3" s="4">
        <v>72000</v>
      </c>
      <c r="E3" s="5">
        <v>0.15</v>
      </c>
      <c r="F3" s="8">
        <v>43303</v>
      </c>
      <c r="G3" s="2">
        <v>30</v>
      </c>
      <c r="H3" s="2" t="s">
        <v>50</v>
      </c>
      <c r="I3" s="2">
        <v>2</v>
      </c>
      <c r="J3" t="str">
        <f t="shared" ref="J3:J9" si="0">IF(D3&gt;90000,"Yes", "No")</f>
        <v>No</v>
      </c>
      <c r="K3" t="str">
        <f t="shared" ref="K3:K9" si="1">IF(I3&lt;=5, "No", "Yes")</f>
        <v>No</v>
      </c>
    </row>
    <row r="4" spans="1:11" x14ac:dyDescent="0.25">
      <c r="A4" s="2" t="s">
        <v>51</v>
      </c>
      <c r="B4" s="2" t="s">
        <v>10</v>
      </c>
      <c r="C4" s="2" t="s">
        <v>11</v>
      </c>
      <c r="D4" s="4">
        <v>48500</v>
      </c>
      <c r="E4" s="5">
        <v>0.12</v>
      </c>
      <c r="F4" s="8">
        <v>44085</v>
      </c>
      <c r="G4" s="2">
        <v>26</v>
      </c>
      <c r="H4" s="2" t="s">
        <v>52</v>
      </c>
      <c r="I4" s="2">
        <v>7</v>
      </c>
      <c r="J4" t="str">
        <f t="shared" si="0"/>
        <v>No</v>
      </c>
      <c r="K4" t="str">
        <f t="shared" si="1"/>
        <v>Yes</v>
      </c>
    </row>
    <row r="5" spans="1:11" x14ac:dyDescent="0.25">
      <c r="A5" s="2" t="s">
        <v>53</v>
      </c>
      <c r="B5" s="2" t="s">
        <v>12</v>
      </c>
      <c r="C5" s="2" t="s">
        <v>9</v>
      </c>
      <c r="D5" s="4">
        <v>89000</v>
      </c>
      <c r="E5" s="5">
        <v>0.2</v>
      </c>
      <c r="F5" s="8">
        <v>42904</v>
      </c>
      <c r="G5" s="2">
        <v>32</v>
      </c>
      <c r="H5" s="2" t="s">
        <v>54</v>
      </c>
      <c r="I5" s="2">
        <v>3</v>
      </c>
      <c r="J5" t="str">
        <f t="shared" si="0"/>
        <v>No</v>
      </c>
      <c r="K5" t="str">
        <f t="shared" si="1"/>
        <v>No</v>
      </c>
    </row>
    <row r="6" spans="1:11" ht="30" x14ac:dyDescent="0.25">
      <c r="A6" s="2" t="s">
        <v>55</v>
      </c>
      <c r="B6" s="2" t="s">
        <v>13</v>
      </c>
      <c r="C6" s="2" t="s">
        <v>14</v>
      </c>
      <c r="D6" s="4">
        <v>61200</v>
      </c>
      <c r="E6" s="5">
        <v>0.08</v>
      </c>
      <c r="F6" s="8">
        <v>44282</v>
      </c>
      <c r="G6" s="2">
        <v>25</v>
      </c>
      <c r="H6" s="2" t="s">
        <v>48</v>
      </c>
      <c r="I6" s="2">
        <v>6</v>
      </c>
      <c r="J6" t="str">
        <f t="shared" si="0"/>
        <v>No</v>
      </c>
      <c r="K6" t="str">
        <f t="shared" si="1"/>
        <v>Yes</v>
      </c>
    </row>
    <row r="7" spans="1:11" x14ac:dyDescent="0.25">
      <c r="A7" s="2" t="s">
        <v>56</v>
      </c>
      <c r="B7" s="2" t="s">
        <v>57</v>
      </c>
      <c r="C7" s="2" t="s">
        <v>7</v>
      </c>
      <c r="D7" s="4">
        <v>47300</v>
      </c>
      <c r="E7" s="5">
        <v>0.05</v>
      </c>
      <c r="F7" s="8">
        <v>42677</v>
      </c>
      <c r="G7" s="2">
        <v>35</v>
      </c>
      <c r="H7" s="2" t="s">
        <v>50</v>
      </c>
      <c r="I7" s="2">
        <v>4</v>
      </c>
      <c r="J7" t="str">
        <f t="shared" si="0"/>
        <v>No</v>
      </c>
      <c r="K7" t="str">
        <f t="shared" si="1"/>
        <v>No</v>
      </c>
    </row>
    <row r="8" spans="1:11" x14ac:dyDescent="0.25">
      <c r="A8" s="2" t="s">
        <v>58</v>
      </c>
      <c r="B8" s="2" t="s">
        <v>59</v>
      </c>
      <c r="C8" s="2" t="s">
        <v>11</v>
      </c>
      <c r="D8" s="4">
        <v>73500</v>
      </c>
      <c r="E8" s="5">
        <v>0.18</v>
      </c>
      <c r="F8" s="8">
        <v>42033</v>
      </c>
      <c r="G8" s="2">
        <v>31</v>
      </c>
      <c r="H8" s="2" t="s">
        <v>52</v>
      </c>
      <c r="I8" s="2">
        <v>2</v>
      </c>
      <c r="J8" t="str">
        <f t="shared" si="0"/>
        <v>No</v>
      </c>
      <c r="K8" t="str">
        <f t="shared" si="1"/>
        <v>No</v>
      </c>
    </row>
    <row r="9" spans="1:11" ht="30" x14ac:dyDescent="0.25">
      <c r="A9" s="2" t="s">
        <v>60</v>
      </c>
      <c r="B9" s="2" t="s">
        <v>61</v>
      </c>
      <c r="C9" s="2" t="s">
        <v>14</v>
      </c>
      <c r="D9" s="4">
        <v>95000</v>
      </c>
      <c r="E9" s="5">
        <v>0.25</v>
      </c>
      <c r="F9" s="8">
        <v>43692</v>
      </c>
      <c r="G9" s="2">
        <v>28</v>
      </c>
      <c r="H9" s="2" t="s">
        <v>54</v>
      </c>
      <c r="I9" s="2">
        <v>1</v>
      </c>
      <c r="J9" t="str">
        <f t="shared" si="0"/>
        <v>Yes</v>
      </c>
      <c r="K9" t="str">
        <f t="shared" si="1"/>
        <v>No</v>
      </c>
    </row>
    <row r="10" spans="1:11" x14ac:dyDescent="0.25">
      <c r="C10" s="6" t="s">
        <v>62</v>
      </c>
      <c r="D10" s="3">
        <f>SUM(D2:D9)</f>
        <v>541500</v>
      </c>
    </row>
    <row r="11" spans="1:11" x14ac:dyDescent="0.25">
      <c r="C11" s="6" t="s">
        <v>63</v>
      </c>
      <c r="D11" s="3">
        <f>AVERAGE(D2:D9)</f>
        <v>67687.5</v>
      </c>
    </row>
    <row r="12" spans="1:11" x14ac:dyDescent="0.25">
      <c r="C12" s="6" t="s">
        <v>64</v>
      </c>
      <c r="D12" s="3">
        <f>MAX(D2:D9)</f>
        <v>95000</v>
      </c>
    </row>
    <row r="13" spans="1:11" x14ac:dyDescent="0.25">
      <c r="C13" s="6" t="s">
        <v>65</v>
      </c>
      <c r="D13" s="3">
        <f>MIN(D2:D9)</f>
        <v>47300</v>
      </c>
    </row>
    <row r="14" spans="1:11" x14ac:dyDescent="0.25">
      <c r="C14" s="9" t="s">
        <v>68</v>
      </c>
      <c r="D14" s="9"/>
      <c r="E14" s="9"/>
      <c r="F14">
        <f xml:space="preserve"> COUNTIF(I2:I9, "&gt;5")</f>
        <v>2</v>
      </c>
    </row>
  </sheetData>
  <sortState ref="P2:P9">
    <sortCondition ref="P2:P9"/>
  </sortState>
  <mergeCells count="1">
    <mergeCell ref="C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2025-03-21T15:23:49Z</dcterms:created>
  <dcterms:modified xsi:type="dcterms:W3CDTF">2025-03-24T11:54:28Z</dcterms:modified>
</cp:coreProperties>
</file>