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4.xml" ContentType="application/vnd.openxmlformats-officedocument.drawing+xml"/>
  <Override PartName="/xl/charts/chart4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sfsu-my.sharepoint.com/personal/922991313_sfsu_edu/Documents/Vidhi - SFSU MSBA/Sem 2/DS 853 - Multivariate Analysis/Case Study/Case Study 4 - Chap 14/"/>
    </mc:Choice>
  </mc:AlternateContent>
  <xr:revisionPtr revIDLastSave="0" documentId="13_ncr:1_{DF490FAD-87B3-4355-AB29-2160956AD050}" xr6:coauthVersionLast="47" xr6:coauthVersionMax="47" xr10:uidLastSave="{00000000-0000-0000-0000-000000000000}"/>
  <bookViews>
    <workbookView xWindow="-108" yWindow="-108" windowWidth="23256" windowHeight="12456" activeTab="1" xr2:uid="{9B98E439-FA7C-4043-8B01-61585C72B17D}"/>
  </bookViews>
  <sheets>
    <sheet name="Q1" sheetId="27" r:id="rId1"/>
    <sheet name="Q2-Part A" sheetId="9" r:id="rId2"/>
    <sheet name="Q2-Part B" sheetId="23" r:id="rId3"/>
    <sheet name="Q3 - Part A" sheetId="24" r:id="rId4"/>
    <sheet name="Q3 - Part B" sheetId="26" r:id="rId5"/>
  </sheets>
  <externalReferences>
    <externalReference r:id="rId6"/>
    <externalReference r:id="rId7"/>
  </externalReferences>
  <definedNames>
    <definedName name="_xlnm._FilterDatabase" localSheetId="2" hidden="1">'Q2-Part B'!$A$19:$C$47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6" l="1"/>
  <c r="O3" i="26"/>
  <c r="E47" i="24"/>
  <c r="D47" i="24"/>
  <c r="C47" i="24"/>
  <c r="E46" i="24"/>
  <c r="D46" i="24"/>
  <c r="C46" i="24"/>
  <c r="E45" i="24"/>
  <c r="D45" i="24"/>
  <c r="C45" i="24"/>
  <c r="E44" i="24"/>
  <c r="D44" i="24"/>
  <c r="C44" i="24"/>
  <c r="E43" i="24"/>
  <c r="D43" i="24"/>
  <c r="C43" i="24"/>
  <c r="E42" i="24"/>
  <c r="D42" i="24"/>
  <c r="C42" i="24"/>
  <c r="E41" i="24"/>
  <c r="D41" i="24"/>
  <c r="C41" i="24"/>
  <c r="E40" i="24"/>
  <c r="D40" i="24"/>
  <c r="C40" i="24"/>
  <c r="E39" i="24"/>
  <c r="D39" i="24"/>
  <c r="C39" i="24"/>
  <c r="E38" i="24"/>
  <c r="D38" i="24"/>
  <c r="C38" i="24"/>
  <c r="C24" i="24"/>
  <c r="C25" i="24"/>
  <c r="C26" i="24"/>
  <c r="C27" i="24"/>
  <c r="C28" i="24"/>
  <c r="C29" i="24"/>
  <c r="C30" i="24"/>
  <c r="C31" i="24"/>
  <c r="C32" i="24"/>
  <c r="C23" i="24"/>
  <c r="D23" i="24"/>
  <c r="D24" i="24"/>
  <c r="E24" i="24"/>
  <c r="F24" i="24"/>
  <c r="D25" i="24"/>
  <c r="E25" i="24"/>
  <c r="F25" i="24"/>
  <c r="D26" i="24"/>
  <c r="E26" i="24"/>
  <c r="F26" i="24"/>
  <c r="D27" i="24"/>
  <c r="E27" i="24"/>
  <c r="F27" i="24"/>
  <c r="D28" i="24"/>
  <c r="E28" i="24"/>
  <c r="F28" i="24"/>
  <c r="D29" i="24"/>
  <c r="E29" i="24"/>
  <c r="F29" i="24"/>
  <c r="D30" i="24"/>
  <c r="E30" i="24"/>
  <c r="F30" i="24"/>
  <c r="D31" i="24"/>
  <c r="E31" i="24"/>
  <c r="F31" i="24"/>
  <c r="D32" i="24"/>
  <c r="E32" i="24"/>
  <c r="F32" i="24"/>
  <c r="F23" i="24"/>
  <c r="E23" i="24"/>
  <c r="G54" i="23" l="1"/>
  <c r="D54" i="23"/>
  <c r="E54" i="23"/>
  <c r="F54" i="23"/>
  <c r="G55" i="23"/>
  <c r="G56" i="23"/>
  <c r="G57" i="23"/>
  <c r="G58" i="23"/>
  <c r="G59" i="23"/>
  <c r="G60" i="23"/>
  <c r="G61" i="23"/>
  <c r="G62" i="23"/>
  <c r="H96" i="23"/>
  <c r="I102" i="23"/>
  <c r="J106" i="23"/>
  <c r="F55" i="23"/>
  <c r="F56" i="23"/>
  <c r="F57" i="23"/>
  <c r="F58" i="23"/>
  <c r="F59" i="23"/>
  <c r="F60" i="23"/>
  <c r="F61" i="23"/>
  <c r="F62" i="23"/>
  <c r="E55" i="23"/>
  <c r="E56" i="23"/>
  <c r="E57" i="23"/>
  <c r="E58" i="23"/>
  <c r="E59" i="23"/>
  <c r="E60" i="23"/>
  <c r="E61" i="23"/>
  <c r="E62" i="23"/>
  <c r="D55" i="23"/>
  <c r="D56" i="23"/>
  <c r="D57" i="23"/>
  <c r="D58" i="23"/>
  <c r="D59" i="23"/>
  <c r="D60" i="23"/>
  <c r="D61" i="23"/>
  <c r="D62" i="23"/>
  <c r="F117" i="9"/>
  <c r="F118" i="9"/>
  <c r="F119" i="9"/>
  <c r="F120" i="9"/>
  <c r="F121" i="9"/>
  <c r="F122" i="9"/>
  <c r="F123" i="9"/>
  <c r="F124" i="9"/>
  <c r="F125" i="9"/>
  <c r="F126" i="9"/>
  <c r="F116" i="9"/>
  <c r="E25" i="9"/>
  <c r="E117" i="9"/>
  <c r="E26" i="9"/>
  <c r="E118" i="9"/>
  <c r="E27" i="9"/>
  <c r="E119" i="9"/>
  <c r="E28" i="9"/>
  <c r="E120" i="9"/>
  <c r="E29" i="9"/>
  <c r="E121" i="9"/>
  <c r="E30" i="9"/>
  <c r="E122" i="9"/>
  <c r="E31" i="9"/>
  <c r="E123" i="9"/>
  <c r="E32" i="9"/>
  <c r="E124" i="9"/>
  <c r="E33" i="9"/>
  <c r="E125" i="9"/>
  <c r="E34" i="9"/>
  <c r="E126" i="9"/>
  <c r="E24" i="9"/>
  <c r="E116" i="9"/>
  <c r="D117" i="9"/>
  <c r="D118" i="9"/>
  <c r="D119" i="9"/>
  <c r="D120" i="9"/>
  <c r="D121" i="9"/>
  <c r="D122" i="9"/>
  <c r="D123" i="9"/>
  <c r="D124" i="9"/>
  <c r="D125" i="9"/>
  <c r="D126" i="9"/>
  <c r="D116" i="9"/>
  <c r="F25" i="9"/>
  <c r="F26" i="9"/>
  <c r="F27" i="9"/>
  <c r="F28" i="9"/>
  <c r="F29" i="9"/>
  <c r="F30" i="9"/>
  <c r="F31" i="9"/>
  <c r="F32" i="9"/>
  <c r="F33" i="9"/>
  <c r="F34" i="9"/>
  <c r="F24" i="9"/>
  <c r="D25" i="9"/>
  <c r="D26" i="9"/>
  <c r="D27" i="9"/>
  <c r="D28" i="9"/>
  <c r="D29" i="9"/>
  <c r="D30" i="9"/>
  <c r="D31" i="9"/>
  <c r="D32" i="9"/>
  <c r="D33" i="9"/>
  <c r="D34" i="9"/>
  <c r="D24" i="9"/>
  <c r="C25" i="9"/>
  <c r="C26" i="9"/>
  <c r="C27" i="9"/>
  <c r="C28" i="9"/>
  <c r="C29" i="9"/>
  <c r="C30" i="9"/>
  <c r="C31" i="9"/>
  <c r="C32" i="9"/>
  <c r="C33" i="9"/>
  <c r="C34" i="9"/>
  <c r="C24" i="9"/>
  <c r="F71" i="9"/>
  <c r="D41" i="9"/>
  <c r="C41" i="9"/>
  <c r="I75" i="9"/>
  <c r="I72" i="9"/>
  <c r="I73" i="9"/>
  <c r="I74" i="9"/>
  <c r="I76" i="9"/>
  <c r="I77" i="9"/>
  <c r="I78" i="9"/>
  <c r="I79" i="9"/>
  <c r="I80" i="9"/>
  <c r="I81" i="9"/>
  <c r="I71" i="9"/>
  <c r="H72" i="9"/>
  <c r="H73" i="9"/>
  <c r="H74" i="9"/>
  <c r="H75" i="9"/>
  <c r="H76" i="9"/>
  <c r="H77" i="9"/>
  <c r="H78" i="9"/>
  <c r="H79" i="9"/>
  <c r="H80" i="9"/>
  <c r="H81" i="9"/>
  <c r="H71" i="9"/>
  <c r="D72" i="9"/>
  <c r="D73" i="9"/>
  <c r="D74" i="9"/>
  <c r="D75" i="9"/>
  <c r="D76" i="9"/>
  <c r="D77" i="9"/>
  <c r="D78" i="9"/>
  <c r="D79" i="9"/>
  <c r="D80" i="9"/>
  <c r="D81" i="9"/>
  <c r="D71" i="9"/>
  <c r="E72" i="9"/>
  <c r="E73" i="9"/>
  <c r="E74" i="9"/>
  <c r="E75" i="9"/>
  <c r="E76" i="9"/>
  <c r="E77" i="9"/>
  <c r="E78" i="9"/>
  <c r="E79" i="9"/>
  <c r="E80" i="9"/>
  <c r="E81" i="9"/>
  <c r="E71" i="9"/>
  <c r="G72" i="9"/>
  <c r="G73" i="9"/>
  <c r="G74" i="9"/>
  <c r="G75" i="9"/>
  <c r="G76" i="9"/>
  <c r="G77" i="9"/>
  <c r="G78" i="9"/>
  <c r="G79" i="9"/>
  <c r="G80" i="9"/>
  <c r="G81" i="9"/>
  <c r="G71" i="9"/>
  <c r="F72" i="9"/>
  <c r="F73" i="9"/>
  <c r="F74" i="9"/>
  <c r="F75" i="9"/>
  <c r="F76" i="9"/>
  <c r="F77" i="9"/>
  <c r="F78" i="9"/>
  <c r="F79" i="9"/>
  <c r="F80" i="9"/>
  <c r="F81" i="9"/>
  <c r="E42" i="9"/>
  <c r="E43" i="9"/>
  <c r="E44" i="9"/>
  <c r="E45" i="9"/>
  <c r="E46" i="9"/>
  <c r="E47" i="9"/>
  <c r="E48" i="9"/>
  <c r="E49" i="9"/>
  <c r="E50" i="9"/>
  <c r="E51" i="9"/>
  <c r="E41" i="9"/>
  <c r="D42" i="9"/>
  <c r="D43" i="9"/>
  <c r="D44" i="9"/>
  <c r="D45" i="9"/>
  <c r="D46" i="9"/>
  <c r="D47" i="9"/>
  <c r="D48" i="9"/>
  <c r="D49" i="9"/>
  <c r="D50" i="9"/>
  <c r="D51" i="9"/>
  <c r="C42" i="9"/>
  <c r="C43" i="9"/>
  <c r="C44" i="9"/>
  <c r="C45" i="9"/>
  <c r="C46" i="9"/>
  <c r="C47" i="9"/>
  <c r="C48" i="9"/>
  <c r="C49" i="9"/>
  <c r="C50" i="9"/>
  <c r="C5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tc={3511A7EC-1878-48DD-8722-88A5CA9EF050}</author>
  </authors>
  <commentList>
    <comment ref="C41" authorId="0" shapeId="0" xr:uid="{3511A7EC-1878-48DD-8722-88A5CA9EF0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Multiplying by 100000 to make the number easy to read/comprehend</t>
      </text>
    </comment>
  </commentList>
</comments>
</file>

<file path=xl/sharedStrings.xml><?xml version="1.0" encoding="utf-8"?>
<sst xmlns="http://schemas.openxmlformats.org/spreadsheetml/2006/main" count="922" uniqueCount="176">
  <si>
    <t>Sales</t>
  </si>
  <si>
    <t>Sales (y)</t>
  </si>
  <si>
    <t>Hours Worked(x1)</t>
  </si>
  <si>
    <t>Number of Customers(x2)</t>
  </si>
  <si>
    <t>y^2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</si>
  <si>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</si>
  <si>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</si>
  <si>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</si>
  <si>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</si>
  <si>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</si>
  <si>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</si>
  <si>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</si>
  <si>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</si>
  <si>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</si>
  <si>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</si>
  <si>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</si>
  <si>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</si>
  <si>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</si>
  <si>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</si>
  <si>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</si>
  <si>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</si>
  <si>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</si>
  <si>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</si>
  <si>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</si>
  <si>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</si>
  <si>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</si>
  <si>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</si>
  <si>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</si>
  <si>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</si>
  <si>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</t>
  </si>
  <si>
    <t>x</t>
  </si>
  <si>
    <t>x1</t>
  </si>
  <si>
    <t>x2</t>
  </si>
  <si>
    <t xml:space="preserve">R sq </t>
  </si>
  <si>
    <t>y^3</t>
  </si>
  <si>
    <t>RESIDUAL OUTPUT</t>
  </si>
  <si>
    <t>Observation</t>
  </si>
  <si>
    <t>Residuals</t>
  </si>
  <si>
    <t>Standard Residuals</t>
  </si>
  <si>
    <t>log y</t>
  </si>
  <si>
    <t>(-1/sqrt y)</t>
  </si>
  <si>
    <t>(-1/y)</t>
  </si>
  <si>
    <t>(-1/y^2)</t>
  </si>
  <si>
    <t>x1 x x2</t>
  </si>
  <si>
    <t>(-1/x1^2)</t>
  </si>
  <si>
    <t>(-1/x2^2)</t>
  </si>
  <si>
    <t>1/(x1^2)</t>
  </si>
  <si>
    <t>Sales vs X1</t>
  </si>
  <si>
    <t>Sales vs X2</t>
  </si>
  <si>
    <t>Sales vs -1/x1^2</t>
  </si>
  <si>
    <t>Sales vs -1/x2^2</t>
  </si>
  <si>
    <t>Sales vs x1 x x2</t>
  </si>
  <si>
    <t>Sales vs X1 vs -1/x2^2</t>
  </si>
  <si>
    <t>Sales vs X2 vs -1/x2^2</t>
  </si>
  <si>
    <t>Sales vs -1/x1^2  vs -1/x2^2</t>
  </si>
  <si>
    <t>Sales vs x1 x x2 vs -1/x2^2</t>
  </si>
  <si>
    <t>x chosen</t>
  </si>
  <si>
    <t>Predicted Sales (y)</t>
  </si>
  <si>
    <t>PROBABILITY OUTPUT</t>
  </si>
  <si>
    <t>Percentile</t>
  </si>
  <si>
    <t xml:space="preserve">Y vs x1 </t>
  </si>
  <si>
    <t>Y vs x2</t>
  </si>
  <si>
    <t>STEP 2</t>
  </si>
  <si>
    <t>STEP 1</t>
  </si>
  <si>
    <t>x-CHOSEN</t>
  </si>
  <si>
    <t>X?</t>
  </si>
  <si>
    <t xml:space="preserve">y vs x1 and x2 </t>
  </si>
  <si>
    <t>STEP 3</t>
  </si>
  <si>
    <t>x-CHOSEN-1</t>
  </si>
  <si>
    <t>Chosen 2</t>
  </si>
  <si>
    <t>Choose or not?</t>
  </si>
  <si>
    <t>Y vs x1, x2, -1.x2^2</t>
  </si>
  <si>
    <t>t. critical</t>
  </si>
  <si>
    <t>(-1/x)</t>
  </si>
  <si>
    <t>(-1/x1^3)</t>
  </si>
  <si>
    <t>Q2. Part A- Transformations &amp; Regressions on the original data</t>
  </si>
  <si>
    <t>Step 1. Scatterplots</t>
  </si>
  <si>
    <t>Step 2- Transformations according to Tukey's Ladder</t>
  </si>
  <si>
    <t>(-1/(x2^2))</t>
  </si>
  <si>
    <t>x2^2</t>
  </si>
  <si>
    <t>x2^3</t>
  </si>
  <si>
    <t>b. Transforming X2</t>
  </si>
  <si>
    <t>a. Transforming X1</t>
  </si>
  <si>
    <t>(-1/x^0.5)</t>
  </si>
  <si>
    <t>c. Transforming Y</t>
  </si>
  <si>
    <t>Step 3-Choosing the best possible transformation fit &amp; analysing the correlation matrix</t>
  </si>
  <si>
    <t>**Highlighted variables show extreme high collinearity. The variables/datapoints have multicollinearity issue</t>
  </si>
  <si>
    <t>Going ahead with the stepwise regression regardless, to determine the best possible predictors from original as well as transformed variables</t>
  </si>
  <si>
    <t>(-1/(x1^2))</t>
  </si>
  <si>
    <t>next x?</t>
  </si>
  <si>
    <t xml:space="preserve">Since the stepwise regression does not give a great model fit, we will go back to the data and see the scatterplots again to analyze the behaviour of variable relationships. </t>
  </si>
  <si>
    <t>Next steps in Q2-Part B sheet</t>
  </si>
  <si>
    <t>Revised dataset</t>
  </si>
  <si>
    <t xml:space="preserve">X1 shows a nearly linear relationship. For X2, we will try a few transformations to find a best line fit. </t>
  </si>
  <si>
    <t>Step 2.Best Transformed variable for x2</t>
  </si>
  <si>
    <t>Log x2</t>
  </si>
  <si>
    <t>(-1/x2^0.5)</t>
  </si>
  <si>
    <t>(-1/x2)</t>
  </si>
  <si>
    <t>Step 3.Stepwise regression</t>
  </si>
  <si>
    <t>Final variables are given below:</t>
  </si>
  <si>
    <t>Summary of Stepwise regression steps:</t>
  </si>
  <si>
    <t>t- critical</t>
  </si>
  <si>
    <t>t-critical</t>
  </si>
  <si>
    <t>Regression outputs of all steps are given below</t>
  </si>
  <si>
    <t>3.a. Step 1</t>
  </si>
  <si>
    <t>Y vs -1/x2^2</t>
  </si>
  <si>
    <t>y vs x1 and -1/x2^2</t>
  </si>
  <si>
    <t>3.b. Step 2</t>
  </si>
  <si>
    <t>3.c. Step 3</t>
  </si>
  <si>
    <t>FINAL MODEL WITH RESIDUAL PLOTS &amp; PROBABILITY PLOTS</t>
  </si>
  <si>
    <t xml:space="preserve">After considering the scatterplots of x1 and x2, vs Y, we realise that there are some influential points and outliers in the data which might be impacting our results. </t>
  </si>
  <si>
    <t>Now, performing all the steps once again with revised dataset</t>
  </si>
  <si>
    <t>Correlation Matrix:</t>
  </si>
  <si>
    <t>In the revised dataset, we find there is no strong negative or positive correlation between independent variables, hence the interaction term is not needed.</t>
  </si>
  <si>
    <t>-1/(X2^2)</t>
  </si>
  <si>
    <t>Number of Employees</t>
  </si>
  <si>
    <t>Number of Employees (x)</t>
  </si>
  <si>
    <t>a. Transforming X</t>
  </si>
  <si>
    <t>(-1/x^2)</t>
  </si>
  <si>
    <t>(-1/x^4)</t>
  </si>
  <si>
    <t>b. Transforming Y</t>
  </si>
  <si>
    <t>Log(x)</t>
  </si>
  <si>
    <t>Y^2</t>
  </si>
  <si>
    <t>y^4</t>
  </si>
  <si>
    <t>Correlation Matrix</t>
  </si>
  <si>
    <t>Next steps in Q3-Part B sheet</t>
  </si>
  <si>
    <t>Now we will use Stepwise Regression to get the best Model.</t>
  </si>
  <si>
    <t>y</t>
  </si>
  <si>
    <t xml:space="preserve">X1 </t>
  </si>
  <si>
    <t>(-1/x1^4)</t>
  </si>
  <si>
    <t>x- selected</t>
  </si>
  <si>
    <t>choose x1?</t>
  </si>
  <si>
    <t>^^ FINAL MODEL</t>
  </si>
  <si>
    <t>y VS x1</t>
  </si>
  <si>
    <t>Y VS -1/X^4</t>
  </si>
  <si>
    <t>Y VS X1 AND -1/X1^4</t>
  </si>
  <si>
    <t xml:space="preserve">Objective: </t>
  </si>
  <si>
    <t>Q3. Part A- Transformations &amp; Regressions on the original data</t>
  </si>
  <si>
    <t>Explore relationships between Sales, average hours worked per week, and Customers</t>
  </si>
  <si>
    <t>Analyze the relationship between sales and number of employees over 10 years</t>
  </si>
  <si>
    <t>Identify Predictor Variables for Purchase Size</t>
  </si>
  <si>
    <t>Step 4-Stepwise regression</t>
  </si>
  <si>
    <t>4.a. Step 1: Results &amp; Regression Outputs</t>
  </si>
  <si>
    <t>4.b. Step 2: Results &amp; Regression Outputs</t>
  </si>
  <si>
    <t>Step 5- Troubleshoot?</t>
  </si>
  <si>
    <t>Summary of Stepwise Regression</t>
  </si>
  <si>
    <t>t Critical</t>
  </si>
  <si>
    <t>Yes</t>
  </si>
  <si>
    <t>BEST FIT WITH 2 VARIABLES</t>
  </si>
  <si>
    <t>Significant</t>
  </si>
  <si>
    <t>&lt;- SELECT THIS AS HIGHER ABSOLUTE VALUE OF t</t>
  </si>
  <si>
    <t>Both the values are significant</t>
  </si>
  <si>
    <t>Predicted Sales</t>
  </si>
  <si>
    <t>Size of Purchase
($1000s)</t>
  </si>
  <si>
    <t>Company Size
($ millions size)</t>
  </si>
  <si>
    <t>Percent of 
Customer Imports</t>
  </si>
  <si>
    <t>Distance from Virginia Semiconductor</t>
  </si>
  <si>
    <t>Central Purchaser?
0=no, 1=yes</t>
  </si>
  <si>
    <t xml:space="preserve">Q1. </t>
  </si>
  <si>
    <t>Step 1:  Scatter plots and Correlation Matrix</t>
  </si>
  <si>
    <t>Predicted Size of Purchase
($1000s)</t>
  </si>
  <si>
    <t>Model is significant</t>
  </si>
  <si>
    <t>Company Size</t>
  </si>
  <si>
    <t>% Imports</t>
  </si>
  <si>
    <t>Distance</t>
  </si>
  <si>
    <t>Central Purchaser</t>
  </si>
  <si>
    <t>Size of Purchase</t>
  </si>
  <si>
    <t>Step 2:  Create Regression Model Using Backward Elimination</t>
  </si>
  <si>
    <t>2.1: Full Model with all the predictors</t>
  </si>
  <si>
    <t>2.2: Model without % Imports</t>
  </si>
  <si>
    <t>2.3: Model with Company Size and Central Purchase</t>
  </si>
  <si>
    <t>2.4: Model with Company Size</t>
  </si>
  <si>
    <t>1. Normal Probability Plot is relatively close to being a straight line thereby indicating that the residuals are nearly normal in shape.
2. The residual points in the residual plot appear to follow a cyclical pattern, which suggests that might be non-linear error terms. But the no. of observations are too small to firmly comment on anything.</t>
  </si>
  <si>
    <t>Q2. Part B</t>
  </si>
  <si>
    <t>% of Imports</t>
  </si>
  <si>
    <t>Central Purchaser?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</si>
</sst>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2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0" fillId="5" borderId="3" xfId="0" applyFill="1" applyBorder="1"/>
    <xf numFmtId="0" fontId="2" fillId="5" borderId="3" xfId="0" applyFont="1" applyFill="1" applyBorder="1"/>
    <xf numFmtId="0" fontId="5" fillId="0" borderId="0" xfId="1"/>
    <xf numFmtId="165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2" borderId="3" xfId="0" applyFill="1" applyBorder="1"/>
    <xf numFmtId="164" fontId="0" fillId="0" borderId="3" xfId="0" applyNumberFormat="1" applyBorder="1"/>
    <xf numFmtId="164" fontId="0" fillId="5" borderId="3" xfId="0" applyNumberFormat="1" applyFill="1" applyBorder="1"/>
    <xf numFmtId="0" fontId="0" fillId="7" borderId="0" xfId="0" applyFill="1"/>
    <xf numFmtId="0" fontId="2" fillId="2" borderId="0" xfId="0" applyFont="1" applyFill="1"/>
    <xf numFmtId="164" fontId="0" fillId="5" borderId="1" xfId="0" applyNumberFormat="1" applyFill="1" applyBorder="1"/>
    <xf numFmtId="164" fontId="0" fillId="5" borderId="0" xfId="0" applyNumberFormat="1" applyFill="1"/>
    <xf numFmtId="166" fontId="0" fillId="0" borderId="0" xfId="0" applyNumberFormat="1"/>
    <xf numFmtId="164" fontId="0" fillId="6" borderId="0" xfId="0" applyNumberFormat="1" applyFill="1"/>
    <xf numFmtId="0" fontId="6" fillId="0" borderId="0" xfId="0" applyFont="1"/>
    <xf numFmtId="0" fontId="6" fillId="2" borderId="0" xfId="0" applyFont="1" applyFill="1"/>
    <xf numFmtId="0" fontId="0" fillId="8" borderId="0" xfId="0" applyFill="1"/>
    <xf numFmtId="0" fontId="2" fillId="8" borderId="0" xfId="0" applyFont="1" applyFill="1" applyAlignment="1">
      <alignment horizontal="center"/>
    </xf>
    <xf numFmtId="0" fontId="0" fillId="9" borderId="0" xfId="0" applyFill="1"/>
    <xf numFmtId="0" fontId="7" fillId="0" borderId="0" xfId="0" applyFont="1"/>
    <xf numFmtId="0" fontId="2" fillId="8" borderId="0" xfId="0" applyFont="1" applyFill="1"/>
    <xf numFmtId="0" fontId="3" fillId="0" borderId="2" xfId="0" applyFont="1" applyBorder="1" applyAlignment="1">
      <alignment horizontal="center" wrapText="1"/>
    </xf>
    <xf numFmtId="0" fontId="2" fillId="9" borderId="0" xfId="0" applyFont="1" applyFill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7" borderId="3" xfId="0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5" borderId="3" xfId="0" applyFont="1" applyFill="1" applyBorder="1" applyAlignment="1">
      <alignment horizontal="center" wrapText="1"/>
    </xf>
    <xf numFmtId="167" fontId="0" fillId="5" borderId="3" xfId="0" applyNumberFormat="1" applyFill="1" applyBorder="1"/>
    <xf numFmtId="1" fontId="0" fillId="0" borderId="3" xfId="0" applyNumberFormat="1" applyBorder="1"/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0" fontId="0" fillId="3" borderId="0" xfId="0" applyFill="1"/>
    <xf numFmtId="164" fontId="0" fillId="12" borderId="0" xfId="0" applyNumberFormat="1" applyFill="1"/>
    <xf numFmtId="0" fontId="0" fillId="12" borderId="0" xfId="0" applyFill="1"/>
    <xf numFmtId="0" fontId="2" fillId="0" borderId="4" xfId="0" applyFont="1" applyBorder="1" applyAlignment="1">
      <alignment vertical="center" wrapText="1"/>
    </xf>
    <xf numFmtId="0" fontId="2" fillId="0" borderId="3" xfId="0" quotePrefix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" xfId="0" applyFont="1" applyBorder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13" borderId="0" xfId="0" applyFill="1" applyAlignment="1">
      <alignment vertical="center"/>
    </xf>
    <xf numFmtId="0" fontId="3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4" borderId="1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2" fillId="0" borderId="5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9" fillId="15" borderId="0" xfId="0" applyFont="1" applyFill="1" applyAlignment="1">
      <alignment vertical="center"/>
    </xf>
    <xf numFmtId="0" fontId="9" fillId="15" borderId="0" xfId="0" applyFont="1" applyFill="1"/>
    <xf numFmtId="0" fontId="0" fillId="13" borderId="0" xfId="0" applyFill="1"/>
    <xf numFmtId="0" fontId="2" fillId="14" borderId="1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11" fillId="0" borderId="2" xfId="0" applyFont="1" applyBorder="1" applyAlignment="1">
      <alignment horizontal="centerContinuous" vertical="center"/>
    </xf>
    <xf numFmtId="0" fontId="1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16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8" fillId="14" borderId="0" xfId="0" applyFont="1" applyFill="1" applyAlignment="1">
      <alignment vertical="center"/>
    </xf>
    <xf numFmtId="0" fontId="2" fillId="13" borderId="0" xfId="0" applyFont="1" applyFill="1"/>
    <xf numFmtId="0" fontId="1" fillId="1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" fillId="14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of Customer Imports </a:t>
            </a:r>
          </a:p>
          <a:p>
            <a:pPr>
              <a:defRPr b="1"/>
            </a:pPr>
            <a:r>
              <a:rPr lang="en-US" b="1" baseline="0"/>
              <a:t>Vs. </a:t>
            </a:r>
            <a:r>
              <a:rPr lang="en-US" b="1"/>
              <a:t>Size of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[1]Q1!$A$4</c:f>
              <c:strCache>
                <c:ptCount val="1"/>
                <c:pt idx="0">
                  <c:v>Size of Purchase
($1000s)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139243132016301E-2"/>
                  <c:y val="-3.3993399339933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[1]Q1!$A$6:$A$20</c:f>
              <c:numCache>
                <c:formatCode>General</c:formatCode>
                <c:ptCount val="15"/>
                <c:pt idx="0">
                  <c:v>89.6</c:v>
                </c:pt>
                <c:pt idx="1">
                  <c:v>12.8</c:v>
                </c:pt>
                <c:pt idx="2">
                  <c:v>34.9</c:v>
                </c:pt>
                <c:pt idx="3">
                  <c:v>408.6</c:v>
                </c:pt>
                <c:pt idx="4">
                  <c:v>173.5</c:v>
                </c:pt>
                <c:pt idx="5">
                  <c:v>105.2</c:v>
                </c:pt>
                <c:pt idx="6">
                  <c:v>510.6</c:v>
                </c:pt>
                <c:pt idx="7">
                  <c:v>382.7</c:v>
                </c:pt>
                <c:pt idx="8">
                  <c:v>84.6</c:v>
                </c:pt>
                <c:pt idx="9">
                  <c:v>101.4</c:v>
                </c:pt>
                <c:pt idx="10">
                  <c:v>27.6</c:v>
                </c:pt>
                <c:pt idx="11">
                  <c:v>234.8</c:v>
                </c:pt>
                <c:pt idx="12">
                  <c:v>464.3</c:v>
                </c:pt>
                <c:pt idx="13">
                  <c:v>309.8</c:v>
                </c:pt>
                <c:pt idx="14">
                  <c:v>294.60000000000002</c:v>
                </c:pt>
              </c:numCache>
            </c:numRef>
          </c:xVal>
          <c:yVal>
            <c:numRef>
              <c:f>[1]Q1!$D$6:$D$20</c:f>
              <c:numCache>
                <c:formatCode>General</c:formatCode>
                <c:ptCount val="15"/>
                <c:pt idx="0">
                  <c:v>75</c:v>
                </c:pt>
                <c:pt idx="1">
                  <c:v>14</c:v>
                </c:pt>
                <c:pt idx="2">
                  <c:v>117</c:v>
                </c:pt>
                <c:pt idx="3">
                  <c:v>209</c:v>
                </c:pt>
                <c:pt idx="4">
                  <c:v>114</c:v>
                </c:pt>
                <c:pt idx="5">
                  <c:v>75</c:v>
                </c:pt>
                <c:pt idx="6">
                  <c:v>50</c:v>
                </c:pt>
                <c:pt idx="7">
                  <c:v>35</c:v>
                </c:pt>
                <c:pt idx="8">
                  <c:v>15</c:v>
                </c:pt>
                <c:pt idx="9">
                  <c:v>19</c:v>
                </c:pt>
                <c:pt idx="10">
                  <c:v>7</c:v>
                </c:pt>
                <c:pt idx="11">
                  <c:v>89</c:v>
                </c:pt>
                <c:pt idx="12">
                  <c:v>306</c:v>
                </c:pt>
                <c:pt idx="13">
                  <c:v>73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3-486B-9E41-C9FE0575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23599"/>
        <c:axId val="1273029839"/>
      </c:scatterChart>
      <c:valAx>
        <c:axId val="127302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29839"/>
        <c:crosses val="autoZero"/>
        <c:crossBetween val="midCat"/>
      </c:valAx>
      <c:valAx>
        <c:axId val="12730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2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Size
($ millions size)  Residual Plot</a:t>
            </a:r>
          </a:p>
        </c:rich>
      </c:tx>
      <c:layout>
        <c:manualLayout>
          <c:xMode val="edge"/>
          <c:yMode val="edge"/>
          <c:x val="0.2852349777300564"/>
          <c:y val="0.1403985507246376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[1]Q1!$B$5:$B$20</c:f>
              <c:numCache>
                <c:formatCode>General</c:formatCode>
                <c:ptCount val="16"/>
                <c:pt idx="0">
                  <c:v>25.6</c:v>
                </c:pt>
                <c:pt idx="1">
                  <c:v>109.8</c:v>
                </c:pt>
                <c:pt idx="2">
                  <c:v>39.4</c:v>
                </c:pt>
                <c:pt idx="3">
                  <c:v>16.7</c:v>
                </c:pt>
                <c:pt idx="4">
                  <c:v>278.39999999999998</c:v>
                </c:pt>
                <c:pt idx="5">
                  <c:v>98.4</c:v>
                </c:pt>
                <c:pt idx="6">
                  <c:v>101.6</c:v>
                </c:pt>
                <c:pt idx="7">
                  <c:v>139.30000000000001</c:v>
                </c:pt>
                <c:pt idx="8">
                  <c:v>207.4</c:v>
                </c:pt>
                <c:pt idx="9">
                  <c:v>26.8</c:v>
                </c:pt>
                <c:pt idx="10">
                  <c:v>13.9</c:v>
                </c:pt>
                <c:pt idx="11">
                  <c:v>6.8</c:v>
                </c:pt>
                <c:pt idx="12">
                  <c:v>84.7</c:v>
                </c:pt>
                <c:pt idx="13">
                  <c:v>180.3</c:v>
                </c:pt>
                <c:pt idx="14">
                  <c:v>132.6</c:v>
                </c:pt>
                <c:pt idx="15">
                  <c:v>118.9</c:v>
                </c:pt>
              </c:numCache>
            </c:numRef>
          </c:xVal>
          <c:yVal>
            <c:numRef>
              <c:f>[1]Q1!$C$47:$C$62</c:f>
              <c:numCache>
                <c:formatCode>General</c:formatCode>
                <c:ptCount val="16"/>
                <c:pt idx="0">
                  <c:v>-42.962080788822142</c:v>
                </c:pt>
                <c:pt idx="1">
                  <c:v>-134.35412584543943</c:v>
                </c:pt>
                <c:pt idx="2">
                  <c:v>-83.153176059384123</c:v>
                </c:pt>
                <c:pt idx="3">
                  <c:v>-19.780142534619131</c:v>
                </c:pt>
                <c:pt idx="4">
                  <c:v>-121.90185502056613</c:v>
                </c:pt>
                <c:pt idx="5">
                  <c:v>-29.726699317583893</c:v>
                </c:pt>
                <c:pt idx="6">
                  <c:v>-103.8449243078591</c:v>
                </c:pt>
                <c:pt idx="7">
                  <c:v>233.00911252546069</c:v>
                </c:pt>
                <c:pt idx="8">
                  <c:v>-18.709988048834305</c:v>
                </c:pt>
                <c:pt idx="9">
                  <c:v>11.556084839824621</c:v>
                </c:pt>
                <c:pt idx="10">
                  <c:v>51.810804331871708</c:v>
                </c:pt>
                <c:pt idx="11">
                  <c:v>-9.080008970955106</c:v>
                </c:pt>
                <c:pt idx="12">
                  <c:v>56.482576422031997</c:v>
                </c:pt>
                <c:pt idx="13">
                  <c:v>112.16310483755916</c:v>
                </c:pt>
                <c:pt idx="14">
                  <c:v>44.391021098849535</c:v>
                </c:pt>
                <c:pt idx="15">
                  <c:v>54.100296838465368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D-4575-BE6A-A92310F8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53024"/>
        <c:axId val="1470165984"/>
      </c:scatterChart>
      <c:valAx>
        <c:axId val="147015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Company Size
($ millions size)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65984"/>
        <c:crosses val="autoZero"/>
        <c:crossBetween val="midCat"/>
      </c:valAx>
      <c:valAx>
        <c:axId val="147016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5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[1]Q1!$F$47:$F$62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[1]Q1!$G$47:$G$62</c:f>
              <c:numCache>
                <c:formatCode>General</c:formatCode>
                <c:ptCount val="16"/>
                <c:pt idx="0">
                  <c:v>12.8</c:v>
                </c:pt>
                <c:pt idx="1">
                  <c:v>27.6</c:v>
                </c:pt>
                <c:pt idx="2">
                  <c:v>27.9</c:v>
                </c:pt>
                <c:pt idx="3">
                  <c:v>34.9</c:v>
                </c:pt>
                <c:pt idx="4">
                  <c:v>84.6</c:v>
                </c:pt>
                <c:pt idx="5">
                  <c:v>89.6</c:v>
                </c:pt>
                <c:pt idx="6">
                  <c:v>101.4</c:v>
                </c:pt>
                <c:pt idx="7">
                  <c:v>105.2</c:v>
                </c:pt>
                <c:pt idx="8">
                  <c:v>173.5</c:v>
                </c:pt>
                <c:pt idx="9">
                  <c:v>234.8</c:v>
                </c:pt>
                <c:pt idx="10">
                  <c:v>294.60000000000002</c:v>
                </c:pt>
                <c:pt idx="11">
                  <c:v>309.8</c:v>
                </c:pt>
                <c:pt idx="12">
                  <c:v>382.7</c:v>
                </c:pt>
                <c:pt idx="13">
                  <c:v>408.6</c:v>
                </c:pt>
                <c:pt idx="14">
                  <c:v>464.3</c:v>
                </c:pt>
                <c:pt idx="15">
                  <c:v>510.6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8-4022-87DD-1A81F3E4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4864"/>
        <c:axId val="1470153024"/>
      </c:scatterChart>
      <c:valAx>
        <c:axId val="14701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53024"/>
        <c:crosses val="autoZero"/>
        <c:crossBetween val="midCat"/>
      </c:valAx>
      <c:valAx>
        <c:axId val="147015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Purchase
($1000s)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4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Sales(y) vs Number of Customers(x2)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'Q2-Part A'!$B$40</c:f>
              <c:strCache>
                <c:ptCount val="1"/>
                <c:pt idx="0">
                  <c:v>Number of Customers(x2)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471016765494801E-2"/>
                  <c:y val="0.41258080670552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A'!$B$41:$B$51</c:f>
              <c:numCache>
                <c:formatCode>General</c:formatCode>
                <c:ptCount val="11"/>
                <c:pt idx="0">
                  <c:v>54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39</c:v>
                </c:pt>
                <c:pt idx="5">
                  <c:v>28</c:v>
                </c:pt>
                <c:pt idx="6">
                  <c:v>37</c:v>
                </c:pt>
                <c:pt idx="7">
                  <c:v>58</c:v>
                </c:pt>
                <c:pt idx="8">
                  <c:v>67</c:v>
                </c:pt>
                <c:pt idx="9">
                  <c:v>186</c:v>
                </c:pt>
                <c:pt idx="10">
                  <c:v>226</c:v>
                </c:pt>
              </c:numCache>
            </c:numRef>
          </c:xVal>
          <c:yVal>
            <c:numRef>
              <c:f>'Q2-Part A'!$A$41:$A$51</c:f>
              <c:numCache>
                <c:formatCode>General</c:formatCode>
                <c:ptCount val="11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14.3</c:v>
                </c:pt>
                <c:pt idx="4">
                  <c:v>11.8</c:v>
                </c:pt>
                <c:pt idx="5">
                  <c:v>9.6999999999999993</c:v>
                </c:pt>
                <c:pt idx="6">
                  <c:v>9.6</c:v>
                </c:pt>
                <c:pt idx="7">
                  <c:v>10.199999999999999</c:v>
                </c:pt>
                <c:pt idx="8">
                  <c:v>11.3</c:v>
                </c:pt>
                <c:pt idx="9">
                  <c:v>14.3</c:v>
                </c:pt>
                <c:pt idx="1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E-40A7-AA2C-29E3C19C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75424"/>
        <c:axId val="827053824"/>
      </c:scatterChart>
      <c:valAx>
        <c:axId val="8270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Customers (x2)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53824"/>
        <c:crosses val="autoZero"/>
        <c:crossBetween val="midCat"/>
      </c:valAx>
      <c:valAx>
        <c:axId val="82705382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Sales(Y) vs (x2^2)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33738952172061"/>
                  <c:y val="0.47044828244388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A'!$D$41:$D$51</c:f>
              <c:numCache>
                <c:formatCode>General</c:formatCode>
                <c:ptCount val="11"/>
                <c:pt idx="0">
                  <c:v>2916</c:v>
                </c:pt>
                <c:pt idx="1">
                  <c:v>2704</c:v>
                </c:pt>
                <c:pt idx="2">
                  <c:v>3025</c:v>
                </c:pt>
                <c:pt idx="3">
                  <c:v>3025</c:v>
                </c:pt>
                <c:pt idx="4">
                  <c:v>1521</c:v>
                </c:pt>
                <c:pt idx="5">
                  <c:v>784</c:v>
                </c:pt>
                <c:pt idx="6">
                  <c:v>1369</c:v>
                </c:pt>
                <c:pt idx="7">
                  <c:v>3364</c:v>
                </c:pt>
                <c:pt idx="8">
                  <c:v>4489</c:v>
                </c:pt>
                <c:pt idx="9">
                  <c:v>34596</c:v>
                </c:pt>
                <c:pt idx="10">
                  <c:v>51076</c:v>
                </c:pt>
              </c:numCache>
            </c:numRef>
          </c:xVal>
          <c:yVal>
            <c:numRef>
              <c:f>'Q2-Part A'!$A$41:$A$51</c:f>
              <c:numCache>
                <c:formatCode>General</c:formatCode>
                <c:ptCount val="11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14.3</c:v>
                </c:pt>
                <c:pt idx="4">
                  <c:v>11.8</c:v>
                </c:pt>
                <c:pt idx="5">
                  <c:v>9.6999999999999993</c:v>
                </c:pt>
                <c:pt idx="6">
                  <c:v>9.6</c:v>
                </c:pt>
                <c:pt idx="7">
                  <c:v>10.199999999999999</c:v>
                </c:pt>
                <c:pt idx="8">
                  <c:v>11.3</c:v>
                </c:pt>
                <c:pt idx="9">
                  <c:v>14.3</c:v>
                </c:pt>
                <c:pt idx="1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F-4895-8665-077F52AB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63088"/>
        <c:axId val="909853968"/>
      </c:scatterChart>
      <c:valAx>
        <c:axId val="90986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53968"/>
        <c:crosses val="autoZero"/>
        <c:crossBetween val="midCat"/>
      </c:valAx>
      <c:valAx>
        <c:axId val="90985396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(y) vs x2^3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'Q2-Part A'!$E$40</c:f>
              <c:strCache>
                <c:ptCount val="1"/>
                <c:pt idx="0">
                  <c:v>x2^3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66017616698626"/>
                  <c:y val="0.46564836108480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A'!$E$41:$E$51</c:f>
              <c:numCache>
                <c:formatCode>General</c:formatCode>
                <c:ptCount val="11"/>
                <c:pt idx="0">
                  <c:v>157464</c:v>
                </c:pt>
                <c:pt idx="1">
                  <c:v>140608</c:v>
                </c:pt>
                <c:pt idx="2">
                  <c:v>166375</c:v>
                </c:pt>
                <c:pt idx="3">
                  <c:v>166375</c:v>
                </c:pt>
                <c:pt idx="4">
                  <c:v>59319</c:v>
                </c:pt>
                <c:pt idx="5">
                  <c:v>21952</c:v>
                </c:pt>
                <c:pt idx="6">
                  <c:v>50653</c:v>
                </c:pt>
                <c:pt idx="7">
                  <c:v>195112</c:v>
                </c:pt>
                <c:pt idx="8">
                  <c:v>300763</c:v>
                </c:pt>
                <c:pt idx="9">
                  <c:v>6434856</c:v>
                </c:pt>
                <c:pt idx="10">
                  <c:v>11543176</c:v>
                </c:pt>
              </c:numCache>
            </c:numRef>
          </c:xVal>
          <c:yVal>
            <c:numRef>
              <c:f>'Q2-Part A'!$A$41:$A$51</c:f>
              <c:numCache>
                <c:formatCode>General</c:formatCode>
                <c:ptCount val="11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14.3</c:v>
                </c:pt>
                <c:pt idx="4">
                  <c:v>11.8</c:v>
                </c:pt>
                <c:pt idx="5">
                  <c:v>9.6999999999999993</c:v>
                </c:pt>
                <c:pt idx="6">
                  <c:v>9.6</c:v>
                </c:pt>
                <c:pt idx="7">
                  <c:v>10.199999999999999</c:v>
                </c:pt>
                <c:pt idx="8">
                  <c:v>11.3</c:v>
                </c:pt>
                <c:pt idx="9">
                  <c:v>14.3</c:v>
                </c:pt>
                <c:pt idx="1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C-4E90-BC40-84BFF3D4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48544"/>
        <c:axId val="827051904"/>
      </c:scatterChart>
      <c:valAx>
        <c:axId val="8270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51904"/>
        <c:crosses val="autoZero"/>
        <c:crossBetween val="midCat"/>
      </c:valAx>
      <c:valAx>
        <c:axId val="82705190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-1/y</a:t>
            </a:r>
            <a:r>
              <a:rPr lang="en-IN" baseline="0"/>
              <a:t> vs x2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42982541059658E-2"/>
                  <c:y val="-0.51239168041517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A'!$B$41:$B$51</c:f>
              <c:numCache>
                <c:formatCode>General</c:formatCode>
                <c:ptCount val="11"/>
                <c:pt idx="0">
                  <c:v>54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39</c:v>
                </c:pt>
                <c:pt idx="5">
                  <c:v>28</c:v>
                </c:pt>
                <c:pt idx="6">
                  <c:v>37</c:v>
                </c:pt>
                <c:pt idx="7">
                  <c:v>58</c:v>
                </c:pt>
                <c:pt idx="8">
                  <c:v>67</c:v>
                </c:pt>
                <c:pt idx="9">
                  <c:v>186</c:v>
                </c:pt>
                <c:pt idx="10">
                  <c:v>226</c:v>
                </c:pt>
              </c:numCache>
            </c:numRef>
          </c:xVal>
          <c:yVal>
            <c:numRef>
              <c:f>'Q2-Part A'!$H$71:$H$81</c:f>
              <c:numCache>
                <c:formatCode>General</c:formatCode>
                <c:ptCount val="11"/>
                <c:pt idx="0">
                  <c:v>-6.4102564102564111E-2</c:v>
                </c:pt>
                <c:pt idx="1">
                  <c:v>-6.3694267515923567E-2</c:v>
                </c:pt>
                <c:pt idx="2">
                  <c:v>-6.4935064935064929E-2</c:v>
                </c:pt>
                <c:pt idx="3">
                  <c:v>-6.9930069930069921E-2</c:v>
                </c:pt>
                <c:pt idx="4">
                  <c:v>-8.4745762711864403E-2</c:v>
                </c:pt>
                <c:pt idx="5">
                  <c:v>-0.10309278350515465</c:v>
                </c:pt>
                <c:pt idx="6">
                  <c:v>-0.10416666666666667</c:v>
                </c:pt>
                <c:pt idx="7">
                  <c:v>-9.8039215686274522E-2</c:v>
                </c:pt>
                <c:pt idx="8">
                  <c:v>-8.8495575221238937E-2</c:v>
                </c:pt>
                <c:pt idx="9">
                  <c:v>-6.9930069930069921E-2</c:v>
                </c:pt>
                <c:pt idx="10">
                  <c:v>-6.7567567567567557E-2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E-4EF9-B62A-A23C128A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67408"/>
        <c:axId val="909870768"/>
      </c:scatterChart>
      <c:valAx>
        <c:axId val="9098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70768"/>
        <c:crosses val="autoZero"/>
        <c:crossBetween val="midCat"/>
      </c:valAx>
      <c:valAx>
        <c:axId val="9098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(y) vs Hours Worked(x1)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11285851826184319"/>
                  <c:y val="0.30218495099283144"/>
                </c:manualLayout>
              </c:layout>
              <c:numFmt formatCode="General" sourceLinked="0"/>
            </c:trendlineLbl>
          </c:trendline>
          <c:xVal>
            <c:numRef>
              <c:f>'Q2-Part A'!$B$6:$B$16</c:f>
              <c:numCache>
                <c:formatCode>General</c:formatCode>
                <c:ptCount val="11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</c:numCache>
            </c:numRef>
          </c:xVal>
          <c:yVal>
            <c:numRef>
              <c:f>'Q2-Part A'!$A$6:$A$16</c:f>
              <c:numCache>
                <c:formatCode>General</c:formatCode>
                <c:ptCount val="11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14.3</c:v>
                </c:pt>
                <c:pt idx="4">
                  <c:v>11.8</c:v>
                </c:pt>
                <c:pt idx="5">
                  <c:v>9.6999999999999993</c:v>
                </c:pt>
                <c:pt idx="6">
                  <c:v>9.6</c:v>
                </c:pt>
                <c:pt idx="7">
                  <c:v>10.199999999999999</c:v>
                </c:pt>
                <c:pt idx="8">
                  <c:v>11.3</c:v>
                </c:pt>
                <c:pt idx="9">
                  <c:v>14.3</c:v>
                </c:pt>
                <c:pt idx="1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82-4062-A829-019FFCCC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00176"/>
        <c:axId val="1403220816"/>
      </c:scatterChart>
      <c:valAx>
        <c:axId val="140320017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Worked (x1)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20816"/>
        <c:crosses val="autoZero"/>
        <c:crossBetween val="midCat"/>
      </c:valAx>
      <c:valAx>
        <c:axId val="140322081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001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Sales(y)</a:t>
            </a:r>
            <a:r>
              <a:rPr lang="en-IN" baseline="0"/>
              <a:t> vs -1/(x2^2)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264547435225426E-2"/>
                  <c:y val="0.4705186858900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A'!$C$41:$C$51</c:f>
              <c:numCache>
                <c:formatCode>General</c:formatCode>
                <c:ptCount val="11"/>
                <c:pt idx="0">
                  <c:v>-34.293552812071333</c:v>
                </c:pt>
                <c:pt idx="1">
                  <c:v>-36.982248520710058</c:v>
                </c:pt>
                <c:pt idx="2">
                  <c:v>-33.057851239669418</c:v>
                </c:pt>
                <c:pt idx="3">
                  <c:v>-33.057851239669418</c:v>
                </c:pt>
                <c:pt idx="4">
                  <c:v>-65.746219592373436</c:v>
                </c:pt>
                <c:pt idx="5">
                  <c:v>-127.55102040816327</c:v>
                </c:pt>
                <c:pt idx="6">
                  <c:v>-73.046018991964942</c:v>
                </c:pt>
                <c:pt idx="7">
                  <c:v>-29.726516052318669</c:v>
                </c:pt>
                <c:pt idx="8">
                  <c:v>-22.27667631989307</c:v>
                </c:pt>
                <c:pt idx="9">
                  <c:v>-2.8905075731298417</c:v>
                </c:pt>
                <c:pt idx="10">
                  <c:v>-1.9578667084344898</c:v>
                </c:pt>
              </c:numCache>
            </c:numRef>
          </c:xVal>
          <c:yVal>
            <c:numRef>
              <c:f>'Q2-Part A'!$A$41:$A$51</c:f>
              <c:numCache>
                <c:formatCode>General</c:formatCode>
                <c:ptCount val="11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14.3</c:v>
                </c:pt>
                <c:pt idx="4">
                  <c:v>11.8</c:v>
                </c:pt>
                <c:pt idx="5">
                  <c:v>9.6999999999999993</c:v>
                </c:pt>
                <c:pt idx="6">
                  <c:v>9.6</c:v>
                </c:pt>
                <c:pt idx="7">
                  <c:v>10.199999999999999</c:v>
                </c:pt>
                <c:pt idx="8">
                  <c:v>11.3</c:v>
                </c:pt>
                <c:pt idx="9">
                  <c:v>14.3</c:v>
                </c:pt>
                <c:pt idx="1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5-462C-BE34-FB90745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20032"/>
        <c:axId val="2056226752"/>
      </c:scatterChart>
      <c:valAx>
        <c:axId val="20562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26752"/>
        <c:crosses val="autoZero"/>
        <c:crossBetween val="midCat"/>
      </c:valAx>
      <c:valAx>
        <c:axId val="20562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vs -1/x1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98184828033564"/>
                  <c:y val="0.34342191601049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A'!$C$24:$C$34</c:f>
              <c:numCache>
                <c:formatCode>General</c:formatCode>
                <c:ptCount val="11"/>
                <c:pt idx="0">
                  <c:v>-2.2727272727272728E-2</c:v>
                </c:pt>
                <c:pt idx="1">
                  <c:v>-2.3255813953488372E-2</c:v>
                </c:pt>
                <c:pt idx="2">
                  <c:v>-2.4390243902439025E-2</c:v>
                </c:pt>
                <c:pt idx="3">
                  <c:v>-2.4390243902439025E-2</c:v>
                </c:pt>
                <c:pt idx="4">
                  <c:v>-2.5000000000000001E-2</c:v>
                </c:pt>
                <c:pt idx="5">
                  <c:v>-2.5000000000000001E-2</c:v>
                </c:pt>
                <c:pt idx="6">
                  <c:v>-2.5000000000000001E-2</c:v>
                </c:pt>
                <c:pt idx="7">
                  <c:v>-2.6315789473684209E-2</c:v>
                </c:pt>
                <c:pt idx="8">
                  <c:v>-2.6315789473684209E-2</c:v>
                </c:pt>
                <c:pt idx="9">
                  <c:v>-3.125E-2</c:v>
                </c:pt>
                <c:pt idx="10">
                  <c:v>-2.7027027027027029E-2</c:v>
                </c:pt>
              </c:numCache>
            </c:numRef>
          </c:xVal>
          <c:yVal>
            <c:numRef>
              <c:f>'Q2-Part A'!$A$24:$A$34</c:f>
              <c:numCache>
                <c:formatCode>General</c:formatCode>
                <c:ptCount val="11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14.3</c:v>
                </c:pt>
                <c:pt idx="4">
                  <c:v>11.8</c:v>
                </c:pt>
                <c:pt idx="5">
                  <c:v>9.6999999999999993</c:v>
                </c:pt>
                <c:pt idx="6">
                  <c:v>9.6</c:v>
                </c:pt>
                <c:pt idx="7">
                  <c:v>10.199999999999999</c:v>
                </c:pt>
                <c:pt idx="8">
                  <c:v>11.3</c:v>
                </c:pt>
                <c:pt idx="9">
                  <c:v>14.3</c:v>
                </c:pt>
                <c:pt idx="1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7-4545-920E-4E5EBEC3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70079"/>
        <c:axId val="1351671039"/>
      </c:scatterChart>
      <c:valAx>
        <c:axId val="1351670079"/>
        <c:scaling>
          <c:orientation val="minMax"/>
          <c:max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1039"/>
        <c:crosses val="autoZero"/>
        <c:crossBetween val="midCat"/>
      </c:valAx>
      <c:valAx>
        <c:axId val="1351671039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vs -(-1/x^0.5)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6313527913743"/>
                  <c:y val="0.3397156605424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A'!$D$24:$D$34</c:f>
              <c:numCache>
                <c:formatCode>General</c:formatCode>
                <c:ptCount val="11"/>
                <c:pt idx="0">
                  <c:v>-0.15075567228888181</c:v>
                </c:pt>
                <c:pt idx="1">
                  <c:v>-0.15249857033260467</c:v>
                </c:pt>
                <c:pt idx="2">
                  <c:v>-0.15617376188860607</c:v>
                </c:pt>
                <c:pt idx="3">
                  <c:v>-0.15617376188860607</c:v>
                </c:pt>
                <c:pt idx="4">
                  <c:v>-0.15811388300841897</c:v>
                </c:pt>
                <c:pt idx="5">
                  <c:v>-0.15811388300841897</c:v>
                </c:pt>
                <c:pt idx="6">
                  <c:v>-0.15811388300841897</c:v>
                </c:pt>
                <c:pt idx="7">
                  <c:v>-0.16222142113076254</c:v>
                </c:pt>
                <c:pt idx="8">
                  <c:v>-0.16222142113076254</c:v>
                </c:pt>
                <c:pt idx="9">
                  <c:v>-0.17677669529663687</c:v>
                </c:pt>
                <c:pt idx="10">
                  <c:v>-0.16439898730535729</c:v>
                </c:pt>
              </c:numCache>
            </c:numRef>
          </c:xVal>
          <c:yVal>
            <c:numRef>
              <c:f>'Q2-Part A'!$A$24:$A$34</c:f>
              <c:numCache>
                <c:formatCode>General</c:formatCode>
                <c:ptCount val="11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14.3</c:v>
                </c:pt>
                <c:pt idx="4">
                  <c:v>11.8</c:v>
                </c:pt>
                <c:pt idx="5">
                  <c:v>9.6999999999999993</c:v>
                </c:pt>
                <c:pt idx="6">
                  <c:v>9.6</c:v>
                </c:pt>
                <c:pt idx="7">
                  <c:v>10.199999999999999</c:v>
                </c:pt>
                <c:pt idx="8">
                  <c:v>11.3</c:v>
                </c:pt>
                <c:pt idx="9">
                  <c:v>14.3</c:v>
                </c:pt>
                <c:pt idx="1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D-4986-BD34-1BEAC62A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70079"/>
        <c:axId val="1351671039"/>
      </c:scatterChart>
      <c:valAx>
        <c:axId val="1351670079"/>
        <c:scaling>
          <c:orientation val="minMax"/>
          <c:max val="-0.14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1039"/>
        <c:crosses val="autoZero"/>
        <c:crossBetween val="midCat"/>
      </c:valAx>
      <c:valAx>
        <c:axId val="1351671039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Company Size Vs. Size of Purchase</a:t>
            </a:r>
          </a:p>
        </c:rich>
      </c:tx>
      <c:layout>
        <c:manualLayout>
          <c:xMode val="edge"/>
          <c:yMode val="edge"/>
          <c:x val="0.12325950894934118"/>
          <c:y val="4.9019546898742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[1]Q1!$B$4</c:f>
              <c:strCache>
                <c:ptCount val="1"/>
                <c:pt idx="0">
                  <c:v>Company Size
($ millions size)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74567207010577"/>
                  <c:y val="-0.3372849227179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[1]Q1!$B$6:$B$20</c:f>
              <c:numCache>
                <c:formatCode>General</c:formatCode>
                <c:ptCount val="15"/>
                <c:pt idx="0">
                  <c:v>109.8</c:v>
                </c:pt>
                <c:pt idx="1">
                  <c:v>39.4</c:v>
                </c:pt>
                <c:pt idx="2">
                  <c:v>16.7</c:v>
                </c:pt>
                <c:pt idx="3">
                  <c:v>278.39999999999998</c:v>
                </c:pt>
                <c:pt idx="4">
                  <c:v>98.4</c:v>
                </c:pt>
                <c:pt idx="5">
                  <c:v>101.6</c:v>
                </c:pt>
                <c:pt idx="6">
                  <c:v>139.30000000000001</c:v>
                </c:pt>
                <c:pt idx="7">
                  <c:v>207.4</c:v>
                </c:pt>
                <c:pt idx="8">
                  <c:v>26.8</c:v>
                </c:pt>
                <c:pt idx="9">
                  <c:v>13.9</c:v>
                </c:pt>
                <c:pt idx="10">
                  <c:v>6.8</c:v>
                </c:pt>
                <c:pt idx="11">
                  <c:v>84.7</c:v>
                </c:pt>
                <c:pt idx="12">
                  <c:v>180.3</c:v>
                </c:pt>
                <c:pt idx="13">
                  <c:v>132.6</c:v>
                </c:pt>
                <c:pt idx="14">
                  <c:v>118.9</c:v>
                </c:pt>
              </c:numCache>
            </c:numRef>
          </c:xVal>
          <c:yVal>
            <c:numRef>
              <c:f>[1]Q1!$D$6:$D$20</c:f>
              <c:numCache>
                <c:formatCode>General</c:formatCode>
                <c:ptCount val="15"/>
                <c:pt idx="0">
                  <c:v>75</c:v>
                </c:pt>
                <c:pt idx="1">
                  <c:v>14</c:v>
                </c:pt>
                <c:pt idx="2">
                  <c:v>117</c:v>
                </c:pt>
                <c:pt idx="3">
                  <c:v>209</c:v>
                </c:pt>
                <c:pt idx="4">
                  <c:v>114</c:v>
                </c:pt>
                <c:pt idx="5">
                  <c:v>75</c:v>
                </c:pt>
                <c:pt idx="6">
                  <c:v>50</c:v>
                </c:pt>
                <c:pt idx="7">
                  <c:v>35</c:v>
                </c:pt>
                <c:pt idx="8">
                  <c:v>15</c:v>
                </c:pt>
                <c:pt idx="9">
                  <c:v>19</c:v>
                </c:pt>
                <c:pt idx="10">
                  <c:v>7</c:v>
                </c:pt>
                <c:pt idx="11">
                  <c:v>89</c:v>
                </c:pt>
                <c:pt idx="12">
                  <c:v>306</c:v>
                </c:pt>
                <c:pt idx="13">
                  <c:v>73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F-4634-A13F-FF41F526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10639"/>
        <c:axId val="1273011119"/>
      </c:scatterChart>
      <c:valAx>
        <c:axId val="127301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11119"/>
        <c:crosses val="autoZero"/>
        <c:crossBetween val="midCat"/>
      </c:valAx>
      <c:valAx>
        <c:axId val="12730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vs -(-1/x^2)</a:t>
            </a:r>
            <a:endParaRPr lang="en-I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115004374453192"/>
                  <c:y val="0.30517607174103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A'!$E$24:$E$34</c:f>
              <c:numCache>
                <c:formatCode>General</c:formatCode>
                <c:ptCount val="11"/>
                <c:pt idx="0">
                  <c:v>-5.1652892561983473E-4</c:v>
                </c:pt>
                <c:pt idx="1">
                  <c:v>-5.4083288263926451E-4</c:v>
                </c:pt>
                <c:pt idx="2">
                  <c:v>-5.9488399762046404E-4</c:v>
                </c:pt>
                <c:pt idx="3">
                  <c:v>-5.9488399762046404E-4</c:v>
                </c:pt>
                <c:pt idx="4">
                  <c:v>-6.2500000000000001E-4</c:v>
                </c:pt>
                <c:pt idx="5">
                  <c:v>-6.2500000000000001E-4</c:v>
                </c:pt>
                <c:pt idx="6">
                  <c:v>-6.2500000000000001E-4</c:v>
                </c:pt>
                <c:pt idx="7">
                  <c:v>-6.925207756232687E-4</c:v>
                </c:pt>
                <c:pt idx="8">
                  <c:v>-6.925207756232687E-4</c:v>
                </c:pt>
                <c:pt idx="9">
                  <c:v>-9.765625E-4</c:v>
                </c:pt>
                <c:pt idx="10">
                  <c:v>-7.3046018991964939E-4</c:v>
                </c:pt>
              </c:numCache>
            </c:numRef>
          </c:xVal>
          <c:yVal>
            <c:numRef>
              <c:f>'Q2-Part A'!$A$24:$A$34</c:f>
              <c:numCache>
                <c:formatCode>General</c:formatCode>
                <c:ptCount val="11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14.3</c:v>
                </c:pt>
                <c:pt idx="4">
                  <c:v>11.8</c:v>
                </c:pt>
                <c:pt idx="5">
                  <c:v>9.6999999999999993</c:v>
                </c:pt>
                <c:pt idx="6">
                  <c:v>9.6</c:v>
                </c:pt>
                <c:pt idx="7">
                  <c:v>10.199999999999999</c:v>
                </c:pt>
                <c:pt idx="8">
                  <c:v>11.3</c:v>
                </c:pt>
                <c:pt idx="9">
                  <c:v>14.3</c:v>
                </c:pt>
                <c:pt idx="1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6-47DA-A64F-3252B5CF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57247"/>
        <c:axId val="347554847"/>
      </c:scatterChart>
      <c:valAx>
        <c:axId val="3475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54847"/>
        <c:crosses val="autoZero"/>
        <c:crossBetween val="midCat"/>
      </c:valAx>
      <c:valAx>
        <c:axId val="34755484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</a:t>
            </a:r>
            <a:r>
              <a:rPr lang="en-IN" baseline="0"/>
              <a:t> vs -1/x1^3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064588801399825"/>
                  <c:y val="0.2878215223097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A'!$F$24:$F$34</c:f>
              <c:numCache>
                <c:formatCode>General</c:formatCode>
                <c:ptCount val="11"/>
                <c:pt idx="0">
                  <c:v>-1.1739293764087153E-5</c:v>
                </c:pt>
                <c:pt idx="1">
                  <c:v>-1.2577508898587546E-5</c:v>
                </c:pt>
                <c:pt idx="2">
                  <c:v>-1.4509365795621073E-5</c:v>
                </c:pt>
                <c:pt idx="3">
                  <c:v>-1.4509365795621073E-5</c:v>
                </c:pt>
                <c:pt idx="4">
                  <c:v>-1.5625E-5</c:v>
                </c:pt>
                <c:pt idx="5">
                  <c:v>-1.5625E-5</c:v>
                </c:pt>
                <c:pt idx="6">
                  <c:v>-1.5625E-5</c:v>
                </c:pt>
                <c:pt idx="7">
                  <c:v>-1.8224230937454439E-5</c:v>
                </c:pt>
                <c:pt idx="8">
                  <c:v>-1.8224230937454439E-5</c:v>
                </c:pt>
                <c:pt idx="9">
                  <c:v>-3.0517578125E-5</c:v>
                </c:pt>
                <c:pt idx="10">
                  <c:v>-1.9742167295125657E-5</c:v>
                </c:pt>
              </c:numCache>
            </c:numRef>
          </c:xVal>
          <c:yVal>
            <c:numRef>
              <c:f>'Q2-Part A'!$A$24:$A$34</c:f>
              <c:numCache>
                <c:formatCode>General</c:formatCode>
                <c:ptCount val="11"/>
                <c:pt idx="0">
                  <c:v>15.6</c:v>
                </c:pt>
                <c:pt idx="1">
                  <c:v>15.7</c:v>
                </c:pt>
                <c:pt idx="2">
                  <c:v>15.4</c:v>
                </c:pt>
                <c:pt idx="3">
                  <c:v>14.3</c:v>
                </c:pt>
                <c:pt idx="4">
                  <c:v>11.8</c:v>
                </c:pt>
                <c:pt idx="5">
                  <c:v>9.6999999999999993</c:v>
                </c:pt>
                <c:pt idx="6">
                  <c:v>9.6</c:v>
                </c:pt>
                <c:pt idx="7">
                  <c:v>10.199999999999999</c:v>
                </c:pt>
                <c:pt idx="8">
                  <c:v>11.3</c:v>
                </c:pt>
                <c:pt idx="9">
                  <c:v>14.3</c:v>
                </c:pt>
                <c:pt idx="10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A-436E-87D0-034063BD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10256"/>
        <c:axId val="1403203056"/>
      </c:scatterChart>
      <c:valAx>
        <c:axId val="14032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03056"/>
        <c:crosses val="autoZero"/>
        <c:crossBetween val="midCat"/>
      </c:valAx>
      <c:valAx>
        <c:axId val="140320305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  <a:r>
              <a:rPr lang="en-IN" baseline="0"/>
              <a:t> y vs x1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167104111986008E-2"/>
                  <c:y val="0.41793744531933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A'!$B$71:$B$81</c:f>
              <c:numCache>
                <c:formatCode>General</c:formatCode>
                <c:ptCount val="11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</c:numCache>
            </c:numRef>
          </c:xVal>
          <c:yVal>
            <c:numRef>
              <c:f>'Q2-Part A'!$E$71:$E$81</c:f>
              <c:numCache>
                <c:formatCode>General</c:formatCode>
                <c:ptCount val="11"/>
                <c:pt idx="0">
                  <c:v>1.1931245983544616</c:v>
                </c:pt>
                <c:pt idx="1">
                  <c:v>1.1958996524092338</c:v>
                </c:pt>
                <c:pt idx="2">
                  <c:v>1.1875207208364631</c:v>
                </c:pt>
                <c:pt idx="3">
                  <c:v>1.1553360374650619</c:v>
                </c:pt>
                <c:pt idx="4">
                  <c:v>1.0718820073061255</c:v>
                </c:pt>
                <c:pt idx="5">
                  <c:v>0.98677173426624487</c:v>
                </c:pt>
                <c:pt idx="6">
                  <c:v>0.98227123303956843</c:v>
                </c:pt>
                <c:pt idx="7">
                  <c:v>1.0086001717619175</c:v>
                </c:pt>
                <c:pt idx="8">
                  <c:v>1.0530784434834197</c:v>
                </c:pt>
                <c:pt idx="9">
                  <c:v>1.1553360374650619</c:v>
                </c:pt>
                <c:pt idx="10">
                  <c:v>1.1702617153949575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1-4F78-AE37-2B2C0341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15647"/>
        <c:axId val="357414207"/>
      </c:scatterChart>
      <c:valAx>
        <c:axId val="357415647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4207"/>
        <c:crosses val="autoZero"/>
        <c:crossBetween val="midCat"/>
      </c:valAx>
      <c:valAx>
        <c:axId val="3574142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</a:t>
            </a:r>
            <a:r>
              <a:rPr lang="en-IN" baseline="0"/>
              <a:t> y vs x2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167104111986008E-2"/>
                  <c:y val="0.41793744531933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A'!$C$71:$C$81</c:f>
              <c:numCache>
                <c:formatCode>General</c:formatCode>
                <c:ptCount val="11"/>
                <c:pt idx="0">
                  <c:v>54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39</c:v>
                </c:pt>
                <c:pt idx="5">
                  <c:v>28</c:v>
                </c:pt>
                <c:pt idx="6">
                  <c:v>37</c:v>
                </c:pt>
                <c:pt idx="7">
                  <c:v>58</c:v>
                </c:pt>
                <c:pt idx="8">
                  <c:v>67</c:v>
                </c:pt>
                <c:pt idx="9">
                  <c:v>186</c:v>
                </c:pt>
                <c:pt idx="10">
                  <c:v>226</c:v>
                </c:pt>
              </c:numCache>
            </c:numRef>
          </c:xVal>
          <c:yVal>
            <c:numRef>
              <c:f>'Q2-Part A'!$E$71:$E$81</c:f>
              <c:numCache>
                <c:formatCode>General</c:formatCode>
                <c:ptCount val="11"/>
                <c:pt idx="0">
                  <c:v>1.1931245983544616</c:v>
                </c:pt>
                <c:pt idx="1">
                  <c:v>1.1958996524092338</c:v>
                </c:pt>
                <c:pt idx="2">
                  <c:v>1.1875207208364631</c:v>
                </c:pt>
                <c:pt idx="3">
                  <c:v>1.1553360374650619</c:v>
                </c:pt>
                <c:pt idx="4">
                  <c:v>1.0718820073061255</c:v>
                </c:pt>
                <c:pt idx="5">
                  <c:v>0.98677173426624487</c:v>
                </c:pt>
                <c:pt idx="6">
                  <c:v>0.98227123303956843</c:v>
                </c:pt>
                <c:pt idx="7">
                  <c:v>1.0086001717619175</c:v>
                </c:pt>
                <c:pt idx="8">
                  <c:v>1.0530784434834197</c:v>
                </c:pt>
                <c:pt idx="9">
                  <c:v>1.1553360374650619</c:v>
                </c:pt>
                <c:pt idx="10">
                  <c:v>1.1702617153949575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4-4BCD-8626-C35DFB11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15647"/>
        <c:axId val="357414207"/>
      </c:scatterChart>
      <c:valAx>
        <c:axId val="357415647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4207"/>
        <c:crosses val="autoZero"/>
        <c:crossBetween val="midCat"/>
      </c:valAx>
      <c:valAx>
        <c:axId val="3574142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-1/sqrt y vs x1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08530183727035"/>
                  <c:y val="0.21125765529308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A'!$B$71:$B$81</c:f>
              <c:numCache>
                <c:formatCode>General</c:formatCode>
                <c:ptCount val="11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</c:numCache>
            </c:numRef>
          </c:xVal>
          <c:yVal>
            <c:numRef>
              <c:f>'Q2-Part A'!$D$71:$D$81</c:f>
              <c:numCache>
                <c:formatCode>General</c:formatCode>
                <c:ptCount val="11"/>
                <c:pt idx="0">
                  <c:v>-0.25318484177091666</c:v>
                </c:pt>
                <c:pt idx="1">
                  <c:v>-0.25237723256253436</c:v>
                </c:pt>
                <c:pt idx="2">
                  <c:v>-0.25482359571881275</c:v>
                </c:pt>
                <c:pt idx="3">
                  <c:v>-0.2644429426739725</c:v>
                </c:pt>
                <c:pt idx="4">
                  <c:v>-0.291111254869791</c:v>
                </c:pt>
                <c:pt idx="5">
                  <c:v>-0.32108064953396781</c:v>
                </c:pt>
                <c:pt idx="6">
                  <c:v>-0.3227486121839514</c:v>
                </c:pt>
                <c:pt idx="7">
                  <c:v>-0.31311214554257477</c:v>
                </c:pt>
                <c:pt idx="8">
                  <c:v>-0.29748205865436478</c:v>
                </c:pt>
                <c:pt idx="9">
                  <c:v>-0.2644429426739725</c:v>
                </c:pt>
                <c:pt idx="10">
                  <c:v>-0.25993762245501817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0-4F2E-A055-FC108CD2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64863"/>
        <c:axId val="433767743"/>
      </c:scatterChart>
      <c:valAx>
        <c:axId val="433764863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7743"/>
        <c:crosses val="autoZero"/>
        <c:crossBetween val="midCat"/>
      </c:valAx>
      <c:valAx>
        <c:axId val="433767743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-1/sqrt y vs x2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08530183727035"/>
                  <c:y val="0.21125765529308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A'!$C$71:$C$81</c:f>
              <c:numCache>
                <c:formatCode>General</c:formatCode>
                <c:ptCount val="11"/>
                <c:pt idx="0">
                  <c:v>54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39</c:v>
                </c:pt>
                <c:pt idx="5">
                  <c:v>28</c:v>
                </c:pt>
                <c:pt idx="6">
                  <c:v>37</c:v>
                </c:pt>
                <c:pt idx="7">
                  <c:v>58</c:v>
                </c:pt>
                <c:pt idx="8">
                  <c:v>67</c:v>
                </c:pt>
                <c:pt idx="9">
                  <c:v>186</c:v>
                </c:pt>
                <c:pt idx="10">
                  <c:v>226</c:v>
                </c:pt>
              </c:numCache>
            </c:numRef>
          </c:xVal>
          <c:yVal>
            <c:numRef>
              <c:f>'Q2-Part A'!$D$71:$D$81</c:f>
              <c:numCache>
                <c:formatCode>General</c:formatCode>
                <c:ptCount val="11"/>
                <c:pt idx="0">
                  <c:v>-0.25318484177091666</c:v>
                </c:pt>
                <c:pt idx="1">
                  <c:v>-0.25237723256253436</c:v>
                </c:pt>
                <c:pt idx="2">
                  <c:v>-0.25482359571881275</c:v>
                </c:pt>
                <c:pt idx="3">
                  <c:v>-0.2644429426739725</c:v>
                </c:pt>
                <c:pt idx="4">
                  <c:v>-0.291111254869791</c:v>
                </c:pt>
                <c:pt idx="5">
                  <c:v>-0.32108064953396781</c:v>
                </c:pt>
                <c:pt idx="6">
                  <c:v>-0.3227486121839514</c:v>
                </c:pt>
                <c:pt idx="7">
                  <c:v>-0.31311214554257477</c:v>
                </c:pt>
                <c:pt idx="8">
                  <c:v>-0.29748205865436478</c:v>
                </c:pt>
                <c:pt idx="9">
                  <c:v>-0.2644429426739725</c:v>
                </c:pt>
                <c:pt idx="10">
                  <c:v>-0.25993762245501817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2-430C-9CC1-28776433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64863"/>
        <c:axId val="433767743"/>
      </c:scatterChart>
      <c:valAx>
        <c:axId val="433764863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7743"/>
        <c:crosses val="autoZero"/>
        <c:crossBetween val="midCat"/>
      </c:valAx>
      <c:valAx>
        <c:axId val="433767743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y^2</a:t>
            </a:r>
            <a:r>
              <a:rPr lang="en-IN" baseline="0"/>
              <a:t> vs x1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06605424321959"/>
                  <c:y val="0.35578958880139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A'!$B$71:$B$81</c:f>
              <c:numCache>
                <c:formatCode>General</c:formatCode>
                <c:ptCount val="11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</c:numCache>
            </c:numRef>
          </c:xVal>
          <c:yVal>
            <c:numRef>
              <c:f>'Q2-Part A'!$F$71:$F$81</c:f>
              <c:numCache>
                <c:formatCode>General</c:formatCode>
                <c:ptCount val="11"/>
                <c:pt idx="0">
                  <c:v>243.35999999999999</c:v>
                </c:pt>
                <c:pt idx="1">
                  <c:v>246.48999999999998</c:v>
                </c:pt>
                <c:pt idx="2">
                  <c:v>237.16000000000003</c:v>
                </c:pt>
                <c:pt idx="3">
                  <c:v>204.49</c:v>
                </c:pt>
                <c:pt idx="4">
                  <c:v>139.24</c:v>
                </c:pt>
                <c:pt idx="5">
                  <c:v>94.089999999999989</c:v>
                </c:pt>
                <c:pt idx="6">
                  <c:v>92.16</c:v>
                </c:pt>
                <c:pt idx="7">
                  <c:v>104.03999999999999</c:v>
                </c:pt>
                <c:pt idx="8">
                  <c:v>127.69000000000001</c:v>
                </c:pt>
                <c:pt idx="9">
                  <c:v>204.49</c:v>
                </c:pt>
                <c:pt idx="10">
                  <c:v>219.04000000000002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0-40FD-8269-12608E1C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21535"/>
        <c:axId val="446017215"/>
      </c:scatterChart>
      <c:valAx>
        <c:axId val="44602153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7215"/>
        <c:crosses val="autoZero"/>
        <c:crossBetween val="midCat"/>
      </c:valAx>
      <c:valAx>
        <c:axId val="4460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y^2</a:t>
            </a:r>
            <a:r>
              <a:rPr lang="en-IN" baseline="0"/>
              <a:t> vs x1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06605424321959"/>
                  <c:y val="0.35578958880139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A'!$C$71:$C$81</c:f>
              <c:numCache>
                <c:formatCode>General</c:formatCode>
                <c:ptCount val="11"/>
                <c:pt idx="0">
                  <c:v>54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39</c:v>
                </c:pt>
                <c:pt idx="5">
                  <c:v>28</c:v>
                </c:pt>
                <c:pt idx="6">
                  <c:v>37</c:v>
                </c:pt>
                <c:pt idx="7">
                  <c:v>58</c:v>
                </c:pt>
                <c:pt idx="8">
                  <c:v>67</c:v>
                </c:pt>
                <c:pt idx="9">
                  <c:v>186</c:v>
                </c:pt>
                <c:pt idx="10">
                  <c:v>226</c:v>
                </c:pt>
              </c:numCache>
            </c:numRef>
          </c:xVal>
          <c:yVal>
            <c:numRef>
              <c:f>'Q2-Part A'!$F$71:$F$81</c:f>
              <c:numCache>
                <c:formatCode>General</c:formatCode>
                <c:ptCount val="11"/>
                <c:pt idx="0">
                  <c:v>243.35999999999999</c:v>
                </c:pt>
                <c:pt idx="1">
                  <c:v>246.48999999999998</c:v>
                </c:pt>
                <c:pt idx="2">
                  <c:v>237.16000000000003</c:v>
                </c:pt>
                <c:pt idx="3">
                  <c:v>204.49</c:v>
                </c:pt>
                <c:pt idx="4">
                  <c:v>139.24</c:v>
                </c:pt>
                <c:pt idx="5">
                  <c:v>94.089999999999989</c:v>
                </c:pt>
                <c:pt idx="6">
                  <c:v>92.16</c:v>
                </c:pt>
                <c:pt idx="7">
                  <c:v>104.03999999999999</c:v>
                </c:pt>
                <c:pt idx="8">
                  <c:v>127.69000000000001</c:v>
                </c:pt>
                <c:pt idx="9">
                  <c:v>204.49</c:v>
                </c:pt>
                <c:pt idx="10">
                  <c:v>219.04000000000002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4-4CC9-A7F4-DF55AEED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21535"/>
        <c:axId val="446017215"/>
      </c:scatterChart>
      <c:valAx>
        <c:axId val="44602153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7215"/>
        <c:crosses val="autoZero"/>
        <c:crossBetween val="midCat"/>
      </c:valAx>
      <c:valAx>
        <c:axId val="4460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y^3</a:t>
            </a:r>
            <a:r>
              <a:rPr lang="en-IN" baseline="0"/>
              <a:t> vs x1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69116360454943"/>
                  <c:y val="0.34272747156605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'Q2-Part A'!$B$71:$B$81</c:f>
              <c:numCache>
                <c:formatCode>General</c:formatCode>
                <c:ptCount val="11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</c:numCache>
            </c:numRef>
          </c:xVal>
          <c:yVal>
            <c:numRef>
              <c:f>'Q2-Part A'!$G$71:$G$81</c:f>
              <c:numCache>
                <c:formatCode>General</c:formatCode>
                <c:ptCount val="11"/>
                <c:pt idx="0">
                  <c:v>3796.4159999999997</c:v>
                </c:pt>
                <c:pt idx="1">
                  <c:v>3869.8929999999996</c:v>
                </c:pt>
                <c:pt idx="2">
                  <c:v>3652.2640000000006</c:v>
                </c:pt>
                <c:pt idx="3">
                  <c:v>2924.2070000000003</c:v>
                </c:pt>
                <c:pt idx="4">
                  <c:v>1643.0320000000002</c:v>
                </c:pt>
                <c:pt idx="5">
                  <c:v>912.67299999999977</c:v>
                </c:pt>
                <c:pt idx="6">
                  <c:v>884.73599999999999</c:v>
                </c:pt>
                <c:pt idx="7">
                  <c:v>1061.2079999999999</c:v>
                </c:pt>
                <c:pt idx="8">
                  <c:v>1442.8970000000002</c:v>
                </c:pt>
                <c:pt idx="9">
                  <c:v>2924.2070000000003</c:v>
                </c:pt>
                <c:pt idx="10">
                  <c:v>3241.7920000000004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6-4F79-83EC-2D5538C1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12863"/>
        <c:axId val="450013343"/>
      </c:scatterChart>
      <c:valAx>
        <c:axId val="450012863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3343"/>
        <c:crosses val="autoZero"/>
        <c:crossBetween val="midCat"/>
      </c:valAx>
      <c:valAx>
        <c:axId val="4500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y^3</a:t>
            </a:r>
            <a:r>
              <a:rPr lang="en-IN" baseline="0"/>
              <a:t> vs x2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69116360454943"/>
                  <c:y val="0.34272747156605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'Q2-Part A'!$C$71:$C$81</c:f>
              <c:numCache>
                <c:formatCode>General</c:formatCode>
                <c:ptCount val="11"/>
                <c:pt idx="0">
                  <c:v>54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39</c:v>
                </c:pt>
                <c:pt idx="5">
                  <c:v>28</c:v>
                </c:pt>
                <c:pt idx="6">
                  <c:v>37</c:v>
                </c:pt>
                <c:pt idx="7">
                  <c:v>58</c:v>
                </c:pt>
                <c:pt idx="8">
                  <c:v>67</c:v>
                </c:pt>
                <c:pt idx="9">
                  <c:v>186</c:v>
                </c:pt>
                <c:pt idx="10">
                  <c:v>226</c:v>
                </c:pt>
              </c:numCache>
            </c:numRef>
          </c:xVal>
          <c:yVal>
            <c:numRef>
              <c:f>'Q2-Part A'!$G$71:$G$81</c:f>
              <c:numCache>
                <c:formatCode>General</c:formatCode>
                <c:ptCount val="11"/>
                <c:pt idx="0">
                  <c:v>3796.4159999999997</c:v>
                </c:pt>
                <c:pt idx="1">
                  <c:v>3869.8929999999996</c:v>
                </c:pt>
                <c:pt idx="2">
                  <c:v>3652.2640000000006</c:v>
                </c:pt>
                <c:pt idx="3">
                  <c:v>2924.2070000000003</c:v>
                </c:pt>
                <c:pt idx="4">
                  <c:v>1643.0320000000002</c:v>
                </c:pt>
                <c:pt idx="5">
                  <c:v>912.67299999999977</c:v>
                </c:pt>
                <c:pt idx="6">
                  <c:v>884.73599999999999</c:v>
                </c:pt>
                <c:pt idx="7">
                  <c:v>1061.2079999999999</c:v>
                </c:pt>
                <c:pt idx="8">
                  <c:v>1442.8970000000002</c:v>
                </c:pt>
                <c:pt idx="9">
                  <c:v>2924.2070000000003</c:v>
                </c:pt>
                <c:pt idx="10">
                  <c:v>3241.7920000000004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302-AB4F-39F687C6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12863"/>
        <c:axId val="450013343"/>
      </c:scatterChart>
      <c:valAx>
        <c:axId val="450012863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3343"/>
        <c:crosses val="autoZero"/>
        <c:crossBetween val="midCat"/>
      </c:valAx>
      <c:valAx>
        <c:axId val="4500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Distance Vs. Size of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[1]Q1!$C$4</c:f>
              <c:strCache>
                <c:ptCount val="1"/>
                <c:pt idx="0">
                  <c:v>Percent of 
Customer Imports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128304296224806E-2"/>
                  <c:y val="-0.13369209530626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[1]Q1!$C$6:$C$20</c:f>
              <c:numCache>
                <c:formatCode>General</c:formatCode>
                <c:ptCount val="15"/>
                <c:pt idx="0">
                  <c:v>16</c:v>
                </c:pt>
                <c:pt idx="1">
                  <c:v>29</c:v>
                </c:pt>
                <c:pt idx="2">
                  <c:v>31</c:v>
                </c:pt>
                <c:pt idx="3">
                  <c:v>14</c:v>
                </c:pt>
                <c:pt idx="4">
                  <c:v>8</c:v>
                </c:pt>
                <c:pt idx="5">
                  <c:v>20</c:v>
                </c:pt>
                <c:pt idx="6">
                  <c:v>17</c:v>
                </c:pt>
                <c:pt idx="7">
                  <c:v>53</c:v>
                </c:pt>
                <c:pt idx="8">
                  <c:v>27</c:v>
                </c:pt>
                <c:pt idx="9">
                  <c:v>31</c:v>
                </c:pt>
                <c:pt idx="10">
                  <c:v>22</c:v>
                </c:pt>
                <c:pt idx="11">
                  <c:v>5</c:v>
                </c:pt>
                <c:pt idx="12">
                  <c:v>27</c:v>
                </c:pt>
                <c:pt idx="13">
                  <c:v>18</c:v>
                </c:pt>
                <c:pt idx="14">
                  <c:v>16</c:v>
                </c:pt>
              </c:numCache>
            </c:numRef>
          </c:xVal>
          <c:yVal>
            <c:numRef>
              <c:f>[1]Q1!$D$6:$D$20</c:f>
              <c:numCache>
                <c:formatCode>General</c:formatCode>
                <c:ptCount val="15"/>
                <c:pt idx="0">
                  <c:v>75</c:v>
                </c:pt>
                <c:pt idx="1">
                  <c:v>14</c:v>
                </c:pt>
                <c:pt idx="2">
                  <c:v>117</c:v>
                </c:pt>
                <c:pt idx="3">
                  <c:v>209</c:v>
                </c:pt>
                <c:pt idx="4">
                  <c:v>114</c:v>
                </c:pt>
                <c:pt idx="5">
                  <c:v>75</c:v>
                </c:pt>
                <c:pt idx="6">
                  <c:v>50</c:v>
                </c:pt>
                <c:pt idx="7">
                  <c:v>35</c:v>
                </c:pt>
                <c:pt idx="8">
                  <c:v>15</c:v>
                </c:pt>
                <c:pt idx="9">
                  <c:v>19</c:v>
                </c:pt>
                <c:pt idx="10">
                  <c:v>7</c:v>
                </c:pt>
                <c:pt idx="11">
                  <c:v>89</c:v>
                </c:pt>
                <c:pt idx="12">
                  <c:v>306</c:v>
                </c:pt>
                <c:pt idx="13">
                  <c:v>73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1-48CE-A19D-B61E85D0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414175"/>
        <c:axId val="1293384415"/>
      </c:scatterChart>
      <c:valAx>
        <c:axId val="12934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84415"/>
        <c:crosses val="autoZero"/>
        <c:crossBetween val="midCat"/>
      </c:valAx>
      <c:valAx>
        <c:axId val="12933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-1/y</a:t>
            </a:r>
            <a:r>
              <a:rPr lang="en-IN" baseline="0"/>
              <a:t> vs x1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43837532272343"/>
                  <c:y val="0.16840856471094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A'!$B$71:$B$81</c:f>
              <c:numCache>
                <c:formatCode>General</c:formatCode>
                <c:ptCount val="11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</c:numCache>
            </c:numRef>
          </c:xVal>
          <c:yVal>
            <c:numRef>
              <c:f>'Q2-Part A'!$H$71:$H$81</c:f>
              <c:numCache>
                <c:formatCode>General</c:formatCode>
                <c:ptCount val="11"/>
                <c:pt idx="0">
                  <c:v>-6.4102564102564111E-2</c:v>
                </c:pt>
                <c:pt idx="1">
                  <c:v>-6.3694267515923567E-2</c:v>
                </c:pt>
                <c:pt idx="2">
                  <c:v>-6.4935064935064929E-2</c:v>
                </c:pt>
                <c:pt idx="3">
                  <c:v>-6.9930069930069921E-2</c:v>
                </c:pt>
                <c:pt idx="4">
                  <c:v>-8.4745762711864403E-2</c:v>
                </c:pt>
                <c:pt idx="5">
                  <c:v>-0.10309278350515465</c:v>
                </c:pt>
                <c:pt idx="6">
                  <c:v>-0.10416666666666667</c:v>
                </c:pt>
                <c:pt idx="7">
                  <c:v>-9.8039215686274522E-2</c:v>
                </c:pt>
                <c:pt idx="8">
                  <c:v>-8.8495575221238937E-2</c:v>
                </c:pt>
                <c:pt idx="9">
                  <c:v>-6.9930069930069921E-2</c:v>
                </c:pt>
                <c:pt idx="10">
                  <c:v>-6.7567567567567557E-2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C-4D75-B419-37EB5244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3263"/>
        <c:axId val="384344223"/>
      </c:scatterChart>
      <c:valAx>
        <c:axId val="384343263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4223"/>
        <c:crosses val="autoZero"/>
        <c:crossBetween val="midCat"/>
      </c:valAx>
      <c:valAx>
        <c:axId val="3843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-1/y</a:t>
            </a:r>
            <a:r>
              <a:rPr lang="en-IN" baseline="0"/>
              <a:t> vs x2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35950574105128"/>
                  <c:y val="0.27405962273632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A'!$C$71:$C$81</c:f>
              <c:numCache>
                <c:formatCode>General</c:formatCode>
                <c:ptCount val="11"/>
                <c:pt idx="0">
                  <c:v>54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39</c:v>
                </c:pt>
                <c:pt idx="5">
                  <c:v>28</c:v>
                </c:pt>
                <c:pt idx="6">
                  <c:v>37</c:v>
                </c:pt>
                <c:pt idx="7">
                  <c:v>58</c:v>
                </c:pt>
                <c:pt idx="8">
                  <c:v>67</c:v>
                </c:pt>
                <c:pt idx="9">
                  <c:v>186</c:v>
                </c:pt>
                <c:pt idx="10">
                  <c:v>226</c:v>
                </c:pt>
              </c:numCache>
            </c:numRef>
          </c:xVal>
          <c:yVal>
            <c:numRef>
              <c:f>'Q2-Part A'!$H$71:$H$81</c:f>
              <c:numCache>
                <c:formatCode>General</c:formatCode>
                <c:ptCount val="11"/>
                <c:pt idx="0">
                  <c:v>-6.4102564102564111E-2</c:v>
                </c:pt>
                <c:pt idx="1">
                  <c:v>-6.3694267515923567E-2</c:v>
                </c:pt>
                <c:pt idx="2">
                  <c:v>-6.4935064935064929E-2</c:v>
                </c:pt>
                <c:pt idx="3">
                  <c:v>-6.9930069930069921E-2</c:v>
                </c:pt>
                <c:pt idx="4">
                  <c:v>-8.4745762711864403E-2</c:v>
                </c:pt>
                <c:pt idx="5">
                  <c:v>-0.10309278350515465</c:v>
                </c:pt>
                <c:pt idx="6">
                  <c:v>-0.10416666666666667</c:v>
                </c:pt>
                <c:pt idx="7">
                  <c:v>-9.8039215686274522E-2</c:v>
                </c:pt>
                <c:pt idx="8">
                  <c:v>-8.8495575221238937E-2</c:v>
                </c:pt>
                <c:pt idx="9">
                  <c:v>-6.9930069930069921E-2</c:v>
                </c:pt>
                <c:pt idx="10">
                  <c:v>-6.7567567567567557E-2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9-4A93-9AD7-40AEF82E8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3263"/>
        <c:axId val="384344223"/>
      </c:scatterChart>
      <c:valAx>
        <c:axId val="384343263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4223"/>
        <c:crosses val="autoZero"/>
        <c:crossBetween val="midCat"/>
      </c:valAx>
      <c:valAx>
        <c:axId val="3843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-1/y^2</a:t>
            </a:r>
            <a:r>
              <a:rPr lang="en-IN" baseline="0"/>
              <a:t> vs x1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501968503937012E-2"/>
                  <c:y val="0.28232392825896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A'!$B$71:$B$81</c:f>
              <c:numCache>
                <c:formatCode>General</c:formatCode>
                <c:ptCount val="11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</c:numCache>
            </c:numRef>
          </c:xVal>
          <c:yVal>
            <c:numRef>
              <c:f>'Q2-Part A'!$I$71:$I$81</c:f>
              <c:numCache>
                <c:formatCode>General</c:formatCode>
                <c:ptCount val="11"/>
                <c:pt idx="0">
                  <c:v>-4.1091387245233398E-3</c:v>
                </c:pt>
                <c:pt idx="1">
                  <c:v>-4.0569597143900364E-3</c:v>
                </c:pt>
                <c:pt idx="2">
                  <c:v>-4.2165626581210994E-3</c:v>
                </c:pt>
                <c:pt idx="3">
                  <c:v>-4.8902146804244706E-3</c:v>
                </c:pt>
                <c:pt idx="4">
                  <c:v>-7.1818442976156272E-3</c:v>
                </c:pt>
                <c:pt idx="5">
                  <c:v>-1.0628122010840686E-2</c:v>
                </c:pt>
                <c:pt idx="6">
                  <c:v>-1.0850694444444444E-2</c:v>
                </c:pt>
                <c:pt idx="7">
                  <c:v>-9.6116878123798551E-3</c:v>
                </c:pt>
                <c:pt idx="8">
                  <c:v>-7.8314668337379576E-3</c:v>
                </c:pt>
                <c:pt idx="9">
                  <c:v>-4.8902146804244706E-3</c:v>
                </c:pt>
                <c:pt idx="10">
                  <c:v>-4.5653761869978082E-3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8-4705-B7C0-CF81A929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10079"/>
        <c:axId val="411711039"/>
      </c:scatterChart>
      <c:valAx>
        <c:axId val="41171007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1039"/>
        <c:crosses val="autoZero"/>
        <c:crossBetween val="midCat"/>
      </c:valAx>
      <c:valAx>
        <c:axId val="4117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-1/y^2</a:t>
            </a:r>
            <a:r>
              <a:rPr lang="en-IN" baseline="0"/>
              <a:t> vs x2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501968503937012E-2"/>
                  <c:y val="0.28232392825896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A'!$C$71:$C$81</c:f>
              <c:numCache>
                <c:formatCode>General</c:formatCode>
                <c:ptCount val="11"/>
                <c:pt idx="0">
                  <c:v>54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39</c:v>
                </c:pt>
                <c:pt idx="5">
                  <c:v>28</c:v>
                </c:pt>
                <c:pt idx="6">
                  <c:v>37</c:v>
                </c:pt>
                <c:pt idx="7">
                  <c:v>58</c:v>
                </c:pt>
                <c:pt idx="8">
                  <c:v>67</c:v>
                </c:pt>
                <c:pt idx="9">
                  <c:v>186</c:v>
                </c:pt>
                <c:pt idx="10">
                  <c:v>226</c:v>
                </c:pt>
              </c:numCache>
            </c:numRef>
          </c:xVal>
          <c:yVal>
            <c:numRef>
              <c:f>'Q2-Part A'!$I$71:$I$81</c:f>
              <c:numCache>
                <c:formatCode>General</c:formatCode>
                <c:ptCount val="11"/>
                <c:pt idx="0">
                  <c:v>-4.1091387245233398E-3</c:v>
                </c:pt>
                <c:pt idx="1">
                  <c:v>-4.0569597143900364E-3</c:v>
                </c:pt>
                <c:pt idx="2">
                  <c:v>-4.2165626581210994E-3</c:v>
                </c:pt>
                <c:pt idx="3">
                  <c:v>-4.8902146804244706E-3</c:v>
                </c:pt>
                <c:pt idx="4">
                  <c:v>-7.1818442976156272E-3</c:v>
                </c:pt>
                <c:pt idx="5">
                  <c:v>-1.0628122010840686E-2</c:v>
                </c:pt>
                <c:pt idx="6">
                  <c:v>-1.0850694444444444E-2</c:v>
                </c:pt>
                <c:pt idx="7">
                  <c:v>-9.6116878123798551E-3</c:v>
                </c:pt>
                <c:pt idx="8">
                  <c:v>-7.8314668337379576E-3</c:v>
                </c:pt>
                <c:pt idx="9">
                  <c:v>-4.8902146804244706E-3</c:v>
                </c:pt>
                <c:pt idx="10">
                  <c:v>-4.5653761869978082E-3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5-44E7-9BB2-B6B03181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10079"/>
        <c:axId val="411711039"/>
      </c:scatterChart>
      <c:valAx>
        <c:axId val="41171007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1039"/>
        <c:crosses val="autoZero"/>
        <c:crossBetween val="midCat"/>
      </c:valAx>
      <c:valAx>
        <c:axId val="4117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 vs 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191163604549431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B'!$C$20:$C$28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43</c:v>
                </c:pt>
                <c:pt idx="8">
                  <c:v>44</c:v>
                </c:pt>
              </c:numCache>
            </c:numRef>
          </c:xVal>
          <c:yVal>
            <c:numRef>
              <c:f>'Q2-Part B'!$B$20:$B$28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11.3</c:v>
                </c:pt>
                <c:pt idx="2">
                  <c:v>9.6</c:v>
                </c:pt>
                <c:pt idx="3">
                  <c:v>9.6999999999999993</c:v>
                </c:pt>
                <c:pt idx="4">
                  <c:v>11.8</c:v>
                </c:pt>
                <c:pt idx="5">
                  <c:v>14.3</c:v>
                </c:pt>
                <c:pt idx="6">
                  <c:v>15.4</c:v>
                </c:pt>
                <c:pt idx="7">
                  <c:v>15.7</c:v>
                </c:pt>
                <c:pt idx="8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375-9F91-969E0984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22863"/>
        <c:axId val="328010383"/>
      </c:scatterChart>
      <c:valAx>
        <c:axId val="3280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0383"/>
        <c:crosses val="autoZero"/>
        <c:crossBetween val="midCat"/>
      </c:valAx>
      <c:valAx>
        <c:axId val="3280103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</a:t>
            </a:r>
            <a:r>
              <a:rPr lang="en-IN" baseline="0"/>
              <a:t> vs x2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43044619422575E-2"/>
                  <c:y val="-0.23609507144940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B'!$A$20:$A$28</c:f>
              <c:numCache>
                <c:formatCode>General</c:formatCode>
                <c:ptCount val="9"/>
                <c:pt idx="0">
                  <c:v>58</c:v>
                </c:pt>
                <c:pt idx="1">
                  <c:v>67</c:v>
                </c:pt>
                <c:pt idx="2">
                  <c:v>37</c:v>
                </c:pt>
                <c:pt idx="3">
                  <c:v>28</c:v>
                </c:pt>
                <c:pt idx="4">
                  <c:v>39</c:v>
                </c:pt>
                <c:pt idx="5">
                  <c:v>55</c:v>
                </c:pt>
                <c:pt idx="6">
                  <c:v>55</c:v>
                </c:pt>
                <c:pt idx="7">
                  <c:v>52</c:v>
                </c:pt>
                <c:pt idx="8">
                  <c:v>54</c:v>
                </c:pt>
              </c:numCache>
            </c:numRef>
          </c:xVal>
          <c:yVal>
            <c:numRef>
              <c:f>'Q2-Part B'!$B$20:$B$28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11.3</c:v>
                </c:pt>
                <c:pt idx="2">
                  <c:v>9.6</c:v>
                </c:pt>
                <c:pt idx="3">
                  <c:v>9.6999999999999993</c:v>
                </c:pt>
                <c:pt idx="4">
                  <c:v>11.8</c:v>
                </c:pt>
                <c:pt idx="5">
                  <c:v>14.3</c:v>
                </c:pt>
                <c:pt idx="6">
                  <c:v>15.4</c:v>
                </c:pt>
                <c:pt idx="7">
                  <c:v>15.7</c:v>
                </c:pt>
                <c:pt idx="8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D-40B8-9007-B68DF7AFB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11855"/>
        <c:axId val="1256098415"/>
      </c:scatterChart>
      <c:valAx>
        <c:axId val="125611185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customers(x2)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98415"/>
        <c:crosses val="autoZero"/>
        <c:crossBetween val="midCat"/>
      </c:valAx>
      <c:valAx>
        <c:axId val="1256098415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1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</a:t>
            </a:r>
            <a:r>
              <a:rPr lang="en-IN" baseline="0"/>
              <a:t> vs -1/x2^2</a:t>
            </a:r>
            <a:endParaRPr lang="en-IN"/>
          </a:p>
        </c:rich>
      </c:tx>
      <c:layout>
        <c:manualLayout>
          <c:xMode val="edge"/>
          <c:yMode val="edge"/>
          <c:x val="0.4077931490728306"/>
          <c:y val="4.680170806445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561390203939013E-2"/>
                  <c:y val="0.39374885893778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B'!$G$54:$G$62</c:f>
              <c:numCache>
                <c:formatCode>0.000000</c:formatCode>
                <c:ptCount val="9"/>
                <c:pt idx="0">
                  <c:v>-2.9726516052318666E-4</c:v>
                </c:pt>
                <c:pt idx="1">
                  <c:v>-2.2276676319893073E-4</c:v>
                </c:pt>
                <c:pt idx="2">
                  <c:v>-7.3046018991964939E-4</c:v>
                </c:pt>
                <c:pt idx="3">
                  <c:v>-1.2755102040816326E-3</c:v>
                </c:pt>
                <c:pt idx="4">
                  <c:v>-6.5746219592373442E-4</c:v>
                </c:pt>
                <c:pt idx="5">
                  <c:v>-3.3057851239669424E-4</c:v>
                </c:pt>
                <c:pt idx="6">
                  <c:v>-3.3057851239669424E-4</c:v>
                </c:pt>
                <c:pt idx="7">
                  <c:v>-3.6982248520710058E-4</c:v>
                </c:pt>
                <c:pt idx="8">
                  <c:v>-3.4293552812071328E-4</c:v>
                </c:pt>
              </c:numCache>
            </c:numRef>
          </c:xVal>
          <c:yVal>
            <c:numRef>
              <c:f>'Q2-Part B'!$B$20:$B$28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11.3</c:v>
                </c:pt>
                <c:pt idx="2">
                  <c:v>9.6</c:v>
                </c:pt>
                <c:pt idx="3">
                  <c:v>9.6999999999999993</c:v>
                </c:pt>
                <c:pt idx="4">
                  <c:v>11.8</c:v>
                </c:pt>
                <c:pt idx="5">
                  <c:v>14.3</c:v>
                </c:pt>
                <c:pt idx="6">
                  <c:v>15.4</c:v>
                </c:pt>
                <c:pt idx="7">
                  <c:v>15.7</c:v>
                </c:pt>
                <c:pt idx="8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F-4F4D-A098-1E25C2F9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16671"/>
        <c:axId val="373717151"/>
      </c:scatterChart>
      <c:valAx>
        <c:axId val="3737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Modified: -1/(x2)2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7151"/>
        <c:crosses val="autoZero"/>
        <c:crossBetween val="midCat"/>
      </c:valAx>
      <c:valAx>
        <c:axId val="3737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(y)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</a:t>
            </a:r>
            <a:r>
              <a:rPr lang="en-IN" baseline="0"/>
              <a:t> vs Log x2</a:t>
            </a:r>
            <a:endParaRPr lang="en-IN"/>
          </a:p>
        </c:rich>
      </c:tx>
      <c:layout>
        <c:manualLayout>
          <c:xMode val="edge"/>
          <c:yMode val="edge"/>
          <c:x val="0.4077931490728306"/>
          <c:y val="4.680170806445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042812604554416E-2"/>
                  <c:y val="0.35783114845869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B'!$D$54:$D$62</c:f>
              <c:numCache>
                <c:formatCode>General</c:formatCode>
                <c:ptCount val="9"/>
                <c:pt idx="0">
                  <c:v>1.7634279935629373</c:v>
                </c:pt>
                <c:pt idx="1">
                  <c:v>1.8260748027008264</c:v>
                </c:pt>
                <c:pt idx="2">
                  <c:v>1.568201724066995</c:v>
                </c:pt>
                <c:pt idx="3">
                  <c:v>1.4471580313422192</c:v>
                </c:pt>
                <c:pt idx="4">
                  <c:v>1.5910646070264991</c:v>
                </c:pt>
                <c:pt idx="5">
                  <c:v>1.7403626894942439</c:v>
                </c:pt>
                <c:pt idx="6">
                  <c:v>1.7403626894942439</c:v>
                </c:pt>
                <c:pt idx="7">
                  <c:v>1.7160033436347992</c:v>
                </c:pt>
                <c:pt idx="8">
                  <c:v>1.7323937598229686</c:v>
                </c:pt>
              </c:numCache>
            </c:numRef>
          </c:xVal>
          <c:yVal>
            <c:numRef>
              <c:f>'Q2-Part B'!$B$20:$B$28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11.3</c:v>
                </c:pt>
                <c:pt idx="2">
                  <c:v>9.6</c:v>
                </c:pt>
                <c:pt idx="3">
                  <c:v>9.6999999999999993</c:v>
                </c:pt>
                <c:pt idx="4">
                  <c:v>11.8</c:v>
                </c:pt>
                <c:pt idx="5">
                  <c:v>14.3</c:v>
                </c:pt>
                <c:pt idx="6">
                  <c:v>15.4</c:v>
                </c:pt>
                <c:pt idx="7">
                  <c:v>15.7</c:v>
                </c:pt>
                <c:pt idx="8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7-4565-8BA2-46EB5E716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16671"/>
        <c:axId val="373717151"/>
      </c:scatterChart>
      <c:valAx>
        <c:axId val="373716671"/>
        <c:scaling>
          <c:orientation val="minMax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Modified: -1/(x2)2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7151"/>
        <c:crosses val="autoZero"/>
        <c:crossBetween val="midCat"/>
      </c:valAx>
      <c:valAx>
        <c:axId val="37371715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(y)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vs -1/x2^0.5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23447069116361"/>
                  <c:y val="0.41489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B'!$E$54:$E$62</c:f>
              <c:numCache>
                <c:formatCode>General</c:formatCode>
                <c:ptCount val="9"/>
                <c:pt idx="0">
                  <c:v>-0.13130643285972254</c:v>
                </c:pt>
                <c:pt idx="1">
                  <c:v>-0.12216944435630522</c:v>
                </c:pt>
                <c:pt idx="2">
                  <c:v>-0.16439898730535729</c:v>
                </c:pt>
                <c:pt idx="3">
                  <c:v>-0.1889822365046136</c:v>
                </c:pt>
                <c:pt idx="4">
                  <c:v>-0.16012815380508713</c:v>
                </c:pt>
                <c:pt idx="5">
                  <c:v>-0.13483997249264842</c:v>
                </c:pt>
                <c:pt idx="6">
                  <c:v>-0.13483997249264842</c:v>
                </c:pt>
                <c:pt idx="7">
                  <c:v>-0.13867504905630729</c:v>
                </c:pt>
                <c:pt idx="8">
                  <c:v>-0.13608276348795434</c:v>
                </c:pt>
              </c:numCache>
            </c:numRef>
          </c:xVal>
          <c:yVal>
            <c:numRef>
              <c:f>'Q2-Part B'!$A$54:$A$62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11.3</c:v>
                </c:pt>
                <c:pt idx="2">
                  <c:v>9.6</c:v>
                </c:pt>
                <c:pt idx="3">
                  <c:v>9.6999999999999993</c:v>
                </c:pt>
                <c:pt idx="4">
                  <c:v>11.8</c:v>
                </c:pt>
                <c:pt idx="5">
                  <c:v>14.3</c:v>
                </c:pt>
                <c:pt idx="6">
                  <c:v>15.4</c:v>
                </c:pt>
                <c:pt idx="7">
                  <c:v>15.7</c:v>
                </c:pt>
                <c:pt idx="8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4-4C34-868D-75CB8471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63039"/>
        <c:axId val="1321563519"/>
      </c:scatterChart>
      <c:valAx>
        <c:axId val="1321563039"/>
        <c:scaling>
          <c:orientation val="minMax"/>
          <c:max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563519"/>
        <c:crosses val="autoZero"/>
        <c:crossBetween val="midCat"/>
      </c:valAx>
      <c:valAx>
        <c:axId val="1321563519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5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</a:t>
            </a:r>
            <a:r>
              <a:rPr lang="en-IN" baseline="0"/>
              <a:t> vs -1/x2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31627296587926"/>
                  <c:y val="0.36166994750656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'Q2-Part B'!$F$54:$F$62</c:f>
              <c:numCache>
                <c:formatCode>General</c:formatCode>
                <c:ptCount val="9"/>
                <c:pt idx="0">
                  <c:v>-1.7241379310344827E-2</c:v>
                </c:pt>
                <c:pt idx="1">
                  <c:v>-1.4925373134328358E-2</c:v>
                </c:pt>
                <c:pt idx="2">
                  <c:v>-2.7027027027027029E-2</c:v>
                </c:pt>
                <c:pt idx="3">
                  <c:v>-3.5714285714285712E-2</c:v>
                </c:pt>
                <c:pt idx="4">
                  <c:v>-2.564102564102564E-2</c:v>
                </c:pt>
                <c:pt idx="5">
                  <c:v>-1.8181818181818181E-2</c:v>
                </c:pt>
                <c:pt idx="6">
                  <c:v>-1.8181818181818181E-2</c:v>
                </c:pt>
                <c:pt idx="7">
                  <c:v>-1.9230769230769232E-2</c:v>
                </c:pt>
                <c:pt idx="8">
                  <c:v>-1.8518518518518517E-2</c:v>
                </c:pt>
              </c:numCache>
            </c:numRef>
          </c:xVal>
          <c:yVal>
            <c:numRef>
              <c:f>'Q2-Part B'!$A$54:$A$62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11.3</c:v>
                </c:pt>
                <c:pt idx="2">
                  <c:v>9.6</c:v>
                </c:pt>
                <c:pt idx="3">
                  <c:v>9.6999999999999993</c:v>
                </c:pt>
                <c:pt idx="4">
                  <c:v>11.8</c:v>
                </c:pt>
                <c:pt idx="5">
                  <c:v>14.3</c:v>
                </c:pt>
                <c:pt idx="6">
                  <c:v>15.4</c:v>
                </c:pt>
                <c:pt idx="7">
                  <c:v>15.7</c:v>
                </c:pt>
                <c:pt idx="8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1-4185-A777-AE67EB86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26079"/>
        <c:axId val="1322829919"/>
      </c:scatterChart>
      <c:valAx>
        <c:axId val="13228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29919"/>
        <c:crosses val="autoZero"/>
        <c:crossBetween val="midCat"/>
      </c:valAx>
      <c:valAx>
        <c:axId val="1322829919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Imports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[1]Q1!$B$6:$B$20</c:f>
              <c:numCache>
                <c:formatCode>General</c:formatCode>
                <c:ptCount val="15"/>
                <c:pt idx="0">
                  <c:v>109.8</c:v>
                </c:pt>
                <c:pt idx="1">
                  <c:v>39.4</c:v>
                </c:pt>
                <c:pt idx="2">
                  <c:v>16.7</c:v>
                </c:pt>
                <c:pt idx="3">
                  <c:v>278.39999999999998</c:v>
                </c:pt>
                <c:pt idx="4">
                  <c:v>98.4</c:v>
                </c:pt>
                <c:pt idx="5">
                  <c:v>101.6</c:v>
                </c:pt>
                <c:pt idx="6">
                  <c:v>139.30000000000001</c:v>
                </c:pt>
                <c:pt idx="7">
                  <c:v>207.4</c:v>
                </c:pt>
                <c:pt idx="8">
                  <c:v>26.8</c:v>
                </c:pt>
                <c:pt idx="9">
                  <c:v>13.9</c:v>
                </c:pt>
                <c:pt idx="10">
                  <c:v>6.8</c:v>
                </c:pt>
                <c:pt idx="11">
                  <c:v>84.7</c:v>
                </c:pt>
                <c:pt idx="12">
                  <c:v>180.3</c:v>
                </c:pt>
                <c:pt idx="13">
                  <c:v>132.6</c:v>
                </c:pt>
                <c:pt idx="14">
                  <c:v>118.9</c:v>
                </c:pt>
              </c:numCache>
            </c:numRef>
          </c:xVal>
          <c:yVal>
            <c:numRef>
              <c:f>'[1]Reg Output - Q1'!$C$31:$C$46</c:f>
              <c:numCache>
                <c:formatCode>General</c:formatCode>
                <c:ptCount val="16"/>
                <c:pt idx="0">
                  <c:v>-104.77298842172198</c:v>
                </c:pt>
                <c:pt idx="1">
                  <c:v>-62.633080259498627</c:v>
                </c:pt>
                <c:pt idx="2">
                  <c:v>-31.79673189243665</c:v>
                </c:pt>
                <c:pt idx="3">
                  <c:v>10.68920587954814</c:v>
                </c:pt>
                <c:pt idx="4">
                  <c:v>-101.16270694940107</c:v>
                </c:pt>
                <c:pt idx="5">
                  <c:v>-80.4025086748494</c:v>
                </c:pt>
                <c:pt idx="6">
                  <c:v>-34.487823656604476</c:v>
                </c:pt>
                <c:pt idx="7">
                  <c:v>210.50969009811286</c:v>
                </c:pt>
                <c:pt idx="8">
                  <c:v>2.2769462840788606</c:v>
                </c:pt>
                <c:pt idx="9">
                  <c:v>-53.876001765822849</c:v>
                </c:pt>
                <c:pt idx="10">
                  <c:v>91.914570659693126</c:v>
                </c:pt>
                <c:pt idx="11">
                  <c:v>26.313859269298405</c:v>
                </c:pt>
                <c:pt idx="12">
                  <c:v>1.5286817045981707</c:v>
                </c:pt>
                <c:pt idx="13">
                  <c:v>82.680345773870215</c:v>
                </c:pt>
                <c:pt idx="14">
                  <c:v>16.679622411081141</c:v>
                </c:pt>
                <c:pt idx="15">
                  <c:v>26.538919540053598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D-4834-8D7E-3C6D8C01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20464"/>
        <c:axId val="1219515567"/>
      </c:scatterChart>
      <c:valAx>
        <c:axId val="131922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Imports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15567"/>
        <c:crosses val="autoZero"/>
        <c:crossBetween val="midCat"/>
      </c:valAx>
      <c:valAx>
        <c:axId val="1219515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220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Worked(x1)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'Q2-Part B'!$B$84:$B$92</c:f>
              <c:numCache>
                <c:formatCode>0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43</c:v>
                </c:pt>
                <c:pt idx="8">
                  <c:v>44</c:v>
                </c:pt>
              </c:numCache>
            </c:numRef>
          </c:xVal>
          <c:yVal>
            <c:numRef>
              <c:f>'Q2-Part B'!$C$272:$C$280</c:f>
              <c:numCache>
                <c:formatCode>General</c:formatCode>
                <c:ptCount val="9"/>
                <c:pt idx="0">
                  <c:v>-0.58252783676457121</c:v>
                </c:pt>
                <c:pt idx="1">
                  <c:v>-0.44348403289574634</c:v>
                </c:pt>
                <c:pt idx="2">
                  <c:v>-1.0949718073780108</c:v>
                </c:pt>
                <c:pt idx="3">
                  <c:v>-3.4015611246832833E-2</c:v>
                </c:pt>
                <c:pt idx="4">
                  <c:v>0.89148237125950658</c:v>
                </c:pt>
                <c:pt idx="5">
                  <c:v>0.60577825289988141</c:v>
                </c:pt>
                <c:pt idx="6">
                  <c:v>1.7057782528998811</c:v>
                </c:pt>
                <c:pt idx="7">
                  <c:v>0.17142189002408692</c:v>
                </c:pt>
                <c:pt idx="8">
                  <c:v>-1.219461478798161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A-4007-BA2D-DD810362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97423"/>
        <c:axId val="328008463"/>
      </c:scatterChart>
      <c:valAx>
        <c:axId val="32799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 Worked(x1)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28008463"/>
        <c:crosses val="autoZero"/>
        <c:crossBetween val="midCat"/>
      </c:valAx>
      <c:valAx>
        <c:axId val="328008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997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Number of Customers(x2)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'Q2-Part B'!$C$84:$C$92</c:f>
              <c:numCache>
                <c:formatCode>General</c:formatCode>
                <c:ptCount val="9"/>
                <c:pt idx="0">
                  <c:v>58</c:v>
                </c:pt>
                <c:pt idx="1">
                  <c:v>67</c:v>
                </c:pt>
                <c:pt idx="2">
                  <c:v>37</c:v>
                </c:pt>
                <c:pt idx="3">
                  <c:v>28</c:v>
                </c:pt>
                <c:pt idx="4">
                  <c:v>39</c:v>
                </c:pt>
                <c:pt idx="5">
                  <c:v>55</c:v>
                </c:pt>
                <c:pt idx="6">
                  <c:v>55</c:v>
                </c:pt>
                <c:pt idx="7">
                  <c:v>52</c:v>
                </c:pt>
                <c:pt idx="8">
                  <c:v>54</c:v>
                </c:pt>
              </c:numCache>
            </c:numRef>
          </c:xVal>
          <c:yVal>
            <c:numRef>
              <c:f>'Q2-Part B'!$C$272:$C$280</c:f>
              <c:numCache>
                <c:formatCode>General</c:formatCode>
                <c:ptCount val="9"/>
                <c:pt idx="0">
                  <c:v>-0.58252783676457121</c:v>
                </c:pt>
                <c:pt idx="1">
                  <c:v>-0.44348403289574634</c:v>
                </c:pt>
                <c:pt idx="2">
                  <c:v>-1.0949718073780108</c:v>
                </c:pt>
                <c:pt idx="3">
                  <c:v>-3.4015611246832833E-2</c:v>
                </c:pt>
                <c:pt idx="4">
                  <c:v>0.89148237125950658</c:v>
                </c:pt>
                <c:pt idx="5">
                  <c:v>0.60577825289988141</c:v>
                </c:pt>
                <c:pt idx="6">
                  <c:v>1.7057782528998811</c:v>
                </c:pt>
                <c:pt idx="7">
                  <c:v>0.17142189002408692</c:v>
                </c:pt>
                <c:pt idx="8">
                  <c:v>-1.219461478798161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C-4668-8F8D-2CC2CFABF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02703"/>
        <c:axId val="328022383"/>
      </c:scatterChart>
      <c:valAx>
        <c:axId val="32800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Customers(x2)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022383"/>
        <c:crosses val="autoZero"/>
        <c:crossBetween val="midCat"/>
      </c:valAx>
      <c:valAx>
        <c:axId val="328022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002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Hours Worked(x1)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(y)</c:v>
          </c:tx>
          <c:spPr>
            <a:ln w="19050">
              <a:noFill/>
            </a:ln>
          </c:spPr>
          <c:xVal>
            <c:numRef>
              <c:f>'Q2-Part B'!$B$84:$B$92</c:f>
              <c:numCache>
                <c:formatCode>0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43</c:v>
                </c:pt>
                <c:pt idx="8">
                  <c:v>44</c:v>
                </c:pt>
              </c:numCache>
            </c:numRef>
          </c:xVal>
          <c:yVal>
            <c:numRef>
              <c:f>'Q2-Part B'!$A$84:$A$92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11.3</c:v>
                </c:pt>
                <c:pt idx="2">
                  <c:v>9.6</c:v>
                </c:pt>
                <c:pt idx="3">
                  <c:v>9.6999999999999993</c:v>
                </c:pt>
                <c:pt idx="4">
                  <c:v>11.8</c:v>
                </c:pt>
                <c:pt idx="5">
                  <c:v>14.3</c:v>
                </c:pt>
                <c:pt idx="6">
                  <c:v>15.4</c:v>
                </c:pt>
                <c:pt idx="7">
                  <c:v>15.7</c:v>
                </c:pt>
                <c:pt idx="8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5-4E60-AEB2-0D8BC2A5E33F}"/>
            </c:ext>
          </c:extLst>
        </c:ser>
        <c:ser>
          <c:idx val="1"/>
          <c:order val="1"/>
          <c:tx>
            <c:v>Predicted Sales (y)</c:v>
          </c:tx>
          <c:spPr>
            <a:ln w="19050">
              <a:noFill/>
            </a:ln>
          </c:spPr>
          <c:xVal>
            <c:numRef>
              <c:f>'Q2-Part B'!$B$84:$B$92</c:f>
              <c:numCache>
                <c:formatCode>0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43</c:v>
                </c:pt>
                <c:pt idx="8">
                  <c:v>44</c:v>
                </c:pt>
              </c:numCache>
            </c:numRef>
          </c:xVal>
          <c:yVal>
            <c:numRef>
              <c:f>'Q2-Part B'!$B$272:$B$280</c:f>
              <c:numCache>
                <c:formatCode>General</c:formatCode>
                <c:ptCount val="9"/>
                <c:pt idx="0">
                  <c:v>10.78252783676457</c:v>
                </c:pt>
                <c:pt idx="1">
                  <c:v>11.743484032895747</c:v>
                </c:pt>
                <c:pt idx="2">
                  <c:v>10.69497180737801</c:v>
                </c:pt>
                <c:pt idx="3">
                  <c:v>9.7340156112468321</c:v>
                </c:pt>
                <c:pt idx="4">
                  <c:v>10.908517628740494</c:v>
                </c:pt>
                <c:pt idx="5">
                  <c:v>13.694221747100119</c:v>
                </c:pt>
                <c:pt idx="6">
                  <c:v>13.694221747100119</c:v>
                </c:pt>
                <c:pt idx="7">
                  <c:v>15.528578109975912</c:v>
                </c:pt>
                <c:pt idx="8">
                  <c:v>16.819461478798161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5-4E60-AEB2-0D8BC2A5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15663"/>
        <c:axId val="327997423"/>
      </c:scatterChart>
      <c:valAx>
        <c:axId val="32801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Hours Worked(x1)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27997423"/>
        <c:crosses val="autoZero"/>
        <c:crossBetween val="midCat"/>
      </c:valAx>
      <c:valAx>
        <c:axId val="32799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015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Number of Customers(x2)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(y)</c:v>
          </c:tx>
          <c:spPr>
            <a:ln w="19050">
              <a:noFill/>
            </a:ln>
          </c:spPr>
          <c:xVal>
            <c:numRef>
              <c:f>'Q2-Part B'!$C$84:$C$92</c:f>
              <c:numCache>
                <c:formatCode>General</c:formatCode>
                <c:ptCount val="9"/>
                <c:pt idx="0">
                  <c:v>58</c:v>
                </c:pt>
                <c:pt idx="1">
                  <c:v>67</c:v>
                </c:pt>
                <c:pt idx="2">
                  <c:v>37</c:v>
                </c:pt>
                <c:pt idx="3">
                  <c:v>28</c:v>
                </c:pt>
                <c:pt idx="4">
                  <c:v>39</c:v>
                </c:pt>
                <c:pt idx="5">
                  <c:v>55</c:v>
                </c:pt>
                <c:pt idx="6">
                  <c:v>55</c:v>
                </c:pt>
                <c:pt idx="7">
                  <c:v>52</c:v>
                </c:pt>
                <c:pt idx="8">
                  <c:v>54</c:v>
                </c:pt>
              </c:numCache>
            </c:numRef>
          </c:xVal>
          <c:yVal>
            <c:numRef>
              <c:f>'Q2-Part B'!$A$84:$A$92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11.3</c:v>
                </c:pt>
                <c:pt idx="2">
                  <c:v>9.6</c:v>
                </c:pt>
                <c:pt idx="3">
                  <c:v>9.6999999999999993</c:v>
                </c:pt>
                <c:pt idx="4">
                  <c:v>11.8</c:v>
                </c:pt>
                <c:pt idx="5">
                  <c:v>14.3</c:v>
                </c:pt>
                <c:pt idx="6">
                  <c:v>15.4</c:v>
                </c:pt>
                <c:pt idx="7">
                  <c:v>15.7</c:v>
                </c:pt>
                <c:pt idx="8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D-46BA-87FF-7CA3A9FDDB51}"/>
            </c:ext>
          </c:extLst>
        </c:ser>
        <c:ser>
          <c:idx val="1"/>
          <c:order val="1"/>
          <c:tx>
            <c:v>Predicted Sales (y)</c:v>
          </c:tx>
          <c:spPr>
            <a:ln w="19050">
              <a:noFill/>
            </a:ln>
          </c:spPr>
          <c:xVal>
            <c:numRef>
              <c:f>'Q2-Part B'!$C$84:$C$92</c:f>
              <c:numCache>
                <c:formatCode>General</c:formatCode>
                <c:ptCount val="9"/>
                <c:pt idx="0">
                  <c:v>58</c:v>
                </c:pt>
                <c:pt idx="1">
                  <c:v>67</c:v>
                </c:pt>
                <c:pt idx="2">
                  <c:v>37</c:v>
                </c:pt>
                <c:pt idx="3">
                  <c:v>28</c:v>
                </c:pt>
                <c:pt idx="4">
                  <c:v>39</c:v>
                </c:pt>
                <c:pt idx="5">
                  <c:v>55</c:v>
                </c:pt>
                <c:pt idx="6">
                  <c:v>55</c:v>
                </c:pt>
                <c:pt idx="7">
                  <c:v>52</c:v>
                </c:pt>
                <c:pt idx="8">
                  <c:v>54</c:v>
                </c:pt>
              </c:numCache>
            </c:numRef>
          </c:xVal>
          <c:yVal>
            <c:numRef>
              <c:f>'Q2-Part B'!$B$272:$B$280</c:f>
              <c:numCache>
                <c:formatCode>General</c:formatCode>
                <c:ptCount val="9"/>
                <c:pt idx="0">
                  <c:v>10.78252783676457</c:v>
                </c:pt>
                <c:pt idx="1">
                  <c:v>11.743484032895747</c:v>
                </c:pt>
                <c:pt idx="2">
                  <c:v>10.69497180737801</c:v>
                </c:pt>
                <c:pt idx="3">
                  <c:v>9.7340156112468321</c:v>
                </c:pt>
                <c:pt idx="4">
                  <c:v>10.908517628740494</c:v>
                </c:pt>
                <c:pt idx="5">
                  <c:v>13.694221747100119</c:v>
                </c:pt>
                <c:pt idx="6">
                  <c:v>13.694221747100119</c:v>
                </c:pt>
                <c:pt idx="7">
                  <c:v>15.528578109975912</c:v>
                </c:pt>
                <c:pt idx="8">
                  <c:v>16.819461478798161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D-46BA-87FF-7CA3A9FD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17583"/>
        <c:axId val="328002703"/>
      </c:scatterChart>
      <c:valAx>
        <c:axId val="32801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Customers(x2)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002703"/>
        <c:crosses val="autoZero"/>
        <c:crossBetween val="midCat"/>
      </c:valAx>
      <c:valAx>
        <c:axId val="328002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017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'Q2-Part B'!$F$272:$F$280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'Q2-Part B'!$G$272:$G$280</c:f>
              <c:numCache>
                <c:formatCode>General</c:formatCode>
                <c:ptCount val="9"/>
                <c:pt idx="0">
                  <c:v>9.6</c:v>
                </c:pt>
                <c:pt idx="1">
                  <c:v>9.6999999999999993</c:v>
                </c:pt>
                <c:pt idx="2">
                  <c:v>10.199999999999999</c:v>
                </c:pt>
                <c:pt idx="3">
                  <c:v>11.3</c:v>
                </c:pt>
                <c:pt idx="4">
                  <c:v>11.8</c:v>
                </c:pt>
                <c:pt idx="5">
                  <c:v>14.3</c:v>
                </c:pt>
                <c:pt idx="6">
                  <c:v>15.4</c:v>
                </c:pt>
                <c:pt idx="7">
                  <c:v>15.6</c:v>
                </c:pt>
                <c:pt idx="8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40-8BCD-0F468B75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27183"/>
        <c:axId val="328017103"/>
      </c:scatterChart>
      <c:valAx>
        <c:axId val="32802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017103"/>
        <c:crosses val="autoZero"/>
        <c:crossBetween val="midCat"/>
      </c:valAx>
      <c:valAx>
        <c:axId val="32801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027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'[2]F Ques 3'!$E$1</c:f>
              <c:strCache>
                <c:ptCount val="1"/>
                <c:pt idx="0">
                  <c:v>(-1/x)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'[2]F Ques 3'!$E$2:$E$11</c:f>
              <c:numCache>
                <c:formatCode>General</c:formatCode>
                <c:ptCount val="10"/>
                <c:pt idx="0">
                  <c:v>-8.3333333333333332E-3</c:v>
                </c:pt>
                <c:pt idx="1">
                  <c:v>-8.1967213114754103E-3</c:v>
                </c:pt>
                <c:pt idx="2">
                  <c:v>-7.874015748031496E-3</c:v>
                </c:pt>
                <c:pt idx="3">
                  <c:v>-7.4074074074074077E-3</c:v>
                </c:pt>
                <c:pt idx="4">
                  <c:v>-7.0422535211267607E-3</c:v>
                </c:pt>
                <c:pt idx="5">
                  <c:v>-6.41025641025641E-3</c:v>
                </c:pt>
                <c:pt idx="6">
                  <c:v>-6.4516129032258064E-3</c:v>
                </c:pt>
                <c:pt idx="7">
                  <c:v>-5.9880239520958087E-3</c:v>
                </c:pt>
                <c:pt idx="8">
                  <c:v>-5.4644808743169399E-3</c:v>
                </c:pt>
                <c:pt idx="9">
                  <c:v>-4.7619047619047623E-3</c:v>
                </c:pt>
              </c:numCache>
            </c:numRef>
          </c:xVal>
          <c:yVal>
            <c:numRef>
              <c:f>'[2]F Ques 3'!$B$2:$B$11</c:f>
              <c:numCache>
                <c:formatCode>General</c:formatCode>
                <c:ptCount val="10"/>
                <c:pt idx="0">
                  <c:v>20.2</c:v>
                </c:pt>
                <c:pt idx="1">
                  <c:v>24.3</c:v>
                </c:pt>
                <c:pt idx="2">
                  <c:v>28.6</c:v>
                </c:pt>
                <c:pt idx="3">
                  <c:v>33.700000000000003</c:v>
                </c:pt>
                <c:pt idx="4">
                  <c:v>35.200000000000003</c:v>
                </c:pt>
                <c:pt idx="5">
                  <c:v>35.9</c:v>
                </c:pt>
                <c:pt idx="6">
                  <c:v>36.299999999999997</c:v>
                </c:pt>
                <c:pt idx="7">
                  <c:v>36.200000000000003</c:v>
                </c:pt>
                <c:pt idx="8">
                  <c:v>36.5</c:v>
                </c:pt>
                <c:pt idx="9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A-47E4-A631-F0D8A4CC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511"/>
        <c:axId val="47787231"/>
      </c:scatterChart>
      <c:valAx>
        <c:axId val="4776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231"/>
        <c:crosses val="autoZero"/>
        <c:crossBetween val="midCat"/>
      </c:valAx>
      <c:valAx>
        <c:axId val="47787231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 vs -1/x^2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'[2]F Ques 3'!$F$2:$F$11</c:f>
              <c:numCache>
                <c:formatCode>General</c:formatCode>
                <c:ptCount val="10"/>
                <c:pt idx="0">
                  <c:v>-6.9444444444444444E-5</c:v>
                </c:pt>
                <c:pt idx="1">
                  <c:v>-6.7186240257995157E-5</c:v>
                </c:pt>
                <c:pt idx="2">
                  <c:v>-6.2000124000248006E-5</c:v>
                </c:pt>
                <c:pt idx="3">
                  <c:v>-5.4869684499314129E-5</c:v>
                </c:pt>
                <c:pt idx="4">
                  <c:v>-4.9593334655822257E-5</c:v>
                </c:pt>
                <c:pt idx="5">
                  <c:v>-4.1091387245233401E-5</c:v>
                </c:pt>
                <c:pt idx="6">
                  <c:v>-4.1623309053069721E-5</c:v>
                </c:pt>
                <c:pt idx="7">
                  <c:v>-3.5856430850873103E-5</c:v>
                </c:pt>
                <c:pt idx="8">
                  <c:v>-2.9860551225775629E-5</c:v>
                </c:pt>
                <c:pt idx="9">
                  <c:v>-2.2675736961451248E-5</c:v>
                </c:pt>
              </c:numCache>
            </c:numRef>
          </c:xVal>
          <c:yVal>
            <c:numRef>
              <c:f>'[2]F Ques 3'!$B$2:$B$11</c:f>
              <c:numCache>
                <c:formatCode>General</c:formatCode>
                <c:ptCount val="10"/>
                <c:pt idx="0">
                  <c:v>20.2</c:v>
                </c:pt>
                <c:pt idx="1">
                  <c:v>24.3</c:v>
                </c:pt>
                <c:pt idx="2">
                  <c:v>28.6</c:v>
                </c:pt>
                <c:pt idx="3">
                  <c:v>33.700000000000003</c:v>
                </c:pt>
                <c:pt idx="4">
                  <c:v>35.200000000000003</c:v>
                </c:pt>
                <c:pt idx="5">
                  <c:v>35.9</c:v>
                </c:pt>
                <c:pt idx="6">
                  <c:v>36.299999999999997</c:v>
                </c:pt>
                <c:pt idx="7">
                  <c:v>36.200000000000003</c:v>
                </c:pt>
                <c:pt idx="8">
                  <c:v>36.5</c:v>
                </c:pt>
                <c:pt idx="9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9-4224-A5C0-7A04895F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8431"/>
        <c:axId val="47812671"/>
      </c:scatterChart>
      <c:valAx>
        <c:axId val="4781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671"/>
        <c:crosses val="autoZero"/>
        <c:crossBetween val="midCat"/>
      </c:valAx>
      <c:valAx>
        <c:axId val="47812671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</a:t>
            </a:r>
            <a:r>
              <a:rPr lang="en-IN" baseline="0"/>
              <a:t> vs -1/x^4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62137301575214E-2"/>
                  <c:y val="-0.16227233709651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'[2]F Ques 3'!$G$2:$G$11</c:f>
              <c:numCache>
                <c:formatCode>General</c:formatCode>
                <c:ptCount val="10"/>
                <c:pt idx="0">
                  <c:v>-4.8225308641975309E-9</c:v>
                </c:pt>
                <c:pt idx="1">
                  <c:v>-4.5139908800050498E-9</c:v>
                </c:pt>
                <c:pt idx="2">
                  <c:v>-3.8440153760461278E-9</c:v>
                </c:pt>
                <c:pt idx="3">
                  <c:v>-3.0106822770542734E-9</c:v>
                </c:pt>
                <c:pt idx="4">
                  <c:v>-2.4594988422843811E-9</c:v>
                </c:pt>
                <c:pt idx="5">
                  <c:v>-1.68850210573773E-9</c:v>
                </c:pt>
                <c:pt idx="6">
                  <c:v>-1.7324998565273555E-9</c:v>
                </c:pt>
                <c:pt idx="7">
                  <c:v>-1.2856836333634445E-9</c:v>
                </c:pt>
                <c:pt idx="8">
                  <c:v>-8.9165251950717031E-10</c:v>
                </c:pt>
                <c:pt idx="9">
                  <c:v>-5.1418904674492628E-10</c:v>
                </c:pt>
              </c:numCache>
            </c:numRef>
          </c:xVal>
          <c:yVal>
            <c:numRef>
              <c:f>'[2]F Ques 3'!$B$2:$B$11</c:f>
              <c:numCache>
                <c:formatCode>General</c:formatCode>
                <c:ptCount val="10"/>
                <c:pt idx="0">
                  <c:v>20.2</c:v>
                </c:pt>
                <c:pt idx="1">
                  <c:v>24.3</c:v>
                </c:pt>
                <c:pt idx="2">
                  <c:v>28.6</c:v>
                </c:pt>
                <c:pt idx="3">
                  <c:v>33.700000000000003</c:v>
                </c:pt>
                <c:pt idx="4">
                  <c:v>35.200000000000003</c:v>
                </c:pt>
                <c:pt idx="5">
                  <c:v>35.9</c:v>
                </c:pt>
                <c:pt idx="6">
                  <c:v>36.299999999999997</c:v>
                </c:pt>
                <c:pt idx="7">
                  <c:v>36.200000000000003</c:v>
                </c:pt>
                <c:pt idx="8">
                  <c:v>36.5</c:v>
                </c:pt>
                <c:pt idx="9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3-4A44-BE90-CA5ED0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6031"/>
        <c:axId val="47816511"/>
      </c:scatterChart>
      <c:valAx>
        <c:axId val="4781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6511"/>
        <c:crosses val="autoZero"/>
        <c:crossBetween val="midCat"/>
      </c:valAx>
      <c:valAx>
        <c:axId val="478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[2]Sheet9!$C$1</c:f>
              <c:strCache>
                <c:ptCount val="1"/>
                <c:pt idx="0">
                  <c:v>logx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514216972878392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[2]Sheet9!$C$2:$C$12</c:f>
              <c:numCache>
                <c:formatCode>General</c:formatCode>
                <c:ptCount val="11"/>
                <c:pt idx="0">
                  <c:v>2.0791812460476247</c:v>
                </c:pt>
                <c:pt idx="1">
                  <c:v>2.0863598306747484</c:v>
                </c:pt>
                <c:pt idx="2">
                  <c:v>2.1038037209559568</c:v>
                </c:pt>
                <c:pt idx="3">
                  <c:v>2.1303337684950061</c:v>
                </c:pt>
                <c:pt idx="4">
                  <c:v>2.1522883443830563</c:v>
                </c:pt>
                <c:pt idx="5">
                  <c:v>2.1931245983544616</c:v>
                </c:pt>
                <c:pt idx="6">
                  <c:v>2.1903316981702914</c:v>
                </c:pt>
                <c:pt idx="7">
                  <c:v>2.2227164711475833</c:v>
                </c:pt>
                <c:pt idx="8">
                  <c:v>2.2624510897304293</c:v>
                </c:pt>
                <c:pt idx="9">
                  <c:v>2.3222192947339191</c:v>
                </c:pt>
              </c:numCache>
            </c:numRef>
          </c:xVal>
          <c:yVal>
            <c:numRef>
              <c:f>[2]Sheet9!$B$2:$B$12</c:f>
              <c:numCache>
                <c:formatCode>General</c:formatCode>
                <c:ptCount val="11"/>
                <c:pt idx="0">
                  <c:v>20.2</c:v>
                </c:pt>
                <c:pt idx="1">
                  <c:v>24.3</c:v>
                </c:pt>
                <c:pt idx="2">
                  <c:v>28.6</c:v>
                </c:pt>
                <c:pt idx="3">
                  <c:v>33.700000000000003</c:v>
                </c:pt>
                <c:pt idx="4">
                  <c:v>35.200000000000003</c:v>
                </c:pt>
                <c:pt idx="5">
                  <c:v>35.9</c:v>
                </c:pt>
                <c:pt idx="6">
                  <c:v>36.299999999999997</c:v>
                </c:pt>
                <c:pt idx="7">
                  <c:v>36.200000000000003</c:v>
                </c:pt>
                <c:pt idx="8">
                  <c:v>36.5</c:v>
                </c:pt>
                <c:pt idx="9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4-46D5-AD75-F3796A98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91728"/>
        <c:axId val="892706735"/>
      </c:scatterChart>
      <c:valAx>
        <c:axId val="8518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06735"/>
        <c:crosses val="autoZero"/>
        <c:crossBetween val="midCat"/>
      </c:valAx>
      <c:valAx>
        <c:axId val="892706735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Vs. No. of Employees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'Q3 - Part A'!$B$6:$B$15</c:f>
              <c:numCache>
                <c:formatCode>General</c:formatCode>
                <c:ptCount val="10"/>
                <c:pt idx="0">
                  <c:v>120</c:v>
                </c:pt>
                <c:pt idx="1">
                  <c:v>122</c:v>
                </c:pt>
                <c:pt idx="2">
                  <c:v>127</c:v>
                </c:pt>
                <c:pt idx="3">
                  <c:v>135</c:v>
                </c:pt>
                <c:pt idx="4">
                  <c:v>142</c:v>
                </c:pt>
                <c:pt idx="5">
                  <c:v>156</c:v>
                </c:pt>
                <c:pt idx="6">
                  <c:v>155</c:v>
                </c:pt>
                <c:pt idx="7">
                  <c:v>167</c:v>
                </c:pt>
                <c:pt idx="8">
                  <c:v>183</c:v>
                </c:pt>
                <c:pt idx="9">
                  <c:v>210</c:v>
                </c:pt>
              </c:numCache>
            </c:numRef>
          </c:xVal>
          <c:yVal>
            <c:numRef>
              <c:f>'Q3 - Part A'!$A$5:$A$15</c:f>
              <c:numCache>
                <c:formatCode>General</c:formatCode>
                <c:ptCount val="11"/>
                <c:pt idx="0">
                  <c:v>0</c:v>
                </c:pt>
                <c:pt idx="1">
                  <c:v>20.2</c:v>
                </c:pt>
                <c:pt idx="2">
                  <c:v>24.3</c:v>
                </c:pt>
                <c:pt idx="3">
                  <c:v>28.6</c:v>
                </c:pt>
                <c:pt idx="4">
                  <c:v>33.700000000000003</c:v>
                </c:pt>
                <c:pt idx="5">
                  <c:v>35.200000000000003</c:v>
                </c:pt>
                <c:pt idx="6">
                  <c:v>35.9</c:v>
                </c:pt>
                <c:pt idx="7">
                  <c:v>36.299999999999997</c:v>
                </c:pt>
                <c:pt idx="8">
                  <c:v>36.200000000000003</c:v>
                </c:pt>
                <c:pt idx="9">
                  <c:v>36.5</c:v>
                </c:pt>
                <c:pt idx="10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9-4895-9C29-B6C1E74A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84479"/>
        <c:axId val="1249886879"/>
      </c:scatterChart>
      <c:valAx>
        <c:axId val="1249884479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86879"/>
        <c:crosses val="autoZero"/>
        <c:crossBetween val="midCat"/>
      </c:valAx>
      <c:valAx>
        <c:axId val="1249886879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 Purchaser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[1]Q1!$E$6:$E$20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'[1]Reg Output - Q1'!$C$31:$C$46</c:f>
              <c:numCache>
                <c:formatCode>General</c:formatCode>
                <c:ptCount val="16"/>
                <c:pt idx="0">
                  <c:v>-104.77298842172198</c:v>
                </c:pt>
                <c:pt idx="1">
                  <c:v>-62.633080259498627</c:v>
                </c:pt>
                <c:pt idx="2">
                  <c:v>-31.79673189243665</c:v>
                </c:pt>
                <c:pt idx="3">
                  <c:v>10.68920587954814</c:v>
                </c:pt>
                <c:pt idx="4">
                  <c:v>-101.16270694940107</c:v>
                </c:pt>
                <c:pt idx="5">
                  <c:v>-80.4025086748494</c:v>
                </c:pt>
                <c:pt idx="6">
                  <c:v>-34.487823656604476</c:v>
                </c:pt>
                <c:pt idx="7">
                  <c:v>210.50969009811286</c:v>
                </c:pt>
                <c:pt idx="8">
                  <c:v>2.2769462840788606</c:v>
                </c:pt>
                <c:pt idx="9">
                  <c:v>-53.876001765822849</c:v>
                </c:pt>
                <c:pt idx="10">
                  <c:v>91.914570659693126</c:v>
                </c:pt>
                <c:pt idx="11">
                  <c:v>26.313859269298405</c:v>
                </c:pt>
                <c:pt idx="12">
                  <c:v>1.5286817045981707</c:v>
                </c:pt>
                <c:pt idx="13">
                  <c:v>82.680345773870215</c:v>
                </c:pt>
                <c:pt idx="14">
                  <c:v>16.679622411081141</c:v>
                </c:pt>
                <c:pt idx="15">
                  <c:v>26.538919540053598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7-4CA3-A574-F087CF18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18447"/>
        <c:axId val="1219523247"/>
      </c:scatterChart>
      <c:valAx>
        <c:axId val="121951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Purchaser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23247"/>
        <c:crosses val="autoZero"/>
        <c:crossBetween val="midCat"/>
      </c:valAx>
      <c:valAx>
        <c:axId val="1219523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18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'[2]Step '!$D$1</c:f>
              <c:strCache>
                <c:ptCount val="1"/>
                <c:pt idx="0">
                  <c:v>y^3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'[2]Step '!$B$2:$B$11</c:f>
              <c:numCache>
                <c:formatCode>General</c:formatCode>
                <c:ptCount val="10"/>
                <c:pt idx="0">
                  <c:v>120</c:v>
                </c:pt>
                <c:pt idx="1">
                  <c:v>122</c:v>
                </c:pt>
                <c:pt idx="2">
                  <c:v>127</c:v>
                </c:pt>
                <c:pt idx="3">
                  <c:v>135</c:v>
                </c:pt>
                <c:pt idx="4">
                  <c:v>142</c:v>
                </c:pt>
                <c:pt idx="5">
                  <c:v>156</c:v>
                </c:pt>
                <c:pt idx="6">
                  <c:v>155</c:v>
                </c:pt>
                <c:pt idx="7">
                  <c:v>167</c:v>
                </c:pt>
                <c:pt idx="8">
                  <c:v>183</c:v>
                </c:pt>
                <c:pt idx="9">
                  <c:v>210</c:v>
                </c:pt>
              </c:numCache>
            </c:numRef>
          </c:xVal>
          <c:yVal>
            <c:numRef>
              <c:f>'[2]Step '!$D$2:$D$12</c:f>
              <c:numCache>
                <c:formatCode>General</c:formatCode>
                <c:ptCount val="11"/>
                <c:pt idx="0">
                  <c:v>8242.4079999999994</c:v>
                </c:pt>
                <c:pt idx="1">
                  <c:v>14348.907000000001</c:v>
                </c:pt>
                <c:pt idx="2">
                  <c:v>23393.656000000003</c:v>
                </c:pt>
                <c:pt idx="3">
                  <c:v>38272.753000000012</c:v>
                </c:pt>
                <c:pt idx="4">
                  <c:v>43614.208000000013</c:v>
                </c:pt>
                <c:pt idx="5">
                  <c:v>46268.278999999995</c:v>
                </c:pt>
                <c:pt idx="6">
                  <c:v>47832.14699999999</c:v>
                </c:pt>
                <c:pt idx="7">
                  <c:v>47437.928000000014</c:v>
                </c:pt>
                <c:pt idx="8">
                  <c:v>48627.125</c:v>
                </c:pt>
                <c:pt idx="9">
                  <c:v>49027.896000000008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1-459F-84B4-4496811F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56799"/>
        <c:axId val="743393967"/>
      </c:scatterChart>
      <c:valAx>
        <c:axId val="745256799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93967"/>
        <c:crosses val="autoZero"/>
        <c:crossBetween val="midCat"/>
      </c:valAx>
      <c:valAx>
        <c:axId val="7433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'[2]Step '!$H$1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'[2]Step '!$H$1:$H$11</c:f>
              <c:strCache>
                <c:ptCount val="11"/>
                <c:pt idx="0">
                  <c:v>Number of Employees</c:v>
                </c:pt>
                <c:pt idx="1">
                  <c:v>120</c:v>
                </c:pt>
                <c:pt idx="2">
                  <c:v>122</c:v>
                </c:pt>
                <c:pt idx="3">
                  <c:v>127</c:v>
                </c:pt>
                <c:pt idx="4">
                  <c:v>135</c:v>
                </c:pt>
                <c:pt idx="5">
                  <c:v>142</c:v>
                </c:pt>
                <c:pt idx="6">
                  <c:v>156</c:v>
                </c:pt>
                <c:pt idx="7">
                  <c:v>155</c:v>
                </c:pt>
                <c:pt idx="8">
                  <c:v>167</c:v>
                </c:pt>
                <c:pt idx="9">
                  <c:v>183</c:v>
                </c:pt>
                <c:pt idx="10">
                  <c:v>210</c:v>
                </c:pt>
              </c:strCache>
            </c:strRef>
          </c:xVal>
          <c:yVal>
            <c:numRef>
              <c:f>'[2]Step '!$E$1:$E$11</c:f>
              <c:numCache>
                <c:formatCode>General</c:formatCode>
                <c:ptCount val="11"/>
                <c:pt idx="0">
                  <c:v>0</c:v>
                </c:pt>
                <c:pt idx="1">
                  <c:v>166496.64159999997</c:v>
                </c:pt>
                <c:pt idx="2">
                  <c:v>348678.44010000001</c:v>
                </c:pt>
                <c:pt idx="3">
                  <c:v>669058.56160000002</c:v>
                </c:pt>
                <c:pt idx="4">
                  <c:v>1289791.7761000006</c:v>
                </c:pt>
                <c:pt idx="5">
                  <c:v>1535220.1216000004</c:v>
                </c:pt>
                <c:pt idx="6">
                  <c:v>1661031.2160999998</c:v>
                </c:pt>
                <c:pt idx="7">
                  <c:v>1736306.9360999996</c:v>
                </c:pt>
                <c:pt idx="8">
                  <c:v>1717252.9936000006</c:v>
                </c:pt>
                <c:pt idx="9">
                  <c:v>1774890.0625</c:v>
                </c:pt>
                <c:pt idx="10">
                  <c:v>1794420.9936000004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F-456D-8292-6B594345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03567"/>
        <c:axId val="1935672367"/>
      </c:scatterChart>
      <c:valAx>
        <c:axId val="8248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72367"/>
        <c:crosses val="autoZero"/>
        <c:crossBetween val="midCat"/>
      </c:valAx>
      <c:valAx>
        <c:axId val="19356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Part A'!$C$37</c:f>
              <c:strCache>
                <c:ptCount val="1"/>
                <c:pt idx="0">
                  <c:v>Y^2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'Q3 - Part A'!$B$38:$B$47</c:f>
              <c:numCache>
                <c:formatCode>General</c:formatCode>
                <c:ptCount val="10"/>
                <c:pt idx="0">
                  <c:v>120</c:v>
                </c:pt>
                <c:pt idx="1">
                  <c:v>122</c:v>
                </c:pt>
                <c:pt idx="2">
                  <c:v>127</c:v>
                </c:pt>
                <c:pt idx="3">
                  <c:v>135</c:v>
                </c:pt>
                <c:pt idx="4">
                  <c:v>142</c:v>
                </c:pt>
                <c:pt idx="5">
                  <c:v>156</c:v>
                </c:pt>
                <c:pt idx="6">
                  <c:v>155</c:v>
                </c:pt>
                <c:pt idx="7">
                  <c:v>167</c:v>
                </c:pt>
                <c:pt idx="8">
                  <c:v>183</c:v>
                </c:pt>
                <c:pt idx="9">
                  <c:v>210</c:v>
                </c:pt>
              </c:numCache>
            </c:numRef>
          </c:xVal>
          <c:yVal>
            <c:numRef>
              <c:f>'Q3 - Part A'!$C$38:$C$47</c:f>
              <c:numCache>
                <c:formatCode>General</c:formatCode>
                <c:ptCount val="10"/>
                <c:pt idx="0">
                  <c:v>408.03999999999996</c:v>
                </c:pt>
                <c:pt idx="1">
                  <c:v>590.49</c:v>
                </c:pt>
                <c:pt idx="2">
                  <c:v>817.96</c:v>
                </c:pt>
                <c:pt idx="3">
                  <c:v>1135.6900000000003</c:v>
                </c:pt>
                <c:pt idx="4">
                  <c:v>1239.0400000000002</c:v>
                </c:pt>
                <c:pt idx="5">
                  <c:v>1288.81</c:v>
                </c:pt>
                <c:pt idx="6">
                  <c:v>1317.6899999999998</c:v>
                </c:pt>
                <c:pt idx="7">
                  <c:v>1310.4400000000003</c:v>
                </c:pt>
                <c:pt idx="8">
                  <c:v>1332.25</c:v>
                </c:pt>
                <c:pt idx="9">
                  <c:v>1339.5600000000002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6-4D50-8E65-0BCAF3DE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54239"/>
        <c:axId val="1249858079"/>
      </c:scatterChart>
      <c:valAx>
        <c:axId val="1249854239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58079"/>
        <c:crosses val="autoZero"/>
        <c:crossBetween val="midCat"/>
      </c:valAx>
      <c:valAx>
        <c:axId val="12498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5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Employees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'[2]F Ques 3'!$C$22:$C$31</c:f>
              <c:numCache>
                <c:formatCode>General</c:formatCode>
                <c:ptCount val="10"/>
                <c:pt idx="0">
                  <c:v>120</c:v>
                </c:pt>
                <c:pt idx="1">
                  <c:v>122</c:v>
                </c:pt>
                <c:pt idx="2">
                  <c:v>127</c:v>
                </c:pt>
                <c:pt idx="3">
                  <c:v>135</c:v>
                </c:pt>
                <c:pt idx="4">
                  <c:v>142</c:v>
                </c:pt>
                <c:pt idx="5">
                  <c:v>156</c:v>
                </c:pt>
                <c:pt idx="6">
                  <c:v>155</c:v>
                </c:pt>
                <c:pt idx="7">
                  <c:v>167</c:v>
                </c:pt>
                <c:pt idx="8">
                  <c:v>183</c:v>
                </c:pt>
                <c:pt idx="9">
                  <c:v>210</c:v>
                </c:pt>
              </c:numCache>
            </c:numRef>
          </c:xVal>
          <c:yVal>
            <c:numRef>
              <c:f>'[2]FINAL Q3-Output'!$C$26:$C$35</c:f>
              <c:numCache>
                <c:formatCode>General</c:formatCode>
                <c:ptCount val="10"/>
                <c:pt idx="0">
                  <c:v>-2.1088587894039428</c:v>
                </c:pt>
                <c:pt idx="1">
                  <c:v>0.30613846418685142</c:v>
                </c:pt>
                <c:pt idx="2">
                  <c:v>1.0577121449458637</c:v>
                </c:pt>
                <c:pt idx="3">
                  <c:v>2.0434247856356542</c:v>
                </c:pt>
                <c:pt idx="4">
                  <c:v>1.1093488647760239</c:v>
                </c:pt>
                <c:pt idx="5">
                  <c:v>-0.88807411037763018</c:v>
                </c:pt>
                <c:pt idx="6">
                  <c:v>-0.36794060787704552</c:v>
                </c:pt>
                <c:pt idx="7">
                  <c:v>-1.3779033583479006</c:v>
                </c:pt>
                <c:pt idx="8">
                  <c:v>-0.96974087990533775</c:v>
                </c:pt>
                <c:pt idx="9">
                  <c:v>1.1958934863675452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A-417C-8695-5EBB5A55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59744"/>
        <c:axId val="1470146784"/>
      </c:scatterChart>
      <c:valAx>
        <c:axId val="147015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Employees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46784"/>
        <c:crosses val="autoZero"/>
        <c:crossBetween val="midCat"/>
      </c:valAx>
      <c:valAx>
        <c:axId val="147014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5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(-1/x^4)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'[2]F Ques 3'!$D$22:$D$31</c:f>
              <c:numCache>
                <c:formatCode>General</c:formatCode>
                <c:ptCount val="10"/>
                <c:pt idx="0">
                  <c:v>-4.8225308641975301E-9</c:v>
                </c:pt>
                <c:pt idx="1">
                  <c:v>-4.5139908800050498E-9</c:v>
                </c:pt>
                <c:pt idx="2">
                  <c:v>-3.8440153760461278E-9</c:v>
                </c:pt>
                <c:pt idx="3">
                  <c:v>-3.0106822770542734E-9</c:v>
                </c:pt>
                <c:pt idx="4">
                  <c:v>-2.4594988422843811E-9</c:v>
                </c:pt>
                <c:pt idx="5">
                  <c:v>-1.68850210573773E-9</c:v>
                </c:pt>
                <c:pt idx="6">
                  <c:v>-1.7324998565273555E-9</c:v>
                </c:pt>
                <c:pt idx="7">
                  <c:v>-1.2856836333634445E-9</c:v>
                </c:pt>
                <c:pt idx="8">
                  <c:v>-8.9165251950717031E-10</c:v>
                </c:pt>
                <c:pt idx="9">
                  <c:v>-5.1418904674492628E-10</c:v>
                </c:pt>
              </c:numCache>
            </c:numRef>
          </c:xVal>
          <c:yVal>
            <c:numRef>
              <c:f>'[2]FINAL Q3-Output'!$C$26:$C$35</c:f>
              <c:numCache>
                <c:formatCode>General</c:formatCode>
                <c:ptCount val="10"/>
                <c:pt idx="0">
                  <c:v>-2.1088587894039428</c:v>
                </c:pt>
                <c:pt idx="1">
                  <c:v>0.30613846418685142</c:v>
                </c:pt>
                <c:pt idx="2">
                  <c:v>1.0577121449458637</c:v>
                </c:pt>
                <c:pt idx="3">
                  <c:v>2.0434247856356542</c:v>
                </c:pt>
                <c:pt idx="4">
                  <c:v>1.1093488647760239</c:v>
                </c:pt>
                <c:pt idx="5">
                  <c:v>-0.88807411037763018</c:v>
                </c:pt>
                <c:pt idx="6">
                  <c:v>-0.36794060787704552</c:v>
                </c:pt>
                <c:pt idx="7">
                  <c:v>-1.3779033583479006</c:v>
                </c:pt>
                <c:pt idx="8">
                  <c:v>-0.96974087990533775</c:v>
                </c:pt>
                <c:pt idx="9">
                  <c:v>1.1958934863675452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0-4B61-BBEC-36BF1A53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51584"/>
        <c:axId val="1470170784"/>
      </c:scatterChart>
      <c:valAx>
        <c:axId val="14701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(-1/x^4)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70784"/>
        <c:crosses val="autoZero"/>
        <c:crossBetween val="midCat"/>
      </c:valAx>
      <c:valAx>
        <c:axId val="147017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5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'[2]FINAL Q3-Output'!$F$26:$F$35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'[2]FINAL Q3-Output'!$G$26:$G$35</c:f>
              <c:numCache>
                <c:formatCode>General</c:formatCode>
                <c:ptCount val="10"/>
                <c:pt idx="0">
                  <c:v>20.2</c:v>
                </c:pt>
                <c:pt idx="1">
                  <c:v>24.3</c:v>
                </c:pt>
                <c:pt idx="2">
                  <c:v>28.6</c:v>
                </c:pt>
                <c:pt idx="3">
                  <c:v>33.700000000000003</c:v>
                </c:pt>
                <c:pt idx="4">
                  <c:v>35.200000000000003</c:v>
                </c:pt>
                <c:pt idx="5">
                  <c:v>35.9</c:v>
                </c:pt>
                <c:pt idx="6">
                  <c:v>36.200000000000003</c:v>
                </c:pt>
                <c:pt idx="7">
                  <c:v>36.299999999999997</c:v>
                </c:pt>
                <c:pt idx="8">
                  <c:v>36.5</c:v>
                </c:pt>
                <c:pt idx="9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D-45F2-A7BE-C38994FA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67424"/>
        <c:axId val="1470140544"/>
      </c:scatterChart>
      <c:valAx>
        <c:axId val="147016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40544"/>
        <c:crosses val="autoZero"/>
        <c:crossBetween val="midCat"/>
      </c:valAx>
      <c:valAx>
        <c:axId val="147014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167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of Purchase</c:v>
          </c:tx>
          <c:spPr>
            <a:ln w="19050">
              <a:noFill/>
            </a:ln>
          </c:spPr>
          <c:xVal>
            <c:numRef>
              <c:f>[1]Q1!$A$6:$A$20</c:f>
              <c:numCache>
                <c:formatCode>General</c:formatCode>
                <c:ptCount val="15"/>
                <c:pt idx="0">
                  <c:v>89.6</c:v>
                </c:pt>
                <c:pt idx="1">
                  <c:v>12.8</c:v>
                </c:pt>
                <c:pt idx="2">
                  <c:v>34.9</c:v>
                </c:pt>
                <c:pt idx="3">
                  <c:v>408.6</c:v>
                </c:pt>
                <c:pt idx="4">
                  <c:v>173.5</c:v>
                </c:pt>
                <c:pt idx="5">
                  <c:v>105.2</c:v>
                </c:pt>
                <c:pt idx="6">
                  <c:v>510.6</c:v>
                </c:pt>
                <c:pt idx="7">
                  <c:v>382.7</c:v>
                </c:pt>
                <c:pt idx="8">
                  <c:v>84.6</c:v>
                </c:pt>
                <c:pt idx="9">
                  <c:v>101.4</c:v>
                </c:pt>
                <c:pt idx="10">
                  <c:v>27.6</c:v>
                </c:pt>
                <c:pt idx="11">
                  <c:v>234.8</c:v>
                </c:pt>
                <c:pt idx="12">
                  <c:v>464.3</c:v>
                </c:pt>
                <c:pt idx="13">
                  <c:v>309.8</c:v>
                </c:pt>
                <c:pt idx="14">
                  <c:v>294.60000000000002</c:v>
                </c:pt>
              </c:numCache>
            </c:numRef>
          </c:xVal>
          <c:yVal>
            <c:numRef>
              <c:f>[1]Q1!$D$6:$D$20</c:f>
              <c:numCache>
                <c:formatCode>General</c:formatCode>
                <c:ptCount val="15"/>
                <c:pt idx="0">
                  <c:v>75</c:v>
                </c:pt>
                <c:pt idx="1">
                  <c:v>14</c:v>
                </c:pt>
                <c:pt idx="2">
                  <c:v>117</c:v>
                </c:pt>
                <c:pt idx="3">
                  <c:v>209</c:v>
                </c:pt>
                <c:pt idx="4">
                  <c:v>114</c:v>
                </c:pt>
                <c:pt idx="5">
                  <c:v>75</c:v>
                </c:pt>
                <c:pt idx="6">
                  <c:v>50</c:v>
                </c:pt>
                <c:pt idx="7">
                  <c:v>35</c:v>
                </c:pt>
                <c:pt idx="8">
                  <c:v>15</c:v>
                </c:pt>
                <c:pt idx="9">
                  <c:v>19</c:v>
                </c:pt>
                <c:pt idx="10">
                  <c:v>7</c:v>
                </c:pt>
                <c:pt idx="11">
                  <c:v>89</c:v>
                </c:pt>
                <c:pt idx="12">
                  <c:v>306</c:v>
                </c:pt>
                <c:pt idx="13">
                  <c:v>73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8-48E1-8CA8-ED3DCA7EEF28}"/>
            </c:ext>
          </c:extLst>
        </c:ser>
        <c:ser>
          <c:idx val="1"/>
          <c:order val="1"/>
          <c:tx>
            <c:v>Predicted Size of Purchase</c:v>
          </c:tx>
          <c:spPr>
            <a:ln w="19050">
              <a:noFill/>
            </a:ln>
          </c:spPr>
          <c:xVal>
            <c:numRef>
              <c:f>[1]Q1!$A$6:$A$20</c:f>
              <c:numCache>
                <c:formatCode>General</c:formatCode>
                <c:ptCount val="15"/>
                <c:pt idx="0">
                  <c:v>89.6</c:v>
                </c:pt>
                <c:pt idx="1">
                  <c:v>12.8</c:v>
                </c:pt>
                <c:pt idx="2">
                  <c:v>34.9</c:v>
                </c:pt>
                <c:pt idx="3">
                  <c:v>408.6</c:v>
                </c:pt>
                <c:pt idx="4">
                  <c:v>173.5</c:v>
                </c:pt>
                <c:pt idx="5">
                  <c:v>105.2</c:v>
                </c:pt>
                <c:pt idx="6">
                  <c:v>510.6</c:v>
                </c:pt>
                <c:pt idx="7">
                  <c:v>382.7</c:v>
                </c:pt>
                <c:pt idx="8">
                  <c:v>84.6</c:v>
                </c:pt>
                <c:pt idx="9">
                  <c:v>101.4</c:v>
                </c:pt>
                <c:pt idx="10">
                  <c:v>27.6</c:v>
                </c:pt>
                <c:pt idx="11">
                  <c:v>234.8</c:v>
                </c:pt>
                <c:pt idx="12">
                  <c:v>464.3</c:v>
                </c:pt>
                <c:pt idx="13">
                  <c:v>309.8</c:v>
                </c:pt>
                <c:pt idx="14">
                  <c:v>294.60000000000002</c:v>
                </c:pt>
              </c:numCache>
            </c:numRef>
          </c:xVal>
          <c:yVal>
            <c:numRef>
              <c:f>'[1]Reg Output - Q1'!$B$31:$B$46</c:f>
              <c:numCache>
                <c:formatCode>General</c:formatCode>
                <c:ptCount val="16"/>
                <c:pt idx="0">
                  <c:v>132.67298842172198</c:v>
                </c:pt>
                <c:pt idx="1">
                  <c:v>152.23308025949862</c:v>
                </c:pt>
                <c:pt idx="2">
                  <c:v>44.596731892436651</c:v>
                </c:pt>
                <c:pt idx="3">
                  <c:v>24.210794120451858</c:v>
                </c:pt>
                <c:pt idx="4">
                  <c:v>509.76270694940109</c:v>
                </c:pt>
                <c:pt idx="5">
                  <c:v>253.9025086748494</c:v>
                </c:pt>
                <c:pt idx="6">
                  <c:v>139.68782365660448</c:v>
                </c:pt>
                <c:pt idx="7">
                  <c:v>300.09030990188717</c:v>
                </c:pt>
                <c:pt idx="8">
                  <c:v>380.42305371592113</c:v>
                </c:pt>
                <c:pt idx="9">
                  <c:v>138.47600176582284</c:v>
                </c:pt>
                <c:pt idx="10">
                  <c:v>9.4854293403068759</c:v>
                </c:pt>
                <c:pt idx="11">
                  <c:v>1.2861407307015966</c:v>
                </c:pt>
                <c:pt idx="12">
                  <c:v>233.27131829540184</c:v>
                </c:pt>
                <c:pt idx="13">
                  <c:v>381.6196542261298</c:v>
                </c:pt>
                <c:pt idx="14">
                  <c:v>293.12037758891887</c:v>
                </c:pt>
                <c:pt idx="15">
                  <c:v>268.06108045994642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8-48E1-8CA8-ED3DCA7E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17487"/>
        <c:axId val="1219507407"/>
      </c:scatterChart>
      <c:valAx>
        <c:axId val="121951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Company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07407"/>
        <c:crosses val="autoZero"/>
        <c:crossBetween val="midCat"/>
      </c:valAx>
      <c:valAx>
        <c:axId val="1219507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Purchase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174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Imports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of Purchase</c:v>
          </c:tx>
          <c:spPr>
            <a:ln w="19050">
              <a:noFill/>
            </a:ln>
          </c:spPr>
          <c:xVal>
            <c:numRef>
              <c:f>[1]Q1!$B$6:$B$20</c:f>
              <c:numCache>
                <c:formatCode>General</c:formatCode>
                <c:ptCount val="15"/>
                <c:pt idx="0">
                  <c:v>109.8</c:v>
                </c:pt>
                <c:pt idx="1">
                  <c:v>39.4</c:v>
                </c:pt>
                <c:pt idx="2">
                  <c:v>16.7</c:v>
                </c:pt>
                <c:pt idx="3">
                  <c:v>278.39999999999998</c:v>
                </c:pt>
                <c:pt idx="4">
                  <c:v>98.4</c:v>
                </c:pt>
                <c:pt idx="5">
                  <c:v>101.6</c:v>
                </c:pt>
                <c:pt idx="6">
                  <c:v>139.30000000000001</c:v>
                </c:pt>
                <c:pt idx="7">
                  <c:v>207.4</c:v>
                </c:pt>
                <c:pt idx="8">
                  <c:v>26.8</c:v>
                </c:pt>
                <c:pt idx="9">
                  <c:v>13.9</c:v>
                </c:pt>
                <c:pt idx="10">
                  <c:v>6.8</c:v>
                </c:pt>
                <c:pt idx="11">
                  <c:v>84.7</c:v>
                </c:pt>
                <c:pt idx="12">
                  <c:v>180.3</c:v>
                </c:pt>
                <c:pt idx="13">
                  <c:v>132.6</c:v>
                </c:pt>
                <c:pt idx="14">
                  <c:v>118.9</c:v>
                </c:pt>
              </c:numCache>
            </c:numRef>
          </c:xVal>
          <c:yVal>
            <c:numRef>
              <c:f>[1]Q1!$D$6:$D$20</c:f>
              <c:numCache>
                <c:formatCode>General</c:formatCode>
                <c:ptCount val="15"/>
                <c:pt idx="0">
                  <c:v>75</c:v>
                </c:pt>
                <c:pt idx="1">
                  <c:v>14</c:v>
                </c:pt>
                <c:pt idx="2">
                  <c:v>117</c:v>
                </c:pt>
                <c:pt idx="3">
                  <c:v>209</c:v>
                </c:pt>
                <c:pt idx="4">
                  <c:v>114</c:v>
                </c:pt>
                <c:pt idx="5">
                  <c:v>75</c:v>
                </c:pt>
                <c:pt idx="6">
                  <c:v>50</c:v>
                </c:pt>
                <c:pt idx="7">
                  <c:v>35</c:v>
                </c:pt>
                <c:pt idx="8">
                  <c:v>15</c:v>
                </c:pt>
                <c:pt idx="9">
                  <c:v>19</c:v>
                </c:pt>
                <c:pt idx="10">
                  <c:v>7</c:v>
                </c:pt>
                <c:pt idx="11">
                  <c:v>89</c:v>
                </c:pt>
                <c:pt idx="12">
                  <c:v>306</c:v>
                </c:pt>
                <c:pt idx="13">
                  <c:v>73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B-4547-8497-9EE4C2ABB6CF}"/>
            </c:ext>
          </c:extLst>
        </c:ser>
        <c:ser>
          <c:idx val="1"/>
          <c:order val="1"/>
          <c:tx>
            <c:v>Predicted Size of Purchase</c:v>
          </c:tx>
          <c:spPr>
            <a:ln w="19050">
              <a:noFill/>
            </a:ln>
          </c:spPr>
          <c:xVal>
            <c:numRef>
              <c:f>[1]Q1!$B$6:$B$20</c:f>
              <c:numCache>
                <c:formatCode>General</c:formatCode>
                <c:ptCount val="15"/>
                <c:pt idx="0">
                  <c:v>109.8</c:v>
                </c:pt>
                <c:pt idx="1">
                  <c:v>39.4</c:v>
                </c:pt>
                <c:pt idx="2">
                  <c:v>16.7</c:v>
                </c:pt>
                <c:pt idx="3">
                  <c:v>278.39999999999998</c:v>
                </c:pt>
                <c:pt idx="4">
                  <c:v>98.4</c:v>
                </c:pt>
                <c:pt idx="5">
                  <c:v>101.6</c:v>
                </c:pt>
                <c:pt idx="6">
                  <c:v>139.30000000000001</c:v>
                </c:pt>
                <c:pt idx="7">
                  <c:v>207.4</c:v>
                </c:pt>
                <c:pt idx="8">
                  <c:v>26.8</c:v>
                </c:pt>
                <c:pt idx="9">
                  <c:v>13.9</c:v>
                </c:pt>
                <c:pt idx="10">
                  <c:v>6.8</c:v>
                </c:pt>
                <c:pt idx="11">
                  <c:v>84.7</c:v>
                </c:pt>
                <c:pt idx="12">
                  <c:v>180.3</c:v>
                </c:pt>
                <c:pt idx="13">
                  <c:v>132.6</c:v>
                </c:pt>
                <c:pt idx="14">
                  <c:v>118.9</c:v>
                </c:pt>
              </c:numCache>
            </c:numRef>
          </c:xVal>
          <c:yVal>
            <c:numRef>
              <c:f>'[1]Reg Output - Q1'!$B$31:$B$46</c:f>
              <c:numCache>
                <c:formatCode>General</c:formatCode>
                <c:ptCount val="16"/>
                <c:pt idx="0">
                  <c:v>132.67298842172198</c:v>
                </c:pt>
                <c:pt idx="1">
                  <c:v>152.23308025949862</c:v>
                </c:pt>
                <c:pt idx="2">
                  <c:v>44.596731892436651</c:v>
                </c:pt>
                <c:pt idx="3">
                  <c:v>24.210794120451858</c:v>
                </c:pt>
                <c:pt idx="4">
                  <c:v>509.76270694940109</c:v>
                </c:pt>
                <c:pt idx="5">
                  <c:v>253.9025086748494</c:v>
                </c:pt>
                <c:pt idx="6">
                  <c:v>139.68782365660448</c:v>
                </c:pt>
                <c:pt idx="7">
                  <c:v>300.09030990188717</c:v>
                </c:pt>
                <c:pt idx="8">
                  <c:v>380.42305371592113</c:v>
                </c:pt>
                <c:pt idx="9">
                  <c:v>138.47600176582284</c:v>
                </c:pt>
                <c:pt idx="10">
                  <c:v>9.4854293403068759</c:v>
                </c:pt>
                <c:pt idx="11">
                  <c:v>1.2861407307015966</c:v>
                </c:pt>
                <c:pt idx="12">
                  <c:v>233.27131829540184</c:v>
                </c:pt>
                <c:pt idx="13">
                  <c:v>381.6196542261298</c:v>
                </c:pt>
                <c:pt idx="14">
                  <c:v>293.12037758891887</c:v>
                </c:pt>
                <c:pt idx="15">
                  <c:v>268.06108045994642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B-4547-8497-9EE4C2ABB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24687"/>
        <c:axId val="1219519407"/>
      </c:scatterChart>
      <c:valAx>
        <c:axId val="121952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Imports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19407"/>
        <c:crosses val="autoZero"/>
        <c:crossBetween val="midCat"/>
      </c:valAx>
      <c:valAx>
        <c:axId val="1219519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Purchase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2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of Purchase</c:v>
          </c:tx>
          <c:spPr>
            <a:ln w="19050">
              <a:noFill/>
            </a:ln>
          </c:spPr>
          <c:xVal>
            <c:numRef>
              <c:f>[1]Q1!$C$6:$C$20</c:f>
              <c:numCache>
                <c:formatCode>General</c:formatCode>
                <c:ptCount val="15"/>
                <c:pt idx="0">
                  <c:v>16</c:v>
                </c:pt>
                <c:pt idx="1">
                  <c:v>29</c:v>
                </c:pt>
                <c:pt idx="2">
                  <c:v>31</c:v>
                </c:pt>
                <c:pt idx="3">
                  <c:v>14</c:v>
                </c:pt>
                <c:pt idx="4">
                  <c:v>8</c:v>
                </c:pt>
                <c:pt idx="5">
                  <c:v>20</c:v>
                </c:pt>
                <c:pt idx="6">
                  <c:v>17</c:v>
                </c:pt>
                <c:pt idx="7">
                  <c:v>53</c:v>
                </c:pt>
                <c:pt idx="8">
                  <c:v>27</c:v>
                </c:pt>
                <c:pt idx="9">
                  <c:v>31</c:v>
                </c:pt>
                <c:pt idx="10">
                  <c:v>22</c:v>
                </c:pt>
                <c:pt idx="11">
                  <c:v>5</c:v>
                </c:pt>
                <c:pt idx="12">
                  <c:v>27</c:v>
                </c:pt>
                <c:pt idx="13">
                  <c:v>18</c:v>
                </c:pt>
                <c:pt idx="14">
                  <c:v>16</c:v>
                </c:pt>
              </c:numCache>
            </c:numRef>
          </c:xVal>
          <c:yVal>
            <c:numRef>
              <c:f>[1]Q1!$D$6:$D$20</c:f>
              <c:numCache>
                <c:formatCode>General</c:formatCode>
                <c:ptCount val="15"/>
                <c:pt idx="0">
                  <c:v>75</c:v>
                </c:pt>
                <c:pt idx="1">
                  <c:v>14</c:v>
                </c:pt>
                <c:pt idx="2">
                  <c:v>117</c:v>
                </c:pt>
                <c:pt idx="3">
                  <c:v>209</c:v>
                </c:pt>
                <c:pt idx="4">
                  <c:v>114</c:v>
                </c:pt>
                <c:pt idx="5">
                  <c:v>75</c:v>
                </c:pt>
                <c:pt idx="6">
                  <c:v>50</c:v>
                </c:pt>
                <c:pt idx="7">
                  <c:v>35</c:v>
                </c:pt>
                <c:pt idx="8">
                  <c:v>15</c:v>
                </c:pt>
                <c:pt idx="9">
                  <c:v>19</c:v>
                </c:pt>
                <c:pt idx="10">
                  <c:v>7</c:v>
                </c:pt>
                <c:pt idx="11">
                  <c:v>89</c:v>
                </c:pt>
                <c:pt idx="12">
                  <c:v>306</c:v>
                </c:pt>
                <c:pt idx="13">
                  <c:v>73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B-4D47-9948-0EE9CFF087BB}"/>
            </c:ext>
          </c:extLst>
        </c:ser>
        <c:ser>
          <c:idx val="1"/>
          <c:order val="1"/>
          <c:tx>
            <c:v>Predicted Size of Purchase</c:v>
          </c:tx>
          <c:spPr>
            <a:ln w="19050">
              <a:noFill/>
            </a:ln>
          </c:spPr>
          <c:xVal>
            <c:numRef>
              <c:f>[1]Q1!$C$6:$C$20</c:f>
              <c:numCache>
                <c:formatCode>General</c:formatCode>
                <c:ptCount val="15"/>
                <c:pt idx="0">
                  <c:v>16</c:v>
                </c:pt>
                <c:pt idx="1">
                  <c:v>29</c:v>
                </c:pt>
                <c:pt idx="2">
                  <c:v>31</c:v>
                </c:pt>
                <c:pt idx="3">
                  <c:v>14</c:v>
                </c:pt>
                <c:pt idx="4">
                  <c:v>8</c:v>
                </c:pt>
                <c:pt idx="5">
                  <c:v>20</c:v>
                </c:pt>
                <c:pt idx="6">
                  <c:v>17</c:v>
                </c:pt>
                <c:pt idx="7">
                  <c:v>53</c:v>
                </c:pt>
                <c:pt idx="8">
                  <c:v>27</c:v>
                </c:pt>
                <c:pt idx="9">
                  <c:v>31</c:v>
                </c:pt>
                <c:pt idx="10">
                  <c:v>22</c:v>
                </c:pt>
                <c:pt idx="11">
                  <c:v>5</c:v>
                </c:pt>
                <c:pt idx="12">
                  <c:v>27</c:v>
                </c:pt>
                <c:pt idx="13">
                  <c:v>18</c:v>
                </c:pt>
                <c:pt idx="14">
                  <c:v>16</c:v>
                </c:pt>
              </c:numCache>
            </c:numRef>
          </c:xVal>
          <c:yVal>
            <c:numRef>
              <c:f>'[1]Reg Output - Q1'!$B$31:$B$46</c:f>
              <c:numCache>
                <c:formatCode>General</c:formatCode>
                <c:ptCount val="16"/>
                <c:pt idx="0">
                  <c:v>132.67298842172198</c:v>
                </c:pt>
                <c:pt idx="1">
                  <c:v>152.23308025949862</c:v>
                </c:pt>
                <c:pt idx="2">
                  <c:v>44.596731892436651</c:v>
                </c:pt>
                <c:pt idx="3">
                  <c:v>24.210794120451858</c:v>
                </c:pt>
                <c:pt idx="4">
                  <c:v>509.76270694940109</c:v>
                </c:pt>
                <c:pt idx="5">
                  <c:v>253.9025086748494</c:v>
                </c:pt>
                <c:pt idx="6">
                  <c:v>139.68782365660448</c:v>
                </c:pt>
                <c:pt idx="7">
                  <c:v>300.09030990188717</c:v>
                </c:pt>
                <c:pt idx="8">
                  <c:v>380.42305371592113</c:v>
                </c:pt>
                <c:pt idx="9">
                  <c:v>138.47600176582284</c:v>
                </c:pt>
                <c:pt idx="10">
                  <c:v>9.4854293403068759</c:v>
                </c:pt>
                <c:pt idx="11">
                  <c:v>1.2861407307015966</c:v>
                </c:pt>
                <c:pt idx="12">
                  <c:v>233.27131829540184</c:v>
                </c:pt>
                <c:pt idx="13">
                  <c:v>381.6196542261298</c:v>
                </c:pt>
                <c:pt idx="14">
                  <c:v>293.12037758891887</c:v>
                </c:pt>
                <c:pt idx="15">
                  <c:v>268.06108045994642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B-4D47-9948-0EE9CFF0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05487"/>
        <c:axId val="1219516047"/>
      </c:scatterChart>
      <c:valAx>
        <c:axId val="121950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16047"/>
        <c:crosses val="autoZero"/>
        <c:crossBetween val="midCat"/>
      </c:valAx>
      <c:valAx>
        <c:axId val="121951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Purchase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054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 Purchaser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of Purchase</c:v>
          </c:tx>
          <c:spPr>
            <a:ln w="19050">
              <a:noFill/>
            </a:ln>
          </c:spPr>
          <c:xVal>
            <c:numRef>
              <c:f>[1]Q1!$E$6:$E$20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[1]Q1!$D$6:$D$20</c:f>
              <c:numCache>
                <c:formatCode>General</c:formatCode>
                <c:ptCount val="15"/>
                <c:pt idx="0">
                  <c:v>75</c:v>
                </c:pt>
                <c:pt idx="1">
                  <c:v>14</c:v>
                </c:pt>
                <c:pt idx="2">
                  <c:v>117</c:v>
                </c:pt>
                <c:pt idx="3">
                  <c:v>209</c:v>
                </c:pt>
                <c:pt idx="4">
                  <c:v>114</c:v>
                </c:pt>
                <c:pt idx="5">
                  <c:v>75</c:v>
                </c:pt>
                <c:pt idx="6">
                  <c:v>50</c:v>
                </c:pt>
                <c:pt idx="7">
                  <c:v>35</c:v>
                </c:pt>
                <c:pt idx="8">
                  <c:v>15</c:v>
                </c:pt>
                <c:pt idx="9">
                  <c:v>19</c:v>
                </c:pt>
                <c:pt idx="10">
                  <c:v>7</c:v>
                </c:pt>
                <c:pt idx="11">
                  <c:v>89</c:v>
                </c:pt>
                <c:pt idx="12">
                  <c:v>306</c:v>
                </c:pt>
                <c:pt idx="13">
                  <c:v>73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8-46C3-A2E2-4D823B34FC05}"/>
            </c:ext>
          </c:extLst>
        </c:ser>
        <c:ser>
          <c:idx val="1"/>
          <c:order val="1"/>
          <c:tx>
            <c:v>Predicted Size of Purchase</c:v>
          </c:tx>
          <c:spPr>
            <a:ln w="19050">
              <a:noFill/>
            </a:ln>
          </c:spPr>
          <c:xVal>
            <c:numRef>
              <c:f>[1]Q1!$E$6:$E$20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'[1]Reg Output - Q1'!$B$31:$B$46</c:f>
              <c:numCache>
                <c:formatCode>General</c:formatCode>
                <c:ptCount val="16"/>
                <c:pt idx="0">
                  <c:v>132.67298842172198</c:v>
                </c:pt>
                <c:pt idx="1">
                  <c:v>152.23308025949862</c:v>
                </c:pt>
                <c:pt idx="2">
                  <c:v>44.596731892436651</c:v>
                </c:pt>
                <c:pt idx="3">
                  <c:v>24.210794120451858</c:v>
                </c:pt>
                <c:pt idx="4">
                  <c:v>509.76270694940109</c:v>
                </c:pt>
                <c:pt idx="5">
                  <c:v>253.9025086748494</c:v>
                </c:pt>
                <c:pt idx="6">
                  <c:v>139.68782365660448</c:v>
                </c:pt>
                <c:pt idx="7">
                  <c:v>300.09030990188717</c:v>
                </c:pt>
                <c:pt idx="8">
                  <c:v>380.42305371592113</c:v>
                </c:pt>
                <c:pt idx="9">
                  <c:v>138.47600176582284</c:v>
                </c:pt>
                <c:pt idx="10">
                  <c:v>9.4854293403068759</c:v>
                </c:pt>
                <c:pt idx="11">
                  <c:v>1.2861407307015966</c:v>
                </c:pt>
                <c:pt idx="12">
                  <c:v>233.27131829540184</c:v>
                </c:pt>
                <c:pt idx="13">
                  <c:v>381.6196542261298</c:v>
                </c:pt>
                <c:pt idx="14">
                  <c:v>293.12037758891887</c:v>
                </c:pt>
                <c:pt idx="15">
                  <c:v>268.06108045994642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8-46C3-A2E2-4D823B34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22287"/>
        <c:axId val="1219528527"/>
      </c:scatterChart>
      <c:valAx>
        <c:axId val="121952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Purchaser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28527"/>
        <c:crosses val="autoZero"/>
        <c:crossBetween val="midCat"/>
      </c:valAx>
      <c:valAx>
        <c:axId val="1219528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Purchase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22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4.xml"/><Relationship Id="rId21" Type="http://schemas.openxmlformats.org/officeDocument/2006/relationships/chart" Target="../charts/chart30.xml"/><Relationship Id="rId7" Type="http://schemas.openxmlformats.org/officeDocument/2006/relationships/image" Target="../media/image1.png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3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0.xml"/><Relationship Id="rId24" Type="http://schemas.openxmlformats.org/officeDocument/2006/relationships/chart" Target="../charts/chart33.xml"/><Relationship Id="rId5" Type="http://schemas.openxmlformats.org/officeDocument/2006/relationships/chart" Target="../charts/chart16.xml"/><Relationship Id="rId15" Type="http://schemas.openxmlformats.org/officeDocument/2006/relationships/chart" Target="../charts/chart24.xml"/><Relationship Id="rId23" Type="http://schemas.openxmlformats.org/officeDocument/2006/relationships/chart" Target="../charts/chart32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5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Relationship Id="rId22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7.xml"/><Relationship Id="rId7" Type="http://schemas.openxmlformats.org/officeDocument/2006/relationships/chart" Target="../charts/chart50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49.xml"/><Relationship Id="rId5" Type="http://schemas.openxmlformats.org/officeDocument/2006/relationships/image" Target="../media/image1.png"/><Relationship Id="rId4" Type="http://schemas.openxmlformats.org/officeDocument/2006/relationships/chart" Target="../charts/chart48.xml"/><Relationship Id="rId9" Type="http://schemas.openxmlformats.org/officeDocument/2006/relationships/chart" Target="../charts/chart5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1147590</xdr:colOff>
      <xdr:row>3</xdr:row>
      <xdr:rowOff>102576</xdr:rowOff>
    </xdr:from>
    <xdr:to>
      <xdr:col>14</xdr:col>
      <xdr:colOff>263769</xdr:colOff>
      <xdr:row>15</xdr:row>
      <xdr:rowOff>39077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F09D9-677E-4D67-A023-CC2B82FEA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422911</xdr:colOff>
      <xdr:row>3</xdr:row>
      <xdr:rowOff>112347</xdr:rowOff>
    </xdr:from>
    <xdr:to>
      <xdr:col>9</xdr:col>
      <xdr:colOff>1055077</xdr:colOff>
      <xdr:row>15</xdr:row>
      <xdr:rowOff>19539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262D2-BE27-4B09-A632-2882A5DF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395751</xdr:colOff>
      <xdr:row>3</xdr:row>
      <xdr:rowOff>135791</xdr:rowOff>
    </xdr:from>
    <xdr:to>
      <xdr:col>20</xdr:col>
      <xdr:colOff>535907</xdr:colOff>
      <xdr:row>15</xdr:row>
      <xdr:rowOff>29307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A0DCD-B2E6-4A87-8F20-6E4D33EF2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220981</xdr:colOff>
      <xdr:row>26</xdr:row>
      <xdr:rowOff>160020</xdr:rowOff>
    </xdr:from>
    <xdr:to>
      <xdr:col>32</xdr:col>
      <xdr:colOff>579121</xdr:colOff>
      <xdr:row>36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2B30B1-D6F1-4259-8323-E95358896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167640</xdr:colOff>
      <xdr:row>37</xdr:row>
      <xdr:rowOff>22860</xdr:rowOff>
    </xdr:from>
    <xdr:to>
      <xdr:col>32</xdr:col>
      <xdr:colOff>624840</xdr:colOff>
      <xdr:row>46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503F81-AF18-4D0E-9420-A3E078657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15240</xdr:colOff>
      <xdr:row>26</xdr:row>
      <xdr:rowOff>160020</xdr:rowOff>
    </xdr:from>
    <xdr:to>
      <xdr:col>38</xdr:col>
      <xdr:colOff>541019</xdr:colOff>
      <xdr:row>36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857DCA-610F-4883-91E7-3D0C7ED8E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640080</xdr:colOff>
      <xdr:row>27</xdr:row>
      <xdr:rowOff>0</xdr:rowOff>
    </xdr:from>
    <xdr:to>
      <xdr:col>44</xdr:col>
      <xdr:colOff>358140</xdr:colOff>
      <xdr:row>36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B36105-F814-474C-B6E2-6C5409EFC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647701</xdr:colOff>
      <xdr:row>37</xdr:row>
      <xdr:rowOff>15240</xdr:rowOff>
    </xdr:from>
    <xdr:to>
      <xdr:col>38</xdr:col>
      <xdr:colOff>533401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577F1E-CFD6-4575-994C-5908D075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632461</xdr:colOff>
      <xdr:row>37</xdr:row>
      <xdr:rowOff>15240</xdr:rowOff>
    </xdr:from>
    <xdr:to>
      <xdr:col>44</xdr:col>
      <xdr:colOff>373380</xdr:colOff>
      <xdr:row>46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909FA2-1C7D-4A75-9603-70DE1D730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664308</xdr:colOff>
      <xdr:row>45</xdr:row>
      <xdr:rowOff>156309</xdr:rowOff>
    </xdr:from>
    <xdr:to>
      <xdr:col>11</xdr:col>
      <xdr:colOff>368496</xdr:colOff>
      <xdr:row>49</xdr:row>
      <xdr:rowOff>60961</xdr:rowOff>
    </xdr:to>
    <xdr:sp macro="" textlink="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264D44B2-DFDA-447A-B3CB-B9FAB3669F37}"/>
            </a:ext>
          </a:extLst>
        </xdr:cNvPr>
        <xdr:cNvSpPr/>
      </xdr:nvSpPr>
      <xdr:spPr>
        <a:xfrm>
          <a:off x="8440616" y="10961078"/>
          <a:ext cx="2087880" cy="822960"/>
        </a:xfrm>
        <a:prstGeom prst="wedgeRoundRectCallout">
          <a:avLst>
            <a:gd name="adj1" fmla="val -75705"/>
            <a:gd name="adj2" fmla="val 2848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Highest p-value and smallest absolute value of a nonsignificant ﻿t. Drop % imports from the model.</a:t>
          </a:r>
        </a:p>
      </xdr:txBody>
    </xdr:sp>
    <xdr:clientData/>
  </xdr:twoCellAnchor>
  <xdr:twoCellAnchor>
    <xdr:from>
      <xdr:col>9</xdr:col>
      <xdr:colOff>674077</xdr:colOff>
      <xdr:row>69</xdr:row>
      <xdr:rowOff>0</xdr:rowOff>
    </xdr:from>
    <xdr:to>
      <xdr:col>11</xdr:col>
      <xdr:colOff>378265</xdr:colOff>
      <xdr:row>73</xdr:row>
      <xdr:rowOff>80498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6CFC72C3-41E8-46B8-8EB7-7573A068DB85}"/>
            </a:ext>
          </a:extLst>
        </xdr:cNvPr>
        <xdr:cNvSpPr/>
      </xdr:nvSpPr>
      <xdr:spPr>
        <a:xfrm>
          <a:off x="8450385" y="15503769"/>
          <a:ext cx="2087880" cy="822960"/>
        </a:xfrm>
        <a:prstGeom prst="wedgeRoundRectCallout">
          <a:avLst>
            <a:gd name="adj1" fmla="val -75705"/>
            <a:gd name="adj2" fmla="val 2848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Highest p-value and smallest absolute value of a nonsignificant ﻿t. Drop Distance from the model.</a:t>
          </a:r>
        </a:p>
      </xdr:txBody>
    </xdr:sp>
    <xdr:clientData/>
  </xdr:twoCellAnchor>
  <xdr:twoCellAnchor>
    <xdr:from>
      <xdr:col>9</xdr:col>
      <xdr:colOff>683846</xdr:colOff>
      <xdr:row>92</xdr:row>
      <xdr:rowOff>19538</xdr:rowOff>
    </xdr:from>
    <xdr:to>
      <xdr:col>11</xdr:col>
      <xdr:colOff>388034</xdr:colOff>
      <xdr:row>96</xdr:row>
      <xdr:rowOff>100037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36B279C3-0A0B-404A-9003-47D8C05E31BA}"/>
            </a:ext>
          </a:extLst>
        </xdr:cNvPr>
        <xdr:cNvSpPr/>
      </xdr:nvSpPr>
      <xdr:spPr>
        <a:xfrm>
          <a:off x="8460154" y="19860846"/>
          <a:ext cx="2087880" cy="822960"/>
        </a:xfrm>
        <a:prstGeom prst="wedgeRoundRectCallout">
          <a:avLst>
            <a:gd name="adj1" fmla="val -75705"/>
            <a:gd name="adj2" fmla="val 2848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Highest p-value and smallest absolute value of a nonsignificant ﻿t. Drop Central Purchase from the model.</a:t>
          </a:r>
        </a:p>
      </xdr:txBody>
    </xdr:sp>
    <xdr:clientData/>
  </xdr:twoCellAnchor>
  <xdr:twoCellAnchor>
    <xdr:from>
      <xdr:col>11</xdr:col>
      <xdr:colOff>195384</xdr:colOff>
      <xdr:row>111</xdr:row>
      <xdr:rowOff>153184</xdr:rowOff>
    </xdr:from>
    <xdr:to>
      <xdr:col>16</xdr:col>
      <xdr:colOff>390769</xdr:colOff>
      <xdr:row>120</xdr:row>
      <xdr:rowOff>78155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51C6009-E4C9-4C96-B1E0-5F23CC829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461694</xdr:colOff>
      <xdr:row>111</xdr:row>
      <xdr:rowOff>175847</xdr:rowOff>
    </xdr:from>
    <xdr:to>
      <xdr:col>24</xdr:col>
      <xdr:colOff>149080</xdr:colOff>
      <xdr:row>120</xdr:row>
      <xdr:rowOff>65453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615114-9241-46BC-B6AB-8E2978D7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19539</xdr:colOff>
      <xdr:row>95</xdr:row>
      <xdr:rowOff>175846</xdr:rowOff>
    </xdr:from>
    <xdr:to>
      <xdr:col>6</xdr:col>
      <xdr:colOff>745980</xdr:colOff>
      <xdr:row>99</xdr:row>
      <xdr:rowOff>126141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F168D912-0EDB-4122-84D4-AEE24215A7EF}"/>
            </a:ext>
          </a:extLst>
        </xdr:cNvPr>
        <xdr:cNvGrpSpPr/>
      </xdr:nvGrpSpPr>
      <xdr:grpSpPr>
        <a:xfrm>
          <a:off x="5119077" y="20212538"/>
          <a:ext cx="726441" cy="702526"/>
          <a:chOff x="3671813" y="47761979"/>
          <a:chExt cx="730251" cy="699408"/>
        </a:xfrm>
      </xdr:grpSpPr>
      <xdr:sp macro="" textlink="">
        <xdr:nvSpPr>
          <xdr:cNvPr id="22" name="Star: 5 Points 21">
            <a:extLst>
              <a:ext uri="{FF2B5EF4-FFF2-40B4-BE49-F238E27FC236}">
                <a16:creationId xmlns:a16="http://schemas.microsoft.com/office/drawing/2014/main" id="{C4840B78-8795-5C32-E3D0-9A9C5113360E}"/>
              </a:ext>
            </a:extLst>
          </xdr:cNvPr>
          <xdr:cNvSpPr/>
        </xdr:nvSpPr>
        <xdr:spPr>
          <a:xfrm rot="20786430">
            <a:off x="3671813" y="47761979"/>
            <a:ext cx="687917" cy="556381"/>
          </a:xfrm>
          <a:prstGeom prst="star5">
            <a:avLst/>
          </a:prstGeom>
          <a:solidFill>
            <a:schemeClr val="accent4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23" name="Star: 5 Points 22">
            <a:extLst>
              <a:ext uri="{FF2B5EF4-FFF2-40B4-BE49-F238E27FC236}">
                <a16:creationId xmlns:a16="http://schemas.microsoft.com/office/drawing/2014/main" id="{DCB363CB-DC8D-9053-49D7-FFF070B11497}"/>
              </a:ext>
            </a:extLst>
          </xdr:cNvPr>
          <xdr:cNvSpPr/>
        </xdr:nvSpPr>
        <xdr:spPr>
          <a:xfrm rot="1504808">
            <a:off x="3972381" y="48052568"/>
            <a:ext cx="429683" cy="408819"/>
          </a:xfrm>
          <a:prstGeom prst="star5">
            <a:avLst/>
          </a:prstGeom>
          <a:solidFill>
            <a:schemeClr val="accent4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</xdr:grpSp>
    <xdr:clientData/>
  </xdr:twoCellAnchor>
  <xdr:twoCellAnchor>
    <xdr:from>
      <xdr:col>9</xdr:col>
      <xdr:colOff>586155</xdr:colOff>
      <xdr:row>115</xdr:row>
      <xdr:rowOff>48845</xdr:rowOff>
    </xdr:from>
    <xdr:to>
      <xdr:col>11</xdr:col>
      <xdr:colOff>107462</xdr:colOff>
      <xdr:row>119</xdr:row>
      <xdr:rowOff>68383</xdr:rowOff>
    </xdr:to>
    <xdr:sp macro="" textlink="">
      <xdr:nvSpPr>
        <xdr:cNvPr id="24" name="Speech Bubble: Rectangle with Corners Rounded 23">
          <a:extLst>
            <a:ext uri="{FF2B5EF4-FFF2-40B4-BE49-F238E27FC236}">
              <a16:creationId xmlns:a16="http://schemas.microsoft.com/office/drawing/2014/main" id="{1D05FF03-2813-4E19-A077-F2934F09462A}"/>
            </a:ext>
          </a:extLst>
        </xdr:cNvPr>
        <xdr:cNvSpPr/>
      </xdr:nvSpPr>
      <xdr:spPr>
        <a:xfrm>
          <a:off x="8636001" y="24354691"/>
          <a:ext cx="1904999" cy="820615"/>
        </a:xfrm>
        <a:prstGeom prst="wedgeRoundRectCallout">
          <a:avLst>
            <a:gd name="adj1" fmla="val -75705"/>
            <a:gd name="adj2" fmla="val 28489"/>
            <a:gd name="adj3" fmla="val 16667"/>
          </a:avLst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000" kern="1200"/>
            <a:t>Company Size is a significant variable, so we stop here and this will be our final model.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416515</xdr:colOff>
      <xdr:row>5</xdr:row>
      <xdr:rowOff>202556</xdr:rowOff>
    </xdr:from>
    <xdr:to>
      <xdr:col>17</xdr:col>
      <xdr:colOff>106101</xdr:colOff>
      <xdr:row>19</xdr:row>
      <xdr:rowOff>28936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B4525-4A3C-8F17-59B9-E1F46092E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1365406</xdr:colOff>
      <xdr:row>52</xdr:row>
      <xdr:rowOff>18079</xdr:rowOff>
    </xdr:from>
    <xdr:to>
      <xdr:col>7</xdr:col>
      <xdr:colOff>791310</xdr:colOff>
      <xdr:row>65</xdr:row>
      <xdr:rowOff>156587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072A3-206C-6852-13BB-DFF3188EA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956168</xdr:colOff>
      <xdr:row>52</xdr:row>
      <xdr:rowOff>21336</xdr:rowOff>
    </xdr:from>
    <xdr:to>
      <xdr:col>14</xdr:col>
      <xdr:colOff>129806</xdr:colOff>
      <xdr:row>65</xdr:row>
      <xdr:rowOff>158007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3445B4-6F1E-D679-2830-16609A22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111875</xdr:colOff>
      <xdr:row>42</xdr:row>
      <xdr:rowOff>34212</xdr:rowOff>
    </xdr:from>
    <xdr:to>
      <xdr:col>36</xdr:col>
      <xdr:colOff>520324</xdr:colOff>
      <xdr:row>64</xdr:row>
      <xdr:rowOff>127802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CC95F4-DE0D-0F59-4DC1-5944E056E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61259</xdr:colOff>
      <xdr:row>5</xdr:row>
      <xdr:rowOff>130093</xdr:rowOff>
    </xdr:from>
    <xdr:to>
      <xdr:col>9</xdr:col>
      <xdr:colOff>645212</xdr:colOff>
      <xdr:row>18</xdr:row>
      <xdr:rowOff>181154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432492-8724-8D04-869B-8BF30AB3B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172105</xdr:colOff>
      <xdr:row>52</xdr:row>
      <xdr:rowOff>22929</xdr:rowOff>
    </xdr:from>
    <xdr:to>
      <xdr:col>2</xdr:col>
      <xdr:colOff>1226738</xdr:colOff>
      <xdr:row>65</xdr:row>
      <xdr:rowOff>141538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D1976C-9310-D3F9-8F81-AAB071CF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211016</xdr:colOff>
      <xdr:row>22</xdr:row>
      <xdr:rowOff>23446</xdr:rowOff>
    </xdr:from>
    <xdr:to>
      <xdr:col>7</xdr:col>
      <xdr:colOff>1050939</xdr:colOff>
      <xdr:row>29</xdr:row>
      <xdr:rowOff>192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926DCF-305C-92B3-503B-00192B70B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59262" y="4009292"/>
          <a:ext cx="1848108" cy="1371791"/>
        </a:xfrm>
        <a:prstGeom prst="rect">
          <a:avLst/>
        </a:prstGeom>
      </xdr:spPr>
    </xdr:pic>
    <xdr:clientData/>
  </xdr:twoCellAnchor>
  <xdr:twoCellAnchor editAs="oneCell">
    <xdr:from>
      <xdr:col>5</xdr:col>
      <xdr:colOff>140677</xdr:colOff>
      <xdr:row>38</xdr:row>
      <xdr:rowOff>164122</xdr:rowOff>
    </xdr:from>
    <xdr:to>
      <xdr:col>6</xdr:col>
      <xdr:colOff>914634</xdr:colOff>
      <xdr:row>46</xdr:row>
      <xdr:rowOff>65417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E41727-B87C-1309-7058-81851B4D6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86246" y="7338645"/>
          <a:ext cx="1676634" cy="1495634"/>
        </a:xfrm>
        <a:prstGeom prst="rect">
          <a:avLst/>
        </a:prstGeom>
      </xdr:spPr>
    </xdr:pic>
    <xdr:clientData/>
  </xdr:twoCellAnchor>
  <xdr:twoCellAnchor>
    <xdr:from>
      <xdr:col>8</xdr:col>
      <xdr:colOff>152401</xdr:colOff>
      <xdr:row>22</xdr:row>
      <xdr:rowOff>23446</xdr:rowOff>
    </xdr:from>
    <xdr:to>
      <xdr:col>14</xdr:col>
      <xdr:colOff>410307</xdr:colOff>
      <xdr:row>35</xdr:row>
      <xdr:rowOff>175846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C132BA-0172-4CA3-9601-1747D52E2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644769</xdr:colOff>
      <xdr:row>22</xdr:row>
      <xdr:rowOff>35169</xdr:rowOff>
    </xdr:from>
    <xdr:to>
      <xdr:col>21</xdr:col>
      <xdr:colOff>234461</xdr:colOff>
      <xdr:row>35</xdr:row>
      <xdr:rowOff>187569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8DD327-8B9E-43C5-B02C-CDAE62966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386862</xdr:colOff>
      <xdr:row>22</xdr:row>
      <xdr:rowOff>35170</xdr:rowOff>
    </xdr:from>
    <xdr:to>
      <xdr:col>28</xdr:col>
      <xdr:colOff>281354</xdr:colOff>
      <xdr:row>35</xdr:row>
      <xdr:rowOff>187570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080F0-E5C7-98CF-35E8-72DDD1D44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445477</xdr:colOff>
      <xdr:row>22</xdr:row>
      <xdr:rowOff>46892</xdr:rowOff>
    </xdr:from>
    <xdr:to>
      <xdr:col>35</xdr:col>
      <xdr:colOff>339969</xdr:colOff>
      <xdr:row>36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132723-3F87-42D7-ADAF-9FE8D8B47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128954</xdr:colOff>
      <xdr:row>82</xdr:row>
      <xdr:rowOff>23445</xdr:rowOff>
    </xdr:from>
    <xdr:to>
      <xdr:col>2</xdr:col>
      <xdr:colOff>1359877</xdr:colOff>
      <xdr:row>95</xdr:row>
      <xdr:rowOff>175845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930B466-08FC-CF2A-443B-504CDEA83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128953</xdr:colOff>
      <xdr:row>96</xdr:row>
      <xdr:rowOff>82061</xdr:rowOff>
    </xdr:from>
    <xdr:to>
      <xdr:col>2</xdr:col>
      <xdr:colOff>1359876</xdr:colOff>
      <xdr:row>110</xdr:row>
      <xdr:rowOff>35169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648B9A-93CA-4D84-BCBE-E32BFC8B8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46892</xdr:colOff>
      <xdr:row>82</xdr:row>
      <xdr:rowOff>11722</xdr:rowOff>
    </xdr:from>
    <xdr:to>
      <xdr:col>7</xdr:col>
      <xdr:colOff>679938</xdr:colOff>
      <xdr:row>95</xdr:row>
      <xdr:rowOff>164122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E2EF58F-12E0-1F7F-E6C8-5444943D5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23447</xdr:colOff>
      <xdr:row>96</xdr:row>
      <xdr:rowOff>105508</xdr:rowOff>
    </xdr:from>
    <xdr:to>
      <xdr:col>7</xdr:col>
      <xdr:colOff>656493</xdr:colOff>
      <xdr:row>110</xdr:row>
      <xdr:rowOff>58616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7283EC6-C29D-4161-B29B-71916E6D7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855784</xdr:colOff>
      <xdr:row>82</xdr:row>
      <xdr:rowOff>11723</xdr:rowOff>
    </xdr:from>
    <xdr:to>
      <xdr:col>14</xdr:col>
      <xdr:colOff>281353</xdr:colOff>
      <xdr:row>95</xdr:row>
      <xdr:rowOff>164123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8A2F69C-8E1F-257D-B0B3-82FC9D8E9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926123</xdr:colOff>
      <xdr:row>96</xdr:row>
      <xdr:rowOff>105507</xdr:rowOff>
    </xdr:from>
    <xdr:to>
      <xdr:col>14</xdr:col>
      <xdr:colOff>351692</xdr:colOff>
      <xdr:row>110</xdr:row>
      <xdr:rowOff>58615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65C4E0B-A050-4120-9229-2AE0C6A91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562707</xdr:colOff>
      <xdr:row>81</xdr:row>
      <xdr:rowOff>175846</xdr:rowOff>
    </xdr:from>
    <xdr:to>
      <xdr:col>21</xdr:col>
      <xdr:colOff>457200</xdr:colOff>
      <xdr:row>95</xdr:row>
      <xdr:rowOff>128953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4FC1EB4-6926-D537-F3E8-017A6B80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597876</xdr:colOff>
      <xdr:row>96</xdr:row>
      <xdr:rowOff>128955</xdr:rowOff>
    </xdr:from>
    <xdr:to>
      <xdr:col>21</xdr:col>
      <xdr:colOff>492369</xdr:colOff>
      <xdr:row>110</xdr:row>
      <xdr:rowOff>82063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35B8048-CC71-474F-95D1-AD027531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39688</xdr:colOff>
      <xdr:row>81</xdr:row>
      <xdr:rowOff>152400</xdr:rowOff>
    </xdr:from>
    <xdr:to>
      <xdr:col>28</xdr:col>
      <xdr:colOff>611188</xdr:colOff>
      <xdr:row>96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865357E-FB22-9782-1ECC-0C551EB35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34119</xdr:colOff>
      <xdr:row>96</xdr:row>
      <xdr:rowOff>113731</xdr:rowOff>
    </xdr:from>
    <xdr:to>
      <xdr:col>28</xdr:col>
      <xdr:colOff>605619</xdr:colOff>
      <xdr:row>110</xdr:row>
      <xdr:rowOff>192775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8330976-83A4-465F-B52D-BCAD907F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85648</xdr:colOff>
      <xdr:row>81</xdr:row>
      <xdr:rowOff>151703</xdr:rowOff>
    </xdr:from>
    <xdr:to>
      <xdr:col>35</xdr:col>
      <xdr:colOff>629237</xdr:colOff>
      <xdr:row>95</xdr:row>
      <xdr:rowOff>188097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2E776D2-6925-46A7-7818-71B0215CC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60157</xdr:colOff>
      <xdr:row>96</xdr:row>
      <xdr:rowOff>90236</xdr:rowOff>
    </xdr:from>
    <xdr:to>
      <xdr:col>35</xdr:col>
      <xdr:colOff>603746</xdr:colOff>
      <xdr:row>110</xdr:row>
      <xdr:rowOff>126630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096120-C946-4FBB-8AEF-00E263007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20320</xdr:colOff>
      <xdr:row>111</xdr:row>
      <xdr:rowOff>152400</xdr:rowOff>
    </xdr:from>
    <xdr:to>
      <xdr:col>8</xdr:col>
      <xdr:colOff>416560</xdr:colOff>
      <xdr:row>113</xdr:row>
      <xdr:rowOff>193040</xdr:rowOff>
    </xdr:to>
    <xdr:sp macro="" textlink="">
      <xdr:nvSpPr>
        <xdr:cNvPr id="31" name="Speech Bubble: Rectangle with Corners Rounded 30">
          <a:extLst>
            <a:ext uri="{FF2B5EF4-FFF2-40B4-BE49-F238E27FC236}">
              <a16:creationId xmlns:a16="http://schemas.microsoft.com/office/drawing/2014/main" id="{B35B08D3-55C5-15DC-5260-99022EFABD57}"/>
            </a:ext>
          </a:extLst>
        </xdr:cNvPr>
        <xdr:cNvSpPr/>
      </xdr:nvSpPr>
      <xdr:spPr>
        <a:xfrm>
          <a:off x="6035040" y="22301200"/>
          <a:ext cx="4480560" cy="447040"/>
        </a:xfrm>
        <a:prstGeom prst="wedgeRoundRectCallout">
          <a:avLst>
            <a:gd name="adj1" fmla="val -58129"/>
            <a:gd name="adj2" fmla="val 4964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Adding interaction term to reduce the affect of</a:t>
          </a:r>
          <a:r>
            <a:rPr lang="en-IN" sz="1000" kern="1200" baseline="0"/>
            <a:t> independent variables on one another, and also to make the model non-linear to capture realistic relationships</a:t>
          </a:r>
          <a:endParaRPr lang="en-IN" sz="1000" kern="1200"/>
        </a:p>
      </xdr:txBody>
    </xdr:sp>
    <xdr:clientData/>
  </xdr:twoCellAnchor>
  <xdr:twoCellAnchor>
    <xdr:from>
      <xdr:col>5</xdr:col>
      <xdr:colOff>203200</xdr:colOff>
      <xdr:row>134</xdr:row>
      <xdr:rowOff>91440</xdr:rowOff>
    </xdr:from>
    <xdr:to>
      <xdr:col>7</xdr:col>
      <xdr:colOff>362505</xdr:colOff>
      <xdr:row>136</xdr:row>
      <xdr:rowOff>132080</xdr:rowOff>
    </xdr:to>
    <xdr:sp macro="" textlink="">
      <xdr:nvSpPr>
        <xdr:cNvPr id="32" name="Speech Bubble: Rectangle with Corners Rounded 31">
          <a:extLst>
            <a:ext uri="{FF2B5EF4-FFF2-40B4-BE49-F238E27FC236}">
              <a16:creationId xmlns:a16="http://schemas.microsoft.com/office/drawing/2014/main" id="{CE97F998-8700-4DCD-B611-58E393710413}"/>
            </a:ext>
          </a:extLst>
        </xdr:cNvPr>
        <xdr:cNvSpPr/>
      </xdr:nvSpPr>
      <xdr:spPr>
        <a:xfrm>
          <a:off x="7268346" y="27064760"/>
          <a:ext cx="2075402" cy="440136"/>
        </a:xfrm>
        <a:prstGeom prst="wedgeRoundRectCallout">
          <a:avLst>
            <a:gd name="adj1" fmla="val -69623"/>
            <a:gd name="adj2" fmla="val 5191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Pick this as "best"</a:t>
          </a:r>
          <a:r>
            <a:rPr lang="en-IN" sz="1000" kern="1200" baseline="0"/>
            <a:t> variable in step 1 of stepwise regression</a:t>
          </a:r>
          <a:endParaRPr lang="en-IN" sz="1000" kern="1200"/>
        </a:p>
      </xdr:txBody>
    </xdr:sp>
    <xdr:clientData/>
  </xdr:twoCellAnchor>
  <xdr:twoCellAnchor>
    <xdr:from>
      <xdr:col>6</xdr:col>
      <xdr:colOff>451281</xdr:colOff>
      <xdr:row>242</xdr:row>
      <xdr:rowOff>51787</xdr:rowOff>
    </xdr:from>
    <xdr:to>
      <xdr:col>8</xdr:col>
      <xdr:colOff>643630</xdr:colOff>
      <xdr:row>245</xdr:row>
      <xdr:rowOff>51787</xdr:rowOff>
    </xdr:to>
    <xdr:sp macro="" textlink="">
      <xdr:nvSpPr>
        <xdr:cNvPr id="33" name="Speech Bubble: Rectangle with Corners Rounded 32">
          <a:extLst>
            <a:ext uri="{FF2B5EF4-FFF2-40B4-BE49-F238E27FC236}">
              <a16:creationId xmlns:a16="http://schemas.microsoft.com/office/drawing/2014/main" id="{6F0CDD16-FEA4-4B7A-9CBD-A362A261C000}"/>
            </a:ext>
          </a:extLst>
        </xdr:cNvPr>
        <xdr:cNvSpPr/>
      </xdr:nvSpPr>
      <xdr:spPr>
        <a:xfrm>
          <a:off x="8426388" y="48819787"/>
          <a:ext cx="2330388" cy="599243"/>
        </a:xfrm>
        <a:prstGeom prst="wedgeRoundRectCallout">
          <a:avLst>
            <a:gd name="adj1" fmla="val -69623"/>
            <a:gd name="adj2" fmla="val 5191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Could be picked as "best"</a:t>
          </a:r>
          <a:r>
            <a:rPr lang="en-IN" sz="1000" kern="1200" baseline="0"/>
            <a:t> model but the p-value shows this is not significant</a:t>
          </a:r>
          <a:endParaRPr lang="en-IN" sz="10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195260</xdr:colOff>
      <xdr:row>32</xdr:row>
      <xdr:rowOff>130255</xdr:rowOff>
    </xdr:from>
    <xdr:to>
      <xdr:col>4</xdr:col>
      <xdr:colOff>459619</xdr:colOff>
      <xdr:row>46</xdr:row>
      <xdr:rowOff>133047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B1FED-C089-7851-6CA7-D039EF3FC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551965</xdr:colOff>
      <xdr:row>32</xdr:row>
      <xdr:rowOff>169333</xdr:rowOff>
    </xdr:from>
    <xdr:to>
      <xdr:col>13</xdr:col>
      <xdr:colOff>108857</xdr:colOff>
      <xdr:row>46</xdr:row>
      <xdr:rowOff>181429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C2A296-A38D-D90D-9062-2F07F3848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508605</xdr:colOff>
      <xdr:row>62</xdr:row>
      <xdr:rowOff>83006</xdr:rowOff>
    </xdr:from>
    <xdr:to>
      <xdr:col>24</xdr:col>
      <xdr:colOff>109462</xdr:colOff>
      <xdr:row>76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F18275-03B9-5B05-11D7-CD28DF81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486834</xdr:colOff>
      <xdr:row>12</xdr:row>
      <xdr:rowOff>113393</xdr:rowOff>
    </xdr:from>
    <xdr:to>
      <xdr:col>6</xdr:col>
      <xdr:colOff>184452</xdr:colOff>
      <xdr:row>14</xdr:row>
      <xdr:rowOff>63500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9B28F0FD-6121-4217-BA26-47D24444EBEE}"/>
            </a:ext>
          </a:extLst>
        </xdr:cNvPr>
        <xdr:cNvSpPr/>
      </xdr:nvSpPr>
      <xdr:spPr>
        <a:xfrm>
          <a:off x="5704417" y="2124226"/>
          <a:ext cx="3221868" cy="352274"/>
        </a:xfrm>
        <a:prstGeom prst="wedgeRoundRectCallout">
          <a:avLst>
            <a:gd name="adj1" fmla="val -75705"/>
            <a:gd name="adj2" fmla="val 2848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Removing these 2 rows with outliers in both x1 and x2</a:t>
          </a:r>
        </a:p>
      </xdr:txBody>
    </xdr:sp>
    <xdr:clientData/>
  </xdr:twoCellAnchor>
  <xdr:twoCellAnchor>
    <xdr:from>
      <xdr:col>0</xdr:col>
      <xdr:colOff>278191</xdr:colOff>
      <xdr:row>63</xdr:row>
      <xdr:rowOff>0</xdr:rowOff>
    </xdr:from>
    <xdr:to>
      <xdr:col>3</xdr:col>
      <xdr:colOff>96762</xdr:colOff>
      <xdr:row>77</xdr:row>
      <xdr:rowOff>36286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B4FD9D-F897-48D6-B0E7-71DCC012D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338667</xdr:colOff>
      <xdr:row>62</xdr:row>
      <xdr:rowOff>176590</xdr:rowOff>
    </xdr:from>
    <xdr:to>
      <xdr:col>9</xdr:col>
      <xdr:colOff>302381</xdr:colOff>
      <xdr:row>77</xdr:row>
      <xdr:rowOff>16933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5DDA29-10E6-69A7-BBDC-C4BB0E73B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476250</xdr:colOff>
      <xdr:row>62</xdr:row>
      <xdr:rowOff>171450</xdr:rowOff>
    </xdr:from>
    <xdr:to>
      <xdr:col>16</xdr:col>
      <xdr:colOff>336550</xdr:colOff>
      <xdr:row>76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C94D32-C5AC-A629-302E-554AF6EF9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482600</xdr:colOff>
      <xdr:row>50</xdr:row>
      <xdr:rowOff>38100</xdr:rowOff>
    </xdr:from>
    <xdr:to>
      <xdr:col>10</xdr:col>
      <xdr:colOff>154818</xdr:colOff>
      <xdr:row>52</xdr:row>
      <xdr:rowOff>299357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5E75918C-F793-49C2-BFF2-6D403545CD5C}"/>
            </a:ext>
          </a:extLst>
        </xdr:cNvPr>
        <xdr:cNvSpPr/>
      </xdr:nvSpPr>
      <xdr:spPr>
        <a:xfrm>
          <a:off x="8623300" y="9575800"/>
          <a:ext cx="1996318" cy="667657"/>
        </a:xfrm>
        <a:prstGeom prst="wedgeRoundRectCallout">
          <a:avLst>
            <a:gd name="adj1" fmla="val -75705"/>
            <a:gd name="adj2" fmla="val 2848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Choosing the best possible modified x2 variable, considering the regression line as well as Rsq</a:t>
          </a:r>
          <a:r>
            <a:rPr lang="en-IN" sz="1000" kern="1200" baseline="0"/>
            <a:t> value</a:t>
          </a:r>
          <a:endParaRPr lang="en-IN" sz="1000" kern="1200"/>
        </a:p>
      </xdr:txBody>
    </xdr:sp>
    <xdr:clientData/>
  </xdr:twoCellAnchor>
  <xdr:twoCellAnchor>
    <xdr:from>
      <xdr:col>8</xdr:col>
      <xdr:colOff>211666</xdr:colOff>
      <xdr:row>94</xdr:row>
      <xdr:rowOff>169333</xdr:rowOff>
    </xdr:from>
    <xdr:to>
      <xdr:col>10</xdr:col>
      <xdr:colOff>529167</xdr:colOff>
      <xdr:row>98</xdr:row>
      <xdr:rowOff>28424</xdr:rowOff>
    </xdr:to>
    <xdr:sp macro="" textlink="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888E0F01-778A-4ACE-BD60-CD12F9179227}"/>
            </a:ext>
          </a:extLst>
        </xdr:cNvPr>
        <xdr:cNvSpPr/>
      </xdr:nvSpPr>
      <xdr:spPr>
        <a:xfrm>
          <a:off x="10032999" y="18647833"/>
          <a:ext cx="1651001" cy="663424"/>
        </a:xfrm>
        <a:prstGeom prst="wedgeRoundRectCallout">
          <a:avLst>
            <a:gd name="adj1" fmla="val -183657"/>
            <a:gd name="adj2" fmla="val 615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Chosing the "best" predictor with least p-value</a:t>
          </a:r>
          <a:r>
            <a:rPr lang="en-IN" sz="1000" kern="1200" baseline="0"/>
            <a:t> and max R sq</a:t>
          </a:r>
          <a:endParaRPr lang="en-IN" sz="1000" kern="1200"/>
        </a:p>
      </xdr:txBody>
    </xdr:sp>
    <xdr:clientData/>
  </xdr:twoCellAnchor>
  <xdr:twoCellAnchor>
    <xdr:from>
      <xdr:col>9</xdr:col>
      <xdr:colOff>480482</xdr:colOff>
      <xdr:row>100</xdr:row>
      <xdr:rowOff>173566</xdr:rowOff>
    </xdr:from>
    <xdr:to>
      <xdr:col>12</xdr:col>
      <xdr:colOff>131233</xdr:colOff>
      <xdr:row>104</xdr:row>
      <xdr:rowOff>32657</xdr:rowOff>
    </xdr:to>
    <xdr:sp macro="" textlink="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2171C80A-EEB1-4117-8FFB-765D434EA7F9}"/>
            </a:ext>
          </a:extLst>
        </xdr:cNvPr>
        <xdr:cNvSpPr/>
      </xdr:nvSpPr>
      <xdr:spPr>
        <a:xfrm>
          <a:off x="10968565" y="19858566"/>
          <a:ext cx="1651001" cy="663424"/>
        </a:xfrm>
        <a:prstGeom prst="wedgeRoundRectCallout">
          <a:avLst>
            <a:gd name="adj1" fmla="val -183657"/>
            <a:gd name="adj2" fmla="val 615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Chosing the "best" predictor with least p-value</a:t>
          </a:r>
          <a:r>
            <a:rPr lang="en-IN" sz="1000" kern="1200" baseline="0"/>
            <a:t> and max R sq</a:t>
          </a:r>
          <a:endParaRPr lang="en-IN" sz="1000" kern="1200"/>
        </a:p>
      </xdr:txBody>
    </xdr:sp>
    <xdr:clientData/>
  </xdr:twoCellAnchor>
  <xdr:twoCellAnchor>
    <xdr:from>
      <xdr:col>10</xdr:col>
      <xdr:colOff>601132</xdr:colOff>
      <xdr:row>105</xdr:row>
      <xdr:rowOff>124883</xdr:rowOff>
    </xdr:from>
    <xdr:to>
      <xdr:col>14</xdr:col>
      <xdr:colOff>137584</xdr:colOff>
      <xdr:row>109</xdr:row>
      <xdr:rowOff>169334</xdr:rowOff>
    </xdr:to>
    <xdr:sp macro="" textlink="">
      <xdr:nvSpPr>
        <xdr:cNvPr id="22" name="Speech Bubble: Rectangle with Corners Rounded 21">
          <a:extLst>
            <a:ext uri="{FF2B5EF4-FFF2-40B4-BE49-F238E27FC236}">
              <a16:creationId xmlns:a16="http://schemas.microsoft.com/office/drawing/2014/main" id="{5D448402-CC6A-4716-9977-B33C00E1F6D4}"/>
            </a:ext>
          </a:extLst>
        </xdr:cNvPr>
        <xdr:cNvSpPr/>
      </xdr:nvSpPr>
      <xdr:spPr>
        <a:xfrm>
          <a:off x="11755965" y="20815300"/>
          <a:ext cx="2203452" cy="848784"/>
        </a:xfrm>
        <a:prstGeom prst="wedgeRoundRectCallout">
          <a:avLst>
            <a:gd name="adj1" fmla="val -139949"/>
            <a:gd name="adj2" fmla="val -2535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Haulting the stepwise regression</a:t>
          </a:r>
          <a:r>
            <a:rPr lang="en-IN" sz="1000" kern="1200" baseline="0"/>
            <a:t> at this step, as addition of the modified variable is not significant to the changing values of Y, as shown by a large p value</a:t>
          </a:r>
          <a:endParaRPr lang="en-IN" sz="1000" kern="1200"/>
        </a:p>
      </xdr:txBody>
    </xdr:sp>
    <xdr:clientData/>
  </xdr:twoCellAnchor>
  <xdr:twoCellAnchor>
    <xdr:from>
      <xdr:col>0</xdr:col>
      <xdr:colOff>135466</xdr:colOff>
      <xdr:row>107</xdr:row>
      <xdr:rowOff>19051</xdr:rowOff>
    </xdr:from>
    <xdr:to>
      <xdr:col>0</xdr:col>
      <xdr:colOff>1786467</xdr:colOff>
      <xdr:row>110</xdr:row>
      <xdr:rowOff>79225</xdr:rowOff>
    </xdr:to>
    <xdr:sp macro="" textlink="">
      <xdr:nvSpPr>
        <xdr:cNvPr id="23" name="Speech Bubble: Rectangle with Corners Rounded 22">
          <a:extLst>
            <a:ext uri="{FF2B5EF4-FFF2-40B4-BE49-F238E27FC236}">
              <a16:creationId xmlns:a16="http://schemas.microsoft.com/office/drawing/2014/main" id="{FA4D5F3F-DA2D-4377-BD1D-760C891D7490}"/>
            </a:ext>
          </a:extLst>
        </xdr:cNvPr>
        <xdr:cNvSpPr/>
      </xdr:nvSpPr>
      <xdr:spPr>
        <a:xfrm>
          <a:off x="135466" y="21111634"/>
          <a:ext cx="1651001" cy="663424"/>
        </a:xfrm>
        <a:prstGeom prst="wedgeRoundRectCallout">
          <a:avLst>
            <a:gd name="adj1" fmla="val 72753"/>
            <a:gd name="adj2" fmla="val -1868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This</a:t>
          </a:r>
          <a:r>
            <a:rPr lang="en-IN" sz="1000" kern="1200" baseline="0"/>
            <a:t> model is finally chosen as the best one after stepwise regression</a:t>
          </a:r>
          <a:endParaRPr lang="en-IN" sz="1000" kern="1200"/>
        </a:p>
      </xdr:txBody>
    </xdr:sp>
    <xdr:clientData/>
  </xdr:twoCellAnchor>
  <xdr:twoCellAnchor>
    <xdr:from>
      <xdr:col>9</xdr:col>
      <xdr:colOff>274320</xdr:colOff>
      <xdr:row>246</xdr:row>
      <xdr:rowOff>190500</xdr:rowOff>
    </xdr:from>
    <xdr:to>
      <xdr:col>15</xdr:col>
      <xdr:colOff>274320</xdr:colOff>
      <xdr:row>256</xdr:row>
      <xdr:rowOff>190500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2A1C3A9-F106-4CDC-951C-5C07AF756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274319</xdr:colOff>
      <xdr:row>257</xdr:row>
      <xdr:rowOff>141339</xdr:rowOff>
    </xdr:from>
    <xdr:to>
      <xdr:col>15</xdr:col>
      <xdr:colOff>274321</xdr:colOff>
      <xdr:row>267</xdr:row>
      <xdr:rowOff>129049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7FECFE0-8514-4130-92FE-AA19E7D1C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614012</xdr:colOff>
      <xdr:row>257</xdr:row>
      <xdr:rowOff>104126</xdr:rowOff>
    </xdr:from>
    <xdr:to>
      <xdr:col>21</xdr:col>
      <xdr:colOff>614012</xdr:colOff>
      <xdr:row>267</xdr:row>
      <xdr:rowOff>104127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EED4F0-CF2C-4A8B-9386-B41A9182B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620839</xdr:colOff>
      <xdr:row>268</xdr:row>
      <xdr:rowOff>30726</xdr:rowOff>
    </xdr:from>
    <xdr:to>
      <xdr:col>21</xdr:col>
      <xdr:colOff>620838</xdr:colOff>
      <xdr:row>278</xdr:row>
      <xdr:rowOff>67597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FFA0A1A-C808-4A73-9EFB-64BC22879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269882</xdr:colOff>
      <xdr:row>268</xdr:row>
      <xdr:rowOff>74425</xdr:rowOff>
    </xdr:from>
    <xdr:to>
      <xdr:col>15</xdr:col>
      <xdr:colOff>269882</xdr:colOff>
      <xdr:row>278</xdr:row>
      <xdr:rowOff>99006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D188F51-B0E9-4FA5-B22E-DB83AD12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264584</xdr:colOff>
      <xdr:row>242</xdr:row>
      <xdr:rowOff>158750</xdr:rowOff>
    </xdr:from>
    <xdr:to>
      <xdr:col>2</xdr:col>
      <xdr:colOff>994835</xdr:colOff>
      <xdr:row>246</xdr:row>
      <xdr:rowOff>63501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08F5346-30B4-62B5-895B-C714FDF14570}"/>
            </a:ext>
          </a:extLst>
        </xdr:cNvPr>
        <xdr:cNvGrpSpPr/>
      </xdr:nvGrpSpPr>
      <xdr:grpSpPr>
        <a:xfrm>
          <a:off x="3671813" y="48153864"/>
          <a:ext cx="730251" cy="699408"/>
          <a:chOff x="3671813" y="47761979"/>
          <a:chExt cx="730251" cy="699408"/>
        </a:xfrm>
      </xdr:grpSpPr>
      <xdr:sp macro="" textlink="">
        <xdr:nvSpPr>
          <xdr:cNvPr id="29" name="Star: 5 Points 28">
            <a:extLst>
              <a:ext uri="{FF2B5EF4-FFF2-40B4-BE49-F238E27FC236}">
                <a16:creationId xmlns:a16="http://schemas.microsoft.com/office/drawing/2014/main" id="{3413ACEC-8DAE-04B3-0514-625E7981A84B}"/>
              </a:ext>
            </a:extLst>
          </xdr:cNvPr>
          <xdr:cNvSpPr/>
        </xdr:nvSpPr>
        <xdr:spPr>
          <a:xfrm rot="20786430">
            <a:off x="3671813" y="47761979"/>
            <a:ext cx="687917" cy="556381"/>
          </a:xfrm>
          <a:prstGeom prst="star5">
            <a:avLst/>
          </a:prstGeom>
          <a:solidFill>
            <a:schemeClr val="accent4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30" name="Star: 5 Points 29">
            <a:extLst>
              <a:ext uri="{FF2B5EF4-FFF2-40B4-BE49-F238E27FC236}">
                <a16:creationId xmlns:a16="http://schemas.microsoft.com/office/drawing/2014/main" id="{04B67D6E-FEDA-4917-B4F2-2B83A45081E3}"/>
              </a:ext>
            </a:extLst>
          </xdr:cNvPr>
          <xdr:cNvSpPr/>
        </xdr:nvSpPr>
        <xdr:spPr>
          <a:xfrm rot="1504808">
            <a:off x="3972381" y="48052568"/>
            <a:ext cx="429683" cy="408819"/>
          </a:xfrm>
          <a:prstGeom prst="star5">
            <a:avLst/>
          </a:prstGeom>
          <a:solidFill>
            <a:schemeClr val="accent4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322799</xdr:colOff>
      <xdr:row>19</xdr:row>
      <xdr:rowOff>17040</xdr:rowOff>
    </xdr:from>
    <xdr:to>
      <xdr:col>18</xdr:col>
      <xdr:colOff>220595</xdr:colOff>
      <xdr:row>33</xdr:row>
      <xdr:rowOff>74707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313E8-4E46-4170-90C4-5A6B478F8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260049</xdr:colOff>
      <xdr:row>19</xdr:row>
      <xdr:rowOff>29102</xdr:rowOff>
    </xdr:from>
    <xdr:to>
      <xdr:col>25</xdr:col>
      <xdr:colOff>157845</xdr:colOff>
      <xdr:row>33</xdr:row>
      <xdr:rowOff>65890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8FF135-EAB7-4A57-BB7B-A5E6A6BE0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210580</xdr:colOff>
      <xdr:row>18</xdr:row>
      <xdr:rowOff>178020</xdr:rowOff>
    </xdr:from>
    <xdr:to>
      <xdr:col>33</xdr:col>
      <xdr:colOff>55359</xdr:colOff>
      <xdr:row>32</xdr:row>
      <xdr:rowOff>163909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A4072B-4B83-4411-A63B-6B74B225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351692</xdr:colOff>
      <xdr:row>19</xdr:row>
      <xdr:rowOff>19541</xdr:rowOff>
    </xdr:from>
    <xdr:to>
      <xdr:col>11</xdr:col>
      <xdr:colOff>254000</xdr:colOff>
      <xdr:row>32</xdr:row>
      <xdr:rowOff>185616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12211F-47D1-4E9B-BAE7-CC8E13DF7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48846</xdr:colOff>
      <xdr:row>9</xdr:row>
      <xdr:rowOff>166077</xdr:rowOff>
    </xdr:from>
    <xdr:to>
      <xdr:col>6</xdr:col>
      <xdr:colOff>259389</xdr:colOff>
      <xdr:row>16</xdr:row>
      <xdr:rowOff>163432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CAC295-0031-4B03-9449-89C0DBBF9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26538" y="1533769"/>
          <a:ext cx="1842005" cy="136504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874347</xdr:colOff>
      <xdr:row>4</xdr:row>
      <xdr:rowOff>127977</xdr:rowOff>
    </xdr:from>
    <xdr:to>
      <xdr:col>13</xdr:col>
      <xdr:colOff>444501</xdr:colOff>
      <xdr:row>18</xdr:row>
      <xdr:rowOff>135792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E4092E-EBFA-6A1B-C003-9536E77AA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547077</xdr:colOff>
      <xdr:row>34</xdr:row>
      <xdr:rowOff>166078</xdr:rowOff>
    </xdr:from>
    <xdr:to>
      <xdr:col>17</xdr:col>
      <xdr:colOff>459051</xdr:colOff>
      <xdr:row>49</xdr:row>
      <xdr:rowOff>176505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9C4B37-7766-4058-B564-EC7A40710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19538</xdr:colOff>
      <xdr:row>34</xdr:row>
      <xdr:rowOff>136770</xdr:rowOff>
    </xdr:from>
    <xdr:to>
      <xdr:col>24</xdr:col>
      <xdr:colOff>205154</xdr:colOff>
      <xdr:row>50</xdr:row>
      <xdr:rowOff>39077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01E9DB-A7DE-4E59-8CF1-015F63A5F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556846</xdr:colOff>
      <xdr:row>34</xdr:row>
      <xdr:rowOff>147515</xdr:rowOff>
    </xdr:from>
    <xdr:to>
      <xdr:col>10</xdr:col>
      <xdr:colOff>503116</xdr:colOff>
      <xdr:row>49</xdr:row>
      <xdr:rowOff>156308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65839DA-295F-3B78-6841-7B4F442C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45</xdr:row>
      <xdr:rowOff>91440</xdr:rowOff>
    </xdr:from>
    <xdr:to>
      <xdr:col>6</xdr:col>
      <xdr:colOff>417831</xdr:colOff>
      <xdr:row>48</xdr:row>
      <xdr:rowOff>196488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33F9C01-3A14-4A66-9F2B-D9EFAD3CD356}"/>
            </a:ext>
          </a:extLst>
        </xdr:cNvPr>
        <xdr:cNvGrpSpPr/>
      </xdr:nvGrpSpPr>
      <xdr:grpSpPr>
        <a:xfrm>
          <a:off x="3728525" y="9206132"/>
          <a:ext cx="733768" cy="691202"/>
          <a:chOff x="3671813" y="47761979"/>
          <a:chExt cx="730251" cy="699408"/>
        </a:xfrm>
      </xdr:grpSpPr>
      <xdr:sp macro="" textlink="">
        <xdr:nvSpPr>
          <xdr:cNvPr id="4" name="Star: 5 Points 3">
            <a:extLst>
              <a:ext uri="{FF2B5EF4-FFF2-40B4-BE49-F238E27FC236}">
                <a16:creationId xmlns:a16="http://schemas.microsoft.com/office/drawing/2014/main" id="{E78E9973-7A4B-5308-D078-9281826B144A}"/>
              </a:ext>
            </a:extLst>
          </xdr:cNvPr>
          <xdr:cNvSpPr/>
        </xdr:nvSpPr>
        <xdr:spPr>
          <a:xfrm rot="20786430">
            <a:off x="3671813" y="47761979"/>
            <a:ext cx="687917" cy="556381"/>
          </a:xfrm>
          <a:prstGeom prst="star5">
            <a:avLst/>
          </a:prstGeom>
          <a:solidFill>
            <a:schemeClr val="accent4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5" name="Star: 5 Points 4">
            <a:extLst>
              <a:ext uri="{FF2B5EF4-FFF2-40B4-BE49-F238E27FC236}">
                <a16:creationId xmlns:a16="http://schemas.microsoft.com/office/drawing/2014/main" id="{5D16E5AF-22D3-B15F-F3E6-87950EB2748A}"/>
              </a:ext>
            </a:extLst>
          </xdr:cNvPr>
          <xdr:cNvSpPr/>
        </xdr:nvSpPr>
        <xdr:spPr>
          <a:xfrm rot="1504808">
            <a:off x="3972381" y="48052568"/>
            <a:ext cx="429683" cy="408819"/>
          </a:xfrm>
          <a:prstGeom prst="star5">
            <a:avLst/>
          </a:prstGeom>
          <a:solidFill>
            <a:schemeClr val="accent4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</xdr:grpSp>
    <xdr:clientData/>
  </xdr:twoCellAnchor>
  <xdr:twoCellAnchor>
    <xdr:from>
      <xdr:col>7</xdr:col>
      <xdr:colOff>83820</xdr:colOff>
      <xdr:row>51</xdr:row>
      <xdr:rowOff>129540</xdr:rowOff>
    </xdr:from>
    <xdr:to>
      <xdr:col>13</xdr:col>
      <xdr:colOff>83820</xdr:colOff>
      <xdr:row>61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16FCEF-E1D9-41B7-8BCE-614E6E7FA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51</xdr:row>
      <xdr:rowOff>129540</xdr:rowOff>
    </xdr:from>
    <xdr:to>
      <xdr:col>19</xdr:col>
      <xdr:colOff>160021</xdr:colOff>
      <xdr:row>61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D46078-BEDE-46E1-B892-00249F508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62</xdr:row>
      <xdr:rowOff>106680</xdr:rowOff>
    </xdr:from>
    <xdr:to>
      <xdr:col>17</xdr:col>
      <xdr:colOff>381000</xdr:colOff>
      <xdr:row>71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7BE590-09BB-4251-A0B8-4894015B3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35</xdr:row>
      <xdr:rowOff>152400</xdr:rowOff>
    </xdr:from>
    <xdr:to>
      <xdr:col>9</xdr:col>
      <xdr:colOff>644584</xdr:colOff>
      <xdr:row>38</xdr:row>
      <xdr:rowOff>106680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F11A4060-7260-430B-81F6-03B693539CBC}"/>
            </a:ext>
          </a:extLst>
        </xdr:cNvPr>
        <xdr:cNvSpPr/>
      </xdr:nvSpPr>
      <xdr:spPr>
        <a:xfrm>
          <a:off x="4610100" y="7147560"/>
          <a:ext cx="2069524" cy="556260"/>
        </a:xfrm>
        <a:prstGeom prst="wedgeRoundRectCallout">
          <a:avLst>
            <a:gd name="adj1" fmla="val -69623"/>
            <a:gd name="adj2" fmla="val 5191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kern="1200"/>
            <a:t>Pick this as "best"</a:t>
          </a:r>
          <a:r>
            <a:rPr lang="en-IN" sz="1000" kern="1200" baseline="0"/>
            <a:t> variable in step 1 of stepwise regression</a:t>
          </a:r>
          <a:endParaRPr lang="en-IN" sz="10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dhi%20Desai\OneDrive\SFSU%20MSBA\Sem%202\DS%20853%20-%20Multivariate%20Analysis\Case%20Study\Chapter_14_Case_Data_in_Excel_11th_Edition.xlsx" TargetMode="External"/><Relationship Id="rId1" Type="http://schemas.openxmlformats.org/officeDocument/2006/relationships/externalLinkPath" Target="/Users/Vidhi%20Desai/OneDrive/SFSU%20MSBA/Sem%202/DS%20853%20-%20Multivariate%20Analysis/Case%20Study/Chapter_14_Case_Data_in_Excel_11th_Ed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dhi%20Desai\Desktop\Prachi_Final%20file_Case%20Study%204.xlsx" TargetMode="External"/><Relationship Id="rId1" Type="http://schemas.openxmlformats.org/officeDocument/2006/relationships/externalLinkPath" Target="Prachi_Final%20file_Case%20Study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pter 14"/>
      <sheetName val="Reg Output - Q1"/>
      <sheetName val="Q1"/>
      <sheetName val="Sheet5"/>
      <sheetName val="Q2"/>
      <sheetName val="Q3"/>
    </sheetNames>
    <sheetDataSet>
      <sheetData sheetId="0"/>
      <sheetData sheetId="1">
        <row r="31">
          <cell r="B31">
            <v>132.67298842172198</v>
          </cell>
          <cell r="C31">
            <v>-104.77298842172198</v>
          </cell>
        </row>
        <row r="32">
          <cell r="B32">
            <v>152.23308025949862</v>
          </cell>
          <cell r="C32">
            <v>-62.633080259498627</v>
          </cell>
        </row>
        <row r="33">
          <cell r="B33">
            <v>44.596731892436651</v>
          </cell>
          <cell r="C33">
            <v>-31.79673189243665</v>
          </cell>
        </row>
        <row r="34">
          <cell r="B34">
            <v>24.210794120451858</v>
          </cell>
          <cell r="C34">
            <v>10.68920587954814</v>
          </cell>
        </row>
        <row r="35">
          <cell r="B35">
            <v>509.76270694940109</v>
          </cell>
          <cell r="C35">
            <v>-101.16270694940107</v>
          </cell>
        </row>
        <row r="36">
          <cell r="B36">
            <v>253.9025086748494</v>
          </cell>
          <cell r="C36">
            <v>-80.4025086748494</v>
          </cell>
        </row>
        <row r="37">
          <cell r="B37">
            <v>139.68782365660448</v>
          </cell>
          <cell r="C37">
            <v>-34.487823656604476</v>
          </cell>
        </row>
        <row r="38">
          <cell r="B38">
            <v>300.09030990188717</v>
          </cell>
          <cell r="C38">
            <v>210.50969009811286</v>
          </cell>
        </row>
        <row r="39">
          <cell r="B39">
            <v>380.42305371592113</v>
          </cell>
          <cell r="C39">
            <v>2.2769462840788606</v>
          </cell>
        </row>
        <row r="40">
          <cell r="B40">
            <v>138.47600176582284</v>
          </cell>
          <cell r="C40">
            <v>-53.876001765822849</v>
          </cell>
        </row>
        <row r="41">
          <cell r="B41">
            <v>9.4854293403068759</v>
          </cell>
          <cell r="C41">
            <v>91.914570659693126</v>
          </cell>
        </row>
        <row r="42">
          <cell r="B42">
            <v>1.2861407307015966</v>
          </cell>
          <cell r="C42">
            <v>26.313859269298405</v>
          </cell>
        </row>
        <row r="43">
          <cell r="B43">
            <v>233.27131829540184</v>
          </cell>
          <cell r="C43">
            <v>1.5286817045981707</v>
          </cell>
        </row>
        <row r="44">
          <cell r="B44">
            <v>381.6196542261298</v>
          </cell>
          <cell r="C44">
            <v>82.680345773870215</v>
          </cell>
        </row>
        <row r="45">
          <cell r="B45">
            <v>293.12037758891887</v>
          </cell>
          <cell r="C45">
            <v>16.679622411081141</v>
          </cell>
        </row>
        <row r="46">
          <cell r="B46">
            <v>268.06108045994642</v>
          </cell>
          <cell r="C46">
            <v>26.538919540053598</v>
          </cell>
        </row>
      </sheetData>
      <sheetData sheetId="2">
        <row r="4">
          <cell r="A4" t="str">
            <v>Size of Purchase
($1000s)</v>
          </cell>
          <cell r="B4" t="str">
            <v>Company Size
($ millions size)</v>
          </cell>
          <cell r="C4" t="str">
            <v>Percent of 
Customer Imports</v>
          </cell>
        </row>
        <row r="5">
          <cell r="B5">
            <v>25.6</v>
          </cell>
        </row>
        <row r="6">
          <cell r="A6">
            <v>89.6</v>
          </cell>
          <cell r="B6">
            <v>109.8</v>
          </cell>
          <cell r="C6">
            <v>16</v>
          </cell>
          <cell r="D6">
            <v>75</v>
          </cell>
          <cell r="E6">
            <v>0</v>
          </cell>
        </row>
        <row r="7">
          <cell r="A7">
            <v>12.8</v>
          </cell>
          <cell r="B7">
            <v>39.4</v>
          </cell>
          <cell r="C7">
            <v>29</v>
          </cell>
          <cell r="D7">
            <v>14</v>
          </cell>
          <cell r="E7">
            <v>0</v>
          </cell>
        </row>
        <row r="8">
          <cell r="A8">
            <v>34.9</v>
          </cell>
          <cell r="B8">
            <v>16.7</v>
          </cell>
          <cell r="C8">
            <v>31</v>
          </cell>
          <cell r="D8">
            <v>117</v>
          </cell>
          <cell r="E8">
            <v>0</v>
          </cell>
        </row>
        <row r="9">
          <cell r="A9">
            <v>408.6</v>
          </cell>
          <cell r="B9">
            <v>278.39999999999998</v>
          </cell>
          <cell r="C9">
            <v>14</v>
          </cell>
          <cell r="D9">
            <v>209</v>
          </cell>
          <cell r="E9">
            <v>1</v>
          </cell>
        </row>
        <row r="10">
          <cell r="A10">
            <v>173.5</v>
          </cell>
          <cell r="B10">
            <v>98.4</v>
          </cell>
          <cell r="C10">
            <v>8</v>
          </cell>
          <cell r="D10">
            <v>114</v>
          </cell>
          <cell r="E10">
            <v>1</v>
          </cell>
        </row>
        <row r="11">
          <cell r="A11">
            <v>105.2</v>
          </cell>
          <cell r="B11">
            <v>101.6</v>
          </cell>
          <cell r="C11">
            <v>20</v>
          </cell>
          <cell r="D11">
            <v>75</v>
          </cell>
          <cell r="E11">
            <v>0</v>
          </cell>
        </row>
        <row r="12">
          <cell r="A12">
            <v>510.6</v>
          </cell>
          <cell r="B12">
            <v>139.30000000000001</v>
          </cell>
          <cell r="C12">
            <v>17</v>
          </cell>
          <cell r="D12">
            <v>50</v>
          </cell>
          <cell r="E12">
            <v>1</v>
          </cell>
        </row>
        <row r="13">
          <cell r="A13">
            <v>382.7</v>
          </cell>
          <cell r="B13">
            <v>207.4</v>
          </cell>
          <cell r="C13">
            <v>53</v>
          </cell>
          <cell r="D13">
            <v>35</v>
          </cell>
          <cell r="E13">
            <v>1</v>
          </cell>
        </row>
        <row r="14">
          <cell r="A14">
            <v>84.6</v>
          </cell>
          <cell r="B14">
            <v>26.8</v>
          </cell>
          <cell r="C14">
            <v>27</v>
          </cell>
          <cell r="D14">
            <v>15</v>
          </cell>
          <cell r="E14">
            <v>1</v>
          </cell>
        </row>
        <row r="15">
          <cell r="A15">
            <v>101.4</v>
          </cell>
          <cell r="B15">
            <v>13.9</v>
          </cell>
          <cell r="C15">
            <v>31</v>
          </cell>
          <cell r="D15">
            <v>19</v>
          </cell>
          <cell r="E15">
            <v>0</v>
          </cell>
        </row>
        <row r="16">
          <cell r="A16">
            <v>27.6</v>
          </cell>
          <cell r="B16">
            <v>6.8</v>
          </cell>
          <cell r="C16">
            <v>22</v>
          </cell>
          <cell r="D16">
            <v>7</v>
          </cell>
          <cell r="E16">
            <v>0</v>
          </cell>
        </row>
        <row r="17">
          <cell r="A17">
            <v>234.8</v>
          </cell>
          <cell r="B17">
            <v>84.7</v>
          </cell>
          <cell r="C17">
            <v>5</v>
          </cell>
          <cell r="D17">
            <v>89</v>
          </cell>
          <cell r="E17">
            <v>1</v>
          </cell>
        </row>
        <row r="18">
          <cell r="A18">
            <v>464.3</v>
          </cell>
          <cell r="B18">
            <v>180.3</v>
          </cell>
          <cell r="C18">
            <v>27</v>
          </cell>
          <cell r="D18">
            <v>306</v>
          </cell>
          <cell r="E18">
            <v>1</v>
          </cell>
        </row>
        <row r="19">
          <cell r="A19">
            <v>309.8</v>
          </cell>
          <cell r="B19">
            <v>132.6</v>
          </cell>
          <cell r="C19">
            <v>18</v>
          </cell>
          <cell r="D19">
            <v>73</v>
          </cell>
          <cell r="E19">
            <v>1</v>
          </cell>
        </row>
        <row r="20">
          <cell r="A20">
            <v>294.60000000000002</v>
          </cell>
          <cell r="B20">
            <v>118.9</v>
          </cell>
          <cell r="C20">
            <v>16</v>
          </cell>
          <cell r="D20">
            <v>11</v>
          </cell>
          <cell r="E20">
            <v>1</v>
          </cell>
        </row>
        <row r="47">
          <cell r="C47">
            <v>-42.962080788822142</v>
          </cell>
          <cell r="F47">
            <v>3.125</v>
          </cell>
          <cell r="G47">
            <v>12.8</v>
          </cell>
        </row>
        <row r="48">
          <cell r="C48">
            <v>-134.35412584543943</v>
          </cell>
          <cell r="F48">
            <v>9.375</v>
          </cell>
          <cell r="G48">
            <v>27.6</v>
          </cell>
        </row>
        <row r="49">
          <cell r="C49">
            <v>-83.153176059384123</v>
          </cell>
          <cell r="F49">
            <v>15.625</v>
          </cell>
          <cell r="G49">
            <v>27.9</v>
          </cell>
        </row>
        <row r="50">
          <cell r="C50">
            <v>-19.780142534619131</v>
          </cell>
          <cell r="F50">
            <v>21.875</v>
          </cell>
          <cell r="G50">
            <v>34.9</v>
          </cell>
        </row>
        <row r="51">
          <cell r="C51">
            <v>-121.90185502056613</v>
          </cell>
          <cell r="F51">
            <v>28.125</v>
          </cell>
          <cell r="G51">
            <v>84.6</v>
          </cell>
        </row>
        <row r="52">
          <cell r="C52">
            <v>-29.726699317583893</v>
          </cell>
          <cell r="F52">
            <v>34.375</v>
          </cell>
          <cell r="G52">
            <v>89.6</v>
          </cell>
        </row>
        <row r="53">
          <cell r="C53">
            <v>-103.8449243078591</v>
          </cell>
          <cell r="F53">
            <v>40.625</v>
          </cell>
          <cell r="G53">
            <v>101.4</v>
          </cell>
        </row>
        <row r="54">
          <cell r="C54">
            <v>233.00911252546069</v>
          </cell>
          <cell r="F54">
            <v>46.875</v>
          </cell>
          <cell r="G54">
            <v>105.2</v>
          </cell>
        </row>
        <row r="55">
          <cell r="C55">
            <v>-18.709988048834305</v>
          </cell>
          <cell r="F55">
            <v>53.125</v>
          </cell>
          <cell r="G55">
            <v>173.5</v>
          </cell>
        </row>
        <row r="56">
          <cell r="C56">
            <v>11.556084839824621</v>
          </cell>
          <cell r="F56">
            <v>59.375</v>
          </cell>
          <cell r="G56">
            <v>234.8</v>
          </cell>
        </row>
        <row r="57">
          <cell r="C57">
            <v>51.810804331871708</v>
          </cell>
          <cell r="F57">
            <v>65.625</v>
          </cell>
          <cell r="G57">
            <v>294.60000000000002</v>
          </cell>
        </row>
        <row r="58">
          <cell r="C58">
            <v>-9.080008970955106</v>
          </cell>
          <cell r="F58">
            <v>71.875</v>
          </cell>
          <cell r="G58">
            <v>309.8</v>
          </cell>
        </row>
        <row r="59">
          <cell r="C59">
            <v>56.482576422031997</v>
          </cell>
          <cell r="F59">
            <v>78.125</v>
          </cell>
          <cell r="G59">
            <v>382.7</v>
          </cell>
        </row>
        <row r="60">
          <cell r="C60">
            <v>112.16310483755916</v>
          </cell>
          <cell r="F60">
            <v>84.375</v>
          </cell>
          <cell r="G60">
            <v>408.6</v>
          </cell>
        </row>
        <row r="61">
          <cell r="C61">
            <v>44.391021098849535</v>
          </cell>
          <cell r="F61">
            <v>90.625</v>
          </cell>
          <cell r="G61">
            <v>464.3</v>
          </cell>
        </row>
        <row r="62">
          <cell r="C62">
            <v>54.100296838465368</v>
          </cell>
          <cell r="F62">
            <v>96.875</v>
          </cell>
          <cell r="G62">
            <v>510.6</v>
          </cell>
        </row>
      </sheetData>
      <sheetData sheetId="3"/>
      <sheetData sheetId="4"/>
      <sheetData sheetId="5">
        <row r="1">
          <cell r="B1" t="str">
            <v>Number of Employees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pter 14"/>
      <sheetName val="FINAL Q3-Output"/>
      <sheetName val="F Ques 3"/>
      <sheetName val="Cust"/>
      <sheetName val="Workers"/>
      <sheetName val="Log models"/>
      <sheetName val="Step "/>
      <sheetName val="Sheet9"/>
      <sheetName val="F Step Regression"/>
      <sheetName val="F Step 2"/>
      <sheetName val="VIF"/>
      <sheetName val="Sheet4"/>
      <sheetName val="Removed outliers"/>
      <sheetName val="FInal Model"/>
      <sheetName val="Q3"/>
      <sheetName val="Final Stepwise"/>
    </sheetNames>
    <sheetDataSet>
      <sheetData sheetId="0"/>
      <sheetData sheetId="1">
        <row r="26">
          <cell r="C26">
            <v>-2.1088587894039428</v>
          </cell>
          <cell r="F26">
            <v>5</v>
          </cell>
          <cell r="G26">
            <v>20.2</v>
          </cell>
        </row>
        <row r="27">
          <cell r="C27">
            <v>0.30613846418685142</v>
          </cell>
          <cell r="F27">
            <v>15</v>
          </cell>
          <cell r="G27">
            <v>24.3</v>
          </cell>
        </row>
        <row r="28">
          <cell r="C28">
            <v>1.0577121449458637</v>
          </cell>
          <cell r="F28">
            <v>25</v>
          </cell>
          <cell r="G28">
            <v>28.6</v>
          </cell>
        </row>
        <row r="29">
          <cell r="C29">
            <v>2.0434247856356542</v>
          </cell>
          <cell r="F29">
            <v>35</v>
          </cell>
          <cell r="G29">
            <v>33.700000000000003</v>
          </cell>
        </row>
        <row r="30">
          <cell r="C30">
            <v>1.1093488647760239</v>
          </cell>
          <cell r="F30">
            <v>45</v>
          </cell>
          <cell r="G30">
            <v>35.200000000000003</v>
          </cell>
        </row>
        <row r="31">
          <cell r="C31">
            <v>-0.88807411037763018</v>
          </cell>
          <cell r="F31">
            <v>55</v>
          </cell>
          <cell r="G31">
            <v>35.9</v>
          </cell>
        </row>
        <row r="32">
          <cell r="C32">
            <v>-0.36794060787704552</v>
          </cell>
          <cell r="F32">
            <v>65</v>
          </cell>
          <cell r="G32">
            <v>36.200000000000003</v>
          </cell>
        </row>
        <row r="33">
          <cell r="C33">
            <v>-1.3779033583479006</v>
          </cell>
          <cell r="F33">
            <v>75</v>
          </cell>
          <cell r="G33">
            <v>36.299999999999997</v>
          </cell>
        </row>
        <row r="34">
          <cell r="C34">
            <v>-0.96974087990533775</v>
          </cell>
          <cell r="F34">
            <v>85</v>
          </cell>
          <cell r="G34">
            <v>36.5</v>
          </cell>
        </row>
        <row r="35">
          <cell r="C35">
            <v>1.1958934863675452</v>
          </cell>
          <cell r="F35">
            <v>95</v>
          </cell>
          <cell r="G35">
            <v>36.6</v>
          </cell>
        </row>
      </sheetData>
      <sheetData sheetId="2">
        <row r="1">
          <cell r="B1" t="str">
            <v>Sales</v>
          </cell>
          <cell r="E1" t="str">
            <v>(-1/x)</v>
          </cell>
        </row>
        <row r="2">
          <cell r="B2">
            <v>20.2</v>
          </cell>
          <cell r="E2">
            <v>-8.3333333333333332E-3</v>
          </cell>
          <cell r="F2">
            <v>-6.9444444444444444E-5</v>
          </cell>
          <cell r="G2">
            <v>-4.8225308641975309E-9</v>
          </cell>
        </row>
        <row r="3">
          <cell r="B3">
            <v>24.3</v>
          </cell>
          <cell r="E3">
            <v>-8.1967213114754103E-3</v>
          </cell>
          <cell r="F3">
            <v>-6.7186240257995157E-5</v>
          </cell>
          <cell r="G3">
            <v>-4.5139908800050498E-9</v>
          </cell>
        </row>
        <row r="4">
          <cell r="B4">
            <v>28.6</v>
          </cell>
          <cell r="E4">
            <v>-7.874015748031496E-3</v>
          </cell>
          <cell r="F4">
            <v>-6.2000124000248006E-5</v>
          </cell>
          <cell r="G4">
            <v>-3.8440153760461278E-9</v>
          </cell>
        </row>
        <row r="5">
          <cell r="B5">
            <v>33.700000000000003</v>
          </cell>
          <cell r="E5">
            <v>-7.4074074074074077E-3</v>
          </cell>
          <cell r="F5">
            <v>-5.4869684499314129E-5</v>
          </cell>
          <cell r="G5">
            <v>-3.0106822770542734E-9</v>
          </cell>
        </row>
        <row r="6">
          <cell r="B6">
            <v>35.200000000000003</v>
          </cell>
          <cell r="E6">
            <v>-7.0422535211267607E-3</v>
          </cell>
          <cell r="F6">
            <v>-4.9593334655822257E-5</v>
          </cell>
          <cell r="G6">
            <v>-2.4594988422843811E-9</v>
          </cell>
        </row>
        <row r="7">
          <cell r="B7">
            <v>35.9</v>
          </cell>
          <cell r="E7">
            <v>-6.41025641025641E-3</v>
          </cell>
          <cell r="F7">
            <v>-4.1091387245233401E-5</v>
          </cell>
          <cell r="G7">
            <v>-1.68850210573773E-9</v>
          </cell>
        </row>
        <row r="8">
          <cell r="B8">
            <v>36.299999999999997</v>
          </cell>
          <cell r="E8">
            <v>-6.4516129032258064E-3</v>
          </cell>
          <cell r="F8">
            <v>-4.1623309053069721E-5</v>
          </cell>
          <cell r="G8">
            <v>-1.7324998565273555E-9</v>
          </cell>
        </row>
        <row r="9">
          <cell r="B9">
            <v>36.200000000000003</v>
          </cell>
          <cell r="E9">
            <v>-5.9880239520958087E-3</v>
          </cell>
          <cell r="F9">
            <v>-3.5856430850873103E-5</v>
          </cell>
          <cell r="G9">
            <v>-1.2856836333634445E-9</v>
          </cell>
        </row>
        <row r="10">
          <cell r="B10">
            <v>36.5</v>
          </cell>
          <cell r="E10">
            <v>-5.4644808743169399E-3</v>
          </cell>
          <cell r="F10">
            <v>-2.9860551225775629E-5</v>
          </cell>
          <cell r="G10">
            <v>-8.9165251950717031E-10</v>
          </cell>
        </row>
        <row r="11">
          <cell r="B11">
            <v>36.6</v>
          </cell>
          <cell r="E11">
            <v>-4.7619047619047623E-3</v>
          </cell>
          <cell r="F11">
            <v>-2.2675736961451248E-5</v>
          </cell>
          <cell r="G11">
            <v>-5.1418904674492628E-10</v>
          </cell>
        </row>
        <row r="22">
          <cell r="C22">
            <v>120</v>
          </cell>
          <cell r="D22">
            <v>-4.8225308641975301E-9</v>
          </cell>
        </row>
        <row r="23">
          <cell r="C23">
            <v>122</v>
          </cell>
          <cell r="D23">
            <v>-4.5139908800050498E-9</v>
          </cell>
        </row>
        <row r="24">
          <cell r="C24">
            <v>127</v>
          </cell>
          <cell r="D24">
            <v>-3.8440153760461278E-9</v>
          </cell>
        </row>
        <row r="25">
          <cell r="C25">
            <v>135</v>
          </cell>
          <cell r="D25">
            <v>-3.0106822770542734E-9</v>
          </cell>
        </row>
        <row r="26">
          <cell r="C26">
            <v>142</v>
          </cell>
          <cell r="D26">
            <v>-2.4594988422843811E-9</v>
          </cell>
        </row>
        <row r="27">
          <cell r="C27">
            <v>156</v>
          </cell>
          <cell r="D27">
            <v>-1.68850210573773E-9</v>
          </cell>
        </row>
        <row r="28">
          <cell r="C28">
            <v>155</v>
          </cell>
          <cell r="D28">
            <v>-1.7324998565273555E-9</v>
          </cell>
        </row>
        <row r="29">
          <cell r="C29">
            <v>167</v>
          </cell>
          <cell r="D29">
            <v>-1.2856836333634445E-9</v>
          </cell>
        </row>
        <row r="30">
          <cell r="C30">
            <v>183</v>
          </cell>
          <cell r="D30">
            <v>-8.9165251950717031E-10</v>
          </cell>
        </row>
        <row r="31">
          <cell r="C31">
            <v>210</v>
          </cell>
          <cell r="D31">
            <v>-5.1418904674492628E-10</v>
          </cell>
        </row>
      </sheetData>
      <sheetData sheetId="3"/>
      <sheetData sheetId="4"/>
      <sheetData sheetId="5"/>
      <sheetData sheetId="6">
        <row r="1">
          <cell r="A1" t="str">
            <v>Sales</v>
          </cell>
          <cell r="D1" t="str">
            <v>y^3</v>
          </cell>
          <cell r="E1" t="str">
            <v>y^4</v>
          </cell>
          <cell r="H1" t="str">
            <v>Number of Employees</v>
          </cell>
        </row>
        <row r="2">
          <cell r="B2">
            <v>120</v>
          </cell>
          <cell r="D2">
            <v>8242.4079999999994</v>
          </cell>
          <cell r="E2">
            <v>166496.64159999997</v>
          </cell>
          <cell r="H2">
            <v>120</v>
          </cell>
        </row>
        <row r="3">
          <cell r="B3">
            <v>122</v>
          </cell>
          <cell r="D3">
            <v>14348.907000000001</v>
          </cell>
          <cell r="E3">
            <v>348678.44010000001</v>
          </cell>
          <cell r="H3">
            <v>122</v>
          </cell>
        </row>
        <row r="4">
          <cell r="B4">
            <v>127</v>
          </cell>
          <cell r="D4">
            <v>23393.656000000003</v>
          </cell>
          <cell r="E4">
            <v>669058.56160000002</v>
          </cell>
          <cell r="H4">
            <v>127</v>
          </cell>
        </row>
        <row r="5">
          <cell r="B5">
            <v>135</v>
          </cell>
          <cell r="D5">
            <v>38272.753000000012</v>
          </cell>
          <cell r="E5">
            <v>1289791.7761000006</v>
          </cell>
          <cell r="H5">
            <v>135</v>
          </cell>
        </row>
        <row r="6">
          <cell r="B6">
            <v>142</v>
          </cell>
          <cell r="D6">
            <v>43614.208000000013</v>
          </cell>
          <cell r="E6">
            <v>1535220.1216000004</v>
          </cell>
          <cell r="H6">
            <v>142</v>
          </cell>
        </row>
        <row r="7">
          <cell r="B7">
            <v>156</v>
          </cell>
          <cell r="D7">
            <v>46268.278999999995</v>
          </cell>
          <cell r="E7">
            <v>1661031.2160999998</v>
          </cell>
          <cell r="H7">
            <v>156</v>
          </cell>
        </row>
        <row r="8">
          <cell r="B8">
            <v>155</v>
          </cell>
          <cell r="D8">
            <v>47832.14699999999</v>
          </cell>
          <cell r="E8">
            <v>1736306.9360999996</v>
          </cell>
          <cell r="H8">
            <v>155</v>
          </cell>
        </row>
        <row r="9">
          <cell r="B9">
            <v>167</v>
          </cell>
          <cell r="D9">
            <v>47437.928000000014</v>
          </cell>
          <cell r="E9">
            <v>1717252.9936000006</v>
          </cell>
          <cell r="H9">
            <v>167</v>
          </cell>
        </row>
        <row r="10">
          <cell r="B10">
            <v>183</v>
          </cell>
          <cell r="D10">
            <v>48627.125</v>
          </cell>
          <cell r="E10">
            <v>1774890.0625</v>
          </cell>
          <cell r="H10">
            <v>183</v>
          </cell>
        </row>
        <row r="11">
          <cell r="B11">
            <v>210</v>
          </cell>
          <cell r="D11">
            <v>49027.896000000008</v>
          </cell>
          <cell r="E11">
            <v>1794420.9936000004</v>
          </cell>
          <cell r="H11">
            <v>210</v>
          </cell>
        </row>
      </sheetData>
      <sheetData sheetId="7">
        <row r="1">
          <cell r="C1" t="str">
            <v>logx</v>
          </cell>
        </row>
        <row r="2">
          <cell r="B2">
            <v>20.2</v>
          </cell>
          <cell r="C2">
            <v>2.0791812460476247</v>
          </cell>
        </row>
        <row r="3">
          <cell r="B3">
            <v>24.3</v>
          </cell>
          <cell r="C3">
            <v>2.0863598306747484</v>
          </cell>
        </row>
        <row r="4">
          <cell r="B4">
            <v>28.6</v>
          </cell>
          <cell r="C4">
            <v>2.1038037209559568</v>
          </cell>
        </row>
        <row r="5">
          <cell r="B5">
            <v>33.700000000000003</v>
          </cell>
          <cell r="C5">
            <v>2.1303337684950061</v>
          </cell>
        </row>
        <row r="6">
          <cell r="B6">
            <v>35.200000000000003</v>
          </cell>
          <cell r="C6">
            <v>2.1522883443830563</v>
          </cell>
        </row>
        <row r="7">
          <cell r="B7">
            <v>35.9</v>
          </cell>
          <cell r="C7">
            <v>2.1931245983544616</v>
          </cell>
        </row>
        <row r="8">
          <cell r="B8">
            <v>36.299999999999997</v>
          </cell>
          <cell r="C8">
            <v>2.1903316981702914</v>
          </cell>
        </row>
        <row r="9">
          <cell r="B9">
            <v>36.200000000000003</v>
          </cell>
          <cell r="C9">
            <v>2.2227164711475833</v>
          </cell>
        </row>
        <row r="10">
          <cell r="B10">
            <v>36.5</v>
          </cell>
          <cell r="C10">
            <v>2.2624510897304293</v>
          </cell>
        </row>
        <row r="11">
          <cell r="B11">
            <v>36.6</v>
          </cell>
          <cell r="C11">
            <v>2.3222192947339191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rachi Gehlot" id="{CCD90D88-3E7A-4E9C-A8BF-89B12D28ED64}" userId="S::923886610@sfsu.edu::a4966fcf-b525-4eb6-a8f3-557b51f6efd3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1" dT="2024-12-19T19:52:21.44" personId="{CCD90D88-3E7A-4E9C-A8BF-89B12D28ED64}" id="{3511A7EC-1878-48DD-8722-88A5CA9EF050}">
    <text>Multiplying by 100000 to make the number easy to read/comprehend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5C3C-9342-4640-9EFA-B60132F7EC11}">
  <dimension ref="A1:R141"/>
  <sheetViews>
    <sheetView zoomScale="78" zoomScaleNormal="78" workbookViewId="0">
      <selection activeCell="J2" sqref="J2"/>
    </sheetView>
  </sheetViews>
  <sheetFormatPr defaultRowHeight="15.6" x14ac:dyDescent="0.3"/>
  <cols>
    <col min="1" max="1" width="12.3984375" style="68" customWidth="1"/>
    <col min="2" max="9" width="10.8984375" style="68" customWidth="1"/>
    <col min="10" max="12" width="15.59765625" style="68" customWidth="1"/>
    <col min="13" max="16384" width="8.796875" style="68"/>
  </cols>
  <sheetData>
    <row r="1" spans="1:6" x14ac:dyDescent="0.3">
      <c r="A1" s="82" t="s">
        <v>136</v>
      </c>
      <c r="B1" s="68" t="s">
        <v>140</v>
      </c>
    </row>
    <row r="3" spans="1:6" x14ac:dyDescent="0.3">
      <c r="A3" s="96" t="s">
        <v>158</v>
      </c>
      <c r="B3" s="100" t="s">
        <v>159</v>
      </c>
      <c r="C3" s="100"/>
      <c r="D3" s="100"/>
      <c r="E3" s="100"/>
      <c r="F3" s="100"/>
    </row>
    <row r="4" spans="1:6" x14ac:dyDescent="0.3">
      <c r="A4" s="82"/>
    </row>
    <row r="5" spans="1:6" ht="57.6" x14ac:dyDescent="0.3">
      <c r="A5" s="95" t="s">
        <v>153</v>
      </c>
      <c r="B5" s="95" t="s">
        <v>154</v>
      </c>
      <c r="C5" s="95" t="s">
        <v>155</v>
      </c>
      <c r="D5" s="95" t="s">
        <v>156</v>
      </c>
      <c r="E5" s="95" t="s">
        <v>157</v>
      </c>
    </row>
    <row r="6" spans="1:6" x14ac:dyDescent="0.3">
      <c r="A6" s="55">
        <v>27.9</v>
      </c>
      <c r="B6" s="55">
        <v>25.6</v>
      </c>
      <c r="C6" s="55">
        <v>41</v>
      </c>
      <c r="D6" s="55">
        <v>18</v>
      </c>
      <c r="E6" s="55">
        <v>1</v>
      </c>
    </row>
    <row r="7" spans="1:6" x14ac:dyDescent="0.3">
      <c r="A7" s="55">
        <v>89.6</v>
      </c>
      <c r="B7" s="55">
        <v>109.8</v>
      </c>
      <c r="C7" s="55">
        <v>16</v>
      </c>
      <c r="D7" s="55">
        <v>75</v>
      </c>
      <c r="E7" s="55">
        <v>0</v>
      </c>
    </row>
    <row r="8" spans="1:6" x14ac:dyDescent="0.3">
      <c r="A8" s="55">
        <v>12.8</v>
      </c>
      <c r="B8" s="55">
        <v>39.4</v>
      </c>
      <c r="C8" s="55">
        <v>29</v>
      </c>
      <c r="D8" s="55">
        <v>14</v>
      </c>
      <c r="E8" s="55">
        <v>0</v>
      </c>
    </row>
    <row r="9" spans="1:6" x14ac:dyDescent="0.3">
      <c r="A9" s="55">
        <v>34.9</v>
      </c>
      <c r="B9" s="55">
        <v>16.7</v>
      </c>
      <c r="C9" s="55">
        <v>31</v>
      </c>
      <c r="D9" s="55">
        <v>117</v>
      </c>
      <c r="E9" s="55">
        <v>0</v>
      </c>
    </row>
    <row r="10" spans="1:6" x14ac:dyDescent="0.3">
      <c r="A10" s="55">
        <v>408.6</v>
      </c>
      <c r="B10" s="55">
        <v>278.39999999999998</v>
      </c>
      <c r="C10" s="55">
        <v>14</v>
      </c>
      <c r="D10" s="55">
        <v>209</v>
      </c>
      <c r="E10" s="55">
        <v>1</v>
      </c>
    </row>
    <row r="11" spans="1:6" x14ac:dyDescent="0.3">
      <c r="A11" s="55">
        <v>173.5</v>
      </c>
      <c r="B11" s="55">
        <v>98.4</v>
      </c>
      <c r="C11" s="55">
        <v>8</v>
      </c>
      <c r="D11" s="55">
        <v>114</v>
      </c>
      <c r="E11" s="55">
        <v>1</v>
      </c>
    </row>
    <row r="12" spans="1:6" x14ac:dyDescent="0.3">
      <c r="A12" s="55">
        <v>105.2</v>
      </c>
      <c r="B12" s="55">
        <v>101.6</v>
      </c>
      <c r="C12" s="55">
        <v>20</v>
      </c>
      <c r="D12" s="55">
        <v>75</v>
      </c>
      <c r="E12" s="55">
        <v>0</v>
      </c>
    </row>
    <row r="13" spans="1:6" x14ac:dyDescent="0.3">
      <c r="A13" s="55">
        <v>510.6</v>
      </c>
      <c r="B13" s="55">
        <v>139.30000000000001</v>
      </c>
      <c r="C13" s="55">
        <v>17</v>
      </c>
      <c r="D13" s="55">
        <v>50</v>
      </c>
      <c r="E13" s="55">
        <v>1</v>
      </c>
    </row>
    <row r="14" spans="1:6" x14ac:dyDescent="0.3">
      <c r="A14" s="55">
        <v>382.7</v>
      </c>
      <c r="B14" s="55">
        <v>207.4</v>
      </c>
      <c r="C14" s="55">
        <v>53</v>
      </c>
      <c r="D14" s="55">
        <v>35</v>
      </c>
      <c r="E14" s="55">
        <v>1</v>
      </c>
    </row>
    <row r="15" spans="1:6" x14ac:dyDescent="0.3">
      <c r="A15" s="55">
        <v>84.6</v>
      </c>
      <c r="B15" s="55">
        <v>26.8</v>
      </c>
      <c r="C15" s="55">
        <v>27</v>
      </c>
      <c r="D15" s="55">
        <v>15</v>
      </c>
      <c r="E15" s="55">
        <v>1</v>
      </c>
    </row>
    <row r="16" spans="1:6" x14ac:dyDescent="0.3">
      <c r="A16" s="55">
        <v>101.4</v>
      </c>
      <c r="B16" s="55">
        <v>13.9</v>
      </c>
      <c r="C16" s="55">
        <v>31</v>
      </c>
      <c r="D16" s="55">
        <v>19</v>
      </c>
      <c r="E16" s="55">
        <v>0</v>
      </c>
    </row>
    <row r="17" spans="1:12" x14ac:dyDescent="0.3">
      <c r="A17" s="55">
        <v>27.6</v>
      </c>
      <c r="B17" s="55">
        <v>6.8</v>
      </c>
      <c r="C17" s="55">
        <v>22</v>
      </c>
      <c r="D17" s="55">
        <v>7</v>
      </c>
      <c r="E17" s="55">
        <v>0</v>
      </c>
    </row>
    <row r="18" spans="1:12" ht="16.2" thickBot="1" x14ac:dyDescent="0.35">
      <c r="A18" s="55">
        <v>234.8</v>
      </c>
      <c r="B18" s="55">
        <v>84.7</v>
      </c>
      <c r="C18" s="55">
        <v>5</v>
      </c>
      <c r="D18" s="55">
        <v>89</v>
      </c>
      <c r="E18" s="55">
        <v>1</v>
      </c>
      <c r="G18" s="69" t="s">
        <v>124</v>
      </c>
    </row>
    <row r="19" spans="1:12" ht="46.8" x14ac:dyDescent="0.3">
      <c r="A19" s="55">
        <v>464.3</v>
      </c>
      <c r="B19" s="55">
        <v>180.3</v>
      </c>
      <c r="C19" s="55">
        <v>27</v>
      </c>
      <c r="D19" s="55">
        <v>306</v>
      </c>
      <c r="E19" s="55">
        <v>1</v>
      </c>
      <c r="G19" s="77"/>
      <c r="H19" s="79" t="s">
        <v>166</v>
      </c>
      <c r="I19" s="79" t="s">
        <v>162</v>
      </c>
      <c r="J19" s="79" t="s">
        <v>155</v>
      </c>
      <c r="K19" s="79" t="s">
        <v>164</v>
      </c>
      <c r="L19" s="79" t="s">
        <v>165</v>
      </c>
    </row>
    <row r="20" spans="1:12" ht="31.2" x14ac:dyDescent="0.3">
      <c r="A20" s="55">
        <v>309.8</v>
      </c>
      <c r="B20" s="55">
        <v>132.6</v>
      </c>
      <c r="C20" s="55">
        <v>18</v>
      </c>
      <c r="D20" s="55">
        <v>73</v>
      </c>
      <c r="E20" s="55">
        <v>1</v>
      </c>
      <c r="G20" s="80" t="s">
        <v>166</v>
      </c>
      <c r="H20" s="68">
        <v>1</v>
      </c>
    </row>
    <row r="21" spans="1:12" ht="31.2" x14ac:dyDescent="0.3">
      <c r="A21" s="55">
        <v>294.60000000000002</v>
      </c>
      <c r="B21" s="55">
        <v>118.9</v>
      </c>
      <c r="C21" s="55">
        <v>16</v>
      </c>
      <c r="D21" s="55">
        <v>11</v>
      </c>
      <c r="E21" s="55">
        <v>1</v>
      </c>
      <c r="G21" s="80" t="s">
        <v>162</v>
      </c>
      <c r="H21" s="97">
        <v>0.83330693312888837</v>
      </c>
      <c r="I21" s="68">
        <v>1</v>
      </c>
    </row>
    <row r="22" spans="1:12" ht="31.2" x14ac:dyDescent="0.3">
      <c r="G22" s="80" t="s">
        <v>174</v>
      </c>
      <c r="H22" s="68">
        <v>-0.13685366901940241</v>
      </c>
      <c r="I22" s="68">
        <v>-0.11403750935110819</v>
      </c>
      <c r="J22" s="68">
        <v>1</v>
      </c>
    </row>
    <row r="23" spans="1:12" x14ac:dyDescent="0.3">
      <c r="G23" s="68" t="s">
        <v>164</v>
      </c>
      <c r="H23" s="68">
        <v>0.50910048353434967</v>
      </c>
      <c r="I23" s="97">
        <v>0.58608231498582308</v>
      </c>
      <c r="J23" s="68">
        <v>-0.22900186216123991</v>
      </c>
      <c r="K23" s="68">
        <v>1</v>
      </c>
    </row>
    <row r="24" spans="1:12" ht="31.8" thickBot="1" x14ac:dyDescent="0.35">
      <c r="G24" s="98" t="s">
        <v>175</v>
      </c>
      <c r="H24" s="99">
        <v>0.66965877961310405</v>
      </c>
      <c r="I24" s="74">
        <v>0.522189172401472</v>
      </c>
      <c r="J24" s="74">
        <v>-9.1873535287133476E-2</v>
      </c>
      <c r="K24" s="74">
        <v>0.25079624420698782</v>
      </c>
      <c r="L24" s="74">
        <v>1</v>
      </c>
    </row>
    <row r="27" spans="1:12" x14ac:dyDescent="0.3">
      <c r="A27" s="100" t="s">
        <v>167</v>
      </c>
      <c r="B27" s="100"/>
      <c r="C27" s="100"/>
      <c r="D27" s="100"/>
      <c r="E27" s="100"/>
      <c r="F27" s="83"/>
    </row>
    <row r="28" spans="1:12" s="94" customFormat="1" ht="14.4" x14ac:dyDescent="0.3"/>
    <row r="29" spans="1:12" s="94" customFormat="1" x14ac:dyDescent="0.3">
      <c r="A29" s="116" t="s">
        <v>168</v>
      </c>
      <c r="B29" s="116"/>
      <c r="C29" s="116"/>
      <c r="D29" s="116"/>
    </row>
    <row r="30" spans="1:12" s="94" customFormat="1" ht="14.4" x14ac:dyDescent="0.3"/>
    <row r="31" spans="1:12" s="94" customFormat="1" ht="14.4" x14ac:dyDescent="0.3">
      <c r="A31" s="94" t="s">
        <v>5</v>
      </c>
    </row>
    <row r="32" spans="1:12" s="94" customFormat="1" ht="15" thickBot="1" x14ac:dyDescent="0.35"/>
    <row r="33" spans="1:9" s="94" customFormat="1" ht="14.4" x14ac:dyDescent="0.3">
      <c r="A33" s="101" t="s">
        <v>6</v>
      </c>
      <c r="B33" s="101"/>
    </row>
    <row r="34" spans="1:9" s="94" customFormat="1" ht="14.4" x14ac:dyDescent="0.3">
      <c r="A34" s="94" t="s">
        <v>7</v>
      </c>
      <c r="B34" s="94">
        <v>0.87908501360762592</v>
      </c>
    </row>
    <row r="35" spans="1:9" s="94" customFormat="1" ht="14.4" x14ac:dyDescent="0.3">
      <c r="A35" s="112" t="s">
        <v>8</v>
      </c>
      <c r="B35" s="112">
        <v>0.77279046114951977</v>
      </c>
    </row>
    <row r="36" spans="1:9" s="94" customFormat="1" ht="14.4" x14ac:dyDescent="0.3">
      <c r="A36" s="112" t="s">
        <v>9</v>
      </c>
      <c r="B36" s="112">
        <v>0.69016881065843616</v>
      </c>
    </row>
    <row r="37" spans="1:9" s="94" customFormat="1" ht="14.4" x14ac:dyDescent="0.3">
      <c r="A37" s="94" t="s">
        <v>10</v>
      </c>
      <c r="B37" s="94">
        <v>94.434770874022419</v>
      </c>
    </row>
    <row r="38" spans="1:9" s="94" customFormat="1" ht="15" thickBot="1" x14ac:dyDescent="0.35">
      <c r="A38" s="102" t="s">
        <v>11</v>
      </c>
      <c r="B38" s="102">
        <v>16</v>
      </c>
    </row>
    <row r="39" spans="1:9" s="94" customFormat="1" ht="14.4" x14ac:dyDescent="0.3"/>
    <row r="40" spans="1:9" s="94" customFormat="1" ht="15" thickBot="1" x14ac:dyDescent="0.35">
      <c r="A40" s="94" t="s">
        <v>12</v>
      </c>
    </row>
    <row r="41" spans="1:9" s="94" customFormat="1" ht="14.4" x14ac:dyDescent="0.3">
      <c r="A41" s="103"/>
      <c r="B41" s="103" t="s">
        <v>17</v>
      </c>
      <c r="C41" s="103" t="s">
        <v>18</v>
      </c>
      <c r="D41" s="103" t="s">
        <v>19</v>
      </c>
      <c r="E41" s="103" t="s">
        <v>20</v>
      </c>
      <c r="F41" s="104" t="s">
        <v>21</v>
      </c>
    </row>
    <row r="42" spans="1:9" s="94" customFormat="1" ht="14.4" x14ac:dyDescent="0.3">
      <c r="A42" s="94" t="s">
        <v>13</v>
      </c>
      <c r="B42" s="94">
        <v>4</v>
      </c>
      <c r="C42" s="94">
        <v>333650.46892467974</v>
      </c>
      <c r="D42" s="94">
        <v>83412.617231169934</v>
      </c>
      <c r="E42" s="94">
        <v>9.3533650871924561</v>
      </c>
      <c r="F42" s="112">
        <v>1.5154239022258428E-3</v>
      </c>
      <c r="G42" s="105" t="s">
        <v>161</v>
      </c>
    </row>
    <row r="43" spans="1:9" s="94" customFormat="1" ht="14.4" x14ac:dyDescent="0.3">
      <c r="A43" s="94" t="s">
        <v>14</v>
      </c>
      <c r="B43" s="94">
        <v>11</v>
      </c>
      <c r="C43" s="94">
        <v>98097.185450320248</v>
      </c>
      <c r="D43" s="94">
        <v>8917.9259500291137</v>
      </c>
    </row>
    <row r="44" spans="1:9" s="94" customFormat="1" ht="15" thickBot="1" x14ac:dyDescent="0.35">
      <c r="A44" s="102" t="s">
        <v>15</v>
      </c>
      <c r="B44" s="102">
        <v>15</v>
      </c>
      <c r="C44" s="102">
        <v>431747.65437499998</v>
      </c>
      <c r="D44" s="102"/>
      <c r="E44" s="102"/>
      <c r="F44" s="102"/>
    </row>
    <row r="45" spans="1:9" s="94" customFormat="1" ht="15" thickBot="1" x14ac:dyDescent="0.35"/>
    <row r="46" spans="1:9" s="94" customFormat="1" ht="28.8" x14ac:dyDescent="0.3">
      <c r="A46" s="103"/>
      <c r="B46" s="104" t="s">
        <v>22</v>
      </c>
      <c r="C46" s="104" t="s">
        <v>10</v>
      </c>
      <c r="D46" s="104" t="s">
        <v>23</v>
      </c>
      <c r="E46" s="104" t="s">
        <v>24</v>
      </c>
      <c r="F46" s="104" t="s">
        <v>25</v>
      </c>
      <c r="G46" s="104" t="s">
        <v>26</v>
      </c>
      <c r="H46" s="104" t="s">
        <v>27</v>
      </c>
      <c r="I46" s="104" t="s">
        <v>28</v>
      </c>
    </row>
    <row r="47" spans="1:9" s="94" customFormat="1" ht="14.4" x14ac:dyDescent="0.3">
      <c r="A47" s="94" t="s">
        <v>16</v>
      </c>
      <c r="B47" s="94">
        <v>-1.7787594174876489</v>
      </c>
      <c r="C47" s="94">
        <v>69.216090138489108</v>
      </c>
      <c r="D47" s="94">
        <v>-2.5698640502933162E-2</v>
      </c>
      <c r="E47" s="94">
        <v>0.97995799342441603</v>
      </c>
      <c r="F47" s="94">
        <v>-154.12234665186736</v>
      </c>
      <c r="G47" s="94">
        <v>150.56482781689209</v>
      </c>
      <c r="H47" s="94">
        <v>-154.12234665186736</v>
      </c>
      <c r="I47" s="94">
        <v>150.56482781689209</v>
      </c>
    </row>
    <row r="48" spans="1:9" s="94" customFormat="1" ht="14.4" x14ac:dyDescent="0.3">
      <c r="A48" s="94" t="s">
        <v>162</v>
      </c>
      <c r="B48" s="94">
        <v>1.3735396459206288</v>
      </c>
      <c r="C48" s="94">
        <v>0.44124495718896362</v>
      </c>
      <c r="D48" s="94">
        <v>3.1128732998356035</v>
      </c>
      <c r="E48" s="106">
        <v>9.8747222312797374E-3</v>
      </c>
      <c r="F48" s="94">
        <v>0.40236604318244962</v>
      </c>
      <c r="G48" s="94">
        <v>2.3447132486588078</v>
      </c>
      <c r="H48" s="94">
        <v>0.40236604318244962</v>
      </c>
      <c r="I48" s="94">
        <v>2.3447132486588078</v>
      </c>
    </row>
    <row r="49" spans="1:9" s="94" customFormat="1" ht="14.4" x14ac:dyDescent="0.3">
      <c r="A49" s="107" t="s">
        <v>163</v>
      </c>
      <c r="B49" s="107">
        <v>-0.32055787658623913</v>
      </c>
      <c r="C49" s="107">
        <v>2.0647337064802298</v>
      </c>
      <c r="D49" s="107">
        <v>-0.15525385941061476</v>
      </c>
      <c r="E49" s="107">
        <v>0.87943343658155926</v>
      </c>
      <c r="F49" s="107">
        <v>-4.8650061240902298</v>
      </c>
      <c r="G49" s="107">
        <v>4.2238903709177515</v>
      </c>
      <c r="H49" s="107">
        <v>-4.8650061240902298</v>
      </c>
      <c r="I49" s="107">
        <v>4.2238903709177515</v>
      </c>
    </row>
    <row r="50" spans="1:9" s="94" customFormat="1" ht="14.4" x14ac:dyDescent="0.3">
      <c r="A50" s="94" t="s">
        <v>164</v>
      </c>
      <c r="B50" s="94">
        <v>0.11101483440374717</v>
      </c>
      <c r="C50" s="94">
        <v>0.37891991690015359</v>
      </c>
      <c r="D50" s="94">
        <v>0.29297703670984354</v>
      </c>
      <c r="E50" s="106">
        <v>0.77499265727134836</v>
      </c>
      <c r="F50" s="94">
        <v>-0.72298227955664773</v>
      </c>
      <c r="G50" s="94">
        <v>0.94501194836414204</v>
      </c>
      <c r="H50" s="94">
        <v>-0.72298227955664773</v>
      </c>
      <c r="I50" s="94">
        <v>0.94501194836414204</v>
      </c>
    </row>
    <row r="51" spans="1:9" s="94" customFormat="1" ht="15" thickBot="1" x14ac:dyDescent="0.35">
      <c r="A51" s="102" t="s">
        <v>165</v>
      </c>
      <c r="B51" s="102">
        <v>110.4337388244099</v>
      </c>
      <c r="C51" s="102">
        <v>57.453738173625823</v>
      </c>
      <c r="D51" s="102">
        <v>1.9221332211783668</v>
      </c>
      <c r="E51" s="109">
        <v>8.0859506008690712E-2</v>
      </c>
      <c r="F51" s="102">
        <v>-16.021086287531006</v>
      </c>
      <c r="G51" s="102">
        <v>236.88856393635081</v>
      </c>
      <c r="H51" s="102">
        <v>-16.021086287531006</v>
      </c>
      <c r="I51" s="102">
        <v>236.88856393635081</v>
      </c>
    </row>
    <row r="52" spans="1:9" s="94" customFormat="1" ht="14.4" x14ac:dyDescent="0.3"/>
    <row r="53" spans="1:9" s="94" customFormat="1" x14ac:dyDescent="0.3">
      <c r="A53" s="116" t="s">
        <v>169</v>
      </c>
      <c r="B53" s="116"/>
      <c r="C53" s="116"/>
      <c r="D53" s="116"/>
    </row>
    <row r="54" spans="1:9" s="94" customFormat="1" ht="14.4" x14ac:dyDescent="0.3"/>
    <row r="55" spans="1:9" s="94" customFormat="1" ht="14.4" x14ac:dyDescent="0.3">
      <c r="A55" s="105" t="s">
        <v>5</v>
      </c>
    </row>
    <row r="56" spans="1:9" s="94" customFormat="1" ht="15" thickBot="1" x14ac:dyDescent="0.35"/>
    <row r="57" spans="1:9" s="94" customFormat="1" ht="14.4" x14ac:dyDescent="0.3">
      <c r="A57" s="101" t="s">
        <v>6</v>
      </c>
      <c r="B57" s="101"/>
    </row>
    <row r="58" spans="1:9" s="94" customFormat="1" ht="14.4" x14ac:dyDescent="0.3">
      <c r="A58" s="94" t="s">
        <v>7</v>
      </c>
      <c r="B58" s="94">
        <v>0.87880179109009382</v>
      </c>
    </row>
    <row r="59" spans="1:9" s="94" customFormat="1" ht="14.4" x14ac:dyDescent="0.3">
      <c r="A59" s="112" t="s">
        <v>8</v>
      </c>
      <c r="B59" s="112">
        <v>0.77229258802315692</v>
      </c>
    </row>
    <row r="60" spans="1:9" s="94" customFormat="1" ht="14.4" x14ac:dyDescent="0.3">
      <c r="A60" s="112" t="s">
        <v>9</v>
      </c>
      <c r="B60" s="112">
        <v>0.71536573502894607</v>
      </c>
    </row>
    <row r="61" spans="1:9" s="94" customFormat="1" ht="14.4" x14ac:dyDescent="0.3">
      <c r="A61" s="94" t="s">
        <v>10</v>
      </c>
      <c r="B61" s="94">
        <v>90.513415674511933</v>
      </c>
    </row>
    <row r="62" spans="1:9" s="94" customFormat="1" ht="15" thickBot="1" x14ac:dyDescent="0.35">
      <c r="A62" s="102" t="s">
        <v>11</v>
      </c>
      <c r="B62" s="102">
        <v>16</v>
      </c>
    </row>
    <row r="63" spans="1:9" s="94" customFormat="1" ht="14.4" x14ac:dyDescent="0.3"/>
    <row r="64" spans="1:9" s="94" customFormat="1" ht="15" thickBot="1" x14ac:dyDescent="0.35">
      <c r="A64" s="94" t="s">
        <v>12</v>
      </c>
    </row>
    <row r="65" spans="1:10" s="94" customFormat="1" ht="14.4" x14ac:dyDescent="0.3">
      <c r="A65" s="103"/>
      <c r="B65" s="103" t="s">
        <v>17</v>
      </c>
      <c r="C65" s="103" t="s">
        <v>18</v>
      </c>
      <c r="D65" s="103" t="s">
        <v>19</v>
      </c>
      <c r="E65" s="103" t="s">
        <v>20</v>
      </c>
      <c r="F65" s="103" t="s">
        <v>21</v>
      </c>
    </row>
    <row r="66" spans="1:10" s="94" customFormat="1" ht="14.4" x14ac:dyDescent="0.3">
      <c r="A66" s="94" t="s">
        <v>13</v>
      </c>
      <c r="B66" s="94">
        <v>3</v>
      </c>
      <c r="C66" s="94">
        <v>333435.51337019622</v>
      </c>
      <c r="D66" s="94">
        <v>111145.17112339874</v>
      </c>
      <c r="E66" s="94">
        <v>13.56640227594692</v>
      </c>
      <c r="F66" s="112">
        <v>3.66693509171541E-4</v>
      </c>
      <c r="G66" s="105" t="s">
        <v>161</v>
      </c>
    </row>
    <row r="67" spans="1:10" s="94" customFormat="1" ht="14.4" x14ac:dyDescent="0.3">
      <c r="A67" s="94" t="s">
        <v>14</v>
      </c>
      <c r="B67" s="94">
        <v>12</v>
      </c>
      <c r="C67" s="94">
        <v>98312.141004803794</v>
      </c>
      <c r="D67" s="94">
        <v>8192.6784170669835</v>
      </c>
    </row>
    <row r="68" spans="1:10" s="94" customFormat="1" ht="15" thickBot="1" x14ac:dyDescent="0.35">
      <c r="A68" s="102" t="s">
        <v>15</v>
      </c>
      <c r="B68" s="102">
        <v>15</v>
      </c>
      <c r="C68" s="102">
        <v>431747.65437500004</v>
      </c>
      <c r="D68" s="102"/>
      <c r="E68" s="102"/>
      <c r="F68" s="102"/>
    </row>
    <row r="69" spans="1:10" s="94" customFormat="1" ht="15" thickBot="1" x14ac:dyDescent="0.35"/>
    <row r="70" spans="1:10" s="94" customFormat="1" ht="14.4" x14ac:dyDescent="0.3">
      <c r="A70" s="103"/>
      <c r="B70" s="103" t="s">
        <v>22</v>
      </c>
      <c r="C70" s="103" t="s">
        <v>10</v>
      </c>
      <c r="D70" s="103" t="s">
        <v>23</v>
      </c>
      <c r="E70" s="103" t="s">
        <v>24</v>
      </c>
      <c r="F70" s="103" t="s">
        <v>25</v>
      </c>
      <c r="G70" s="103" t="s">
        <v>26</v>
      </c>
      <c r="H70" s="103" t="s">
        <v>27</v>
      </c>
      <c r="I70" s="103" t="s">
        <v>28</v>
      </c>
    </row>
    <row r="71" spans="1:10" s="94" customFormat="1" ht="14.4" x14ac:dyDescent="0.3">
      <c r="A71" s="94" t="s">
        <v>16</v>
      </c>
      <c r="B71" s="94">
        <v>-10.195817891900333</v>
      </c>
      <c r="C71" s="94">
        <v>41.243653832903824</v>
      </c>
      <c r="D71" s="94">
        <v>-0.24720937512491192</v>
      </c>
      <c r="E71" s="94">
        <v>0.80892502536928734</v>
      </c>
      <c r="F71" s="94">
        <v>-100.05802000538515</v>
      </c>
      <c r="G71" s="94">
        <v>79.66638422158448</v>
      </c>
      <c r="H71" s="94">
        <v>-100.05802000538515</v>
      </c>
      <c r="I71" s="94">
        <v>79.66638422158448</v>
      </c>
    </row>
    <row r="72" spans="1:10" s="94" customFormat="1" ht="14.4" x14ac:dyDescent="0.3">
      <c r="A72" s="94" t="s">
        <v>162</v>
      </c>
      <c r="B72" s="94">
        <v>1.3701779554217899</v>
      </c>
      <c r="C72" s="94">
        <v>0.42241296492852881</v>
      </c>
      <c r="D72" s="94">
        <v>3.2436929478564194</v>
      </c>
      <c r="E72" s="94">
        <v>7.0382686482949345E-3</v>
      </c>
      <c r="F72" s="94">
        <v>0.44981916801773825</v>
      </c>
      <c r="G72" s="94">
        <v>2.2905367428258416</v>
      </c>
      <c r="H72" s="94">
        <v>0.44981916801773825</v>
      </c>
      <c r="I72" s="94">
        <v>2.2905367428258416</v>
      </c>
    </row>
    <row r="73" spans="1:10" s="94" customFormat="1" ht="14.4" x14ac:dyDescent="0.3">
      <c r="A73" s="107" t="s">
        <v>164</v>
      </c>
      <c r="B73" s="107">
        <v>0.12309322670632604</v>
      </c>
      <c r="C73" s="107">
        <v>0.35544818910695819</v>
      </c>
      <c r="D73" s="107">
        <v>0.34630427296757438</v>
      </c>
      <c r="E73" s="107">
        <v>0.73511032984994096</v>
      </c>
      <c r="F73" s="107">
        <v>-0.65136184800189767</v>
      </c>
      <c r="G73" s="107">
        <v>0.89754830141454978</v>
      </c>
      <c r="H73" s="107">
        <v>-0.65136184800189767</v>
      </c>
      <c r="I73" s="107">
        <v>0.89754830141454978</v>
      </c>
      <c r="J73" s="108"/>
    </row>
    <row r="74" spans="1:10" s="94" customFormat="1" ht="15" thickBot="1" x14ac:dyDescent="0.35">
      <c r="A74" s="102" t="s">
        <v>165</v>
      </c>
      <c r="B74" s="102">
        <v>110.92944207620623</v>
      </c>
      <c r="C74" s="102">
        <v>54.982901771191763</v>
      </c>
      <c r="D74" s="102">
        <v>2.0175261490896359</v>
      </c>
      <c r="E74" s="102">
        <v>6.6573838287373885E-2</v>
      </c>
      <c r="F74" s="102">
        <v>-8.8680097151993635</v>
      </c>
      <c r="G74" s="102">
        <v>230.72689386761181</v>
      </c>
      <c r="H74" s="102">
        <v>-8.8680097151993635</v>
      </c>
      <c r="I74" s="102">
        <v>230.72689386761181</v>
      </c>
    </row>
    <row r="75" spans="1:10" s="94" customFormat="1" ht="14.4" x14ac:dyDescent="0.3"/>
    <row r="76" spans="1:10" s="94" customFormat="1" x14ac:dyDescent="0.3">
      <c r="A76" s="111" t="s">
        <v>170</v>
      </c>
      <c r="B76" s="111"/>
      <c r="C76" s="111"/>
      <c r="D76" s="111"/>
      <c r="E76" s="110"/>
    </row>
    <row r="77" spans="1:10" s="94" customFormat="1" ht="14.4" x14ac:dyDescent="0.3"/>
    <row r="78" spans="1:10" s="94" customFormat="1" ht="14.4" x14ac:dyDescent="0.3">
      <c r="A78" s="105" t="s">
        <v>5</v>
      </c>
    </row>
    <row r="79" spans="1:10" s="94" customFormat="1" ht="15" thickBot="1" x14ac:dyDescent="0.35"/>
    <row r="80" spans="1:10" s="94" customFormat="1" ht="14.4" x14ac:dyDescent="0.3">
      <c r="A80" s="101" t="s">
        <v>6</v>
      </c>
      <c r="B80" s="101"/>
    </row>
    <row r="81" spans="1:10" s="94" customFormat="1" ht="14.4" x14ac:dyDescent="0.3">
      <c r="A81" s="94" t="s">
        <v>7</v>
      </c>
      <c r="B81" s="94">
        <v>0.87750607164560124</v>
      </c>
    </row>
    <row r="82" spans="1:10" s="94" customFormat="1" ht="14.4" x14ac:dyDescent="0.3">
      <c r="A82" s="112" t="s">
        <v>8</v>
      </c>
      <c r="B82" s="112">
        <v>0.77001690577489512</v>
      </c>
    </row>
    <row r="83" spans="1:10" s="94" customFormat="1" ht="14.4" x14ac:dyDescent="0.3">
      <c r="A83" s="112" t="s">
        <v>9</v>
      </c>
      <c r="B83" s="112">
        <v>0.73463489127872517</v>
      </c>
    </row>
    <row r="84" spans="1:10" s="94" customFormat="1" ht="14.4" x14ac:dyDescent="0.3">
      <c r="A84" s="94" t="s">
        <v>10</v>
      </c>
      <c r="B84" s="94">
        <v>87.395943171819027</v>
      </c>
    </row>
    <row r="85" spans="1:10" s="94" customFormat="1" ht="15" thickBot="1" x14ac:dyDescent="0.35">
      <c r="A85" s="102" t="s">
        <v>11</v>
      </c>
      <c r="B85" s="102">
        <v>16</v>
      </c>
    </row>
    <row r="86" spans="1:10" s="94" customFormat="1" ht="14.4" x14ac:dyDescent="0.3"/>
    <row r="87" spans="1:10" s="94" customFormat="1" ht="15" thickBot="1" x14ac:dyDescent="0.35">
      <c r="A87" s="94" t="s">
        <v>12</v>
      </c>
    </row>
    <row r="88" spans="1:10" s="94" customFormat="1" ht="14.4" x14ac:dyDescent="0.3">
      <c r="A88" s="103"/>
      <c r="B88" s="103" t="s">
        <v>17</v>
      </c>
      <c r="C88" s="103" t="s">
        <v>18</v>
      </c>
      <c r="D88" s="103" t="s">
        <v>19</v>
      </c>
      <c r="E88" s="103" t="s">
        <v>20</v>
      </c>
      <c r="F88" s="103" t="s">
        <v>21</v>
      </c>
    </row>
    <row r="89" spans="1:10" s="94" customFormat="1" ht="14.4" x14ac:dyDescent="0.3">
      <c r="A89" s="94" t="s">
        <v>13</v>
      </c>
      <c r="B89" s="94">
        <v>2</v>
      </c>
      <c r="C89" s="94">
        <v>332452.99289740634</v>
      </c>
      <c r="D89" s="94">
        <v>166226.49644870317</v>
      </c>
      <c r="E89" s="94">
        <v>21.762946987041886</v>
      </c>
      <c r="F89" s="112">
        <v>7.0961605496736884E-5</v>
      </c>
      <c r="G89" s="105" t="s">
        <v>161</v>
      </c>
    </row>
    <row r="90" spans="1:10" s="94" customFormat="1" ht="14.4" x14ac:dyDescent="0.3">
      <c r="A90" s="94" t="s">
        <v>14</v>
      </c>
      <c r="B90" s="94">
        <v>13</v>
      </c>
      <c r="C90" s="94">
        <v>99294.661477593676</v>
      </c>
      <c r="D90" s="94">
        <v>7638.0508828918209</v>
      </c>
    </row>
    <row r="91" spans="1:10" s="94" customFormat="1" ht="15" thickBot="1" x14ac:dyDescent="0.35">
      <c r="A91" s="102" t="s">
        <v>15</v>
      </c>
      <c r="B91" s="102">
        <v>15</v>
      </c>
      <c r="C91" s="102">
        <v>431747.65437500004</v>
      </c>
      <c r="D91" s="102"/>
      <c r="E91" s="102"/>
      <c r="F91" s="102"/>
    </row>
    <row r="92" spans="1:10" s="94" customFormat="1" ht="15" thickBot="1" x14ac:dyDescent="0.35"/>
    <row r="93" spans="1:10" s="94" customFormat="1" ht="14.4" x14ac:dyDescent="0.3">
      <c r="A93" s="103"/>
      <c r="B93" s="103" t="s">
        <v>22</v>
      </c>
      <c r="C93" s="103" t="s">
        <v>10</v>
      </c>
      <c r="D93" s="103" t="s">
        <v>23</v>
      </c>
      <c r="E93" s="103" t="s">
        <v>24</v>
      </c>
      <c r="F93" s="103" t="s">
        <v>25</v>
      </c>
      <c r="G93" s="103" t="s">
        <v>26</v>
      </c>
      <c r="H93" s="103" t="s">
        <v>27</v>
      </c>
      <c r="I93" s="103" t="s">
        <v>28</v>
      </c>
    </row>
    <row r="94" spans="1:10" s="94" customFormat="1" ht="14.4" x14ac:dyDescent="0.3">
      <c r="A94" s="94" t="s">
        <v>16</v>
      </c>
      <c r="B94" s="94">
        <v>-7.7710823819482329</v>
      </c>
      <c r="C94" s="94">
        <v>39.24508250895444</v>
      </c>
      <c r="D94" s="94">
        <v>-0.19801416853118164</v>
      </c>
      <c r="E94" s="94">
        <v>0.84609681014792892</v>
      </c>
      <c r="F94" s="94">
        <v>-92.55492855458958</v>
      </c>
      <c r="G94" s="94">
        <v>77.012763790693114</v>
      </c>
      <c r="H94" s="94">
        <v>-92.55492855458958</v>
      </c>
      <c r="I94" s="94">
        <v>77.012763790693114</v>
      </c>
    </row>
    <row r="95" spans="1:10" s="94" customFormat="1" ht="14.4" x14ac:dyDescent="0.3">
      <c r="A95" s="94" t="s">
        <v>162</v>
      </c>
      <c r="B95" s="94">
        <v>1.4508205908802552</v>
      </c>
      <c r="C95" s="94">
        <v>0.34029025353744563</v>
      </c>
      <c r="D95" s="94">
        <v>4.2634797082738265</v>
      </c>
      <c r="E95" s="94">
        <v>9.23775727943362E-4</v>
      </c>
      <c r="F95" s="94">
        <v>0.71566819303818063</v>
      </c>
      <c r="G95" s="94">
        <v>2.1859729887223298</v>
      </c>
      <c r="H95" s="94">
        <v>0.71566819303818063</v>
      </c>
      <c r="I95" s="94">
        <v>2.1859729887223298</v>
      </c>
    </row>
    <row r="96" spans="1:10" s="94" customFormat="1" ht="14.4" x14ac:dyDescent="0.3">
      <c r="A96" s="107" t="s">
        <v>165</v>
      </c>
      <c r="B96" s="107">
        <v>109.40702921658406</v>
      </c>
      <c r="C96" s="107">
        <v>52.919207538997505</v>
      </c>
      <c r="D96" s="107">
        <v>2.0674351394237953</v>
      </c>
      <c r="E96" s="107">
        <v>5.9203563992726166E-2</v>
      </c>
      <c r="F96" s="107">
        <v>-4.9179680755156596</v>
      </c>
      <c r="G96" s="107">
        <v>223.73202650868379</v>
      </c>
      <c r="H96" s="107">
        <v>-4.9179680755156596</v>
      </c>
      <c r="I96" s="107">
        <v>223.73202650868379</v>
      </c>
      <c r="J96" s="108"/>
    </row>
    <row r="97" spans="1:7" s="94" customFormat="1" ht="14.4" x14ac:dyDescent="0.3"/>
    <row r="98" spans="1:7" s="94" customFormat="1" x14ac:dyDescent="0.3">
      <c r="A98" s="113" t="s">
        <v>109</v>
      </c>
      <c r="B98" s="75"/>
      <c r="C98" s="75"/>
      <c r="D98" s="75"/>
      <c r="E98" s="75"/>
      <c r="F98" s="75"/>
      <c r="G98" s="114"/>
    </row>
    <row r="99" spans="1:7" s="94" customFormat="1" ht="14.4" x14ac:dyDescent="0.3"/>
    <row r="100" spans="1:7" s="94" customFormat="1" x14ac:dyDescent="0.3">
      <c r="A100" s="111" t="s">
        <v>171</v>
      </c>
      <c r="B100" s="111"/>
      <c r="C100" s="111"/>
      <c r="D100" s="111"/>
    </row>
    <row r="101" spans="1:7" s="94" customFormat="1" ht="14.4" x14ac:dyDescent="0.3"/>
    <row r="102" spans="1:7" x14ac:dyDescent="0.3">
      <c r="A102" s="68" t="s">
        <v>5</v>
      </c>
    </row>
    <row r="103" spans="1:7" ht="16.2" thickBot="1" x14ac:dyDescent="0.35"/>
    <row r="104" spans="1:7" x14ac:dyDescent="0.3">
      <c r="A104" s="76" t="s">
        <v>6</v>
      </c>
      <c r="B104" s="76"/>
    </row>
    <row r="105" spans="1:7" x14ac:dyDescent="0.3">
      <c r="A105" s="68" t="s">
        <v>7</v>
      </c>
      <c r="B105" s="68">
        <v>0.83330693312888815</v>
      </c>
    </row>
    <row r="106" spans="1:7" x14ac:dyDescent="0.3">
      <c r="A106" s="91" t="s">
        <v>8</v>
      </c>
      <c r="B106" s="91">
        <v>0.69440044480067331</v>
      </c>
    </row>
    <row r="107" spans="1:7" x14ac:dyDescent="0.3">
      <c r="A107" s="91" t="s">
        <v>9</v>
      </c>
      <c r="B107" s="91">
        <v>0.67257190514357856</v>
      </c>
    </row>
    <row r="108" spans="1:7" x14ac:dyDescent="0.3">
      <c r="A108" s="68" t="s">
        <v>10</v>
      </c>
      <c r="B108" s="68">
        <v>97.07945609335853</v>
      </c>
    </row>
    <row r="109" spans="1:7" ht="16.2" thickBot="1" x14ac:dyDescent="0.35">
      <c r="A109" s="74" t="s">
        <v>11</v>
      </c>
      <c r="B109" s="74">
        <v>16</v>
      </c>
    </row>
    <row r="111" spans="1:7" ht="16.2" thickBot="1" x14ac:dyDescent="0.35">
      <c r="A111" s="68" t="s">
        <v>12</v>
      </c>
    </row>
    <row r="112" spans="1:7" x14ac:dyDescent="0.3">
      <c r="A112" s="77"/>
      <c r="B112" s="77" t="s">
        <v>17</v>
      </c>
      <c r="C112" s="77" t="s">
        <v>18</v>
      </c>
      <c r="D112" s="77" t="s">
        <v>19</v>
      </c>
      <c r="E112" s="77" t="s">
        <v>20</v>
      </c>
      <c r="F112" s="77" t="s">
        <v>21</v>
      </c>
    </row>
    <row r="113" spans="1:18" x14ac:dyDescent="0.3">
      <c r="A113" s="68" t="s">
        <v>13</v>
      </c>
      <c r="B113" s="68">
        <v>1</v>
      </c>
      <c r="C113" s="68">
        <v>299805.76323964738</v>
      </c>
      <c r="D113" s="68">
        <v>299805.76323964738</v>
      </c>
      <c r="E113" s="68">
        <v>31.811585003350327</v>
      </c>
      <c r="F113" s="91">
        <v>6.0966527689325177E-5</v>
      </c>
    </row>
    <row r="114" spans="1:18" x14ac:dyDescent="0.3">
      <c r="A114" s="68" t="s">
        <v>14</v>
      </c>
      <c r="B114" s="68">
        <v>14</v>
      </c>
      <c r="C114" s="68">
        <v>131941.89113535258</v>
      </c>
      <c r="D114" s="68">
        <v>9424.4207953823261</v>
      </c>
    </row>
    <row r="115" spans="1:18" ht="16.2" thickBot="1" x14ac:dyDescent="0.35">
      <c r="A115" s="74" t="s">
        <v>15</v>
      </c>
      <c r="B115" s="74">
        <v>15</v>
      </c>
      <c r="C115" s="74">
        <v>431747.65437499993</v>
      </c>
      <c r="D115" s="74"/>
      <c r="E115" s="74"/>
      <c r="F115" s="74"/>
    </row>
    <row r="116" spans="1:18" ht="16.2" thickBot="1" x14ac:dyDescent="0.35"/>
    <row r="117" spans="1:18" x14ac:dyDescent="0.3">
      <c r="A117" s="77"/>
      <c r="B117" s="77" t="s">
        <v>22</v>
      </c>
      <c r="C117" s="77" t="s">
        <v>10</v>
      </c>
      <c r="D117" s="77" t="s">
        <v>23</v>
      </c>
      <c r="E117" s="77" t="s">
        <v>24</v>
      </c>
      <c r="F117" s="77" t="s">
        <v>25</v>
      </c>
      <c r="G117" s="77" t="s">
        <v>26</v>
      </c>
      <c r="H117" s="77" t="s">
        <v>27</v>
      </c>
      <c r="I117" s="77" t="s">
        <v>28</v>
      </c>
    </row>
    <row r="118" spans="1:18" x14ac:dyDescent="0.3">
      <c r="A118" s="68" t="s">
        <v>16</v>
      </c>
      <c r="B118" s="68">
        <v>24.316280866620218</v>
      </c>
      <c r="C118" s="68">
        <v>40.039612697795363</v>
      </c>
      <c r="D118" s="68">
        <v>0.6073055963390751</v>
      </c>
      <c r="E118" s="68">
        <v>0.55337130984839011</v>
      </c>
      <c r="F118" s="68">
        <v>-61.560147436995962</v>
      </c>
      <c r="G118" s="68">
        <v>110.1927091702364</v>
      </c>
      <c r="H118" s="68">
        <v>-61.560147436995962</v>
      </c>
      <c r="I118" s="68">
        <v>110.1927091702364</v>
      </c>
    </row>
    <row r="119" spans="1:18" ht="16.2" thickBot="1" x14ac:dyDescent="0.35">
      <c r="A119" s="74" t="s">
        <v>162</v>
      </c>
      <c r="B119" s="74">
        <v>1.8181953094610128</v>
      </c>
      <c r="C119" s="74">
        <v>0.32236499681077424</v>
      </c>
      <c r="D119" s="86">
        <v>5.6401759727290717</v>
      </c>
      <c r="E119" s="90">
        <v>6.0966527689325177E-5</v>
      </c>
      <c r="F119" s="74">
        <v>1.1267911556505987</v>
      </c>
      <c r="G119" s="74">
        <v>2.5095994632714271</v>
      </c>
      <c r="H119" s="74">
        <v>1.1267911556505987</v>
      </c>
      <c r="I119" s="74">
        <v>2.5095994632714271</v>
      </c>
      <c r="J119" s="115"/>
    </row>
    <row r="122" spans="1:18" x14ac:dyDescent="0.3">
      <c r="A122" t="s">
        <v>35</v>
      </c>
      <c r="B122"/>
      <c r="C122"/>
      <c r="D122"/>
      <c r="E122"/>
      <c r="F122" t="s">
        <v>58</v>
      </c>
      <c r="G122"/>
      <c r="H122"/>
      <c r="L122" s="94"/>
      <c r="M122" s="94"/>
      <c r="N122" s="94"/>
      <c r="O122" s="94"/>
      <c r="P122" s="94"/>
      <c r="Q122" s="94"/>
      <c r="R122" s="94"/>
    </row>
    <row r="123" spans="1:18" ht="16.2" thickBot="1" x14ac:dyDescent="0.35">
      <c r="A123"/>
      <c r="B123"/>
      <c r="C123"/>
      <c r="D123"/>
      <c r="E123"/>
      <c r="F123"/>
      <c r="G123"/>
      <c r="H123"/>
      <c r="L123" s="94"/>
      <c r="M123" s="94"/>
      <c r="N123" s="94"/>
      <c r="O123" s="94"/>
      <c r="P123" s="94"/>
      <c r="Q123" s="94"/>
      <c r="R123" s="94"/>
    </row>
    <row r="124" spans="1:18" ht="62.4" x14ac:dyDescent="0.3">
      <c r="A124" s="5" t="s">
        <v>36</v>
      </c>
      <c r="B124" s="33" t="s">
        <v>160</v>
      </c>
      <c r="C124" s="5" t="s">
        <v>37</v>
      </c>
      <c r="D124" s="5" t="s">
        <v>38</v>
      </c>
      <c r="E124"/>
      <c r="F124" s="5" t="s">
        <v>59</v>
      </c>
      <c r="G124" s="33" t="s">
        <v>153</v>
      </c>
      <c r="H124"/>
      <c r="L124" s="94"/>
      <c r="M124" s="117" t="s">
        <v>172</v>
      </c>
      <c r="N124" s="117"/>
      <c r="O124" s="117"/>
      <c r="P124" s="117"/>
      <c r="Q124" s="117"/>
      <c r="R124" s="94"/>
    </row>
    <row r="125" spans="1:18" customFormat="1" x14ac:dyDescent="0.3">
      <c r="A125">
        <v>1</v>
      </c>
      <c r="B125">
        <v>70.862080788822141</v>
      </c>
      <c r="C125">
        <v>-42.962080788822142</v>
      </c>
      <c r="D125">
        <v>-0.45807815839336224</v>
      </c>
      <c r="F125">
        <v>3.125</v>
      </c>
      <c r="G125">
        <v>12.8</v>
      </c>
      <c r="L125" s="94"/>
      <c r="M125" s="117"/>
      <c r="N125" s="117"/>
      <c r="O125" s="117"/>
      <c r="P125" s="117"/>
      <c r="Q125" s="117"/>
      <c r="R125" s="94"/>
    </row>
    <row r="126" spans="1:18" customFormat="1" x14ac:dyDescent="0.3">
      <c r="A126">
        <v>2</v>
      </c>
      <c r="B126">
        <v>223.95412584543942</v>
      </c>
      <c r="C126">
        <v>-134.35412584543943</v>
      </c>
      <c r="D126">
        <v>-1.4325351428472153</v>
      </c>
      <c r="F126">
        <v>9.375</v>
      </c>
      <c r="G126">
        <v>27.6</v>
      </c>
      <c r="L126" s="94"/>
      <c r="M126" s="117"/>
      <c r="N126" s="117"/>
      <c r="O126" s="117"/>
      <c r="P126" s="117"/>
      <c r="Q126" s="117"/>
      <c r="R126" s="94"/>
    </row>
    <row r="127" spans="1:18" customFormat="1" x14ac:dyDescent="0.3">
      <c r="A127">
        <v>3</v>
      </c>
      <c r="B127">
        <v>95.95317605938412</v>
      </c>
      <c r="C127">
        <v>-83.153176059384123</v>
      </c>
      <c r="D127">
        <v>-0.88661100799736192</v>
      </c>
      <c r="F127">
        <v>15.625</v>
      </c>
      <c r="G127">
        <v>27.9</v>
      </c>
      <c r="L127" s="94"/>
      <c r="M127" s="117"/>
      <c r="N127" s="117"/>
      <c r="O127" s="117"/>
      <c r="P127" s="117"/>
      <c r="Q127" s="117"/>
      <c r="R127" s="94"/>
    </row>
    <row r="128" spans="1:18" customFormat="1" x14ac:dyDescent="0.3">
      <c r="A128">
        <v>4</v>
      </c>
      <c r="B128">
        <v>54.680142534619129</v>
      </c>
      <c r="C128">
        <v>-19.780142534619131</v>
      </c>
      <c r="D128">
        <v>-0.21090345482926406</v>
      </c>
      <c r="F128">
        <v>21.875</v>
      </c>
      <c r="G128">
        <v>34.9</v>
      </c>
      <c r="L128" s="94"/>
      <c r="M128" s="117"/>
      <c r="N128" s="117"/>
      <c r="O128" s="117"/>
      <c r="P128" s="117"/>
      <c r="Q128" s="117"/>
      <c r="R128" s="94"/>
    </row>
    <row r="129" spans="1:18" customFormat="1" x14ac:dyDescent="0.3">
      <c r="A129">
        <v>5</v>
      </c>
      <c r="B129">
        <v>530.50185502056615</v>
      </c>
      <c r="C129">
        <v>-121.90185502056613</v>
      </c>
      <c r="D129">
        <v>-1.2997642625141228</v>
      </c>
      <c r="F129">
        <v>28.125</v>
      </c>
      <c r="G129">
        <v>84.6</v>
      </c>
      <c r="L129" s="94"/>
      <c r="M129" s="117"/>
      <c r="N129" s="117"/>
      <c r="O129" s="117"/>
      <c r="P129" s="117"/>
      <c r="Q129" s="117"/>
      <c r="R129" s="94"/>
    </row>
    <row r="130" spans="1:18" customFormat="1" x14ac:dyDescent="0.3">
      <c r="A130">
        <v>6</v>
      </c>
      <c r="B130">
        <v>203.22669931758389</v>
      </c>
      <c r="C130">
        <v>-29.726699317583893</v>
      </c>
      <c r="D130">
        <v>-0.31695745244385259</v>
      </c>
      <c r="F130">
        <v>34.375</v>
      </c>
      <c r="G130">
        <v>89.6</v>
      </c>
      <c r="L130" s="94"/>
      <c r="M130" s="117"/>
      <c r="N130" s="117"/>
      <c r="O130" s="117"/>
      <c r="P130" s="117"/>
      <c r="Q130" s="117"/>
      <c r="R130" s="94"/>
    </row>
    <row r="131" spans="1:18" customFormat="1" x14ac:dyDescent="0.3">
      <c r="A131">
        <v>7</v>
      </c>
      <c r="B131">
        <v>209.04492430785911</v>
      </c>
      <c r="C131">
        <v>-103.8449243078591</v>
      </c>
      <c r="D131">
        <v>-1.1072343520618932</v>
      </c>
      <c r="F131">
        <v>40.625</v>
      </c>
      <c r="G131">
        <v>101.4</v>
      </c>
      <c r="L131" s="94"/>
      <c r="M131" s="94"/>
      <c r="N131" s="94"/>
      <c r="O131" s="94"/>
      <c r="P131" s="94"/>
      <c r="Q131" s="94"/>
      <c r="R131" s="94"/>
    </row>
    <row r="132" spans="1:18" customFormat="1" x14ac:dyDescent="0.3">
      <c r="A132">
        <v>8</v>
      </c>
      <c r="B132">
        <v>277.59088747453933</v>
      </c>
      <c r="C132">
        <v>233.00911252546069</v>
      </c>
      <c r="D132">
        <v>2.4844323923506373</v>
      </c>
      <c r="F132">
        <v>46.875</v>
      </c>
      <c r="G132">
        <v>105.2</v>
      </c>
    </row>
    <row r="133" spans="1:18" customFormat="1" x14ac:dyDescent="0.3">
      <c r="A133">
        <v>9</v>
      </c>
      <c r="B133">
        <v>401.40998804883429</v>
      </c>
      <c r="C133">
        <v>-18.709988048834305</v>
      </c>
      <c r="D133">
        <v>-0.19949305786887633</v>
      </c>
      <c r="F133">
        <v>53.125</v>
      </c>
      <c r="G133">
        <v>173.5</v>
      </c>
    </row>
    <row r="134" spans="1:18" customFormat="1" x14ac:dyDescent="0.3">
      <c r="A134">
        <v>10</v>
      </c>
      <c r="B134">
        <v>73.043915160175374</v>
      </c>
      <c r="C134">
        <v>11.556084839824621</v>
      </c>
      <c r="D134">
        <v>0.12321540215160154</v>
      </c>
      <c r="F134">
        <v>59.375</v>
      </c>
      <c r="G134">
        <v>234.8</v>
      </c>
    </row>
    <row r="135" spans="1:18" customFormat="1" x14ac:dyDescent="0.3">
      <c r="A135">
        <v>11</v>
      </c>
      <c r="B135">
        <v>49.589195668128298</v>
      </c>
      <c r="C135">
        <v>51.810804331871708</v>
      </c>
      <c r="D135">
        <v>0.55242663757099897</v>
      </c>
      <c r="F135">
        <v>65.625</v>
      </c>
      <c r="G135">
        <v>294.60000000000002</v>
      </c>
    </row>
    <row r="136" spans="1:18" customFormat="1" x14ac:dyDescent="0.3">
      <c r="A136">
        <v>12</v>
      </c>
      <c r="B136">
        <v>36.680008970955107</v>
      </c>
      <c r="C136">
        <v>-9.080008970955106</v>
      </c>
      <c r="D136">
        <v>-9.68145329844569E-2</v>
      </c>
      <c r="F136">
        <v>71.875</v>
      </c>
      <c r="G136">
        <v>309.8</v>
      </c>
    </row>
    <row r="137" spans="1:18" customFormat="1" x14ac:dyDescent="0.3">
      <c r="A137">
        <v>13</v>
      </c>
      <c r="B137">
        <v>178.31742357796801</v>
      </c>
      <c r="C137">
        <v>56.482576422031997</v>
      </c>
      <c r="D137">
        <v>0.60223886072688781</v>
      </c>
      <c r="F137">
        <v>78.125</v>
      </c>
      <c r="G137">
        <v>382.7</v>
      </c>
    </row>
    <row r="138" spans="1:18" customFormat="1" x14ac:dyDescent="0.3">
      <c r="A138">
        <v>14</v>
      </c>
      <c r="B138">
        <v>352.13689516244085</v>
      </c>
      <c r="C138">
        <v>112.16310483755916</v>
      </c>
      <c r="D138">
        <v>1.1959259784511791</v>
      </c>
      <c r="F138">
        <v>84.375</v>
      </c>
      <c r="G138">
        <v>408.6</v>
      </c>
    </row>
    <row r="139" spans="1:18" customFormat="1" x14ac:dyDescent="0.3">
      <c r="A139">
        <v>15</v>
      </c>
      <c r="B139">
        <v>265.40897890115048</v>
      </c>
      <c r="C139">
        <v>44.391021098849535</v>
      </c>
      <c r="D139">
        <v>0.47331406721465225</v>
      </c>
      <c r="F139">
        <v>90.625</v>
      </c>
      <c r="G139">
        <v>464.3</v>
      </c>
    </row>
    <row r="140" spans="1:18" customFormat="1" ht="16.2" thickBot="1" x14ac:dyDescent="0.35">
      <c r="A140" s="4">
        <v>16</v>
      </c>
      <c r="B140" s="4">
        <v>240.49970316153465</v>
      </c>
      <c r="C140" s="4">
        <v>54.100296838465368</v>
      </c>
      <c r="D140" s="4">
        <v>0.57683808347444543</v>
      </c>
      <c r="F140" s="4">
        <v>96.875</v>
      </c>
      <c r="G140" s="4">
        <v>510.6</v>
      </c>
    </row>
    <row r="141" spans="1:18" customFormat="1" x14ac:dyDescent="0.3"/>
  </sheetData>
  <mergeCells count="3">
    <mergeCell ref="A29:D29"/>
    <mergeCell ref="M124:Q130"/>
    <mergeCell ref="A53:D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6780-B5E9-4E1F-A71C-2F33153B4EC4}">
  <dimension ref="A1:N342"/>
  <sheetViews>
    <sheetView tabSelected="1" topLeftCell="A332" zoomScale="73" workbookViewId="0">
      <selection activeCell="B1" sqref="B1"/>
    </sheetView>
  </sheetViews>
  <sheetFormatPr defaultRowHeight="15.6" x14ac:dyDescent="0.3"/>
  <cols>
    <col min="1" max="1" width="15.09765625" customWidth="1"/>
    <col min="2" max="2" width="28.796875" customWidth="1"/>
    <col min="3" max="3" width="22" customWidth="1"/>
    <col min="4" max="4" width="13.09765625" customWidth="1"/>
    <col min="5" max="5" width="13.59765625" customWidth="1"/>
    <col min="6" max="6" width="11.8984375" customWidth="1"/>
    <col min="7" max="7" width="13.19921875" bestFit="1" customWidth="1"/>
    <col min="8" max="8" width="14.8984375" customWidth="1"/>
    <col min="10" max="10" width="10.69921875" customWidth="1"/>
    <col min="11" max="11" width="11" customWidth="1"/>
  </cols>
  <sheetData>
    <row r="1" spans="1:7" x14ac:dyDescent="0.3">
      <c r="A1" s="26" t="s">
        <v>136</v>
      </c>
      <c r="B1" t="s">
        <v>138</v>
      </c>
    </row>
    <row r="3" spans="1:7" x14ac:dyDescent="0.3">
      <c r="A3" s="27" t="s">
        <v>75</v>
      </c>
      <c r="B3" s="10"/>
      <c r="C3" s="10"/>
    </row>
    <row r="5" spans="1:7" x14ac:dyDescent="0.3">
      <c r="A5" s="1" t="s">
        <v>1</v>
      </c>
      <c r="B5" s="1" t="s">
        <v>2</v>
      </c>
      <c r="C5" s="1" t="s">
        <v>3</v>
      </c>
      <c r="E5" s="28"/>
      <c r="F5" s="29" t="s">
        <v>76</v>
      </c>
      <c r="G5" s="28"/>
    </row>
    <row r="6" spans="1:7" x14ac:dyDescent="0.3">
      <c r="A6" s="2">
        <v>15.6</v>
      </c>
      <c r="B6" s="2">
        <v>44</v>
      </c>
      <c r="C6" s="2">
        <v>54</v>
      </c>
    </row>
    <row r="7" spans="1:7" x14ac:dyDescent="0.3">
      <c r="A7" s="2">
        <v>15.7</v>
      </c>
      <c r="B7" s="2">
        <v>43</v>
      </c>
      <c r="C7" s="2">
        <v>52</v>
      </c>
    </row>
    <row r="8" spans="1:7" x14ac:dyDescent="0.3">
      <c r="A8" s="2">
        <v>15.4</v>
      </c>
      <c r="B8" s="2">
        <v>41</v>
      </c>
      <c r="C8" s="2">
        <v>55</v>
      </c>
    </row>
    <row r="9" spans="1:7" x14ac:dyDescent="0.3">
      <c r="A9" s="2">
        <v>14.3</v>
      </c>
      <c r="B9" s="2">
        <v>41</v>
      </c>
      <c r="C9" s="2">
        <v>55</v>
      </c>
    </row>
    <row r="10" spans="1:7" x14ac:dyDescent="0.3">
      <c r="A10" s="2">
        <v>11.8</v>
      </c>
      <c r="B10" s="2">
        <v>40</v>
      </c>
      <c r="C10" s="2">
        <v>39</v>
      </c>
    </row>
    <row r="11" spans="1:7" x14ac:dyDescent="0.3">
      <c r="A11" s="2">
        <v>9.6999999999999993</v>
      </c>
      <c r="B11" s="2">
        <v>40</v>
      </c>
      <c r="C11" s="2">
        <v>28</v>
      </c>
    </row>
    <row r="12" spans="1:7" x14ac:dyDescent="0.3">
      <c r="A12" s="2">
        <v>9.6</v>
      </c>
      <c r="B12" s="2">
        <v>40</v>
      </c>
      <c r="C12" s="2">
        <v>37</v>
      </c>
    </row>
    <row r="13" spans="1:7" x14ac:dyDescent="0.3">
      <c r="A13" s="2">
        <v>10.199999999999999</v>
      </c>
      <c r="B13" s="2">
        <v>38</v>
      </c>
      <c r="C13" s="2">
        <v>58</v>
      </c>
    </row>
    <row r="14" spans="1:7" x14ac:dyDescent="0.3">
      <c r="A14" s="2">
        <v>11.3</v>
      </c>
      <c r="B14" s="2">
        <v>38</v>
      </c>
      <c r="C14" s="2">
        <v>67</v>
      </c>
    </row>
    <row r="15" spans="1:7" x14ac:dyDescent="0.3">
      <c r="A15" s="2">
        <v>14.3</v>
      </c>
      <c r="B15" s="2">
        <v>32</v>
      </c>
      <c r="C15" s="2">
        <v>186</v>
      </c>
    </row>
    <row r="16" spans="1:7" x14ac:dyDescent="0.3">
      <c r="A16" s="2">
        <v>14.8</v>
      </c>
      <c r="B16" s="2">
        <v>37</v>
      </c>
      <c r="C16" s="2">
        <v>226</v>
      </c>
    </row>
    <row r="21" spans="1:6" x14ac:dyDescent="0.3">
      <c r="A21" s="32" t="s">
        <v>77</v>
      </c>
      <c r="B21" s="28"/>
    </row>
    <row r="22" spans="1:6" x14ac:dyDescent="0.3">
      <c r="A22" s="31" t="s">
        <v>82</v>
      </c>
    </row>
    <row r="23" spans="1:6" x14ac:dyDescent="0.3">
      <c r="A23" s="1" t="s">
        <v>1</v>
      </c>
      <c r="B23" s="1" t="s">
        <v>2</v>
      </c>
      <c r="C23" s="3" t="s">
        <v>73</v>
      </c>
      <c r="D23" s="3" t="s">
        <v>83</v>
      </c>
      <c r="E23" s="3" t="s">
        <v>44</v>
      </c>
      <c r="F23" s="3" t="s">
        <v>74</v>
      </c>
    </row>
    <row r="24" spans="1:6" x14ac:dyDescent="0.3">
      <c r="A24" s="2">
        <v>15.6</v>
      </c>
      <c r="B24" s="2">
        <v>44</v>
      </c>
      <c r="C24">
        <f t="shared" ref="C24:C34" si="0">-1/B24</f>
        <v>-2.2727272727272728E-2</v>
      </c>
      <c r="D24">
        <f t="shared" ref="D24:D34" si="1">-1/B24^0.5</f>
        <v>-0.15075567228888181</v>
      </c>
      <c r="E24">
        <f t="shared" ref="E24:E34" si="2">-1/B24^2</f>
        <v>-5.1652892561983473E-4</v>
      </c>
      <c r="F24">
        <f t="shared" ref="F24:F34" si="3">-1/B24^3</f>
        <v>-1.1739293764087153E-5</v>
      </c>
    </row>
    <row r="25" spans="1:6" x14ac:dyDescent="0.3">
      <c r="A25" s="2">
        <v>15.7</v>
      </c>
      <c r="B25" s="2">
        <v>43</v>
      </c>
      <c r="C25">
        <f t="shared" si="0"/>
        <v>-2.3255813953488372E-2</v>
      </c>
      <c r="D25">
        <f t="shared" si="1"/>
        <v>-0.15249857033260467</v>
      </c>
      <c r="E25">
        <f t="shared" si="2"/>
        <v>-5.4083288263926451E-4</v>
      </c>
      <c r="F25">
        <f t="shared" si="3"/>
        <v>-1.2577508898587546E-5</v>
      </c>
    </row>
    <row r="26" spans="1:6" x14ac:dyDescent="0.3">
      <c r="A26" s="2">
        <v>15.4</v>
      </c>
      <c r="B26" s="2">
        <v>41</v>
      </c>
      <c r="C26">
        <f t="shared" si="0"/>
        <v>-2.4390243902439025E-2</v>
      </c>
      <c r="D26">
        <f t="shared" si="1"/>
        <v>-0.15617376188860607</v>
      </c>
      <c r="E26">
        <f t="shared" si="2"/>
        <v>-5.9488399762046404E-4</v>
      </c>
      <c r="F26">
        <f t="shared" si="3"/>
        <v>-1.4509365795621073E-5</v>
      </c>
    </row>
    <row r="27" spans="1:6" x14ac:dyDescent="0.3">
      <c r="A27" s="2">
        <v>14.3</v>
      </c>
      <c r="B27" s="2">
        <v>41</v>
      </c>
      <c r="C27">
        <f t="shared" si="0"/>
        <v>-2.4390243902439025E-2</v>
      </c>
      <c r="D27">
        <f t="shared" si="1"/>
        <v>-0.15617376188860607</v>
      </c>
      <c r="E27">
        <f t="shared" si="2"/>
        <v>-5.9488399762046404E-4</v>
      </c>
      <c r="F27">
        <f t="shared" si="3"/>
        <v>-1.4509365795621073E-5</v>
      </c>
    </row>
    <row r="28" spans="1:6" x14ac:dyDescent="0.3">
      <c r="A28" s="2">
        <v>11.8</v>
      </c>
      <c r="B28" s="2">
        <v>40</v>
      </c>
      <c r="C28">
        <f t="shared" si="0"/>
        <v>-2.5000000000000001E-2</v>
      </c>
      <c r="D28">
        <f t="shared" si="1"/>
        <v>-0.15811388300841897</v>
      </c>
      <c r="E28">
        <f t="shared" si="2"/>
        <v>-6.2500000000000001E-4</v>
      </c>
      <c r="F28">
        <f t="shared" si="3"/>
        <v>-1.5625E-5</v>
      </c>
    </row>
    <row r="29" spans="1:6" x14ac:dyDescent="0.3">
      <c r="A29" s="2">
        <v>9.6999999999999993</v>
      </c>
      <c r="B29" s="2">
        <v>40</v>
      </c>
      <c r="C29">
        <f t="shared" si="0"/>
        <v>-2.5000000000000001E-2</v>
      </c>
      <c r="D29">
        <f t="shared" si="1"/>
        <v>-0.15811388300841897</v>
      </c>
      <c r="E29">
        <f t="shared" si="2"/>
        <v>-6.2500000000000001E-4</v>
      </c>
      <c r="F29">
        <f t="shared" si="3"/>
        <v>-1.5625E-5</v>
      </c>
    </row>
    <row r="30" spans="1:6" x14ac:dyDescent="0.3">
      <c r="A30" s="2">
        <v>9.6</v>
      </c>
      <c r="B30" s="2">
        <v>40</v>
      </c>
      <c r="C30">
        <f t="shared" si="0"/>
        <v>-2.5000000000000001E-2</v>
      </c>
      <c r="D30">
        <f t="shared" si="1"/>
        <v>-0.15811388300841897</v>
      </c>
      <c r="E30">
        <f t="shared" si="2"/>
        <v>-6.2500000000000001E-4</v>
      </c>
      <c r="F30">
        <f t="shared" si="3"/>
        <v>-1.5625E-5</v>
      </c>
    </row>
    <row r="31" spans="1:6" x14ac:dyDescent="0.3">
      <c r="A31" s="2">
        <v>10.199999999999999</v>
      </c>
      <c r="B31" s="2">
        <v>38</v>
      </c>
      <c r="C31">
        <f t="shared" si="0"/>
        <v>-2.6315789473684209E-2</v>
      </c>
      <c r="D31">
        <f t="shared" si="1"/>
        <v>-0.16222142113076254</v>
      </c>
      <c r="E31">
        <f t="shared" si="2"/>
        <v>-6.925207756232687E-4</v>
      </c>
      <c r="F31">
        <f t="shared" si="3"/>
        <v>-1.8224230937454439E-5</v>
      </c>
    </row>
    <row r="32" spans="1:6" x14ac:dyDescent="0.3">
      <c r="A32" s="2">
        <v>11.3</v>
      </c>
      <c r="B32" s="2">
        <v>38</v>
      </c>
      <c r="C32">
        <f t="shared" si="0"/>
        <v>-2.6315789473684209E-2</v>
      </c>
      <c r="D32">
        <f t="shared" si="1"/>
        <v>-0.16222142113076254</v>
      </c>
      <c r="E32">
        <f t="shared" si="2"/>
        <v>-6.925207756232687E-4</v>
      </c>
      <c r="F32">
        <f t="shared" si="3"/>
        <v>-1.8224230937454439E-5</v>
      </c>
    </row>
    <row r="33" spans="1:6" x14ac:dyDescent="0.3">
      <c r="A33" s="2">
        <v>14.3</v>
      </c>
      <c r="B33" s="2">
        <v>32</v>
      </c>
      <c r="C33">
        <f t="shared" si="0"/>
        <v>-3.125E-2</v>
      </c>
      <c r="D33">
        <f t="shared" si="1"/>
        <v>-0.17677669529663687</v>
      </c>
      <c r="E33">
        <f t="shared" si="2"/>
        <v>-9.765625E-4</v>
      </c>
      <c r="F33">
        <f t="shared" si="3"/>
        <v>-3.0517578125E-5</v>
      </c>
    </row>
    <row r="34" spans="1:6" x14ac:dyDescent="0.3">
      <c r="A34" s="2">
        <v>14.8</v>
      </c>
      <c r="B34" s="2">
        <v>37</v>
      </c>
      <c r="C34">
        <f t="shared" si="0"/>
        <v>-2.7027027027027029E-2</v>
      </c>
      <c r="D34">
        <f t="shared" si="1"/>
        <v>-0.16439898730535729</v>
      </c>
      <c r="E34">
        <f t="shared" si="2"/>
        <v>-7.3046018991964939E-4</v>
      </c>
      <c r="F34">
        <f t="shared" si="3"/>
        <v>-1.9742167295125657E-5</v>
      </c>
    </row>
    <row r="39" spans="1:6" x14ac:dyDescent="0.3">
      <c r="A39" s="31" t="s">
        <v>81</v>
      </c>
    </row>
    <row r="40" spans="1:6" x14ac:dyDescent="0.3">
      <c r="A40" s="1" t="s">
        <v>1</v>
      </c>
      <c r="B40" s="1" t="s">
        <v>3</v>
      </c>
      <c r="C40" s="3" t="s">
        <v>78</v>
      </c>
      <c r="D40" s="3" t="s">
        <v>79</v>
      </c>
      <c r="E40" s="3" t="s">
        <v>80</v>
      </c>
    </row>
    <row r="41" spans="1:6" x14ac:dyDescent="0.3">
      <c r="A41" s="2">
        <v>15.6</v>
      </c>
      <c r="B41" s="2">
        <v>54</v>
      </c>
      <c r="C41">
        <f>-100000/(B41^2)</f>
        <v>-34.293552812071333</v>
      </c>
      <c r="D41">
        <f t="shared" ref="D41:D51" si="4">B41^2</f>
        <v>2916</v>
      </c>
      <c r="E41">
        <f t="shared" ref="E41:E51" si="5">B41^3</f>
        <v>157464</v>
      </c>
    </row>
    <row r="42" spans="1:6" x14ac:dyDescent="0.3">
      <c r="A42" s="2">
        <v>15.7</v>
      </c>
      <c r="B42" s="2">
        <v>52</v>
      </c>
      <c r="C42">
        <f t="shared" ref="C42:C51" si="6">-100000/(B42^2)</f>
        <v>-36.982248520710058</v>
      </c>
      <c r="D42">
        <f t="shared" si="4"/>
        <v>2704</v>
      </c>
      <c r="E42">
        <f t="shared" si="5"/>
        <v>140608</v>
      </c>
    </row>
    <row r="43" spans="1:6" x14ac:dyDescent="0.3">
      <c r="A43" s="2">
        <v>15.4</v>
      </c>
      <c r="B43" s="2">
        <v>55</v>
      </c>
      <c r="C43">
        <f t="shared" si="6"/>
        <v>-33.057851239669418</v>
      </c>
      <c r="D43">
        <f t="shared" si="4"/>
        <v>3025</v>
      </c>
      <c r="E43">
        <f t="shared" si="5"/>
        <v>166375</v>
      </c>
    </row>
    <row r="44" spans="1:6" x14ac:dyDescent="0.3">
      <c r="A44" s="2">
        <v>14.3</v>
      </c>
      <c r="B44" s="2">
        <v>55</v>
      </c>
      <c r="C44">
        <f t="shared" si="6"/>
        <v>-33.057851239669418</v>
      </c>
      <c r="D44">
        <f t="shared" si="4"/>
        <v>3025</v>
      </c>
      <c r="E44">
        <f t="shared" si="5"/>
        <v>166375</v>
      </c>
    </row>
    <row r="45" spans="1:6" x14ac:dyDescent="0.3">
      <c r="A45" s="2">
        <v>11.8</v>
      </c>
      <c r="B45" s="2">
        <v>39</v>
      </c>
      <c r="C45">
        <f t="shared" si="6"/>
        <v>-65.746219592373436</v>
      </c>
      <c r="D45">
        <f t="shared" si="4"/>
        <v>1521</v>
      </c>
      <c r="E45">
        <f t="shared" si="5"/>
        <v>59319</v>
      </c>
    </row>
    <row r="46" spans="1:6" x14ac:dyDescent="0.3">
      <c r="A46" s="2">
        <v>9.6999999999999993</v>
      </c>
      <c r="B46" s="2">
        <v>28</v>
      </c>
      <c r="C46">
        <f t="shared" si="6"/>
        <v>-127.55102040816327</v>
      </c>
      <c r="D46">
        <f t="shared" si="4"/>
        <v>784</v>
      </c>
      <c r="E46">
        <f t="shared" si="5"/>
        <v>21952</v>
      </c>
    </row>
    <row r="47" spans="1:6" x14ac:dyDescent="0.3">
      <c r="A47" s="2">
        <v>9.6</v>
      </c>
      <c r="B47" s="2">
        <v>37</v>
      </c>
      <c r="C47">
        <f t="shared" si="6"/>
        <v>-73.046018991964942</v>
      </c>
      <c r="D47">
        <f t="shared" si="4"/>
        <v>1369</v>
      </c>
      <c r="E47">
        <f t="shared" si="5"/>
        <v>50653</v>
      </c>
    </row>
    <row r="48" spans="1:6" x14ac:dyDescent="0.3">
      <c r="A48" s="2">
        <v>10.199999999999999</v>
      </c>
      <c r="B48" s="2">
        <v>58</v>
      </c>
      <c r="C48">
        <f t="shared" si="6"/>
        <v>-29.726516052318669</v>
      </c>
      <c r="D48">
        <f t="shared" si="4"/>
        <v>3364</v>
      </c>
      <c r="E48">
        <f t="shared" si="5"/>
        <v>195112</v>
      </c>
    </row>
    <row r="49" spans="1:5" x14ac:dyDescent="0.3">
      <c r="A49" s="2">
        <v>11.3</v>
      </c>
      <c r="B49" s="2">
        <v>67</v>
      </c>
      <c r="C49">
        <f t="shared" si="6"/>
        <v>-22.27667631989307</v>
      </c>
      <c r="D49">
        <f t="shared" si="4"/>
        <v>4489</v>
      </c>
      <c r="E49">
        <f t="shared" si="5"/>
        <v>300763</v>
      </c>
    </row>
    <row r="50" spans="1:5" x14ac:dyDescent="0.3">
      <c r="A50" s="2">
        <v>14.3</v>
      </c>
      <c r="B50" s="2">
        <v>186</v>
      </c>
      <c r="C50">
        <f t="shared" si="6"/>
        <v>-2.8905075731298417</v>
      </c>
      <c r="D50">
        <f t="shared" si="4"/>
        <v>34596</v>
      </c>
      <c r="E50">
        <f t="shared" si="5"/>
        <v>6434856</v>
      </c>
    </row>
    <row r="51" spans="1:5" x14ac:dyDescent="0.3">
      <c r="A51" s="2">
        <v>14.8</v>
      </c>
      <c r="B51" s="2">
        <v>226</v>
      </c>
      <c r="C51">
        <f t="shared" si="6"/>
        <v>-1.9578667084344898</v>
      </c>
      <c r="D51">
        <f t="shared" si="4"/>
        <v>51076</v>
      </c>
      <c r="E51">
        <f t="shared" si="5"/>
        <v>11543176</v>
      </c>
    </row>
    <row r="68" spans="1:10" x14ac:dyDescent="0.3">
      <c r="A68" s="31" t="s">
        <v>84</v>
      </c>
    </row>
    <row r="70" spans="1:10" x14ac:dyDescent="0.3">
      <c r="A70" s="1" t="s">
        <v>1</v>
      </c>
      <c r="B70" s="1" t="s">
        <v>2</v>
      </c>
      <c r="C70" s="1" t="s">
        <v>3</v>
      </c>
      <c r="D70" s="3" t="s">
        <v>40</v>
      </c>
      <c r="E70" s="13" t="s">
        <v>39</v>
      </c>
      <c r="F70" t="s">
        <v>4</v>
      </c>
      <c r="G70" t="s">
        <v>34</v>
      </c>
      <c r="H70" t="s">
        <v>41</v>
      </c>
      <c r="I70" t="s">
        <v>42</v>
      </c>
      <c r="J70" s="3"/>
    </row>
    <row r="71" spans="1:10" x14ac:dyDescent="0.3">
      <c r="A71" s="2">
        <v>15.6</v>
      </c>
      <c r="B71" s="2">
        <v>44</v>
      </c>
      <c r="C71" s="2">
        <v>54</v>
      </c>
      <c r="D71">
        <f t="shared" ref="D71:D81" si="7">-1/SQRT(A41)</f>
        <v>-0.25318484177091666</v>
      </c>
      <c r="E71">
        <f t="shared" ref="E71:E81" si="8">LOG(A41)</f>
        <v>1.1931245983544616</v>
      </c>
      <c r="F71">
        <f t="shared" ref="F71:F81" si="9">A41^2</f>
        <v>243.35999999999999</v>
      </c>
      <c r="G71">
        <f t="shared" ref="G71:G81" si="10">A41^3</f>
        <v>3796.4159999999997</v>
      </c>
      <c r="H71">
        <f t="shared" ref="H71:H81" si="11">-1/A41</f>
        <v>-6.4102564102564111E-2</v>
      </c>
      <c r="I71">
        <f t="shared" ref="I71:I81" si="12">-1/(A41^2)</f>
        <v>-4.1091387245233398E-3</v>
      </c>
    </row>
    <row r="72" spans="1:10" x14ac:dyDescent="0.3">
      <c r="A72" s="2">
        <v>15.7</v>
      </c>
      <c r="B72" s="2">
        <v>43</v>
      </c>
      <c r="C72" s="2">
        <v>52</v>
      </c>
      <c r="D72">
        <f t="shared" si="7"/>
        <v>-0.25237723256253436</v>
      </c>
      <c r="E72">
        <f t="shared" si="8"/>
        <v>1.1958996524092338</v>
      </c>
      <c r="F72">
        <f t="shared" si="9"/>
        <v>246.48999999999998</v>
      </c>
      <c r="G72">
        <f t="shared" si="10"/>
        <v>3869.8929999999996</v>
      </c>
      <c r="H72">
        <f t="shared" si="11"/>
        <v>-6.3694267515923567E-2</v>
      </c>
      <c r="I72">
        <f t="shared" si="12"/>
        <v>-4.0569597143900364E-3</v>
      </c>
    </row>
    <row r="73" spans="1:10" x14ac:dyDescent="0.3">
      <c r="A73" s="2">
        <v>15.4</v>
      </c>
      <c r="B73" s="2">
        <v>41</v>
      </c>
      <c r="C73" s="2">
        <v>55</v>
      </c>
      <c r="D73">
        <f t="shared" si="7"/>
        <v>-0.25482359571881275</v>
      </c>
      <c r="E73">
        <f t="shared" si="8"/>
        <v>1.1875207208364631</v>
      </c>
      <c r="F73">
        <f t="shared" si="9"/>
        <v>237.16000000000003</v>
      </c>
      <c r="G73">
        <f t="shared" si="10"/>
        <v>3652.2640000000006</v>
      </c>
      <c r="H73">
        <f t="shared" si="11"/>
        <v>-6.4935064935064929E-2</v>
      </c>
      <c r="I73">
        <f t="shared" si="12"/>
        <v>-4.2165626581210994E-3</v>
      </c>
    </row>
    <row r="74" spans="1:10" x14ac:dyDescent="0.3">
      <c r="A74" s="2">
        <v>14.3</v>
      </c>
      <c r="B74" s="2">
        <v>41</v>
      </c>
      <c r="C74" s="2">
        <v>55</v>
      </c>
      <c r="D74">
        <f t="shared" si="7"/>
        <v>-0.2644429426739725</v>
      </c>
      <c r="E74">
        <f t="shared" si="8"/>
        <v>1.1553360374650619</v>
      </c>
      <c r="F74">
        <f t="shared" si="9"/>
        <v>204.49</v>
      </c>
      <c r="G74">
        <f t="shared" si="10"/>
        <v>2924.2070000000003</v>
      </c>
      <c r="H74">
        <f t="shared" si="11"/>
        <v>-6.9930069930069921E-2</v>
      </c>
      <c r="I74">
        <f t="shared" si="12"/>
        <v>-4.8902146804244706E-3</v>
      </c>
    </row>
    <row r="75" spans="1:10" x14ac:dyDescent="0.3">
      <c r="A75" s="2">
        <v>11.8</v>
      </c>
      <c r="B75" s="2">
        <v>40</v>
      </c>
      <c r="C75" s="2">
        <v>39</v>
      </c>
      <c r="D75">
        <f t="shared" si="7"/>
        <v>-0.291111254869791</v>
      </c>
      <c r="E75">
        <f t="shared" si="8"/>
        <v>1.0718820073061255</v>
      </c>
      <c r="F75">
        <f t="shared" si="9"/>
        <v>139.24</v>
      </c>
      <c r="G75">
        <f t="shared" si="10"/>
        <v>1643.0320000000002</v>
      </c>
      <c r="H75">
        <f t="shared" si="11"/>
        <v>-8.4745762711864403E-2</v>
      </c>
      <c r="I75">
        <f t="shared" si="12"/>
        <v>-7.1818442976156272E-3</v>
      </c>
    </row>
    <row r="76" spans="1:10" x14ac:dyDescent="0.3">
      <c r="A76" s="2">
        <v>9.6999999999999993</v>
      </c>
      <c r="B76" s="2">
        <v>40</v>
      </c>
      <c r="C76" s="2">
        <v>28</v>
      </c>
      <c r="D76">
        <f t="shared" si="7"/>
        <v>-0.32108064953396781</v>
      </c>
      <c r="E76">
        <f t="shared" si="8"/>
        <v>0.98677173426624487</v>
      </c>
      <c r="F76">
        <f t="shared" si="9"/>
        <v>94.089999999999989</v>
      </c>
      <c r="G76">
        <f t="shared" si="10"/>
        <v>912.67299999999977</v>
      </c>
      <c r="H76">
        <f t="shared" si="11"/>
        <v>-0.10309278350515465</v>
      </c>
      <c r="I76">
        <f t="shared" si="12"/>
        <v>-1.0628122010840686E-2</v>
      </c>
    </row>
    <row r="77" spans="1:10" x14ac:dyDescent="0.3">
      <c r="A77" s="2">
        <v>9.6</v>
      </c>
      <c r="B77" s="2">
        <v>40</v>
      </c>
      <c r="C77" s="2">
        <v>37</v>
      </c>
      <c r="D77">
        <f t="shared" si="7"/>
        <v>-0.3227486121839514</v>
      </c>
      <c r="E77">
        <f t="shared" si="8"/>
        <v>0.98227123303956843</v>
      </c>
      <c r="F77">
        <f t="shared" si="9"/>
        <v>92.16</v>
      </c>
      <c r="G77">
        <f t="shared" si="10"/>
        <v>884.73599999999999</v>
      </c>
      <c r="H77">
        <f t="shared" si="11"/>
        <v>-0.10416666666666667</v>
      </c>
      <c r="I77">
        <f t="shared" si="12"/>
        <v>-1.0850694444444444E-2</v>
      </c>
    </row>
    <row r="78" spans="1:10" x14ac:dyDescent="0.3">
      <c r="A78" s="2">
        <v>10.199999999999999</v>
      </c>
      <c r="B78" s="2">
        <v>38</v>
      </c>
      <c r="C78" s="2">
        <v>58</v>
      </c>
      <c r="D78">
        <f t="shared" si="7"/>
        <v>-0.31311214554257477</v>
      </c>
      <c r="E78">
        <f t="shared" si="8"/>
        <v>1.0086001717619175</v>
      </c>
      <c r="F78">
        <f t="shared" si="9"/>
        <v>104.03999999999999</v>
      </c>
      <c r="G78">
        <f t="shared" si="10"/>
        <v>1061.2079999999999</v>
      </c>
      <c r="H78">
        <f t="shared" si="11"/>
        <v>-9.8039215686274522E-2</v>
      </c>
      <c r="I78">
        <f t="shared" si="12"/>
        <v>-9.6116878123798551E-3</v>
      </c>
    </row>
    <row r="79" spans="1:10" x14ac:dyDescent="0.3">
      <c r="A79" s="2">
        <v>11.3</v>
      </c>
      <c r="B79" s="2">
        <v>38</v>
      </c>
      <c r="C79" s="2">
        <v>67</v>
      </c>
      <c r="D79">
        <f t="shared" si="7"/>
        <v>-0.29748205865436478</v>
      </c>
      <c r="E79">
        <f t="shared" si="8"/>
        <v>1.0530784434834197</v>
      </c>
      <c r="F79">
        <f t="shared" si="9"/>
        <v>127.69000000000001</v>
      </c>
      <c r="G79">
        <f t="shared" si="10"/>
        <v>1442.8970000000002</v>
      </c>
      <c r="H79">
        <f t="shared" si="11"/>
        <v>-8.8495575221238937E-2</v>
      </c>
      <c r="I79">
        <f t="shared" si="12"/>
        <v>-7.8314668337379576E-3</v>
      </c>
    </row>
    <row r="80" spans="1:10" x14ac:dyDescent="0.3">
      <c r="A80" s="2">
        <v>14.3</v>
      </c>
      <c r="B80" s="2">
        <v>32</v>
      </c>
      <c r="C80" s="2">
        <v>186</v>
      </c>
      <c r="D80">
        <f t="shared" si="7"/>
        <v>-0.2644429426739725</v>
      </c>
      <c r="E80">
        <f t="shared" si="8"/>
        <v>1.1553360374650619</v>
      </c>
      <c r="F80">
        <f t="shared" si="9"/>
        <v>204.49</v>
      </c>
      <c r="G80">
        <f t="shared" si="10"/>
        <v>2924.2070000000003</v>
      </c>
      <c r="H80">
        <f t="shared" si="11"/>
        <v>-6.9930069930069921E-2</v>
      </c>
      <c r="I80">
        <f t="shared" si="12"/>
        <v>-4.8902146804244706E-3</v>
      </c>
    </row>
    <row r="81" spans="1:9" x14ac:dyDescent="0.3">
      <c r="A81" s="2">
        <v>14.8</v>
      </c>
      <c r="B81" s="2">
        <v>37</v>
      </c>
      <c r="C81" s="2">
        <v>226</v>
      </c>
      <c r="D81">
        <f t="shared" si="7"/>
        <v>-0.25993762245501817</v>
      </c>
      <c r="E81">
        <f t="shared" si="8"/>
        <v>1.1702617153949575</v>
      </c>
      <c r="F81">
        <f t="shared" si="9"/>
        <v>219.04000000000002</v>
      </c>
      <c r="G81">
        <f t="shared" si="10"/>
        <v>3241.7920000000004</v>
      </c>
      <c r="H81">
        <f t="shared" si="11"/>
        <v>-6.7567567567567557E-2</v>
      </c>
      <c r="I81">
        <f t="shared" si="12"/>
        <v>-4.5653761869978082E-3</v>
      </c>
    </row>
    <row r="113" spans="1:14" x14ac:dyDescent="0.3">
      <c r="A113" s="34" t="s">
        <v>85</v>
      </c>
      <c r="B113" s="30"/>
      <c r="C113" s="30"/>
      <c r="D113" s="30"/>
    </row>
    <row r="115" spans="1:14" ht="16.2" thickBot="1" x14ac:dyDescent="0.35">
      <c r="A115" s="1" t="s">
        <v>1</v>
      </c>
      <c r="B115" s="1" t="s">
        <v>2</v>
      </c>
      <c r="C115" s="1" t="s">
        <v>3</v>
      </c>
      <c r="D115" s="1" t="s">
        <v>43</v>
      </c>
      <c r="E115" s="1" t="s">
        <v>44</v>
      </c>
      <c r="F115" s="1" t="s">
        <v>45</v>
      </c>
    </row>
    <row r="116" spans="1:14" ht="46.8" x14ac:dyDescent="0.3">
      <c r="A116" s="2">
        <v>15.6</v>
      </c>
      <c r="B116" s="2">
        <v>44</v>
      </c>
      <c r="C116" s="2">
        <v>54</v>
      </c>
      <c r="D116">
        <f>B116*C116</f>
        <v>2376</v>
      </c>
      <c r="E116" s="14">
        <f>E24</f>
        <v>-5.1652892561983473E-4</v>
      </c>
      <c r="F116" s="14">
        <f>-1/C116^2</f>
        <v>-3.4293552812071328E-4</v>
      </c>
      <c r="H116" s="33"/>
      <c r="I116" s="33" t="s">
        <v>1</v>
      </c>
      <c r="J116" s="33" t="s">
        <v>2</v>
      </c>
      <c r="K116" s="33" t="s">
        <v>3</v>
      </c>
      <c r="L116" s="33" t="s">
        <v>43</v>
      </c>
      <c r="M116" s="33" t="s">
        <v>44</v>
      </c>
      <c r="N116" s="33" t="s">
        <v>45</v>
      </c>
    </row>
    <row r="117" spans="1:14" x14ac:dyDescent="0.3">
      <c r="A117" s="2">
        <v>15.7</v>
      </c>
      <c r="B117" s="2">
        <v>43</v>
      </c>
      <c r="C117" s="2">
        <v>52</v>
      </c>
      <c r="D117">
        <f t="shared" ref="D117:D126" si="13">B117*C117</f>
        <v>2236</v>
      </c>
      <c r="E117" s="14">
        <f t="shared" ref="E117:E126" si="14">E25</f>
        <v>-5.4083288263926451E-4</v>
      </c>
      <c r="F117" s="14">
        <f t="shared" ref="F117:F126" si="15">-1/C117^2</f>
        <v>-3.6982248520710058E-4</v>
      </c>
      <c r="H117" t="s">
        <v>1</v>
      </c>
      <c r="I117">
        <v>1</v>
      </c>
    </row>
    <row r="118" spans="1:14" x14ac:dyDescent="0.3">
      <c r="A118" s="2">
        <v>15.4</v>
      </c>
      <c r="B118" s="2">
        <v>41</v>
      </c>
      <c r="C118" s="2">
        <v>55</v>
      </c>
      <c r="D118">
        <f t="shared" si="13"/>
        <v>2255</v>
      </c>
      <c r="E118" s="14">
        <f t="shared" si="14"/>
        <v>-5.9488399762046404E-4</v>
      </c>
      <c r="F118" s="14">
        <f t="shared" si="15"/>
        <v>-3.3057851239669424E-4</v>
      </c>
      <c r="H118" t="s">
        <v>2</v>
      </c>
      <c r="I118" s="15">
        <v>0.19056261407545963</v>
      </c>
      <c r="J118">
        <v>1</v>
      </c>
    </row>
    <row r="119" spans="1:14" x14ac:dyDescent="0.3">
      <c r="A119" s="2">
        <v>14.3</v>
      </c>
      <c r="B119" s="2">
        <v>41</v>
      </c>
      <c r="C119" s="2">
        <v>55</v>
      </c>
      <c r="D119">
        <f t="shared" si="13"/>
        <v>2255</v>
      </c>
      <c r="E119" s="14">
        <f t="shared" si="14"/>
        <v>-5.9488399762046404E-4</v>
      </c>
      <c r="F119" s="14">
        <f t="shared" si="15"/>
        <v>-3.3057851239669424E-4</v>
      </c>
      <c r="H119" t="s">
        <v>3</v>
      </c>
      <c r="I119" s="15">
        <v>0.38361571401459943</v>
      </c>
      <c r="J119" s="15">
        <v>-0.69842518957727295</v>
      </c>
      <c r="K119">
        <v>1</v>
      </c>
    </row>
    <row r="120" spans="1:14" x14ac:dyDescent="0.3">
      <c r="A120" s="2">
        <v>11.8</v>
      </c>
      <c r="B120" s="2">
        <v>40</v>
      </c>
      <c r="C120" s="2">
        <v>39</v>
      </c>
      <c r="D120">
        <f t="shared" si="13"/>
        <v>1560</v>
      </c>
      <c r="E120" s="14">
        <f t="shared" si="14"/>
        <v>-6.2500000000000001E-4</v>
      </c>
      <c r="F120" s="14">
        <f t="shared" si="15"/>
        <v>-6.5746219592373442E-4</v>
      </c>
      <c r="H120" s="20" t="s">
        <v>43</v>
      </c>
      <c r="I120" s="15">
        <v>0.42612642417977858</v>
      </c>
      <c r="J120" s="15">
        <v>-0.61656637993092089</v>
      </c>
      <c r="K120" s="25">
        <v>0.99250372563581779</v>
      </c>
      <c r="L120">
        <v>1</v>
      </c>
    </row>
    <row r="121" spans="1:14" x14ac:dyDescent="0.3">
      <c r="A121" s="2">
        <v>9.6999999999999993</v>
      </c>
      <c r="B121" s="2">
        <v>40</v>
      </c>
      <c r="C121" s="2">
        <v>28</v>
      </c>
      <c r="D121">
        <f t="shared" si="13"/>
        <v>1120</v>
      </c>
      <c r="E121" s="14">
        <f t="shared" si="14"/>
        <v>-6.2500000000000001E-4</v>
      </c>
      <c r="F121" s="14">
        <f t="shared" si="15"/>
        <v>-1.2755102040816326E-3</v>
      </c>
      <c r="H121" s="20" t="s">
        <v>44</v>
      </c>
      <c r="I121" s="15">
        <v>8.7541283431844655E-2</v>
      </c>
      <c r="J121" s="25">
        <v>0.98607386091824922</v>
      </c>
      <c r="K121" s="15">
        <v>-0.71638818863582832</v>
      </c>
      <c r="L121" s="15">
        <v>-0.62928913207282144</v>
      </c>
      <c r="M121">
        <v>1</v>
      </c>
    </row>
    <row r="122" spans="1:14" ht="16.2" thickBot="1" x14ac:dyDescent="0.35">
      <c r="A122" s="2">
        <v>9.6</v>
      </c>
      <c r="B122" s="2">
        <v>40</v>
      </c>
      <c r="C122" s="2">
        <v>37</v>
      </c>
      <c r="D122">
        <f t="shared" si="13"/>
        <v>1480</v>
      </c>
      <c r="E122" s="14">
        <f t="shared" si="14"/>
        <v>-6.2500000000000001E-4</v>
      </c>
      <c r="F122" s="14">
        <f t="shared" si="15"/>
        <v>-7.3046018991964939E-4</v>
      </c>
      <c r="H122" s="4" t="s">
        <v>45</v>
      </c>
      <c r="I122" s="16">
        <v>0.60962748556284763</v>
      </c>
      <c r="J122" s="16">
        <v>-0.37405117419618628</v>
      </c>
      <c r="K122" s="16">
        <v>0.66595677950371168</v>
      </c>
      <c r="L122" s="16">
        <v>0.67750108001748222</v>
      </c>
      <c r="M122" s="16">
        <v>-0.41253739894278491</v>
      </c>
      <c r="N122" s="4">
        <v>1</v>
      </c>
    </row>
    <row r="123" spans="1:14" x14ac:dyDescent="0.3">
      <c r="A123" s="2">
        <v>10.199999999999999</v>
      </c>
      <c r="B123" s="2">
        <v>38</v>
      </c>
      <c r="C123" s="2">
        <v>58</v>
      </c>
      <c r="D123">
        <f t="shared" si="13"/>
        <v>2204</v>
      </c>
      <c r="E123" s="14">
        <f t="shared" si="14"/>
        <v>-6.925207756232687E-4</v>
      </c>
      <c r="F123" s="14">
        <f t="shared" si="15"/>
        <v>-2.9726516052318666E-4</v>
      </c>
    </row>
    <row r="124" spans="1:14" x14ac:dyDescent="0.3">
      <c r="A124" s="2">
        <v>11.3</v>
      </c>
      <c r="B124" s="2">
        <v>38</v>
      </c>
      <c r="C124" s="2">
        <v>67</v>
      </c>
      <c r="D124">
        <f t="shared" si="13"/>
        <v>2546</v>
      </c>
      <c r="E124" s="14">
        <f t="shared" si="14"/>
        <v>-6.925207756232687E-4</v>
      </c>
      <c r="F124" s="14">
        <f t="shared" si="15"/>
        <v>-2.2276676319893073E-4</v>
      </c>
      <c r="H124" t="s">
        <v>86</v>
      </c>
    </row>
    <row r="125" spans="1:14" x14ac:dyDescent="0.3">
      <c r="A125" s="2">
        <v>14.3</v>
      </c>
      <c r="B125" s="2">
        <v>32</v>
      </c>
      <c r="C125" s="2">
        <v>186</v>
      </c>
      <c r="D125">
        <f t="shared" si="13"/>
        <v>5952</v>
      </c>
      <c r="E125" s="14">
        <f t="shared" si="14"/>
        <v>-9.765625E-4</v>
      </c>
      <c r="F125" s="14">
        <f t="shared" si="15"/>
        <v>-2.8905075731298415E-5</v>
      </c>
    </row>
    <row r="126" spans="1:14" x14ac:dyDescent="0.3">
      <c r="A126" s="2">
        <v>14.8</v>
      </c>
      <c r="B126" s="2">
        <v>37</v>
      </c>
      <c r="C126" s="2">
        <v>226</v>
      </c>
      <c r="D126">
        <f t="shared" si="13"/>
        <v>8362</v>
      </c>
      <c r="E126" s="14">
        <f t="shared" si="14"/>
        <v>-7.3046018991964939E-4</v>
      </c>
      <c r="F126" s="14">
        <f t="shared" si="15"/>
        <v>-1.9578667084344897E-5</v>
      </c>
    </row>
    <row r="129" spans="1:5" x14ac:dyDescent="0.3">
      <c r="A129" s="34" t="s">
        <v>141</v>
      </c>
      <c r="B129" s="30"/>
      <c r="C129" s="30"/>
      <c r="D129" s="30"/>
    </row>
    <row r="130" spans="1:5" x14ac:dyDescent="0.3">
      <c r="A130" t="s">
        <v>87</v>
      </c>
    </row>
    <row r="132" spans="1:5" x14ac:dyDescent="0.3">
      <c r="A132" s="26" t="s">
        <v>142</v>
      </c>
      <c r="B132" s="26"/>
    </row>
    <row r="133" spans="1:5" x14ac:dyDescent="0.3">
      <c r="A133" s="35" t="s">
        <v>29</v>
      </c>
      <c r="B133" s="35" t="s">
        <v>30</v>
      </c>
      <c r="C133" s="8" t="s">
        <v>23</v>
      </c>
      <c r="D133" s="8" t="s">
        <v>24</v>
      </c>
      <c r="E133" s="35" t="s">
        <v>33</v>
      </c>
    </row>
    <row r="134" spans="1:5" x14ac:dyDescent="0.3">
      <c r="A134" s="36" t="s">
        <v>0</v>
      </c>
      <c r="B134" s="36" t="s">
        <v>31</v>
      </c>
      <c r="C134" s="37">
        <v>0.58235955602907663</v>
      </c>
      <c r="D134" s="37">
        <v>0.57462171142068585</v>
      </c>
      <c r="E134" s="37">
        <v>3.6314109883272709E-2</v>
      </c>
    </row>
    <row r="135" spans="1:5" x14ac:dyDescent="0.3">
      <c r="A135" s="36" t="s">
        <v>0</v>
      </c>
      <c r="B135" s="36" t="s">
        <v>32</v>
      </c>
      <c r="C135" s="37">
        <v>1.2461895969781953</v>
      </c>
      <c r="D135" s="37">
        <v>0.24415543222823524</v>
      </c>
      <c r="E135" s="37">
        <v>0.14716101603893103</v>
      </c>
    </row>
    <row r="136" spans="1:5" x14ac:dyDescent="0.3">
      <c r="A136" s="36" t="s">
        <v>0</v>
      </c>
      <c r="B136" s="35" t="s">
        <v>88</v>
      </c>
      <c r="C136" s="37">
        <v>0.26363597715950393</v>
      </c>
      <c r="D136" s="37">
        <v>0.79799735979522324</v>
      </c>
      <c r="E136" s="37">
        <v>7.6634763048946388E-3</v>
      </c>
    </row>
    <row r="137" spans="1:5" x14ac:dyDescent="0.3">
      <c r="A137" s="38" t="s">
        <v>0</v>
      </c>
      <c r="B137" s="39" t="s">
        <v>78</v>
      </c>
      <c r="C137" s="40">
        <v>2.3071906781405804</v>
      </c>
      <c r="D137" s="40">
        <v>4.6449581450837857E-2</v>
      </c>
      <c r="E137" s="40">
        <v>0.37164567115368008</v>
      </c>
    </row>
    <row r="138" spans="1:5" x14ac:dyDescent="0.3">
      <c r="A138" s="36" t="s">
        <v>0</v>
      </c>
      <c r="B138" s="36" t="s">
        <v>43</v>
      </c>
      <c r="C138" s="37">
        <v>1.4130990128993071</v>
      </c>
      <c r="D138" s="37">
        <v>0.19126448317520173</v>
      </c>
      <c r="E138" s="37">
        <v>0.18158372938424472</v>
      </c>
    </row>
    <row r="140" spans="1:5" x14ac:dyDescent="0.3">
      <c r="A140" s="17" t="s">
        <v>5</v>
      </c>
      <c r="B140" s="17" t="s">
        <v>47</v>
      </c>
      <c r="C140" s="9"/>
    </row>
    <row r="141" spans="1:5" ht="16.2" thickBot="1" x14ac:dyDescent="0.35"/>
    <row r="142" spans="1:5" x14ac:dyDescent="0.3">
      <c r="A142" s="6" t="s">
        <v>6</v>
      </c>
      <c r="B142" s="6"/>
    </row>
    <row r="143" spans="1:5" x14ac:dyDescent="0.3">
      <c r="A143" t="s">
        <v>7</v>
      </c>
      <c r="B143">
        <v>0.19056261407546002</v>
      </c>
    </row>
    <row r="144" spans="1:5" x14ac:dyDescent="0.3">
      <c r="A144" t="s">
        <v>8</v>
      </c>
      <c r="B144" s="15">
        <v>3.6314109883272709E-2</v>
      </c>
    </row>
    <row r="145" spans="1:9" x14ac:dyDescent="0.3">
      <c r="A145" t="s">
        <v>9</v>
      </c>
      <c r="B145">
        <v>-7.0762100129696998E-2</v>
      </c>
    </row>
    <row r="146" spans="1:9" x14ac:dyDescent="0.3">
      <c r="A146" t="s">
        <v>10</v>
      </c>
      <c r="B146">
        <v>2.5565849376091294</v>
      </c>
    </row>
    <row r="147" spans="1:9" ht="16.2" thickBot="1" x14ac:dyDescent="0.35">
      <c r="A147" s="4" t="s">
        <v>11</v>
      </c>
      <c r="B147" s="4">
        <v>11</v>
      </c>
    </row>
    <row r="149" spans="1:9" ht="16.2" thickBot="1" x14ac:dyDescent="0.35">
      <c r="A149" t="s">
        <v>12</v>
      </c>
    </row>
    <row r="150" spans="1:9" x14ac:dyDescent="0.3">
      <c r="A150" s="5"/>
      <c r="B150" s="5" t="s">
        <v>17</v>
      </c>
      <c r="C150" s="5" t="s">
        <v>18</v>
      </c>
      <c r="D150" s="5" t="s">
        <v>19</v>
      </c>
      <c r="E150" s="5" t="s">
        <v>20</v>
      </c>
      <c r="F150" s="5" t="s">
        <v>21</v>
      </c>
    </row>
    <row r="151" spans="1:9" x14ac:dyDescent="0.3">
      <c r="A151" t="s">
        <v>13</v>
      </c>
      <c r="B151">
        <v>1</v>
      </c>
      <c r="C151">
        <v>2.2166792929292995</v>
      </c>
      <c r="D151">
        <v>2.2166792929292995</v>
      </c>
      <c r="E151">
        <v>0.33914265249838532</v>
      </c>
      <c r="F151">
        <v>0.57462171142068474</v>
      </c>
    </row>
    <row r="152" spans="1:9" x14ac:dyDescent="0.3">
      <c r="A152" t="s">
        <v>14</v>
      </c>
      <c r="B152">
        <v>9</v>
      </c>
      <c r="C152">
        <v>58.825138888888887</v>
      </c>
      <c r="D152">
        <v>6.5361265432098765</v>
      </c>
    </row>
    <row r="153" spans="1:9" ht="16.2" thickBot="1" x14ac:dyDescent="0.35">
      <c r="A153" s="4" t="s">
        <v>15</v>
      </c>
      <c r="B153" s="4">
        <v>10</v>
      </c>
      <c r="C153" s="4">
        <v>61.041818181818186</v>
      </c>
      <c r="D153" s="4"/>
      <c r="E153" s="4"/>
      <c r="F153" s="4"/>
    </row>
    <row r="154" spans="1:9" ht="16.2" thickBot="1" x14ac:dyDescent="0.35"/>
    <row r="155" spans="1:9" x14ac:dyDescent="0.3">
      <c r="A155" s="5"/>
      <c r="B155" s="5" t="s">
        <v>22</v>
      </c>
      <c r="C155" s="5" t="s">
        <v>10</v>
      </c>
      <c r="D155" s="5" t="s">
        <v>23</v>
      </c>
      <c r="E155" s="5" t="s">
        <v>24</v>
      </c>
      <c r="F155" s="5" t="s">
        <v>25</v>
      </c>
      <c r="G155" s="5" t="s">
        <v>26</v>
      </c>
      <c r="H155" s="5" t="s">
        <v>27</v>
      </c>
      <c r="I155" s="5" t="s">
        <v>28</v>
      </c>
    </row>
    <row r="156" spans="1:9" x14ac:dyDescent="0.3">
      <c r="A156" t="s">
        <v>16</v>
      </c>
      <c r="B156">
        <v>7.2326388888888964</v>
      </c>
      <c r="C156">
        <v>9.8867014043284662</v>
      </c>
      <c r="D156">
        <v>0.73155227341268714</v>
      </c>
      <c r="E156">
        <v>0.48305375908368631</v>
      </c>
      <c r="F156">
        <v>-15.13263350935982</v>
      </c>
      <c r="G156">
        <v>29.597911287137613</v>
      </c>
      <c r="H156">
        <v>-15.13263350935982</v>
      </c>
      <c r="I156">
        <v>29.597911287137613</v>
      </c>
    </row>
    <row r="157" spans="1:9" ht="16.2" thickBot="1" x14ac:dyDescent="0.35">
      <c r="A157" s="4" t="s">
        <v>2</v>
      </c>
      <c r="B157" s="4">
        <v>0.14548611111111087</v>
      </c>
      <c r="C157" s="4">
        <v>0.24982179755602207</v>
      </c>
      <c r="D157" s="4">
        <v>0.58235955602907663</v>
      </c>
      <c r="E157" s="4">
        <v>0.57462171142068585</v>
      </c>
      <c r="F157" s="4">
        <v>-0.4196500576533676</v>
      </c>
      <c r="G157" s="4">
        <v>0.71062227987558935</v>
      </c>
      <c r="H157" s="4">
        <v>-0.4196500576533676</v>
      </c>
      <c r="I157" s="4">
        <v>0.71062227987558935</v>
      </c>
    </row>
    <row r="161" spans="1:9" x14ac:dyDescent="0.3">
      <c r="A161" s="17" t="s">
        <v>5</v>
      </c>
      <c r="B161" s="17" t="s">
        <v>48</v>
      </c>
    </row>
    <row r="162" spans="1:9" ht="16.2" thickBot="1" x14ac:dyDescent="0.35"/>
    <row r="163" spans="1:9" x14ac:dyDescent="0.3">
      <c r="A163" s="6" t="s">
        <v>6</v>
      </c>
      <c r="B163" s="6"/>
    </row>
    <row r="164" spans="1:9" x14ac:dyDescent="0.3">
      <c r="A164" t="s">
        <v>7</v>
      </c>
      <c r="B164">
        <v>0.38361571401459954</v>
      </c>
    </row>
    <row r="165" spans="1:9" x14ac:dyDescent="0.3">
      <c r="A165" t="s">
        <v>8</v>
      </c>
      <c r="B165">
        <v>0.14716101603893103</v>
      </c>
    </row>
    <row r="166" spans="1:9" x14ac:dyDescent="0.3">
      <c r="A166" t="s">
        <v>9</v>
      </c>
      <c r="B166">
        <v>5.2401128932145595E-2</v>
      </c>
    </row>
    <row r="167" spans="1:9" x14ac:dyDescent="0.3">
      <c r="A167" t="s">
        <v>10</v>
      </c>
      <c r="B167">
        <v>2.4050604565586315</v>
      </c>
    </row>
    <row r="168" spans="1:9" ht="16.2" thickBot="1" x14ac:dyDescent="0.35">
      <c r="A168" s="4" t="s">
        <v>11</v>
      </c>
      <c r="B168" s="4">
        <v>11</v>
      </c>
    </row>
    <row r="170" spans="1:9" ht="16.2" thickBot="1" x14ac:dyDescent="0.35">
      <c r="A170" t="s">
        <v>12</v>
      </c>
    </row>
    <row r="171" spans="1:9" x14ac:dyDescent="0.3">
      <c r="A171" s="5"/>
      <c r="B171" s="5" t="s">
        <v>17</v>
      </c>
      <c r="C171" s="5" t="s">
        <v>18</v>
      </c>
      <c r="D171" s="5" t="s">
        <v>19</v>
      </c>
      <c r="E171" s="5" t="s">
        <v>20</v>
      </c>
      <c r="F171" s="5" t="s">
        <v>21</v>
      </c>
    </row>
    <row r="172" spans="1:9" x14ac:dyDescent="0.3">
      <c r="A172" t="s">
        <v>13</v>
      </c>
      <c r="B172">
        <v>1</v>
      </c>
      <c r="C172">
        <v>8.9829759845000581</v>
      </c>
      <c r="D172">
        <v>8.9829759845000581</v>
      </c>
      <c r="E172">
        <v>1.5529885116166766</v>
      </c>
      <c r="F172">
        <v>0.24415543222823524</v>
      </c>
    </row>
    <row r="173" spans="1:9" x14ac:dyDescent="0.3">
      <c r="A173" t="s">
        <v>14</v>
      </c>
      <c r="B173">
        <v>9</v>
      </c>
      <c r="C173">
        <v>52.058842197318128</v>
      </c>
      <c r="D173">
        <v>5.7843157997020143</v>
      </c>
    </row>
    <row r="174" spans="1:9" ht="16.2" thickBot="1" x14ac:dyDescent="0.35">
      <c r="A174" s="4" t="s">
        <v>15</v>
      </c>
      <c r="B174" s="4">
        <v>10</v>
      </c>
      <c r="C174" s="4">
        <v>61.041818181818186</v>
      </c>
      <c r="D174" s="4"/>
      <c r="E174" s="4"/>
      <c r="F174" s="4"/>
    </row>
    <row r="175" spans="1:9" ht="16.2" thickBot="1" x14ac:dyDescent="0.35"/>
    <row r="176" spans="1:9" x14ac:dyDescent="0.3">
      <c r="A176" s="5"/>
      <c r="B176" s="5" t="s">
        <v>22</v>
      </c>
      <c r="C176" s="5" t="s">
        <v>10</v>
      </c>
      <c r="D176" s="5" t="s">
        <v>23</v>
      </c>
      <c r="E176" s="5" t="s">
        <v>24</v>
      </c>
      <c r="F176" s="5" t="s">
        <v>25</v>
      </c>
      <c r="G176" s="5" t="s">
        <v>26</v>
      </c>
      <c r="H176" s="5" t="s">
        <v>27</v>
      </c>
      <c r="I176" s="5" t="s">
        <v>28</v>
      </c>
    </row>
    <row r="177" spans="1:9" x14ac:dyDescent="0.3">
      <c r="A177" t="s">
        <v>16</v>
      </c>
      <c r="B177">
        <v>11.834700395154496</v>
      </c>
      <c r="C177">
        <v>1.166100644178244</v>
      </c>
      <c r="D177">
        <v>10.14895279771881</v>
      </c>
      <c r="E177">
        <v>3.1634634065449851E-6</v>
      </c>
      <c r="F177">
        <v>9.1967974703830802</v>
      </c>
      <c r="G177">
        <v>14.472603319925911</v>
      </c>
      <c r="H177">
        <v>9.1967974703830802</v>
      </c>
      <c r="I177">
        <v>14.472603319925911</v>
      </c>
    </row>
    <row r="178" spans="1:9" ht="16.2" thickBot="1" x14ac:dyDescent="0.35">
      <c r="A178" s="4" t="s">
        <v>3</v>
      </c>
      <c r="B178" s="4">
        <v>1.4607112780980772E-2</v>
      </c>
      <c r="C178" s="4">
        <v>1.172142089486272E-2</v>
      </c>
      <c r="D178" s="4">
        <v>1.2461895969781953</v>
      </c>
      <c r="E178" s="4">
        <v>0.24415543222823524</v>
      </c>
      <c r="F178" s="4">
        <v>-1.1908583454505479E-2</v>
      </c>
      <c r="G178" s="4">
        <v>4.1122809016467018E-2</v>
      </c>
      <c r="H178" s="4">
        <v>-1.1908583454505479E-2</v>
      </c>
      <c r="I178" s="4">
        <v>4.1122809016467018E-2</v>
      </c>
    </row>
    <row r="181" spans="1:9" x14ac:dyDescent="0.3">
      <c r="A181" s="17" t="s">
        <v>5</v>
      </c>
      <c r="B181" s="17" t="s">
        <v>49</v>
      </c>
    </row>
    <row r="182" spans="1:9" ht="16.2" thickBot="1" x14ac:dyDescent="0.35"/>
    <row r="183" spans="1:9" x14ac:dyDescent="0.3">
      <c r="A183" s="6" t="s">
        <v>6</v>
      </c>
      <c r="B183" s="6"/>
    </row>
    <row r="184" spans="1:9" x14ac:dyDescent="0.3">
      <c r="A184" t="s">
        <v>7</v>
      </c>
      <c r="B184">
        <v>8.7541283431845113E-2</v>
      </c>
    </row>
    <row r="185" spans="1:9" x14ac:dyDescent="0.3">
      <c r="A185" t="s">
        <v>8</v>
      </c>
      <c r="B185">
        <v>7.6634763048946388E-3</v>
      </c>
    </row>
    <row r="186" spans="1:9" x14ac:dyDescent="0.3">
      <c r="A186" t="s">
        <v>9</v>
      </c>
      <c r="B186">
        <v>-0.10259613743900596</v>
      </c>
    </row>
    <row r="187" spans="1:9" x14ac:dyDescent="0.3">
      <c r="A187" t="s">
        <v>10</v>
      </c>
      <c r="B187">
        <v>2.5943105625488792</v>
      </c>
    </row>
    <row r="188" spans="1:9" ht="16.2" thickBot="1" x14ac:dyDescent="0.35">
      <c r="A188" s="4" t="s">
        <v>11</v>
      </c>
      <c r="B188" s="4">
        <v>11</v>
      </c>
    </row>
    <row r="190" spans="1:9" ht="16.2" thickBot="1" x14ac:dyDescent="0.35">
      <c r="A190" t="s">
        <v>12</v>
      </c>
    </row>
    <row r="191" spans="1:9" x14ac:dyDescent="0.3">
      <c r="A191" s="5"/>
      <c r="B191" s="5" t="s">
        <v>17</v>
      </c>
      <c r="C191" s="5" t="s">
        <v>18</v>
      </c>
      <c r="D191" s="5" t="s">
        <v>19</v>
      </c>
      <c r="E191" s="5" t="s">
        <v>20</v>
      </c>
      <c r="F191" s="5" t="s">
        <v>21</v>
      </c>
    </row>
    <row r="192" spans="1:9" x14ac:dyDescent="0.3">
      <c r="A192" t="s">
        <v>13</v>
      </c>
      <c r="B192">
        <v>1</v>
      </c>
      <c r="C192">
        <v>0.4677925272440504</v>
      </c>
      <c r="D192">
        <v>0.4677925272440504</v>
      </c>
      <c r="E192">
        <v>6.9503928452847238E-2</v>
      </c>
      <c r="F192">
        <v>0.79799735979522213</v>
      </c>
    </row>
    <row r="193" spans="1:9" x14ac:dyDescent="0.3">
      <c r="A193" t="s">
        <v>14</v>
      </c>
      <c r="B193">
        <v>9</v>
      </c>
      <c r="C193">
        <v>60.574025654574136</v>
      </c>
      <c r="D193">
        <v>6.7304472949526817</v>
      </c>
    </row>
    <row r="194" spans="1:9" ht="16.2" thickBot="1" x14ac:dyDescent="0.35">
      <c r="A194" s="4" t="s">
        <v>15</v>
      </c>
      <c r="B194" s="4">
        <v>10</v>
      </c>
      <c r="C194" s="4">
        <v>61.041818181818186</v>
      </c>
      <c r="D194" s="4"/>
      <c r="E194" s="4"/>
      <c r="F194" s="4"/>
    </row>
    <row r="195" spans="1:9" ht="16.2" thickBot="1" x14ac:dyDescent="0.35"/>
    <row r="196" spans="1:9" x14ac:dyDescent="0.3">
      <c r="A196" s="5"/>
      <c r="B196" s="5" t="s">
        <v>22</v>
      </c>
      <c r="C196" s="5" t="s">
        <v>10</v>
      </c>
      <c r="D196" s="5" t="s">
        <v>23</v>
      </c>
      <c r="E196" s="5" t="s">
        <v>24</v>
      </c>
      <c r="F196" s="5" t="s">
        <v>25</v>
      </c>
      <c r="G196" s="5" t="s">
        <v>26</v>
      </c>
      <c r="H196" s="5" t="s">
        <v>27</v>
      </c>
      <c r="I196" s="5" t="s">
        <v>28</v>
      </c>
    </row>
    <row r="197" spans="1:9" x14ac:dyDescent="0.3">
      <c r="A197" t="s">
        <v>16</v>
      </c>
      <c r="B197">
        <v>14.115615660032395</v>
      </c>
      <c r="C197">
        <v>4.405105324246037</v>
      </c>
      <c r="D197">
        <v>3.2043764271285333</v>
      </c>
      <c r="E197">
        <v>1.0755509760459527E-2</v>
      </c>
      <c r="F197">
        <v>4.1505750979087122</v>
      </c>
      <c r="G197">
        <v>24.08065622215608</v>
      </c>
      <c r="H197">
        <v>4.1505750979087122</v>
      </c>
      <c r="I197">
        <v>24.08065622215608</v>
      </c>
    </row>
    <row r="198" spans="1:9" ht="16.2" thickBot="1" x14ac:dyDescent="0.35">
      <c r="A198" s="4" t="s">
        <v>44</v>
      </c>
      <c r="B198" s="4">
        <v>1742.6440406951983</v>
      </c>
      <c r="C198" s="4">
        <v>6610.0388098429794</v>
      </c>
      <c r="D198" s="4">
        <v>0.26363597715950393</v>
      </c>
      <c r="E198" s="4">
        <v>0.79799735979522324</v>
      </c>
      <c r="F198" s="4">
        <v>-13210.302599365221</v>
      </c>
      <c r="G198" s="4">
        <v>16695.590680755617</v>
      </c>
      <c r="H198" s="4">
        <v>-13210.302599365221</v>
      </c>
      <c r="I198" s="4">
        <v>16695.590680755617</v>
      </c>
    </row>
    <row r="202" spans="1:9" x14ac:dyDescent="0.3">
      <c r="A202" s="17" t="s">
        <v>5</v>
      </c>
      <c r="B202" s="17" t="s">
        <v>50</v>
      </c>
    </row>
    <row r="203" spans="1:9" ht="16.2" thickBot="1" x14ac:dyDescent="0.35"/>
    <row r="204" spans="1:9" x14ac:dyDescent="0.3">
      <c r="A204" s="6" t="s">
        <v>6</v>
      </c>
      <c r="B204" s="6"/>
    </row>
    <row r="205" spans="1:9" x14ac:dyDescent="0.3">
      <c r="A205" t="s">
        <v>7</v>
      </c>
      <c r="B205">
        <v>0.60962748556284774</v>
      </c>
    </row>
    <row r="206" spans="1:9" x14ac:dyDescent="0.3">
      <c r="A206" t="s">
        <v>8</v>
      </c>
      <c r="B206">
        <v>0.37164567115368008</v>
      </c>
    </row>
    <row r="207" spans="1:9" x14ac:dyDescent="0.3">
      <c r="A207" t="s">
        <v>9</v>
      </c>
      <c r="B207">
        <v>0.30182852350408901</v>
      </c>
    </row>
    <row r="208" spans="1:9" x14ac:dyDescent="0.3">
      <c r="A208" t="s">
        <v>10</v>
      </c>
      <c r="B208">
        <v>2.0644044256878291</v>
      </c>
    </row>
    <row r="209" spans="1:9" ht="16.2" thickBot="1" x14ac:dyDescent="0.35">
      <c r="A209" s="4" t="s">
        <v>11</v>
      </c>
      <c r="B209" s="4">
        <v>11</v>
      </c>
    </row>
    <row r="211" spans="1:9" ht="16.2" thickBot="1" x14ac:dyDescent="0.35">
      <c r="A211" t="s">
        <v>12</v>
      </c>
    </row>
    <row r="212" spans="1:9" x14ac:dyDescent="0.3">
      <c r="A212" s="5"/>
      <c r="B212" s="5" t="s">
        <v>17</v>
      </c>
      <c r="C212" s="5" t="s">
        <v>18</v>
      </c>
      <c r="D212" s="5" t="s">
        <v>19</v>
      </c>
      <c r="E212" s="5" t="s">
        <v>20</v>
      </c>
      <c r="F212" s="5" t="s">
        <v>21</v>
      </c>
    </row>
    <row r="213" spans="1:9" x14ac:dyDescent="0.3">
      <c r="A213" t="s">
        <v>13</v>
      </c>
      <c r="B213">
        <v>1</v>
      </c>
      <c r="C213">
        <v>22.685927486622731</v>
      </c>
      <c r="D213">
        <v>22.685927486622731</v>
      </c>
      <c r="E213">
        <v>5.3231288252987898</v>
      </c>
      <c r="F213">
        <v>4.6449581450837919E-2</v>
      </c>
    </row>
    <row r="214" spans="1:9" x14ac:dyDescent="0.3">
      <c r="A214" t="s">
        <v>14</v>
      </c>
      <c r="B214">
        <v>9</v>
      </c>
      <c r="C214">
        <v>38.355890695195455</v>
      </c>
      <c r="D214">
        <v>4.2617656327994951</v>
      </c>
    </row>
    <row r="215" spans="1:9" ht="16.2" thickBot="1" x14ac:dyDescent="0.35">
      <c r="A215" s="4" t="s">
        <v>15</v>
      </c>
      <c r="B215" s="4">
        <v>10</v>
      </c>
      <c r="C215" s="4">
        <v>61.041818181818186</v>
      </c>
      <c r="D215" s="4"/>
      <c r="E215" s="4"/>
      <c r="F215" s="4"/>
    </row>
    <row r="216" spans="1:9" ht="16.2" thickBot="1" x14ac:dyDescent="0.35"/>
    <row r="217" spans="1:9" x14ac:dyDescent="0.3">
      <c r="A217" s="5"/>
      <c r="B217" s="5" t="s">
        <v>22</v>
      </c>
      <c r="C217" s="5" t="s">
        <v>10</v>
      </c>
      <c r="D217" s="5" t="s">
        <v>23</v>
      </c>
      <c r="E217" s="5" t="s">
        <v>24</v>
      </c>
      <c r="F217" s="5" t="s">
        <v>25</v>
      </c>
      <c r="G217" s="5" t="s">
        <v>26</v>
      </c>
      <c r="H217" s="5" t="s">
        <v>27</v>
      </c>
      <c r="I217" s="5" t="s">
        <v>28</v>
      </c>
    </row>
    <row r="218" spans="1:9" x14ac:dyDescent="0.3">
      <c r="A218" t="s">
        <v>16</v>
      </c>
      <c r="B218">
        <v>14.73799294690251</v>
      </c>
      <c r="C218">
        <v>0.98632340369105542</v>
      </c>
      <c r="D218">
        <v>14.942353483400531</v>
      </c>
      <c r="E218">
        <v>1.1664610666821181E-7</v>
      </c>
      <c r="F218">
        <v>12.506774394407284</v>
      </c>
      <c r="G218">
        <v>16.969211499397737</v>
      </c>
      <c r="H218">
        <v>12.506774394407284</v>
      </c>
      <c r="I218">
        <v>16.969211499397737</v>
      </c>
    </row>
    <row r="219" spans="1:9" ht="16.2" thickBot="1" x14ac:dyDescent="0.35">
      <c r="A219" s="4" t="s">
        <v>45</v>
      </c>
      <c r="B219" s="4">
        <v>4215.9137547050332</v>
      </c>
      <c r="C219" s="4">
        <v>1827.2931642142114</v>
      </c>
      <c r="D219" s="4">
        <v>2.3071906781405804</v>
      </c>
      <c r="E219" s="4">
        <v>4.6449581450837857E-2</v>
      </c>
      <c r="F219" s="4">
        <v>82.289434745657672</v>
      </c>
      <c r="G219" s="4">
        <v>8349.5380746644078</v>
      </c>
      <c r="H219" s="4">
        <v>82.289434745657672</v>
      </c>
      <c r="I219" s="4">
        <v>8349.5380746644078</v>
      </c>
    </row>
    <row r="223" spans="1:9" x14ac:dyDescent="0.3">
      <c r="A223" s="17" t="s">
        <v>5</v>
      </c>
      <c r="B223" s="17" t="s">
        <v>51</v>
      </c>
    </row>
    <row r="224" spans="1:9" ht="16.2" thickBot="1" x14ac:dyDescent="0.35"/>
    <row r="225" spans="1:9" x14ac:dyDescent="0.3">
      <c r="A225" s="6" t="s">
        <v>6</v>
      </c>
      <c r="B225" s="6"/>
    </row>
    <row r="226" spans="1:9" x14ac:dyDescent="0.3">
      <c r="A226" t="s">
        <v>7</v>
      </c>
      <c r="B226">
        <v>0.42612642417977875</v>
      </c>
    </row>
    <row r="227" spans="1:9" x14ac:dyDescent="0.3">
      <c r="A227" t="s">
        <v>8</v>
      </c>
      <c r="B227">
        <v>0.18158372938424472</v>
      </c>
    </row>
    <row r="228" spans="1:9" x14ac:dyDescent="0.3">
      <c r="A228" t="s">
        <v>9</v>
      </c>
      <c r="B228">
        <v>9.0648588204716357E-2</v>
      </c>
    </row>
    <row r="229" spans="1:9" x14ac:dyDescent="0.3">
      <c r="A229" t="s">
        <v>10</v>
      </c>
      <c r="B229">
        <v>2.3560234197093073</v>
      </c>
    </row>
    <row r="230" spans="1:9" ht="16.2" thickBot="1" x14ac:dyDescent="0.35">
      <c r="A230" s="4" t="s">
        <v>11</v>
      </c>
      <c r="B230" s="4">
        <v>11</v>
      </c>
    </row>
    <row r="232" spans="1:9" ht="16.2" thickBot="1" x14ac:dyDescent="0.35">
      <c r="A232" t="s">
        <v>12</v>
      </c>
    </row>
    <row r="233" spans="1:9" x14ac:dyDescent="0.3">
      <c r="A233" s="5"/>
      <c r="B233" s="5" t="s">
        <v>17</v>
      </c>
      <c r="C233" s="5" t="s">
        <v>18</v>
      </c>
      <c r="D233" s="5" t="s">
        <v>19</v>
      </c>
      <c r="E233" s="5" t="s">
        <v>20</v>
      </c>
      <c r="F233" s="5" t="s">
        <v>21</v>
      </c>
    </row>
    <row r="234" spans="1:9" x14ac:dyDescent="0.3">
      <c r="A234" t="s">
        <v>13</v>
      </c>
      <c r="B234">
        <v>1</v>
      </c>
      <c r="C234">
        <v>11.084200993849542</v>
      </c>
      <c r="D234">
        <v>11.084200993849542</v>
      </c>
      <c r="E234">
        <v>1.9968488202569974</v>
      </c>
      <c r="F234">
        <v>0.19126448317520156</v>
      </c>
    </row>
    <row r="235" spans="1:9" x14ac:dyDescent="0.3">
      <c r="A235" t="s">
        <v>14</v>
      </c>
      <c r="B235">
        <v>9</v>
      </c>
      <c r="C235">
        <v>49.957617187968644</v>
      </c>
      <c r="D235">
        <v>5.5508463542187378</v>
      </c>
    </row>
    <row r="236" spans="1:9" ht="16.2" thickBot="1" x14ac:dyDescent="0.35">
      <c r="A236" s="4" t="s">
        <v>15</v>
      </c>
      <c r="B236" s="4">
        <v>10</v>
      </c>
      <c r="C236" s="4">
        <v>61.041818181818186</v>
      </c>
      <c r="D236" s="4"/>
      <c r="E236" s="4"/>
      <c r="F236" s="4"/>
    </row>
    <row r="237" spans="1:9" ht="16.2" thickBot="1" x14ac:dyDescent="0.35"/>
    <row r="238" spans="1:9" x14ac:dyDescent="0.3">
      <c r="A238" s="5"/>
      <c r="B238" s="5" t="s">
        <v>22</v>
      </c>
      <c r="C238" s="5" t="s">
        <v>10</v>
      </c>
      <c r="D238" s="5" t="s">
        <v>23</v>
      </c>
      <c r="E238" s="5" t="s">
        <v>24</v>
      </c>
      <c r="F238" s="5" t="s">
        <v>25</v>
      </c>
      <c r="G238" s="5" t="s">
        <v>26</v>
      </c>
      <c r="H238" s="5" t="s">
        <v>27</v>
      </c>
      <c r="I238" s="5" t="s">
        <v>28</v>
      </c>
    </row>
    <row r="239" spans="1:9" x14ac:dyDescent="0.3">
      <c r="A239" t="s">
        <v>16</v>
      </c>
      <c r="B239">
        <v>11.563595177990084</v>
      </c>
      <c r="C239">
        <v>1.2243430002230196</v>
      </c>
      <c r="D239">
        <v>9.4447349932851523</v>
      </c>
      <c r="E239">
        <v>5.7447413668145354E-6</v>
      </c>
      <c r="F239">
        <v>8.7939388903137363</v>
      </c>
      <c r="G239">
        <v>14.333251465666432</v>
      </c>
      <c r="H239">
        <v>8.7939388903137363</v>
      </c>
      <c r="I239">
        <v>14.333251465666432</v>
      </c>
    </row>
    <row r="240" spans="1:9" ht="16.2" thickBot="1" x14ac:dyDescent="0.35">
      <c r="A240" s="4" t="s">
        <v>43</v>
      </c>
      <c r="B240" s="4">
        <v>4.792077240496212E-4</v>
      </c>
      <c r="C240" s="4">
        <v>3.3911829226064853E-4</v>
      </c>
      <c r="D240" s="4">
        <v>1.4130990128993071</v>
      </c>
      <c r="E240" s="4">
        <v>0.19126448317520173</v>
      </c>
      <c r="F240" s="4">
        <v>-2.8793114982370006E-4</v>
      </c>
      <c r="G240" s="4">
        <v>1.2463465979229425E-3</v>
      </c>
      <c r="H240" s="4">
        <v>-2.8793114982370006E-4</v>
      </c>
      <c r="I240" s="4">
        <v>1.2463465979229425E-3</v>
      </c>
    </row>
    <row r="243" spans="1:6" x14ac:dyDescent="0.3">
      <c r="A243" s="26" t="s">
        <v>143</v>
      </c>
    </row>
    <row r="245" spans="1:6" x14ac:dyDescent="0.3">
      <c r="A245" s="7" t="s">
        <v>29</v>
      </c>
      <c r="B245" s="7" t="s">
        <v>56</v>
      </c>
      <c r="C245" s="7" t="s">
        <v>89</v>
      </c>
      <c r="D245" s="8" t="s">
        <v>23</v>
      </c>
      <c r="E245" s="8" t="s">
        <v>24</v>
      </c>
      <c r="F245" s="7" t="s">
        <v>33</v>
      </c>
    </row>
    <row r="246" spans="1:6" x14ac:dyDescent="0.3">
      <c r="A246" s="11" t="s">
        <v>0</v>
      </c>
      <c r="B246" s="12" t="s">
        <v>78</v>
      </c>
      <c r="C246" s="11" t="s">
        <v>31</v>
      </c>
      <c r="D246" s="19">
        <v>1.9591282566067683</v>
      </c>
      <c r="E246" s="19">
        <v>8.5773566743349405E-2</v>
      </c>
      <c r="F246" s="19">
        <v>0.57537111839833888</v>
      </c>
    </row>
    <row r="247" spans="1:6" x14ac:dyDescent="0.3">
      <c r="A247" s="9" t="s">
        <v>0</v>
      </c>
      <c r="B247" s="7" t="s">
        <v>78</v>
      </c>
      <c r="C247" s="9" t="s">
        <v>32</v>
      </c>
      <c r="D247" s="18">
        <v>-0.10707384498273606</v>
      </c>
      <c r="E247" s="18">
        <v>0.91736689209982503</v>
      </c>
      <c r="F247" s="18">
        <v>0.3725448777387606</v>
      </c>
    </row>
    <row r="248" spans="1:6" x14ac:dyDescent="0.3">
      <c r="A248" s="9" t="s">
        <v>0</v>
      </c>
      <c r="B248" s="7" t="s">
        <v>78</v>
      </c>
      <c r="C248" s="9" t="s">
        <v>46</v>
      </c>
      <c r="D248" s="18">
        <v>1.5040941169180599</v>
      </c>
      <c r="E248" s="18">
        <v>0.17096805474159149</v>
      </c>
      <c r="F248" s="18">
        <v>0.51016486894010482</v>
      </c>
    </row>
    <row r="249" spans="1:6" x14ac:dyDescent="0.3">
      <c r="A249" s="9" t="s">
        <v>0</v>
      </c>
      <c r="B249" s="7" t="s">
        <v>78</v>
      </c>
      <c r="C249" s="9" t="s">
        <v>43</v>
      </c>
      <c r="D249" s="18">
        <v>6.3581735547823343E-2</v>
      </c>
      <c r="E249" s="18">
        <v>0.95086325278263573</v>
      </c>
      <c r="F249" s="18">
        <v>0.37196303684423709</v>
      </c>
    </row>
    <row r="252" spans="1:6" x14ac:dyDescent="0.3">
      <c r="A252" s="10" t="s">
        <v>52</v>
      </c>
      <c r="B252" s="10"/>
    </row>
    <row r="253" spans="1:6" x14ac:dyDescent="0.3">
      <c r="A253" t="s">
        <v>5</v>
      </c>
    </row>
    <row r="254" spans="1:6" ht="16.2" thickBot="1" x14ac:dyDescent="0.35"/>
    <row r="255" spans="1:6" x14ac:dyDescent="0.3">
      <c r="A255" s="6" t="s">
        <v>6</v>
      </c>
      <c r="B255" s="6"/>
    </row>
    <row r="256" spans="1:6" x14ac:dyDescent="0.3">
      <c r="A256" t="s">
        <v>7</v>
      </c>
      <c r="B256">
        <v>0.75853221315797714</v>
      </c>
    </row>
    <row r="257" spans="1:9" x14ac:dyDescent="0.3">
      <c r="A257" t="s">
        <v>8</v>
      </c>
      <c r="B257">
        <v>0.57537111839833888</v>
      </c>
    </row>
    <row r="258" spans="1:9" x14ac:dyDescent="0.3">
      <c r="A258" t="s">
        <v>9</v>
      </c>
      <c r="B258">
        <v>0.46921389799792357</v>
      </c>
    </row>
    <row r="259" spans="1:9" x14ac:dyDescent="0.3">
      <c r="A259" t="s">
        <v>10</v>
      </c>
      <c r="B259">
        <v>1.8000041314354462</v>
      </c>
    </row>
    <row r="260" spans="1:9" ht="16.2" thickBot="1" x14ac:dyDescent="0.35">
      <c r="A260" s="4" t="s">
        <v>11</v>
      </c>
      <c r="B260" s="4">
        <v>11</v>
      </c>
    </row>
    <row r="262" spans="1:9" ht="16.2" thickBot="1" x14ac:dyDescent="0.35">
      <c r="A262" t="s">
        <v>12</v>
      </c>
    </row>
    <row r="263" spans="1:9" x14ac:dyDescent="0.3">
      <c r="A263" s="5"/>
      <c r="B263" s="5" t="s">
        <v>17</v>
      </c>
      <c r="C263" s="5" t="s">
        <v>18</v>
      </c>
      <c r="D263" s="5" t="s">
        <v>19</v>
      </c>
      <c r="E263" s="5" t="s">
        <v>20</v>
      </c>
      <c r="F263" s="5" t="s">
        <v>21</v>
      </c>
    </row>
    <row r="264" spans="1:9" x14ac:dyDescent="0.3">
      <c r="A264" t="s">
        <v>13</v>
      </c>
      <c r="B264">
        <v>2</v>
      </c>
      <c r="C264">
        <v>35.121699196340785</v>
      </c>
      <c r="D264">
        <v>17.560849598170392</v>
      </c>
      <c r="E264">
        <v>5.4199904276703155</v>
      </c>
      <c r="F264">
        <v>3.2511583258593824E-2</v>
      </c>
    </row>
    <row r="265" spans="1:9" x14ac:dyDescent="0.3">
      <c r="A265" t="s">
        <v>14</v>
      </c>
      <c r="B265">
        <v>8</v>
      </c>
      <c r="C265">
        <v>25.920118985477405</v>
      </c>
      <c r="D265">
        <v>3.2400148731846756</v>
      </c>
    </row>
    <row r="266" spans="1:9" ht="16.2" thickBot="1" x14ac:dyDescent="0.35">
      <c r="A266" s="4" t="s">
        <v>15</v>
      </c>
      <c r="B266" s="4">
        <v>10</v>
      </c>
      <c r="C266" s="4">
        <v>61.041818181818186</v>
      </c>
      <c r="D266" s="4"/>
      <c r="E266" s="4"/>
      <c r="F266" s="4"/>
    </row>
    <row r="267" spans="1:9" ht="16.2" thickBot="1" x14ac:dyDescent="0.35"/>
    <row r="268" spans="1:9" x14ac:dyDescent="0.3">
      <c r="A268" s="5"/>
      <c r="B268" s="5" t="s">
        <v>22</v>
      </c>
      <c r="C268" s="5" t="s">
        <v>10</v>
      </c>
      <c r="D268" s="5" t="s">
        <v>23</v>
      </c>
      <c r="E268" s="5" t="s">
        <v>24</v>
      </c>
      <c r="F268" s="5" t="s">
        <v>25</v>
      </c>
      <c r="G268" s="5" t="s">
        <v>26</v>
      </c>
      <c r="H268" s="5" t="s">
        <v>27</v>
      </c>
      <c r="I268" s="5" t="s">
        <v>28</v>
      </c>
    </row>
    <row r="269" spans="1:9" x14ac:dyDescent="0.3">
      <c r="A269" t="s">
        <v>16</v>
      </c>
      <c r="B269">
        <v>0.6051803954528383</v>
      </c>
      <c r="C269">
        <v>7.2649088361761969</v>
      </c>
      <c r="D269">
        <v>8.330185678852485E-2</v>
      </c>
      <c r="E269">
        <v>0.93565821126326021</v>
      </c>
      <c r="F269">
        <v>-16.147729422650766</v>
      </c>
      <c r="G269">
        <v>17.358090213556441</v>
      </c>
      <c r="H269">
        <v>-16.147729422650766</v>
      </c>
      <c r="I269">
        <v>17.358090213556441</v>
      </c>
    </row>
    <row r="270" spans="1:9" x14ac:dyDescent="0.3">
      <c r="A270" t="s">
        <v>2</v>
      </c>
      <c r="B270">
        <v>0.37156569023131641</v>
      </c>
      <c r="C270">
        <v>0.18965868568241279</v>
      </c>
      <c r="D270">
        <v>1.9591282566067683</v>
      </c>
      <c r="E270">
        <v>8.5773566743349405E-2</v>
      </c>
      <c r="F270">
        <v>-6.5788023229714832E-2</v>
      </c>
      <c r="G270">
        <v>0.80891940369234772</v>
      </c>
      <c r="H270">
        <v>-6.5788023229714832E-2</v>
      </c>
      <c r="I270">
        <v>0.80891940369234772</v>
      </c>
    </row>
    <row r="271" spans="1:9" ht="16.2" thickBot="1" x14ac:dyDescent="0.35">
      <c r="A271" s="4" t="s">
        <v>45</v>
      </c>
      <c r="B271" s="4">
        <v>5474.8680752258906</v>
      </c>
      <c r="C271" s="4">
        <v>1717.972001554358</v>
      </c>
      <c r="D271" s="4">
        <v>3.1868203150414738</v>
      </c>
      <c r="E271" s="4">
        <v>1.2864772327005268E-2</v>
      </c>
      <c r="F271" s="4">
        <v>1513.2175354765614</v>
      </c>
      <c r="G271" s="4">
        <v>9436.518614975219</v>
      </c>
      <c r="H271" s="4">
        <v>1513.2175354765614</v>
      </c>
      <c r="I271" s="4">
        <v>9436.518614975219</v>
      </c>
    </row>
    <row r="274" spans="1:6" x14ac:dyDescent="0.3">
      <c r="A274" s="10" t="s">
        <v>53</v>
      </c>
    </row>
    <row r="275" spans="1:6" x14ac:dyDescent="0.3">
      <c r="A275" t="s">
        <v>5</v>
      </c>
    </row>
    <row r="276" spans="1:6" ht="16.2" thickBot="1" x14ac:dyDescent="0.35"/>
    <row r="277" spans="1:6" x14ac:dyDescent="0.3">
      <c r="A277" s="6" t="s">
        <v>6</v>
      </c>
      <c r="B277" s="6"/>
    </row>
    <row r="278" spans="1:6" x14ac:dyDescent="0.3">
      <c r="A278" t="s">
        <v>7</v>
      </c>
      <c r="B278">
        <v>0.61036454495552128</v>
      </c>
    </row>
    <row r="279" spans="1:6" x14ac:dyDescent="0.3">
      <c r="A279" t="s">
        <v>8</v>
      </c>
      <c r="B279">
        <v>0.3725448777387606</v>
      </c>
    </row>
    <row r="280" spans="1:6" x14ac:dyDescent="0.3">
      <c r="A280" t="s">
        <v>9</v>
      </c>
      <c r="B280">
        <v>0.21568109717345074</v>
      </c>
    </row>
    <row r="281" spans="1:6" x14ac:dyDescent="0.3">
      <c r="A281" t="s">
        <v>10</v>
      </c>
      <c r="B281">
        <v>2.188064255521335</v>
      </c>
    </row>
    <row r="282" spans="1:6" ht="16.2" thickBot="1" x14ac:dyDescent="0.35">
      <c r="A282" s="4" t="s">
        <v>11</v>
      </c>
      <c r="B282" s="4">
        <v>11</v>
      </c>
    </row>
    <row r="284" spans="1:6" ht="16.2" thickBot="1" x14ac:dyDescent="0.35">
      <c r="A284" t="s">
        <v>12</v>
      </c>
    </row>
    <row r="285" spans="1:6" x14ac:dyDescent="0.3">
      <c r="A285" s="5"/>
      <c r="B285" s="5" t="s">
        <v>17</v>
      </c>
      <c r="C285" s="5" t="s">
        <v>18</v>
      </c>
      <c r="D285" s="5" t="s">
        <v>19</v>
      </c>
      <c r="E285" s="5" t="s">
        <v>20</v>
      </c>
      <c r="F285" s="5" t="s">
        <v>21</v>
      </c>
    </row>
    <row r="286" spans="1:6" x14ac:dyDescent="0.3">
      <c r="A286" t="s">
        <v>13</v>
      </c>
      <c r="B286">
        <v>2</v>
      </c>
      <c r="C286">
        <v>22.740816691497109</v>
      </c>
      <c r="D286">
        <v>11.370408345748555</v>
      </c>
      <c r="E286">
        <v>2.3749579182407401</v>
      </c>
      <c r="F286">
        <v>0.15499963523780486</v>
      </c>
    </row>
    <row r="287" spans="1:6" x14ac:dyDescent="0.3">
      <c r="A287" t="s">
        <v>14</v>
      </c>
      <c r="B287">
        <v>8</v>
      </c>
      <c r="C287">
        <v>38.301001490321077</v>
      </c>
      <c r="D287">
        <v>4.7876251862901347</v>
      </c>
    </row>
    <row r="288" spans="1:6" ht="16.2" thickBot="1" x14ac:dyDescent="0.35">
      <c r="A288" s="4" t="s">
        <v>15</v>
      </c>
      <c r="B288" s="4">
        <v>10</v>
      </c>
      <c r="C288" s="4">
        <v>61.041818181818186</v>
      </c>
      <c r="D288" s="4"/>
      <c r="E288" s="4"/>
      <c r="F288" s="4"/>
    </row>
    <row r="289" spans="1:9" ht="16.2" thickBot="1" x14ac:dyDescent="0.35"/>
    <row r="290" spans="1:9" x14ac:dyDescent="0.3">
      <c r="A290" s="5"/>
      <c r="B290" s="5" t="s">
        <v>22</v>
      </c>
      <c r="C290" s="5" t="s">
        <v>10</v>
      </c>
      <c r="D290" s="5" t="s">
        <v>23</v>
      </c>
      <c r="E290" s="5" t="s">
        <v>24</v>
      </c>
      <c r="F290" s="5" t="s">
        <v>25</v>
      </c>
      <c r="G290" s="5" t="s">
        <v>26</v>
      </c>
      <c r="H290" s="5" t="s">
        <v>27</v>
      </c>
      <c r="I290" s="5" t="s">
        <v>28</v>
      </c>
    </row>
    <row r="291" spans="1:9" x14ac:dyDescent="0.3">
      <c r="A291" t="s">
        <v>16</v>
      </c>
      <c r="B291">
        <v>14.934756801530007</v>
      </c>
      <c r="C291">
        <v>2.1141938894041115</v>
      </c>
      <c r="D291">
        <v>7.0640431212954597</v>
      </c>
      <c r="E291">
        <v>1.0568675828109561E-4</v>
      </c>
      <c r="F291">
        <v>10.059416949940744</v>
      </c>
      <c r="G291">
        <v>19.81009665311927</v>
      </c>
      <c r="H291">
        <v>10.059416949940744</v>
      </c>
      <c r="I291">
        <v>19.81009665311927</v>
      </c>
    </row>
    <row r="292" spans="1:9" x14ac:dyDescent="0.3">
      <c r="A292" t="s">
        <v>3</v>
      </c>
      <c r="B292">
        <v>-1.5306099663548328E-3</v>
      </c>
      <c r="C292">
        <v>1.4294900557662976E-2</v>
      </c>
      <c r="D292">
        <v>-0.10707384498273606</v>
      </c>
      <c r="E292">
        <v>0.91736689209982503</v>
      </c>
      <c r="F292">
        <v>-3.4494709764658009E-2</v>
      </c>
      <c r="G292">
        <v>3.1433489831948346E-2</v>
      </c>
      <c r="H292">
        <v>-3.4494709764658009E-2</v>
      </c>
      <c r="I292">
        <v>3.1433489831948346E-2</v>
      </c>
    </row>
    <row r="293" spans="1:9" ht="16.2" thickBot="1" x14ac:dyDescent="0.35">
      <c r="A293" s="4" t="s">
        <v>45</v>
      </c>
      <c r="B293" s="4">
        <v>4401.040755920857</v>
      </c>
      <c r="C293" s="4">
        <v>2596.2130196349635</v>
      </c>
      <c r="D293" s="4">
        <v>1.6951770608328813</v>
      </c>
      <c r="E293" s="4">
        <v>0.12848712572746288</v>
      </c>
      <c r="F293" s="4">
        <v>-1585.8372032282668</v>
      </c>
      <c r="G293" s="4">
        <v>10387.91871506998</v>
      </c>
      <c r="H293" s="4">
        <v>-1585.8372032282668</v>
      </c>
      <c r="I293" s="4">
        <v>10387.91871506998</v>
      </c>
    </row>
    <row r="296" spans="1:9" x14ac:dyDescent="0.3">
      <c r="A296" s="10" t="s">
        <v>54</v>
      </c>
      <c r="B296" s="10"/>
    </row>
    <row r="297" spans="1:9" x14ac:dyDescent="0.3">
      <c r="A297" t="s">
        <v>5</v>
      </c>
    </row>
    <row r="298" spans="1:9" ht="16.2" thickBot="1" x14ac:dyDescent="0.35"/>
    <row r="299" spans="1:9" x14ac:dyDescent="0.3">
      <c r="A299" s="6" t="s">
        <v>6</v>
      </c>
      <c r="B299" s="6"/>
    </row>
    <row r="300" spans="1:9" x14ac:dyDescent="0.3">
      <c r="A300" t="s">
        <v>7</v>
      </c>
      <c r="B300">
        <v>0.7142582648735013</v>
      </c>
    </row>
    <row r="301" spans="1:9" x14ac:dyDescent="0.3">
      <c r="A301" t="s">
        <v>8</v>
      </c>
      <c r="B301">
        <v>0.51016486894010482</v>
      </c>
    </row>
    <row r="302" spans="1:9" x14ac:dyDescent="0.3">
      <c r="A302" t="s">
        <v>9</v>
      </c>
      <c r="B302">
        <v>0.38770608617513103</v>
      </c>
    </row>
    <row r="303" spans="1:9" x14ac:dyDescent="0.3">
      <c r="A303" t="s">
        <v>10</v>
      </c>
      <c r="B303">
        <v>1.933275297559339</v>
      </c>
    </row>
    <row r="304" spans="1:9" ht="16.2" thickBot="1" x14ac:dyDescent="0.35">
      <c r="A304" s="4" t="s">
        <v>11</v>
      </c>
      <c r="B304" s="4">
        <v>11</v>
      </c>
    </row>
    <row r="306" spans="1:9" ht="16.2" thickBot="1" x14ac:dyDescent="0.35">
      <c r="A306" t="s">
        <v>12</v>
      </c>
    </row>
    <row r="307" spans="1:9" x14ac:dyDescent="0.3">
      <c r="A307" s="5"/>
      <c r="B307" s="5" t="s">
        <v>17</v>
      </c>
      <c r="C307" s="5" t="s">
        <v>18</v>
      </c>
      <c r="D307" s="5" t="s">
        <v>19</v>
      </c>
      <c r="E307" s="5" t="s">
        <v>20</v>
      </c>
      <c r="F307" s="5" t="s">
        <v>21</v>
      </c>
    </row>
    <row r="308" spans="1:9" x14ac:dyDescent="0.3">
      <c r="A308" t="s">
        <v>13</v>
      </c>
      <c r="B308">
        <v>2</v>
      </c>
      <c r="C308">
        <v>31.141391172592982</v>
      </c>
      <c r="D308">
        <v>15.570695586296491</v>
      </c>
      <c r="E308">
        <v>4.1660129018204195</v>
      </c>
      <c r="F308">
        <v>5.7570462485533706E-2</v>
      </c>
    </row>
    <row r="309" spans="1:9" x14ac:dyDescent="0.3">
      <c r="A309" t="s">
        <v>14</v>
      </c>
      <c r="B309">
        <v>8</v>
      </c>
      <c r="C309">
        <v>29.900427009225204</v>
      </c>
      <c r="D309">
        <v>3.7375533761531505</v>
      </c>
    </row>
    <row r="310" spans="1:9" ht="16.2" thickBot="1" x14ac:dyDescent="0.35">
      <c r="A310" s="4" t="s">
        <v>15</v>
      </c>
      <c r="B310" s="4">
        <v>10</v>
      </c>
      <c r="C310" s="4">
        <v>61.041818181818186</v>
      </c>
      <c r="D310" s="4"/>
      <c r="E310" s="4"/>
      <c r="F310" s="4"/>
    </row>
    <row r="311" spans="1:9" ht="16.2" thickBot="1" x14ac:dyDescent="0.35"/>
    <row r="312" spans="1:9" x14ac:dyDescent="0.3">
      <c r="A312" s="5"/>
      <c r="B312" s="5" t="s">
        <v>22</v>
      </c>
      <c r="C312" s="5" t="s">
        <v>10</v>
      </c>
      <c r="D312" s="5" t="s">
        <v>23</v>
      </c>
      <c r="E312" s="5" t="s">
        <v>24</v>
      </c>
      <c r="F312" s="5" t="s">
        <v>25</v>
      </c>
      <c r="G312" s="5" t="s">
        <v>26</v>
      </c>
      <c r="H312" s="5" t="s">
        <v>27</v>
      </c>
      <c r="I312" s="5" t="s">
        <v>28</v>
      </c>
    </row>
    <row r="313" spans="1:9" x14ac:dyDescent="0.3">
      <c r="A313" t="s">
        <v>16</v>
      </c>
      <c r="B313">
        <v>20.560087865315854</v>
      </c>
      <c r="C313">
        <v>3.9795110897668233</v>
      </c>
      <c r="D313">
        <v>5.1664858826968514</v>
      </c>
      <c r="E313">
        <v>8.5681830260468216E-4</v>
      </c>
      <c r="F313">
        <v>11.383318836222717</v>
      </c>
      <c r="G313">
        <v>29.736856894408991</v>
      </c>
      <c r="H313">
        <v>11.383318836222717</v>
      </c>
      <c r="I313">
        <v>29.736856894408991</v>
      </c>
    </row>
    <row r="314" spans="1:9" x14ac:dyDescent="0.3">
      <c r="A314" t="s">
        <v>44</v>
      </c>
      <c r="B314">
        <v>8133.1853622131339</v>
      </c>
      <c r="C314">
        <v>5407.3646527374949</v>
      </c>
      <c r="D314">
        <v>1.5040941169180599</v>
      </c>
      <c r="E314">
        <v>0.17096805474159149</v>
      </c>
      <c r="F314">
        <v>-4336.2198875563745</v>
      </c>
      <c r="G314">
        <v>20602.590611982643</v>
      </c>
      <c r="H314">
        <v>-4336.2198875563745</v>
      </c>
      <c r="I314">
        <v>20602.590611982643</v>
      </c>
    </row>
    <row r="315" spans="1:9" ht="16.2" thickBot="1" x14ac:dyDescent="0.35">
      <c r="A315" s="4" t="s">
        <v>45</v>
      </c>
      <c r="B315" s="4">
        <v>5381.5294829476315</v>
      </c>
      <c r="C315" s="4">
        <v>1878.5253512225252</v>
      </c>
      <c r="D315" s="4">
        <v>2.86476276694663</v>
      </c>
      <c r="E315" s="4">
        <v>2.0997178994143668E-2</v>
      </c>
      <c r="F315" s="4">
        <v>1049.6422549426279</v>
      </c>
      <c r="G315" s="4">
        <v>9713.4167109526352</v>
      </c>
      <c r="H315" s="4">
        <v>1049.6422549426279</v>
      </c>
      <c r="I315" s="4">
        <v>9713.4167109526352</v>
      </c>
    </row>
    <row r="318" spans="1:9" x14ac:dyDescent="0.3">
      <c r="A318" s="10" t="s">
        <v>55</v>
      </c>
      <c r="B318" s="10"/>
    </row>
    <row r="319" spans="1:9" x14ac:dyDescent="0.3">
      <c r="A319" t="s">
        <v>5</v>
      </c>
    </row>
    <row r="320" spans="1:9" ht="16.2" thickBot="1" x14ac:dyDescent="0.35"/>
    <row r="321" spans="1:9" x14ac:dyDescent="0.3">
      <c r="A321" s="6" t="s">
        <v>6</v>
      </c>
      <c r="B321" s="6"/>
    </row>
    <row r="322" spans="1:9" x14ac:dyDescent="0.3">
      <c r="A322" t="s">
        <v>7</v>
      </c>
      <c r="B322">
        <v>0.60988772478566666</v>
      </c>
    </row>
    <row r="323" spans="1:9" x14ac:dyDescent="0.3">
      <c r="A323" t="s">
        <v>8</v>
      </c>
      <c r="B323">
        <v>0.37196303684423709</v>
      </c>
    </row>
    <row r="324" spans="1:9" x14ac:dyDescent="0.3">
      <c r="A324" t="s">
        <v>9</v>
      </c>
      <c r="B324">
        <v>0.21495379605529635</v>
      </c>
    </row>
    <row r="325" spans="1:9" x14ac:dyDescent="0.3">
      <c r="A325" t="s">
        <v>10</v>
      </c>
      <c r="B325">
        <v>2.189078519503564</v>
      </c>
    </row>
    <row r="326" spans="1:9" ht="16.2" thickBot="1" x14ac:dyDescent="0.35">
      <c r="A326" s="4" t="s">
        <v>11</v>
      </c>
      <c r="B326" s="4">
        <v>11</v>
      </c>
    </row>
    <row r="328" spans="1:9" ht="16.2" thickBot="1" x14ac:dyDescent="0.35">
      <c r="A328" t="s">
        <v>12</v>
      </c>
    </row>
    <row r="329" spans="1:9" x14ac:dyDescent="0.3">
      <c r="A329" s="5"/>
      <c r="B329" s="5" t="s">
        <v>17</v>
      </c>
      <c r="C329" s="5" t="s">
        <v>18</v>
      </c>
      <c r="D329" s="5" t="s">
        <v>19</v>
      </c>
      <c r="E329" s="5" t="s">
        <v>20</v>
      </c>
      <c r="F329" s="5" t="s">
        <v>21</v>
      </c>
    </row>
    <row r="330" spans="1:9" x14ac:dyDescent="0.3">
      <c r="A330" t="s">
        <v>13</v>
      </c>
      <c r="B330">
        <v>2</v>
      </c>
      <c r="C330">
        <v>22.705300065402859</v>
      </c>
      <c r="D330">
        <v>11.35265003270143</v>
      </c>
      <c r="E330">
        <v>2.3690518785722139</v>
      </c>
      <c r="F330">
        <v>0.15557536181433132</v>
      </c>
    </row>
    <row r="331" spans="1:9" x14ac:dyDescent="0.3">
      <c r="A331" t="s">
        <v>14</v>
      </c>
      <c r="B331">
        <v>8</v>
      </c>
      <c r="C331">
        <v>38.336518116415327</v>
      </c>
      <c r="D331">
        <v>4.7920647645519159</v>
      </c>
    </row>
    <row r="332" spans="1:9" ht="16.2" thickBot="1" x14ac:dyDescent="0.35">
      <c r="A332" s="4" t="s">
        <v>15</v>
      </c>
      <c r="B332" s="4">
        <v>10</v>
      </c>
      <c r="C332" s="4">
        <v>61.041818181818186</v>
      </c>
      <c r="D332" s="4"/>
      <c r="E332" s="4"/>
      <c r="F332" s="4"/>
    </row>
    <row r="333" spans="1:9" ht="16.2" thickBot="1" x14ac:dyDescent="0.35"/>
    <row r="334" spans="1:9" x14ac:dyDescent="0.3">
      <c r="A334" s="5"/>
      <c r="B334" s="5" t="s">
        <v>22</v>
      </c>
      <c r="C334" s="5" t="s">
        <v>10</v>
      </c>
      <c r="D334" s="5" t="s">
        <v>23</v>
      </c>
      <c r="E334" s="5" t="s">
        <v>24</v>
      </c>
      <c r="F334" s="5" t="s">
        <v>25</v>
      </c>
      <c r="G334" s="5" t="s">
        <v>26</v>
      </c>
      <c r="H334" s="5" t="s">
        <v>27</v>
      </c>
      <c r="I334" s="5" t="s">
        <v>28</v>
      </c>
    </row>
    <row r="335" spans="1:9" x14ac:dyDescent="0.3">
      <c r="A335" t="s">
        <v>16</v>
      </c>
      <c r="B335">
        <v>14.610383357934889</v>
      </c>
      <c r="C335">
        <v>2.2631836722311145</v>
      </c>
      <c r="D335">
        <v>6.4556772555413211</v>
      </c>
      <c r="E335">
        <v>1.9712166049656637E-4</v>
      </c>
      <c r="F335">
        <v>9.3914724510433878</v>
      </c>
      <c r="G335">
        <v>19.829294264826391</v>
      </c>
      <c r="H335">
        <v>9.3914724510433878</v>
      </c>
      <c r="I335">
        <v>19.829294264826391</v>
      </c>
    </row>
    <row r="336" spans="1:9" x14ac:dyDescent="0.3">
      <c r="A336" t="s">
        <v>43</v>
      </c>
      <c r="B336">
        <v>2.7237660017470497E-5</v>
      </c>
      <c r="C336">
        <v>4.2838811779498447E-4</v>
      </c>
      <c r="D336">
        <v>6.3581735547823343E-2</v>
      </c>
      <c r="E336">
        <v>0.95086325278263573</v>
      </c>
      <c r="F336">
        <v>-9.6062711109009353E-4</v>
      </c>
      <c r="G336">
        <v>1.0151024311250345E-3</v>
      </c>
      <c r="H336">
        <v>-9.6062711109009353E-4</v>
      </c>
      <c r="I336">
        <v>1.0151024311250345E-3</v>
      </c>
    </row>
    <row r="337" spans="1:9" ht="16.2" thickBot="1" x14ac:dyDescent="0.35">
      <c r="A337" s="4" t="s">
        <v>45</v>
      </c>
      <c r="B337" s="4">
        <v>4102.4331552410113</v>
      </c>
      <c r="C337" s="4">
        <v>2634.385037506127</v>
      </c>
      <c r="D337" s="4">
        <v>1.5572640661232384</v>
      </c>
      <c r="E337" s="4">
        <v>0.15802206213758521</v>
      </c>
      <c r="F337" s="4">
        <v>-1972.4696349681026</v>
      </c>
      <c r="G337" s="4">
        <v>10177.335945450126</v>
      </c>
      <c r="H337" s="4">
        <v>-1972.4696349681026</v>
      </c>
      <c r="I337" s="4">
        <v>10177.335945450126</v>
      </c>
    </row>
    <row r="339" spans="1:9" x14ac:dyDescent="0.3">
      <c r="A339" s="34" t="s">
        <v>144</v>
      </c>
    </row>
    <row r="341" spans="1:9" x14ac:dyDescent="0.3">
      <c r="A341" s="3" t="s">
        <v>90</v>
      </c>
    </row>
    <row r="342" spans="1:9" x14ac:dyDescent="0.3">
      <c r="A342" s="3" t="s">
        <v>91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FAE-1DDB-4F5D-9066-C0F3FF6DDA40}">
  <dimension ref="A1:K280"/>
  <sheetViews>
    <sheetView zoomScale="70" zoomScaleNormal="70" workbookViewId="0">
      <selection activeCell="H9" sqref="H9"/>
    </sheetView>
  </sheetViews>
  <sheetFormatPr defaultRowHeight="15.6" x14ac:dyDescent="0.3"/>
  <cols>
    <col min="1" max="1" width="27.5" customWidth="1"/>
    <col min="2" max="2" width="17.19921875" customWidth="1"/>
    <col min="3" max="3" width="23.796875" customWidth="1"/>
    <col min="4" max="4" width="16.3984375" customWidth="1"/>
    <col min="5" max="5" width="15.796875" customWidth="1"/>
    <col min="6" max="6" width="14" customWidth="1"/>
    <col min="7" max="7" width="13.09765625" customWidth="1"/>
    <col min="8" max="8" width="12.8984375" customWidth="1"/>
    <col min="9" max="11" width="8.796875" customWidth="1"/>
  </cols>
  <sheetData>
    <row r="1" spans="1:3" x14ac:dyDescent="0.3">
      <c r="A1" s="21" t="s">
        <v>173</v>
      </c>
    </row>
    <row r="3" spans="1:3" x14ac:dyDescent="0.3">
      <c r="A3" t="s">
        <v>110</v>
      </c>
    </row>
    <row r="4" spans="1:3" x14ac:dyDescent="0.3">
      <c r="A4" s="41" t="s">
        <v>1</v>
      </c>
      <c r="B4" s="41" t="s">
        <v>2</v>
      </c>
      <c r="C4" s="41" t="s">
        <v>3</v>
      </c>
    </row>
    <row r="5" spans="1:3" x14ac:dyDescent="0.3">
      <c r="A5" s="36">
        <v>15.6</v>
      </c>
      <c r="B5" s="36">
        <v>44</v>
      </c>
      <c r="C5" s="36">
        <v>54</v>
      </c>
    </row>
    <row r="6" spans="1:3" x14ac:dyDescent="0.3">
      <c r="A6" s="36">
        <v>15.7</v>
      </c>
      <c r="B6" s="36">
        <v>43</v>
      </c>
      <c r="C6" s="36">
        <v>52</v>
      </c>
    </row>
    <row r="7" spans="1:3" x14ac:dyDescent="0.3">
      <c r="A7" s="36">
        <v>15.4</v>
      </c>
      <c r="B7" s="36">
        <v>41</v>
      </c>
      <c r="C7" s="36">
        <v>55</v>
      </c>
    </row>
    <row r="8" spans="1:3" x14ac:dyDescent="0.3">
      <c r="A8" s="36">
        <v>14.3</v>
      </c>
      <c r="B8" s="36">
        <v>41</v>
      </c>
      <c r="C8" s="36">
        <v>55</v>
      </c>
    </row>
    <row r="9" spans="1:3" x14ac:dyDescent="0.3">
      <c r="A9" s="36">
        <v>11.8</v>
      </c>
      <c r="B9" s="36">
        <v>40</v>
      </c>
      <c r="C9" s="36">
        <v>39</v>
      </c>
    </row>
    <row r="10" spans="1:3" x14ac:dyDescent="0.3">
      <c r="A10" s="36">
        <v>9.6999999999999993</v>
      </c>
      <c r="B10" s="36">
        <v>40</v>
      </c>
      <c r="C10" s="36">
        <v>28</v>
      </c>
    </row>
    <row r="11" spans="1:3" x14ac:dyDescent="0.3">
      <c r="A11" s="36">
        <v>9.6</v>
      </c>
      <c r="B11" s="36">
        <v>40</v>
      </c>
      <c r="C11" s="36">
        <v>37</v>
      </c>
    </row>
    <row r="12" spans="1:3" x14ac:dyDescent="0.3">
      <c r="A12" s="36">
        <v>10.199999999999999</v>
      </c>
      <c r="B12" s="36">
        <v>38</v>
      </c>
      <c r="C12" s="36">
        <v>58</v>
      </c>
    </row>
    <row r="13" spans="1:3" x14ac:dyDescent="0.3">
      <c r="A13" s="36">
        <v>11.3</v>
      </c>
      <c r="B13" s="36">
        <v>38</v>
      </c>
      <c r="C13" s="36">
        <v>67</v>
      </c>
    </row>
    <row r="14" spans="1:3" x14ac:dyDescent="0.3">
      <c r="A14" s="42">
        <v>14.3</v>
      </c>
      <c r="B14" s="42">
        <v>32</v>
      </c>
      <c r="C14" s="42">
        <v>186</v>
      </c>
    </row>
    <row r="15" spans="1:3" x14ac:dyDescent="0.3">
      <c r="A15" s="42">
        <v>14.8</v>
      </c>
      <c r="B15" s="42">
        <v>37</v>
      </c>
      <c r="C15" s="42">
        <v>226</v>
      </c>
    </row>
    <row r="17" spans="1:8" x14ac:dyDescent="0.3">
      <c r="A17" s="26" t="s">
        <v>92</v>
      </c>
    </row>
    <row r="19" spans="1:8" x14ac:dyDescent="0.3">
      <c r="A19" s="1" t="s">
        <v>3</v>
      </c>
      <c r="B19" s="1" t="s">
        <v>1</v>
      </c>
      <c r="C19" s="1" t="s">
        <v>2</v>
      </c>
      <c r="E19" s="1" t="s">
        <v>112</v>
      </c>
    </row>
    <row r="20" spans="1:8" x14ac:dyDescent="0.3">
      <c r="A20" s="2">
        <v>58</v>
      </c>
      <c r="B20" s="2">
        <v>10.199999999999999</v>
      </c>
      <c r="C20" s="2">
        <v>38</v>
      </c>
    </row>
    <row r="21" spans="1:8" ht="31.2" x14ac:dyDescent="0.3">
      <c r="A21" s="2">
        <v>67</v>
      </c>
      <c r="B21" s="2">
        <v>11.3</v>
      </c>
      <c r="C21" s="2">
        <v>38</v>
      </c>
      <c r="E21" s="66"/>
      <c r="F21" s="66" t="s">
        <v>3</v>
      </c>
      <c r="G21" s="66" t="s">
        <v>1</v>
      </c>
      <c r="H21" s="66" t="s">
        <v>2</v>
      </c>
    </row>
    <row r="22" spans="1:8" x14ac:dyDescent="0.3">
      <c r="A22" s="2">
        <v>37</v>
      </c>
      <c r="B22" s="2">
        <v>9.6</v>
      </c>
      <c r="C22" s="2">
        <v>40</v>
      </c>
      <c r="E22" t="s">
        <v>3</v>
      </c>
      <c r="F22">
        <v>1</v>
      </c>
    </row>
    <row r="23" spans="1:8" x14ac:dyDescent="0.3">
      <c r="A23" s="2">
        <v>28</v>
      </c>
      <c r="B23" s="2">
        <v>9.6999999999999993</v>
      </c>
      <c r="C23" s="2">
        <v>40</v>
      </c>
      <c r="E23" t="s">
        <v>1</v>
      </c>
      <c r="F23">
        <v>0.43419397473598398</v>
      </c>
      <c r="G23">
        <v>1</v>
      </c>
    </row>
    <row r="24" spans="1:8" x14ac:dyDescent="0.3">
      <c r="A24" s="2">
        <v>39</v>
      </c>
      <c r="B24" s="2">
        <v>11.8</v>
      </c>
      <c r="C24" s="2">
        <v>40</v>
      </c>
      <c r="E24" t="s">
        <v>2</v>
      </c>
      <c r="F24">
        <v>-7.7599288509281328E-2</v>
      </c>
      <c r="G24">
        <v>0.78717866681723214</v>
      </c>
      <c r="H24">
        <v>1</v>
      </c>
    </row>
    <row r="25" spans="1:8" x14ac:dyDescent="0.3">
      <c r="A25" s="2">
        <v>55</v>
      </c>
      <c r="B25" s="2">
        <v>14.3</v>
      </c>
      <c r="C25" s="2">
        <v>41</v>
      </c>
    </row>
    <row r="26" spans="1:8" x14ac:dyDescent="0.3">
      <c r="A26" s="2">
        <v>55</v>
      </c>
      <c r="B26" s="2">
        <v>15.4</v>
      </c>
      <c r="C26" s="2">
        <v>41</v>
      </c>
      <c r="E26" t="s">
        <v>113</v>
      </c>
    </row>
    <row r="27" spans="1:8" x14ac:dyDescent="0.3">
      <c r="A27" s="2">
        <v>52</v>
      </c>
      <c r="B27" s="2">
        <v>15.7</v>
      </c>
      <c r="C27" s="2">
        <v>43</v>
      </c>
    </row>
    <row r="28" spans="1:8" x14ac:dyDescent="0.3">
      <c r="A28" s="2">
        <v>54</v>
      </c>
      <c r="B28" s="2">
        <v>15.6</v>
      </c>
      <c r="C28" s="2">
        <v>44</v>
      </c>
    </row>
    <row r="29" spans="1:8" x14ac:dyDescent="0.3">
      <c r="A29" s="2"/>
      <c r="B29" s="2"/>
      <c r="C29" s="2"/>
    </row>
    <row r="30" spans="1:8" x14ac:dyDescent="0.3">
      <c r="A30" t="s">
        <v>111</v>
      </c>
    </row>
    <row r="31" spans="1:8" x14ac:dyDescent="0.3">
      <c r="A31" s="29" t="s">
        <v>76</v>
      </c>
    </row>
    <row r="49" spans="1:8" x14ac:dyDescent="0.3">
      <c r="A49" t="s">
        <v>93</v>
      </c>
    </row>
    <row r="51" spans="1:8" x14ac:dyDescent="0.3">
      <c r="A51" s="43" t="s">
        <v>94</v>
      </c>
      <c r="B51" s="44"/>
    </row>
    <row r="53" spans="1:8" x14ac:dyDescent="0.3">
      <c r="A53" s="41" t="s">
        <v>1</v>
      </c>
      <c r="B53" s="41" t="s">
        <v>2</v>
      </c>
      <c r="C53" s="41" t="s">
        <v>3</v>
      </c>
      <c r="D53" s="41" t="s">
        <v>95</v>
      </c>
      <c r="E53" s="41" t="s">
        <v>96</v>
      </c>
      <c r="F53" s="41" t="s">
        <v>97</v>
      </c>
      <c r="G53" s="45" t="s">
        <v>45</v>
      </c>
    </row>
    <row r="54" spans="1:8" x14ac:dyDescent="0.3">
      <c r="A54" s="36">
        <v>10.199999999999999</v>
      </c>
      <c r="B54" s="36">
        <v>38</v>
      </c>
      <c r="C54" s="36">
        <v>58</v>
      </c>
      <c r="D54" s="9">
        <f>LOG(C54)</f>
        <v>1.7634279935629373</v>
      </c>
      <c r="E54" s="9">
        <f>-1/SQRT(C54)</f>
        <v>-0.13130643285972254</v>
      </c>
      <c r="F54" s="9">
        <f>-1/C54</f>
        <v>-1.7241379310344827E-2</v>
      </c>
      <c r="G54" s="46">
        <f>-1/(C54^2)</f>
        <v>-2.9726516052318666E-4</v>
      </c>
      <c r="H54" s="24"/>
    </row>
    <row r="55" spans="1:8" x14ac:dyDescent="0.3">
      <c r="A55" s="36">
        <v>11.3</v>
      </c>
      <c r="B55" s="36">
        <v>38</v>
      </c>
      <c r="C55" s="36">
        <v>67</v>
      </c>
      <c r="D55" s="9">
        <f t="shared" ref="D55:D62" si="0">LOG(C55)</f>
        <v>1.8260748027008264</v>
      </c>
      <c r="E55" s="9">
        <f t="shared" ref="E55:E62" si="1">-1/SQRT(C55)</f>
        <v>-0.12216944435630522</v>
      </c>
      <c r="F55" s="9">
        <f t="shared" ref="F55:F62" si="2">-1/C55</f>
        <v>-1.4925373134328358E-2</v>
      </c>
      <c r="G55" s="46">
        <f t="shared" ref="G55:G62" si="3">-1/(C55^2)</f>
        <v>-2.2276676319893073E-4</v>
      </c>
      <c r="H55" s="24"/>
    </row>
    <row r="56" spans="1:8" x14ac:dyDescent="0.3">
      <c r="A56" s="36">
        <v>9.6</v>
      </c>
      <c r="B56" s="36">
        <v>40</v>
      </c>
      <c r="C56" s="36">
        <v>37</v>
      </c>
      <c r="D56" s="9">
        <f t="shared" si="0"/>
        <v>1.568201724066995</v>
      </c>
      <c r="E56" s="9">
        <f t="shared" si="1"/>
        <v>-0.16439898730535729</v>
      </c>
      <c r="F56" s="9">
        <f t="shared" si="2"/>
        <v>-2.7027027027027029E-2</v>
      </c>
      <c r="G56" s="46">
        <f t="shared" si="3"/>
        <v>-7.3046018991964939E-4</v>
      </c>
      <c r="H56" s="24"/>
    </row>
    <row r="57" spans="1:8" x14ac:dyDescent="0.3">
      <c r="A57" s="36">
        <v>9.6999999999999993</v>
      </c>
      <c r="B57" s="36">
        <v>40</v>
      </c>
      <c r="C57" s="36">
        <v>28</v>
      </c>
      <c r="D57" s="9">
        <f t="shared" si="0"/>
        <v>1.4471580313422192</v>
      </c>
      <c r="E57" s="9">
        <f t="shared" si="1"/>
        <v>-0.1889822365046136</v>
      </c>
      <c r="F57" s="9">
        <f t="shared" si="2"/>
        <v>-3.5714285714285712E-2</v>
      </c>
      <c r="G57" s="46">
        <f t="shared" si="3"/>
        <v>-1.2755102040816326E-3</v>
      </c>
      <c r="H57" s="24"/>
    </row>
    <row r="58" spans="1:8" x14ac:dyDescent="0.3">
      <c r="A58" s="36">
        <v>11.8</v>
      </c>
      <c r="B58" s="36">
        <v>40</v>
      </c>
      <c r="C58" s="36">
        <v>39</v>
      </c>
      <c r="D58" s="9">
        <f t="shared" si="0"/>
        <v>1.5910646070264991</v>
      </c>
      <c r="E58" s="9">
        <f t="shared" si="1"/>
        <v>-0.16012815380508713</v>
      </c>
      <c r="F58" s="9">
        <f t="shared" si="2"/>
        <v>-2.564102564102564E-2</v>
      </c>
      <c r="G58" s="46">
        <f t="shared" si="3"/>
        <v>-6.5746219592373442E-4</v>
      </c>
      <c r="H58" s="24"/>
    </row>
    <row r="59" spans="1:8" x14ac:dyDescent="0.3">
      <c r="A59" s="36">
        <v>14.3</v>
      </c>
      <c r="B59" s="36">
        <v>41</v>
      </c>
      <c r="C59" s="36">
        <v>55</v>
      </c>
      <c r="D59" s="9">
        <f t="shared" si="0"/>
        <v>1.7403626894942439</v>
      </c>
      <c r="E59" s="9">
        <f t="shared" si="1"/>
        <v>-0.13483997249264842</v>
      </c>
      <c r="F59" s="9">
        <f t="shared" si="2"/>
        <v>-1.8181818181818181E-2</v>
      </c>
      <c r="G59" s="46">
        <f t="shared" si="3"/>
        <v>-3.3057851239669424E-4</v>
      </c>
      <c r="H59" s="24"/>
    </row>
    <row r="60" spans="1:8" x14ac:dyDescent="0.3">
      <c r="A60" s="36">
        <v>15.4</v>
      </c>
      <c r="B60" s="36">
        <v>41</v>
      </c>
      <c r="C60" s="36">
        <v>55</v>
      </c>
      <c r="D60" s="9">
        <f t="shared" si="0"/>
        <v>1.7403626894942439</v>
      </c>
      <c r="E60" s="9">
        <f t="shared" si="1"/>
        <v>-0.13483997249264842</v>
      </c>
      <c r="F60" s="9">
        <f t="shared" si="2"/>
        <v>-1.8181818181818181E-2</v>
      </c>
      <c r="G60" s="46">
        <f t="shared" si="3"/>
        <v>-3.3057851239669424E-4</v>
      </c>
      <c r="H60" s="24"/>
    </row>
    <row r="61" spans="1:8" x14ac:dyDescent="0.3">
      <c r="A61" s="36">
        <v>15.7</v>
      </c>
      <c r="B61" s="36">
        <v>43</v>
      </c>
      <c r="C61" s="36">
        <v>52</v>
      </c>
      <c r="D61" s="9">
        <f t="shared" si="0"/>
        <v>1.7160033436347992</v>
      </c>
      <c r="E61" s="9">
        <f t="shared" si="1"/>
        <v>-0.13867504905630729</v>
      </c>
      <c r="F61" s="9">
        <f t="shared" si="2"/>
        <v>-1.9230769230769232E-2</v>
      </c>
      <c r="G61" s="46">
        <f t="shared" si="3"/>
        <v>-3.6982248520710058E-4</v>
      </c>
      <c r="H61" s="24"/>
    </row>
    <row r="62" spans="1:8" x14ac:dyDescent="0.3">
      <c r="A62" s="36">
        <v>15.6</v>
      </c>
      <c r="B62" s="36">
        <v>44</v>
      </c>
      <c r="C62" s="36">
        <v>54</v>
      </c>
      <c r="D62" s="9">
        <f t="shared" si="0"/>
        <v>1.7323937598229686</v>
      </c>
      <c r="E62" s="9">
        <f t="shared" si="1"/>
        <v>-0.13608276348795434</v>
      </c>
      <c r="F62" s="9">
        <f t="shared" si="2"/>
        <v>-1.8518518518518517E-2</v>
      </c>
      <c r="G62" s="46">
        <f t="shared" si="3"/>
        <v>-3.4293552812071328E-4</v>
      </c>
      <c r="H62" s="24"/>
    </row>
    <row r="80" spans="1:1" x14ac:dyDescent="0.3">
      <c r="A80" s="43" t="s">
        <v>98</v>
      </c>
    </row>
    <row r="82" spans="1:11" x14ac:dyDescent="0.3">
      <c r="A82" t="s">
        <v>99</v>
      </c>
    </row>
    <row r="83" spans="1:11" x14ac:dyDescent="0.3">
      <c r="A83" s="35" t="s">
        <v>1</v>
      </c>
      <c r="B83" s="35" t="s">
        <v>2</v>
      </c>
      <c r="C83" s="35" t="s">
        <v>3</v>
      </c>
      <c r="D83" s="35" t="s">
        <v>45</v>
      </c>
    </row>
    <row r="84" spans="1:11" x14ac:dyDescent="0.3">
      <c r="A84" s="36">
        <v>10.199999999999999</v>
      </c>
      <c r="B84" s="47">
        <v>38</v>
      </c>
      <c r="C84" s="36">
        <v>58</v>
      </c>
      <c r="D84" s="9">
        <v>-2.9726516052318666E-4</v>
      </c>
    </row>
    <row r="85" spans="1:11" x14ac:dyDescent="0.3">
      <c r="A85" s="36">
        <v>11.3</v>
      </c>
      <c r="B85" s="47">
        <v>38</v>
      </c>
      <c r="C85" s="36">
        <v>67</v>
      </c>
      <c r="D85" s="9">
        <v>-2.2276676319893073E-4</v>
      </c>
    </row>
    <row r="86" spans="1:11" x14ac:dyDescent="0.3">
      <c r="A86" s="36">
        <v>9.6</v>
      </c>
      <c r="B86" s="47">
        <v>40</v>
      </c>
      <c r="C86" s="36">
        <v>37</v>
      </c>
      <c r="D86" s="9">
        <v>-7.3046018991964939E-4</v>
      </c>
    </row>
    <row r="87" spans="1:11" x14ac:dyDescent="0.3">
      <c r="A87" s="36">
        <v>9.6999999999999993</v>
      </c>
      <c r="B87" s="47">
        <v>40</v>
      </c>
      <c r="C87" s="36">
        <v>28</v>
      </c>
      <c r="D87" s="9">
        <v>-1.2755102040816326E-3</v>
      </c>
    </row>
    <row r="88" spans="1:11" x14ac:dyDescent="0.3">
      <c r="A88" s="36">
        <v>11.8</v>
      </c>
      <c r="B88" s="47">
        <v>40</v>
      </c>
      <c r="C88" s="36">
        <v>39</v>
      </c>
      <c r="D88" s="9">
        <v>-6.5746219592373442E-4</v>
      </c>
    </row>
    <row r="89" spans="1:11" x14ac:dyDescent="0.3">
      <c r="A89" s="36">
        <v>14.3</v>
      </c>
      <c r="B89" s="47">
        <v>41</v>
      </c>
      <c r="C89" s="36">
        <v>55</v>
      </c>
      <c r="D89" s="9">
        <v>-3.3057851239669424E-4</v>
      </c>
    </row>
    <row r="90" spans="1:11" x14ac:dyDescent="0.3">
      <c r="A90" s="36">
        <v>15.4</v>
      </c>
      <c r="B90" s="47">
        <v>41</v>
      </c>
      <c r="C90" s="36">
        <v>55</v>
      </c>
      <c r="D90" s="9">
        <v>-3.3057851239669424E-4</v>
      </c>
    </row>
    <row r="91" spans="1:11" x14ac:dyDescent="0.3">
      <c r="A91" s="36">
        <v>15.7</v>
      </c>
      <c r="B91" s="47">
        <v>43</v>
      </c>
      <c r="C91" s="36">
        <v>52</v>
      </c>
      <c r="D91" s="9">
        <v>-3.6982248520710058E-4</v>
      </c>
    </row>
    <row r="92" spans="1:11" x14ac:dyDescent="0.3">
      <c r="A92" s="36">
        <v>15.6</v>
      </c>
      <c r="B92" s="47">
        <v>44</v>
      </c>
      <c r="C92" s="36">
        <v>54</v>
      </c>
      <c r="D92" s="9">
        <v>-3.4293552812071328E-4</v>
      </c>
    </row>
    <row r="94" spans="1:11" x14ac:dyDescent="0.3">
      <c r="A94" t="s">
        <v>100</v>
      </c>
    </row>
    <row r="96" spans="1:11" x14ac:dyDescent="0.3">
      <c r="A96" s="1" t="s">
        <v>63</v>
      </c>
      <c r="B96" s="48" t="s">
        <v>29</v>
      </c>
      <c r="C96" s="48" t="s">
        <v>30</v>
      </c>
      <c r="D96" s="49" t="s">
        <v>23</v>
      </c>
      <c r="E96" s="49" t="s">
        <v>24</v>
      </c>
      <c r="F96" s="48" t="s">
        <v>33</v>
      </c>
      <c r="G96" s="50" t="s">
        <v>72</v>
      </c>
      <c r="H96" s="50">
        <f>_xlfn.T.INV.2T(0.05, 'Q2-Part B'!B127)</f>
        <v>2.3646242515927849</v>
      </c>
      <c r="I96" s="51"/>
      <c r="J96" s="51"/>
      <c r="K96" s="51"/>
    </row>
    <row r="97" spans="1:11" x14ac:dyDescent="0.3">
      <c r="B97" s="52" t="s">
        <v>0</v>
      </c>
      <c r="C97" s="53" t="s">
        <v>31</v>
      </c>
      <c r="D97" s="54">
        <v>3.3769977422671826</v>
      </c>
      <c r="E97" s="54">
        <v>1.1806968597045924E-2</v>
      </c>
      <c r="F97" s="54">
        <v>0.61965025349215475</v>
      </c>
      <c r="G97" s="51"/>
      <c r="H97" s="51"/>
      <c r="I97" s="51"/>
      <c r="J97" s="51"/>
      <c r="K97" s="51"/>
    </row>
    <row r="98" spans="1:11" x14ac:dyDescent="0.3">
      <c r="B98" s="55" t="s">
        <v>0</v>
      </c>
      <c r="C98" s="48" t="s">
        <v>32</v>
      </c>
      <c r="D98" s="56">
        <v>1.275249264487988</v>
      </c>
      <c r="E98" s="56">
        <v>0.24291122047573063</v>
      </c>
      <c r="F98" s="56">
        <v>0.1885244076970323</v>
      </c>
      <c r="G98" s="51"/>
      <c r="H98" s="51"/>
      <c r="I98" s="51"/>
      <c r="J98" s="51"/>
      <c r="K98" s="51"/>
    </row>
    <row r="99" spans="1:11" x14ac:dyDescent="0.3">
      <c r="B99" s="55" t="s">
        <v>0</v>
      </c>
      <c r="C99" s="67" t="s">
        <v>114</v>
      </c>
      <c r="D99" s="56">
        <v>1.7441185321208428</v>
      </c>
      <c r="E99" s="56">
        <v>0.12465793807633962</v>
      </c>
      <c r="F99" s="56">
        <v>0.30292419494794426</v>
      </c>
      <c r="G99" s="51"/>
      <c r="H99" s="51"/>
      <c r="I99" s="51"/>
      <c r="J99" s="51"/>
      <c r="K99" s="51"/>
    </row>
    <row r="100" spans="1:11" x14ac:dyDescent="0.3">
      <c r="B100" s="51"/>
      <c r="C100" s="51"/>
      <c r="D100" s="51"/>
      <c r="E100" s="51"/>
      <c r="F100" s="51"/>
      <c r="G100" s="51"/>
      <c r="H100" s="51"/>
      <c r="I100" s="51"/>
      <c r="J100" s="51"/>
      <c r="K100" s="51"/>
    </row>
    <row r="101" spans="1:11" x14ac:dyDescent="0.3">
      <c r="B101" s="51"/>
      <c r="C101" s="51"/>
      <c r="D101" s="51"/>
      <c r="E101" s="51"/>
      <c r="F101" s="51"/>
      <c r="G101" s="51"/>
      <c r="H101" s="51"/>
      <c r="I101" s="51"/>
      <c r="J101" s="51"/>
      <c r="K101" s="51"/>
    </row>
    <row r="102" spans="1:11" x14ac:dyDescent="0.3">
      <c r="A102" s="1" t="s">
        <v>62</v>
      </c>
      <c r="B102" s="48" t="s">
        <v>29</v>
      </c>
      <c r="C102" s="48" t="s">
        <v>64</v>
      </c>
      <c r="D102" s="55" t="s">
        <v>65</v>
      </c>
      <c r="E102" s="49" t="s">
        <v>23</v>
      </c>
      <c r="F102" s="49" t="s">
        <v>24</v>
      </c>
      <c r="G102" s="48" t="s">
        <v>33</v>
      </c>
      <c r="H102" s="50" t="s">
        <v>102</v>
      </c>
      <c r="I102" s="50">
        <f>_xlfn.T.INV.2T(0.05, 'Q2-Part B'!B193)</f>
        <v>2.4469118511449697</v>
      </c>
      <c r="J102" s="51"/>
      <c r="K102" s="51"/>
    </row>
    <row r="103" spans="1:11" x14ac:dyDescent="0.3">
      <c r="B103" s="57" t="s">
        <v>0</v>
      </c>
      <c r="C103" s="58" t="s">
        <v>31</v>
      </c>
      <c r="D103" s="58" t="s">
        <v>32</v>
      </c>
      <c r="E103" s="59">
        <v>3.3296124178467426</v>
      </c>
      <c r="F103" s="59">
        <v>1.5814311421758064E-2</v>
      </c>
      <c r="G103" s="59">
        <v>0.86643708930693386</v>
      </c>
      <c r="H103" s="51"/>
      <c r="I103" s="51"/>
      <c r="J103" s="51"/>
      <c r="K103" s="51"/>
    </row>
    <row r="104" spans="1:11" x14ac:dyDescent="0.3">
      <c r="B104" s="55" t="s">
        <v>0</v>
      </c>
      <c r="C104" s="48" t="s">
        <v>31</v>
      </c>
      <c r="D104" s="67" t="s">
        <v>114</v>
      </c>
      <c r="E104" s="56">
        <v>3.1875719862496781</v>
      </c>
      <c r="F104" s="56">
        <v>1.8894185823708345E-2</v>
      </c>
      <c r="G104" s="56">
        <v>0.85878641033212877</v>
      </c>
      <c r="H104" s="51"/>
      <c r="I104" s="51"/>
      <c r="J104" s="51"/>
      <c r="K104" s="51"/>
    </row>
    <row r="105" spans="1:11" x14ac:dyDescent="0.3">
      <c r="B105" s="51"/>
      <c r="C105" s="60"/>
      <c r="D105" s="61"/>
      <c r="E105" s="61"/>
      <c r="F105" s="61"/>
      <c r="G105" s="51"/>
      <c r="H105" s="51"/>
      <c r="I105" s="51"/>
      <c r="J105" s="51"/>
      <c r="K105" s="51"/>
    </row>
    <row r="106" spans="1:11" x14ac:dyDescent="0.3">
      <c r="A106" s="1" t="s">
        <v>67</v>
      </c>
      <c r="B106" s="48" t="s">
        <v>29</v>
      </c>
      <c r="C106" s="48" t="s">
        <v>68</v>
      </c>
      <c r="D106" s="55" t="s">
        <v>69</v>
      </c>
      <c r="E106" s="55" t="s">
        <v>70</v>
      </c>
      <c r="F106" s="49" t="s">
        <v>23</v>
      </c>
      <c r="G106" s="49" t="s">
        <v>24</v>
      </c>
      <c r="H106" s="48" t="s">
        <v>33</v>
      </c>
      <c r="I106" s="50" t="s">
        <v>101</v>
      </c>
      <c r="J106" s="62">
        <f>_xlfn.T.INV.2T(0.05, 'Q2-Part B'!B236)</f>
        <v>2.570581835636315</v>
      </c>
      <c r="K106" s="51"/>
    </row>
    <row r="107" spans="1:11" x14ac:dyDescent="0.3">
      <c r="B107" s="55" t="s">
        <v>0</v>
      </c>
      <c r="C107" s="48" t="s">
        <v>31</v>
      </c>
      <c r="D107" s="48" t="s">
        <v>32</v>
      </c>
      <c r="E107" s="67" t="s">
        <v>114</v>
      </c>
      <c r="F107" s="56">
        <v>0.33920763869050546</v>
      </c>
      <c r="G107" s="56">
        <v>0.74823612866012179</v>
      </c>
      <c r="H107" s="56">
        <v>0.86944154798403717</v>
      </c>
      <c r="I107" s="51"/>
      <c r="J107" s="51"/>
      <c r="K107" s="51"/>
    </row>
    <row r="108" spans="1:11" x14ac:dyDescent="0.3">
      <c r="B108" s="51"/>
      <c r="C108" s="51"/>
      <c r="D108" s="51"/>
      <c r="E108" s="51"/>
      <c r="F108" s="51"/>
      <c r="G108" s="51"/>
      <c r="H108" s="51"/>
      <c r="I108" s="51"/>
      <c r="J108" s="51"/>
      <c r="K108" s="51"/>
    </row>
    <row r="112" spans="1:11" x14ac:dyDescent="0.3">
      <c r="A112" t="s">
        <v>103</v>
      </c>
    </row>
    <row r="113" spans="1:7" x14ac:dyDescent="0.3">
      <c r="A113" s="26" t="s">
        <v>104</v>
      </c>
    </row>
    <row r="114" spans="1:7" x14ac:dyDescent="0.3">
      <c r="A114" s="10" t="s">
        <v>60</v>
      </c>
    </row>
    <row r="115" spans="1:7" x14ac:dyDescent="0.3">
      <c r="A115" s="10" t="s">
        <v>5</v>
      </c>
      <c r="G115" s="3"/>
    </row>
    <row r="116" spans="1:7" ht="16.2" thickBot="1" x14ac:dyDescent="0.35"/>
    <row r="117" spans="1:7" x14ac:dyDescent="0.3">
      <c r="A117" s="6" t="s">
        <v>6</v>
      </c>
      <c r="B117" s="6"/>
    </row>
    <row r="118" spans="1:7" x14ac:dyDescent="0.3">
      <c r="A118" t="s">
        <v>7</v>
      </c>
      <c r="B118">
        <v>0.78717866681723203</v>
      </c>
    </row>
    <row r="119" spans="1:7" x14ac:dyDescent="0.3">
      <c r="A119" t="s">
        <v>8</v>
      </c>
      <c r="B119">
        <v>0.61965025349215475</v>
      </c>
    </row>
    <row r="120" spans="1:7" x14ac:dyDescent="0.3">
      <c r="A120" t="s">
        <v>9</v>
      </c>
      <c r="B120">
        <v>0.56531457541960539</v>
      </c>
    </row>
    <row r="121" spans="1:7" x14ac:dyDescent="0.3">
      <c r="A121" t="s">
        <v>10</v>
      </c>
      <c r="B121">
        <v>1.7261306710663769</v>
      </c>
    </row>
    <row r="122" spans="1:7" ht="16.2" thickBot="1" x14ac:dyDescent="0.35">
      <c r="A122" s="4" t="s">
        <v>11</v>
      </c>
      <c r="B122" s="4">
        <v>9</v>
      </c>
    </row>
    <row r="124" spans="1:7" ht="16.2" thickBot="1" x14ac:dyDescent="0.35">
      <c r="A124" t="s">
        <v>12</v>
      </c>
    </row>
    <row r="125" spans="1:7" x14ac:dyDescent="0.3">
      <c r="A125" s="5"/>
      <c r="B125" s="5" t="s">
        <v>17</v>
      </c>
      <c r="C125" s="5" t="s">
        <v>18</v>
      </c>
      <c r="D125" s="5" t="s">
        <v>19</v>
      </c>
      <c r="E125" s="5" t="s">
        <v>20</v>
      </c>
      <c r="F125" s="5" t="s">
        <v>21</v>
      </c>
    </row>
    <row r="126" spans="1:7" x14ac:dyDescent="0.3">
      <c r="A126" t="s">
        <v>13</v>
      </c>
      <c r="B126">
        <v>1</v>
      </c>
      <c r="C126">
        <v>33.978865900383134</v>
      </c>
      <c r="D126">
        <v>33.978865900383134</v>
      </c>
      <c r="E126">
        <v>11.40411375127764</v>
      </c>
      <c r="F126">
        <v>1.1806968597045952E-2</v>
      </c>
    </row>
    <row r="127" spans="1:7" x14ac:dyDescent="0.3">
      <c r="A127" t="s">
        <v>14</v>
      </c>
      <c r="B127">
        <v>7</v>
      </c>
      <c r="C127">
        <v>20.856689655172424</v>
      </c>
      <c r="D127">
        <v>2.9795270935960607</v>
      </c>
    </row>
    <row r="128" spans="1:7" ht="16.2" thickBot="1" x14ac:dyDescent="0.35">
      <c r="A128" s="4" t="s">
        <v>15</v>
      </c>
      <c r="B128" s="4">
        <v>8</v>
      </c>
      <c r="C128" s="4">
        <v>54.835555555555558</v>
      </c>
      <c r="D128" s="4"/>
      <c r="E128" s="4"/>
      <c r="F128" s="4"/>
    </row>
    <row r="129" spans="1:9" ht="16.2" thickBot="1" x14ac:dyDescent="0.35"/>
    <row r="130" spans="1:9" x14ac:dyDescent="0.3">
      <c r="A130" s="5"/>
      <c r="B130" s="5" t="s">
        <v>22</v>
      </c>
      <c r="C130" s="5" t="s">
        <v>10</v>
      </c>
      <c r="D130" s="5" t="s">
        <v>23</v>
      </c>
      <c r="E130" s="5" t="s">
        <v>24</v>
      </c>
      <c r="F130" s="5" t="s">
        <v>25</v>
      </c>
      <c r="G130" s="5" t="s">
        <v>26</v>
      </c>
      <c r="H130" s="5" t="s">
        <v>27</v>
      </c>
      <c r="I130" s="5" t="s">
        <v>28</v>
      </c>
    </row>
    <row r="131" spans="1:9" x14ac:dyDescent="0.3">
      <c r="A131" t="s">
        <v>16</v>
      </c>
      <c r="B131">
        <v>-29.024137931034495</v>
      </c>
      <c r="C131">
        <v>12.345777504251174</v>
      </c>
      <c r="D131">
        <v>-2.3509364170089939</v>
      </c>
      <c r="E131">
        <v>5.1017132257286948E-2</v>
      </c>
      <c r="F131">
        <v>-58.217262822355465</v>
      </c>
      <c r="G131">
        <v>0.16898696028647819</v>
      </c>
      <c r="H131">
        <v>-58.217262822355465</v>
      </c>
      <c r="I131">
        <v>0.16898696028647819</v>
      </c>
    </row>
    <row r="132" spans="1:9" ht="16.2" thickBot="1" x14ac:dyDescent="0.35">
      <c r="A132" s="4" t="s">
        <v>2</v>
      </c>
      <c r="B132" s="4">
        <v>1.0268965517241382</v>
      </c>
      <c r="C132" s="4">
        <v>0.30408564947239808</v>
      </c>
      <c r="D132" s="4">
        <v>3.3769977422671826</v>
      </c>
      <c r="E132" s="4">
        <v>1.1806968597045924E-2</v>
      </c>
      <c r="F132" s="4">
        <v>0.3078482504203629</v>
      </c>
      <c r="G132" s="4">
        <v>1.7459448530279134</v>
      </c>
      <c r="H132" s="4">
        <v>0.3078482504203629</v>
      </c>
      <c r="I132" s="4">
        <v>1.7459448530279134</v>
      </c>
    </row>
    <row r="135" spans="1:9" x14ac:dyDescent="0.3">
      <c r="A135" s="10" t="s">
        <v>61</v>
      </c>
    </row>
    <row r="137" spans="1:9" x14ac:dyDescent="0.3">
      <c r="A137" t="s">
        <v>5</v>
      </c>
    </row>
    <row r="138" spans="1:9" ht="16.2" thickBot="1" x14ac:dyDescent="0.35"/>
    <row r="139" spans="1:9" x14ac:dyDescent="0.3">
      <c r="A139" s="6" t="s">
        <v>6</v>
      </c>
      <c r="B139" s="6"/>
    </row>
    <row r="140" spans="1:9" x14ac:dyDescent="0.3">
      <c r="A140" t="s">
        <v>7</v>
      </c>
      <c r="B140">
        <v>0.43419397473598398</v>
      </c>
    </row>
    <row r="141" spans="1:9" x14ac:dyDescent="0.3">
      <c r="A141" t="s">
        <v>8</v>
      </c>
      <c r="B141">
        <v>0.1885244076970323</v>
      </c>
    </row>
    <row r="142" spans="1:9" x14ac:dyDescent="0.3">
      <c r="A142" t="s">
        <v>9</v>
      </c>
      <c r="B142">
        <v>7.2599323082322628E-2</v>
      </c>
    </row>
    <row r="143" spans="1:9" x14ac:dyDescent="0.3">
      <c r="A143" t="s">
        <v>10</v>
      </c>
      <c r="B143">
        <v>2.5212727773234676</v>
      </c>
    </row>
    <row r="144" spans="1:9" ht="16.2" thickBot="1" x14ac:dyDescent="0.35">
      <c r="A144" s="4" t="s">
        <v>11</v>
      </c>
      <c r="B144" s="4">
        <v>9</v>
      </c>
    </row>
    <row r="146" spans="1:9" ht="16.2" thickBot="1" x14ac:dyDescent="0.35">
      <c r="A146" t="s">
        <v>12</v>
      </c>
    </row>
    <row r="147" spans="1:9" x14ac:dyDescent="0.3">
      <c r="A147" s="5"/>
      <c r="B147" s="5" t="s">
        <v>17</v>
      </c>
      <c r="C147" s="5" t="s">
        <v>18</v>
      </c>
      <c r="D147" s="5" t="s">
        <v>19</v>
      </c>
      <c r="E147" s="5" t="s">
        <v>20</v>
      </c>
      <c r="F147" s="5" t="s">
        <v>21</v>
      </c>
    </row>
    <row r="148" spans="1:9" x14ac:dyDescent="0.3">
      <c r="A148" t="s">
        <v>13</v>
      </c>
      <c r="B148">
        <v>1</v>
      </c>
      <c r="C148">
        <v>10.33784063184882</v>
      </c>
      <c r="D148">
        <v>10.33784063184882</v>
      </c>
      <c r="E148">
        <v>1.6262606865771529</v>
      </c>
      <c r="F148">
        <v>0.24291122047573108</v>
      </c>
    </row>
    <row r="149" spans="1:9" x14ac:dyDescent="0.3">
      <c r="A149" t="s">
        <v>14</v>
      </c>
      <c r="B149">
        <v>7</v>
      </c>
      <c r="C149">
        <v>44.497714923706738</v>
      </c>
      <c r="D149">
        <v>6.3568164176723911</v>
      </c>
    </row>
    <row r="150" spans="1:9" ht="16.2" thickBot="1" x14ac:dyDescent="0.35">
      <c r="A150" s="4" t="s">
        <v>15</v>
      </c>
      <c r="B150" s="4">
        <v>8</v>
      </c>
      <c r="C150" s="4">
        <v>54.835555555555558</v>
      </c>
      <c r="D150" s="4"/>
      <c r="E150" s="4"/>
      <c r="F150" s="4"/>
    </row>
    <row r="151" spans="1:9" ht="16.2" thickBot="1" x14ac:dyDescent="0.35"/>
    <row r="152" spans="1:9" x14ac:dyDescent="0.3">
      <c r="A152" s="5"/>
      <c r="B152" s="5" t="s">
        <v>22</v>
      </c>
      <c r="C152" s="5" t="s">
        <v>10</v>
      </c>
      <c r="D152" s="5" t="s">
        <v>23</v>
      </c>
      <c r="E152" s="5" t="s">
        <v>24</v>
      </c>
      <c r="F152" s="5" t="s">
        <v>25</v>
      </c>
      <c r="G152" s="5" t="s">
        <v>26</v>
      </c>
      <c r="H152" s="5" t="s">
        <v>27</v>
      </c>
      <c r="I152" s="5" t="s">
        <v>28</v>
      </c>
    </row>
    <row r="153" spans="1:9" x14ac:dyDescent="0.3">
      <c r="A153" t="s">
        <v>16</v>
      </c>
      <c r="B153">
        <v>8.0218831410494946</v>
      </c>
      <c r="C153">
        <v>3.7040080088240974</v>
      </c>
      <c r="D153">
        <v>2.1657305065050827</v>
      </c>
      <c r="E153">
        <v>6.7038302695483137E-2</v>
      </c>
      <c r="F153">
        <v>-0.73670402470986751</v>
      </c>
      <c r="G153">
        <v>16.780470306808859</v>
      </c>
      <c r="H153">
        <v>-0.73670402470986751</v>
      </c>
      <c r="I153">
        <v>16.780470306808859</v>
      </c>
    </row>
    <row r="154" spans="1:9" ht="16.2" thickBot="1" x14ac:dyDescent="0.35">
      <c r="A154" s="4" t="s">
        <v>3</v>
      </c>
      <c r="B154" s="4">
        <v>9.3040565686639431E-2</v>
      </c>
      <c r="C154" s="4">
        <v>7.2958729150096921E-2</v>
      </c>
      <c r="D154" s="4">
        <v>1.275249264487988</v>
      </c>
      <c r="E154" s="4">
        <v>0.24291122047573063</v>
      </c>
      <c r="F154" s="4">
        <v>-7.94794146270692E-2</v>
      </c>
      <c r="G154" s="4">
        <v>0.26556054600034806</v>
      </c>
      <c r="H154" s="4">
        <v>-7.94794146270692E-2</v>
      </c>
      <c r="I154" s="4">
        <v>0.26556054600034806</v>
      </c>
    </row>
    <row r="157" spans="1:9" x14ac:dyDescent="0.3">
      <c r="A157" s="10" t="s">
        <v>105</v>
      </c>
    </row>
    <row r="159" spans="1:9" x14ac:dyDescent="0.3">
      <c r="A159" t="s">
        <v>5</v>
      </c>
    </row>
    <row r="160" spans="1:9" ht="16.2" thickBot="1" x14ac:dyDescent="0.35"/>
    <row r="161" spans="1:9" x14ac:dyDescent="0.3">
      <c r="A161" s="6" t="s">
        <v>6</v>
      </c>
      <c r="B161" s="6"/>
    </row>
    <row r="162" spans="1:9" x14ac:dyDescent="0.3">
      <c r="A162" t="s">
        <v>7</v>
      </c>
      <c r="B162">
        <v>0.5503854966729631</v>
      </c>
    </row>
    <row r="163" spans="1:9" x14ac:dyDescent="0.3">
      <c r="A163" t="s">
        <v>8</v>
      </c>
      <c r="B163">
        <v>0.30292419494794426</v>
      </c>
    </row>
    <row r="164" spans="1:9" x14ac:dyDescent="0.3">
      <c r="A164" t="s">
        <v>9</v>
      </c>
      <c r="B164">
        <v>0.20334193708336487</v>
      </c>
    </row>
    <row r="165" spans="1:9" x14ac:dyDescent="0.3">
      <c r="A165" t="s">
        <v>10</v>
      </c>
      <c r="B165">
        <v>2.3368030369461614</v>
      </c>
    </row>
    <row r="166" spans="1:9" ht="16.2" thickBot="1" x14ac:dyDescent="0.35">
      <c r="A166" s="4" t="s">
        <v>11</v>
      </c>
      <c r="B166" s="4">
        <v>9</v>
      </c>
    </row>
    <row r="168" spans="1:9" ht="16.2" thickBot="1" x14ac:dyDescent="0.35">
      <c r="A168" t="s">
        <v>12</v>
      </c>
    </row>
    <row r="169" spans="1:9" x14ac:dyDescent="0.3">
      <c r="A169" s="5"/>
      <c r="B169" s="5" t="s">
        <v>17</v>
      </c>
      <c r="C169" s="5" t="s">
        <v>18</v>
      </c>
      <c r="D169" s="5" t="s">
        <v>19</v>
      </c>
      <c r="E169" s="5" t="s">
        <v>20</v>
      </c>
      <c r="F169" s="5" t="s">
        <v>21</v>
      </c>
    </row>
    <row r="170" spans="1:9" x14ac:dyDescent="0.3">
      <c r="A170" t="s">
        <v>13</v>
      </c>
      <c r="B170">
        <v>1</v>
      </c>
      <c r="C170">
        <v>16.611016521189939</v>
      </c>
      <c r="D170">
        <v>16.611016521189939</v>
      </c>
      <c r="E170">
        <v>3.0419494540873622</v>
      </c>
      <c r="F170">
        <v>0.12465793807633969</v>
      </c>
    </row>
    <row r="171" spans="1:9" x14ac:dyDescent="0.3">
      <c r="A171" t="s">
        <v>14</v>
      </c>
      <c r="B171">
        <v>7</v>
      </c>
      <c r="C171">
        <v>38.22453903436562</v>
      </c>
      <c r="D171">
        <v>5.4606484334808032</v>
      </c>
    </row>
    <row r="172" spans="1:9" ht="16.2" thickBot="1" x14ac:dyDescent="0.35">
      <c r="A172" s="4" t="s">
        <v>15</v>
      </c>
      <c r="B172" s="4">
        <v>8</v>
      </c>
      <c r="C172" s="4">
        <v>54.835555555555558</v>
      </c>
      <c r="D172" s="4"/>
      <c r="E172" s="4"/>
      <c r="F172" s="4"/>
    </row>
    <row r="173" spans="1:9" ht="16.2" thickBot="1" x14ac:dyDescent="0.35"/>
    <row r="174" spans="1:9" x14ac:dyDescent="0.3">
      <c r="A174" s="5"/>
      <c r="B174" s="5" t="s">
        <v>22</v>
      </c>
      <c r="C174" s="5" t="s">
        <v>10</v>
      </c>
      <c r="D174" s="5" t="s">
        <v>23</v>
      </c>
      <c r="E174" s="5" t="s">
        <v>24</v>
      </c>
      <c r="F174" s="5" t="s">
        <v>25</v>
      </c>
      <c r="G174" s="5" t="s">
        <v>26</v>
      </c>
      <c r="H174" s="5" t="s">
        <v>27</v>
      </c>
      <c r="I174" s="5" t="s">
        <v>28</v>
      </c>
    </row>
    <row r="175" spans="1:9" x14ac:dyDescent="0.3">
      <c r="A175" t="s">
        <v>16</v>
      </c>
      <c r="B175">
        <v>14.802599262595168</v>
      </c>
      <c r="C175">
        <v>1.4729449410060489</v>
      </c>
      <c r="D175">
        <v>10.049662312893187</v>
      </c>
      <c r="E175">
        <v>2.0706598467254237E-5</v>
      </c>
      <c r="F175">
        <v>11.319637933831361</v>
      </c>
      <c r="G175">
        <v>18.285560591358976</v>
      </c>
      <c r="H175">
        <v>11.319637933831361</v>
      </c>
      <c r="I175">
        <v>18.285560591358976</v>
      </c>
    </row>
    <row r="176" spans="1:9" ht="16.2" thickBot="1" x14ac:dyDescent="0.35">
      <c r="A176" s="4" t="s">
        <v>45</v>
      </c>
      <c r="B176" s="4">
        <v>4305.8501361253375</v>
      </c>
      <c r="C176" s="4">
        <v>2468.7829736488361</v>
      </c>
      <c r="D176" s="4">
        <v>1.7441185321208428</v>
      </c>
      <c r="E176" s="4">
        <v>0.12465793807633962</v>
      </c>
      <c r="F176" s="4">
        <v>-1531.8939552840511</v>
      </c>
      <c r="G176" s="4">
        <v>10143.594227534726</v>
      </c>
      <c r="H176" s="4">
        <v>-1531.8939552840511</v>
      </c>
      <c r="I176" s="4">
        <v>10143.594227534726</v>
      </c>
    </row>
    <row r="178" spans="1:6" x14ac:dyDescent="0.3">
      <c r="A178" s="26" t="s">
        <v>107</v>
      </c>
    </row>
    <row r="179" spans="1:6" x14ac:dyDescent="0.3">
      <c r="A179" s="10" t="s">
        <v>66</v>
      </c>
    </row>
    <row r="181" spans="1:6" x14ac:dyDescent="0.3">
      <c r="A181" t="s">
        <v>5</v>
      </c>
    </row>
    <row r="182" spans="1:6" ht="16.2" thickBot="1" x14ac:dyDescent="0.35"/>
    <row r="183" spans="1:6" x14ac:dyDescent="0.3">
      <c r="A183" s="6" t="s">
        <v>6</v>
      </c>
      <c r="B183" s="6"/>
    </row>
    <row r="184" spans="1:6" x14ac:dyDescent="0.3">
      <c r="A184" t="s">
        <v>7</v>
      </c>
      <c r="B184">
        <v>0.93082602526301006</v>
      </c>
    </row>
    <row r="185" spans="1:6" x14ac:dyDescent="0.3">
      <c r="A185" t="s">
        <v>8</v>
      </c>
      <c r="B185">
        <v>0.86643708930693386</v>
      </c>
    </row>
    <row r="186" spans="1:6" x14ac:dyDescent="0.3">
      <c r="A186" t="s">
        <v>9</v>
      </c>
      <c r="B186">
        <v>0.82191611907591178</v>
      </c>
    </row>
    <row r="187" spans="1:6" x14ac:dyDescent="0.3">
      <c r="A187" t="s">
        <v>10</v>
      </c>
      <c r="B187">
        <v>1.1048375755038484</v>
      </c>
    </row>
    <row r="188" spans="1:6" ht="16.2" thickBot="1" x14ac:dyDescent="0.35">
      <c r="A188" s="4" t="s">
        <v>11</v>
      </c>
      <c r="B188" s="4">
        <v>9</v>
      </c>
    </row>
    <row r="190" spans="1:6" ht="16.2" thickBot="1" x14ac:dyDescent="0.35">
      <c r="A190" t="s">
        <v>12</v>
      </c>
    </row>
    <row r="191" spans="1:6" x14ac:dyDescent="0.3">
      <c r="A191" s="5"/>
      <c r="B191" s="5" t="s">
        <v>17</v>
      </c>
      <c r="C191" s="5" t="s">
        <v>18</v>
      </c>
      <c r="D191" s="5" t="s">
        <v>19</v>
      </c>
      <c r="E191" s="5" t="s">
        <v>20</v>
      </c>
      <c r="F191" s="5" t="s">
        <v>21</v>
      </c>
    </row>
    <row r="192" spans="1:6" x14ac:dyDescent="0.3">
      <c r="A192" t="s">
        <v>13</v>
      </c>
      <c r="B192">
        <v>2</v>
      </c>
      <c r="C192">
        <v>47.511559146084224</v>
      </c>
      <c r="D192">
        <v>23.755779573042112</v>
      </c>
      <c r="E192">
        <v>19.461325411619264</v>
      </c>
      <c r="F192">
        <v>2.3826355906284764E-3</v>
      </c>
    </row>
    <row r="193" spans="1:9" x14ac:dyDescent="0.3">
      <c r="A193" t="s">
        <v>14</v>
      </c>
      <c r="B193">
        <v>6</v>
      </c>
      <c r="C193">
        <v>7.3239964094713317</v>
      </c>
      <c r="D193">
        <v>1.2206660682452219</v>
      </c>
    </row>
    <row r="194" spans="1:9" ht="16.2" thickBot="1" x14ac:dyDescent="0.35">
      <c r="A194" s="4" t="s">
        <v>15</v>
      </c>
      <c r="B194" s="4">
        <v>8</v>
      </c>
      <c r="C194" s="4">
        <v>54.835555555555558</v>
      </c>
      <c r="D194" s="4"/>
      <c r="E194" s="4"/>
      <c r="F194" s="4"/>
    </row>
    <row r="195" spans="1:9" ht="16.2" thickBot="1" x14ac:dyDescent="0.35"/>
    <row r="196" spans="1:9" x14ac:dyDescent="0.3">
      <c r="A196" s="5"/>
      <c r="B196" s="5" t="s">
        <v>22</v>
      </c>
      <c r="C196" s="5" t="s">
        <v>10</v>
      </c>
      <c r="D196" s="5" t="s">
        <v>23</v>
      </c>
      <c r="E196" s="5" t="s">
        <v>24</v>
      </c>
      <c r="F196" s="5" t="s">
        <v>25</v>
      </c>
      <c r="G196" s="5" t="s">
        <v>26</v>
      </c>
      <c r="H196" s="5" t="s">
        <v>27</v>
      </c>
      <c r="I196" s="5" t="s">
        <v>28</v>
      </c>
    </row>
    <row r="197" spans="1:9" x14ac:dyDescent="0.3">
      <c r="A197" t="s">
        <v>16</v>
      </c>
      <c r="B197">
        <v>-36.349127786218304</v>
      </c>
      <c r="C197">
        <v>8.2026322054645142</v>
      </c>
      <c r="D197">
        <v>-4.4313979800292485</v>
      </c>
      <c r="E197">
        <v>4.4164613663291979E-3</v>
      </c>
      <c r="F197">
        <v>-56.420245740352826</v>
      </c>
      <c r="G197">
        <v>-16.278009832083786</v>
      </c>
      <c r="H197">
        <v>-56.420245740352826</v>
      </c>
      <c r="I197">
        <v>-16.278009832083786</v>
      </c>
    </row>
    <row r="198" spans="1:9" x14ac:dyDescent="0.3">
      <c r="A198" t="s">
        <v>2</v>
      </c>
      <c r="B198">
        <v>1.0773375474597591</v>
      </c>
      <c r="C198">
        <v>0.19522356055150147</v>
      </c>
      <c r="D198">
        <v>5.5184811936443969</v>
      </c>
      <c r="E198">
        <v>1.4890244098110649E-3</v>
      </c>
      <c r="F198">
        <v>0.59964270352357252</v>
      </c>
      <c r="G198">
        <v>1.5550323913959456</v>
      </c>
      <c r="H198">
        <v>0.59964270352357252</v>
      </c>
      <c r="I198">
        <v>1.5550323913959456</v>
      </c>
    </row>
    <row r="199" spans="1:9" ht="16.2" thickBot="1" x14ac:dyDescent="0.35">
      <c r="A199" s="4" t="s">
        <v>3</v>
      </c>
      <c r="B199" s="4">
        <v>0.10677291068124187</v>
      </c>
      <c r="C199" s="4">
        <v>3.2067669530825398E-2</v>
      </c>
      <c r="D199" s="4">
        <v>3.3296124178467426</v>
      </c>
      <c r="E199" s="4">
        <v>1.5814311421758064E-2</v>
      </c>
      <c r="F199" s="4">
        <v>2.8306150067664751E-2</v>
      </c>
      <c r="G199" s="4">
        <v>0.185239671294819</v>
      </c>
      <c r="H199" s="4">
        <v>2.8306150067664751E-2</v>
      </c>
      <c r="I199" s="4">
        <v>0.185239671294819</v>
      </c>
    </row>
    <row r="201" spans="1:9" x14ac:dyDescent="0.3">
      <c r="A201" s="10" t="s">
        <v>106</v>
      </c>
    </row>
    <row r="202" spans="1:9" x14ac:dyDescent="0.3">
      <c r="A202" t="s">
        <v>5</v>
      </c>
    </row>
    <row r="203" spans="1:9" ht="16.2" thickBot="1" x14ac:dyDescent="0.35"/>
    <row r="204" spans="1:9" x14ac:dyDescent="0.3">
      <c r="A204" s="6" t="s">
        <v>6</v>
      </c>
      <c r="B204" s="6"/>
    </row>
    <row r="205" spans="1:9" x14ac:dyDescent="0.3">
      <c r="A205" t="s">
        <v>7</v>
      </c>
      <c r="B205">
        <v>0.92670729485211711</v>
      </c>
    </row>
    <row r="206" spans="1:9" x14ac:dyDescent="0.3">
      <c r="A206" t="s">
        <v>8</v>
      </c>
      <c r="B206">
        <v>0.85878641033212877</v>
      </c>
    </row>
    <row r="207" spans="1:9" x14ac:dyDescent="0.3">
      <c r="A207" t="s">
        <v>9</v>
      </c>
      <c r="B207">
        <v>0.81171521377617173</v>
      </c>
    </row>
    <row r="208" spans="1:9" x14ac:dyDescent="0.3">
      <c r="A208" t="s">
        <v>10</v>
      </c>
      <c r="B208">
        <v>1.1360403192252158</v>
      </c>
    </row>
    <row r="209" spans="1:9" ht="16.2" thickBot="1" x14ac:dyDescent="0.35">
      <c r="A209" s="4" t="s">
        <v>11</v>
      </c>
      <c r="B209" s="4">
        <v>9</v>
      </c>
    </row>
    <row r="211" spans="1:9" ht="16.2" thickBot="1" x14ac:dyDescent="0.35">
      <c r="A211" t="s">
        <v>12</v>
      </c>
    </row>
    <row r="212" spans="1:9" x14ac:dyDescent="0.3">
      <c r="A212" s="5"/>
      <c r="B212" s="5" t="s">
        <v>17</v>
      </c>
      <c r="C212" s="5" t="s">
        <v>18</v>
      </c>
      <c r="D212" s="5" t="s">
        <v>19</v>
      </c>
      <c r="E212" s="5" t="s">
        <v>20</v>
      </c>
      <c r="F212" s="5" t="s">
        <v>21</v>
      </c>
    </row>
    <row r="213" spans="1:9" x14ac:dyDescent="0.3">
      <c r="A213" t="s">
        <v>13</v>
      </c>
      <c r="B213">
        <v>2</v>
      </c>
      <c r="C213">
        <v>47.092029914123579</v>
      </c>
      <c r="D213">
        <v>23.546014957061789</v>
      </c>
      <c r="E213">
        <v>18.244414273837812</v>
      </c>
      <c r="F213">
        <v>2.815979435795975E-3</v>
      </c>
    </row>
    <row r="214" spans="1:9" x14ac:dyDescent="0.3">
      <c r="A214" t="s">
        <v>14</v>
      </c>
      <c r="B214">
        <v>6</v>
      </c>
      <c r="C214">
        <v>7.7435256414319813</v>
      </c>
      <c r="D214">
        <v>1.2905876069053301</v>
      </c>
    </row>
    <row r="215" spans="1:9" ht="16.2" thickBot="1" x14ac:dyDescent="0.35">
      <c r="A215" s="4" t="s">
        <v>15</v>
      </c>
      <c r="B215" s="4">
        <v>8</v>
      </c>
      <c r="C215" s="4">
        <v>54.835555555555558</v>
      </c>
      <c r="D215" s="4"/>
      <c r="E215" s="4"/>
      <c r="F215" s="4"/>
    </row>
    <row r="216" spans="1:9" ht="16.2" thickBot="1" x14ac:dyDescent="0.35"/>
    <row r="217" spans="1:9" x14ac:dyDescent="0.3">
      <c r="A217" s="5"/>
      <c r="B217" s="5" t="s">
        <v>22</v>
      </c>
      <c r="C217" s="5" t="s">
        <v>10</v>
      </c>
      <c r="D217" s="5" t="s">
        <v>23</v>
      </c>
      <c r="E217" s="5" t="s">
        <v>24</v>
      </c>
      <c r="F217" s="5" t="s">
        <v>25</v>
      </c>
      <c r="G217" s="5" t="s">
        <v>26</v>
      </c>
      <c r="H217" s="5" t="s">
        <v>27</v>
      </c>
      <c r="I217" s="5" t="s">
        <v>28</v>
      </c>
    </row>
    <row r="218" spans="1:9" x14ac:dyDescent="0.3">
      <c r="A218" t="s">
        <v>16</v>
      </c>
      <c r="B218">
        <v>-25.005551619952634</v>
      </c>
      <c r="C218">
        <v>8.2225061480150607</v>
      </c>
      <c r="D218">
        <v>-3.0411107234001951</v>
      </c>
      <c r="E218">
        <v>2.2770357774227694E-2</v>
      </c>
      <c r="F218">
        <v>-45.125299359643058</v>
      </c>
      <c r="G218">
        <v>-4.885803880262209</v>
      </c>
      <c r="H218">
        <v>-45.125299359643058</v>
      </c>
      <c r="I218">
        <v>-4.885803880262209</v>
      </c>
    </row>
    <row r="219" spans="1:9" x14ac:dyDescent="0.3">
      <c r="A219" t="s">
        <v>2</v>
      </c>
      <c r="B219">
        <v>0.97572950800165381</v>
      </c>
      <c r="C219">
        <v>0.20077446782617595</v>
      </c>
      <c r="D219">
        <v>4.8598286354139857</v>
      </c>
      <c r="E219">
        <v>2.8233404129713651E-3</v>
      </c>
      <c r="F219">
        <v>0.48445208327045947</v>
      </c>
      <c r="G219">
        <v>1.4670069327328481</v>
      </c>
      <c r="H219">
        <v>0.48445208327045947</v>
      </c>
      <c r="I219">
        <v>1.4670069327328481</v>
      </c>
    </row>
    <row r="220" spans="1:9" ht="16.2" thickBot="1" x14ac:dyDescent="0.35">
      <c r="A220" s="4" t="s">
        <v>45</v>
      </c>
      <c r="B220" s="4">
        <v>3838.018238845842</v>
      </c>
      <c r="C220" s="4">
        <v>1204.0569610355508</v>
      </c>
      <c r="D220" s="4">
        <v>3.1875719862496781</v>
      </c>
      <c r="E220" s="4">
        <v>1.8894185823708345E-2</v>
      </c>
      <c r="F220" s="4">
        <v>891.79699143435573</v>
      </c>
      <c r="G220" s="4">
        <v>6784.2394862573283</v>
      </c>
      <c r="H220" s="4">
        <v>891.79699143435573</v>
      </c>
      <c r="I220" s="4">
        <v>6784.2394862573283</v>
      </c>
    </row>
    <row r="222" spans="1:9" x14ac:dyDescent="0.3">
      <c r="A222" s="26" t="s">
        <v>108</v>
      </c>
    </row>
    <row r="223" spans="1:9" x14ac:dyDescent="0.3">
      <c r="A223" s="21" t="s">
        <v>71</v>
      </c>
    </row>
    <row r="224" spans="1:9" x14ac:dyDescent="0.3">
      <c r="A224" t="s">
        <v>5</v>
      </c>
    </row>
    <row r="225" spans="1:9" ht="16.2" thickBot="1" x14ac:dyDescent="0.35"/>
    <row r="226" spans="1:9" x14ac:dyDescent="0.3">
      <c r="A226" s="6" t="s">
        <v>6</v>
      </c>
      <c r="B226" s="6"/>
    </row>
    <row r="227" spans="1:9" x14ac:dyDescent="0.3">
      <c r="A227" t="s">
        <v>7</v>
      </c>
      <c r="B227">
        <v>0.93243849555026259</v>
      </c>
    </row>
    <row r="228" spans="1:9" x14ac:dyDescent="0.3">
      <c r="A228" t="s">
        <v>8</v>
      </c>
      <c r="B228">
        <v>0.86944154798403717</v>
      </c>
    </row>
    <row r="229" spans="1:9" x14ac:dyDescent="0.3">
      <c r="A229" t="s">
        <v>9</v>
      </c>
      <c r="B229">
        <v>0.79110647677445944</v>
      </c>
    </row>
    <row r="230" spans="1:9" x14ac:dyDescent="0.3">
      <c r="A230" t="s">
        <v>10</v>
      </c>
      <c r="B230">
        <v>1.1965989510916901</v>
      </c>
    </row>
    <row r="231" spans="1:9" ht="16.2" thickBot="1" x14ac:dyDescent="0.35">
      <c r="A231" s="4" t="s">
        <v>11</v>
      </c>
      <c r="B231" s="4">
        <v>9</v>
      </c>
    </row>
    <row r="233" spans="1:9" ht="16.2" thickBot="1" x14ac:dyDescent="0.35">
      <c r="A233" t="s">
        <v>12</v>
      </c>
    </row>
    <row r="234" spans="1:9" x14ac:dyDescent="0.3">
      <c r="A234" s="5"/>
      <c r="B234" s="5" t="s">
        <v>17</v>
      </c>
      <c r="C234" s="5" t="s">
        <v>18</v>
      </c>
      <c r="D234" s="5" t="s">
        <v>19</v>
      </c>
      <c r="E234" s="5" t="s">
        <v>20</v>
      </c>
      <c r="F234" s="5" t="s">
        <v>21</v>
      </c>
    </row>
    <row r="235" spans="1:9" x14ac:dyDescent="0.3">
      <c r="A235" t="s">
        <v>13</v>
      </c>
      <c r="B235">
        <v>3</v>
      </c>
      <c r="C235">
        <v>47.676310306786895</v>
      </c>
      <c r="D235">
        <v>15.892103435595631</v>
      </c>
      <c r="E235">
        <v>11.099007565307915</v>
      </c>
      <c r="F235">
        <v>1.1946327213758439E-2</v>
      </c>
    </row>
    <row r="236" spans="1:9" x14ac:dyDescent="0.3">
      <c r="A236" t="s">
        <v>14</v>
      </c>
      <c r="B236">
        <v>5</v>
      </c>
      <c r="C236">
        <v>7.1592452487686655</v>
      </c>
      <c r="D236">
        <v>1.4318490497537331</v>
      </c>
    </row>
    <row r="237" spans="1:9" ht="16.2" thickBot="1" x14ac:dyDescent="0.35">
      <c r="A237" s="4" t="s">
        <v>15</v>
      </c>
      <c r="B237" s="4">
        <v>8</v>
      </c>
      <c r="C237" s="4">
        <v>54.835555555555558</v>
      </c>
      <c r="D237" s="4"/>
      <c r="E237" s="4"/>
      <c r="F237" s="4"/>
    </row>
    <row r="238" spans="1:9" ht="16.2" thickBot="1" x14ac:dyDescent="0.35"/>
    <row r="239" spans="1:9" x14ac:dyDescent="0.3">
      <c r="A239" s="5"/>
      <c r="B239" s="5" t="s">
        <v>22</v>
      </c>
      <c r="C239" s="5" t="s">
        <v>10</v>
      </c>
      <c r="D239" s="5" t="s">
        <v>23</v>
      </c>
      <c r="E239" s="5" t="s">
        <v>24</v>
      </c>
      <c r="F239" s="5" t="s">
        <v>25</v>
      </c>
      <c r="G239" s="5" t="s">
        <v>26</v>
      </c>
      <c r="H239" s="5" t="s">
        <v>27</v>
      </c>
      <c r="I239" s="5" t="s">
        <v>28</v>
      </c>
    </row>
    <row r="240" spans="1:9" x14ac:dyDescent="0.3">
      <c r="A240" t="s">
        <v>16</v>
      </c>
      <c r="B240">
        <v>-32.452221329350387</v>
      </c>
      <c r="C240">
        <v>14.522526333417739</v>
      </c>
      <c r="D240">
        <v>-2.2346126689179888</v>
      </c>
      <c r="E240">
        <v>7.5725064558925345E-2</v>
      </c>
      <c r="F240">
        <v>-69.783563729584074</v>
      </c>
      <c r="G240">
        <v>4.8791210708833077</v>
      </c>
      <c r="H240">
        <v>-69.783563729584074</v>
      </c>
      <c r="I240">
        <v>4.8791210708833077</v>
      </c>
    </row>
    <row r="241" spans="1:9" x14ac:dyDescent="0.3">
      <c r="A241" t="s">
        <v>2</v>
      </c>
      <c r="B241">
        <v>1.042078363175247</v>
      </c>
      <c r="C241">
        <v>0.23560690113456048</v>
      </c>
      <c r="D241">
        <v>4.4229534795336587</v>
      </c>
      <c r="E241">
        <v>6.8730348707521293E-3</v>
      </c>
      <c r="F241">
        <v>0.43643154276818474</v>
      </c>
      <c r="G241">
        <v>1.6477251835823092</v>
      </c>
      <c r="H241">
        <v>0.43643154276818474</v>
      </c>
      <c r="I241">
        <v>1.6477251835823092</v>
      </c>
    </row>
    <row r="242" spans="1:9" x14ac:dyDescent="0.3">
      <c r="A242" t="s">
        <v>3</v>
      </c>
      <c r="B242">
        <v>7.0973738022610047E-2</v>
      </c>
      <c r="C242">
        <v>0.11110552112295334</v>
      </c>
      <c r="D242">
        <v>0.63879577995109682</v>
      </c>
      <c r="E242">
        <v>0.5510656154482434</v>
      </c>
      <c r="F242">
        <v>-0.21463209641496073</v>
      </c>
      <c r="G242">
        <v>0.35657957246018079</v>
      </c>
      <c r="H242">
        <v>-0.21463209641496073</v>
      </c>
      <c r="I242">
        <v>0.35657957246018079</v>
      </c>
    </row>
    <row r="243" spans="1:9" ht="16.2" thickBot="1" x14ac:dyDescent="0.35">
      <c r="A243" s="4" t="s">
        <v>45</v>
      </c>
      <c r="B243" s="4">
        <v>1376.2127871135049</v>
      </c>
      <c r="C243" s="4">
        <v>4057.1397284162208</v>
      </c>
      <c r="D243" s="4">
        <v>0.33920763869050546</v>
      </c>
      <c r="E243" s="4">
        <v>0.74823612866012179</v>
      </c>
      <c r="F243" s="4">
        <v>-9052.9969033916841</v>
      </c>
      <c r="G243" s="4">
        <v>11805.422477618695</v>
      </c>
      <c r="H243" s="4">
        <v>-9052.9969033916841</v>
      </c>
      <c r="I243" s="4">
        <v>11805.422477618695</v>
      </c>
    </row>
    <row r="245" spans="1:9" x14ac:dyDescent="0.3">
      <c r="A245" s="63" t="s">
        <v>109</v>
      </c>
      <c r="B245" s="63"/>
      <c r="C245" s="63"/>
    </row>
    <row r="247" spans="1:9" x14ac:dyDescent="0.3">
      <c r="A247" t="s">
        <v>5</v>
      </c>
    </row>
    <row r="248" spans="1:9" ht="16.2" thickBot="1" x14ac:dyDescent="0.35"/>
    <row r="249" spans="1:9" x14ac:dyDescent="0.3">
      <c r="A249" s="6" t="s">
        <v>6</v>
      </c>
      <c r="B249" s="6"/>
    </row>
    <row r="250" spans="1:9" x14ac:dyDescent="0.3">
      <c r="A250" t="s">
        <v>7</v>
      </c>
      <c r="B250" s="15">
        <v>0.93082602526301006</v>
      </c>
    </row>
    <row r="251" spans="1:9" x14ac:dyDescent="0.3">
      <c r="A251" t="s">
        <v>8</v>
      </c>
      <c r="B251" s="64">
        <v>0.86643708930693386</v>
      </c>
    </row>
    <row r="252" spans="1:9" x14ac:dyDescent="0.3">
      <c r="A252" t="s">
        <v>9</v>
      </c>
      <c r="B252" s="15">
        <v>0.82191611907591178</v>
      </c>
    </row>
    <row r="253" spans="1:9" x14ac:dyDescent="0.3">
      <c r="A253" t="s">
        <v>10</v>
      </c>
      <c r="B253" s="15">
        <v>1.1048375755038484</v>
      </c>
    </row>
    <row r="254" spans="1:9" ht="16.2" thickBot="1" x14ac:dyDescent="0.35">
      <c r="A254" s="4" t="s">
        <v>11</v>
      </c>
      <c r="B254" s="16">
        <v>9</v>
      </c>
    </row>
    <row r="256" spans="1:9" ht="16.2" thickBot="1" x14ac:dyDescent="0.35">
      <c r="A256" t="s">
        <v>12</v>
      </c>
    </row>
    <row r="257" spans="1:9" x14ac:dyDescent="0.3">
      <c r="A257" s="5"/>
      <c r="B257" s="5" t="s">
        <v>17</v>
      </c>
      <c r="C257" s="5" t="s">
        <v>18</v>
      </c>
      <c r="D257" s="5" t="s">
        <v>19</v>
      </c>
      <c r="E257" s="5" t="s">
        <v>20</v>
      </c>
      <c r="F257" s="5" t="s">
        <v>21</v>
      </c>
    </row>
    <row r="258" spans="1:9" x14ac:dyDescent="0.3">
      <c r="A258" t="s">
        <v>13</v>
      </c>
      <c r="B258">
        <v>2</v>
      </c>
      <c r="C258">
        <v>47.511559146084224</v>
      </c>
      <c r="D258">
        <v>23.755779573042112</v>
      </c>
      <c r="E258">
        <v>19.461325411619264</v>
      </c>
      <c r="F258" s="65">
        <v>2.3826355906284764E-3</v>
      </c>
    </row>
    <row r="259" spans="1:9" x14ac:dyDescent="0.3">
      <c r="A259" t="s">
        <v>14</v>
      </c>
      <c r="B259">
        <v>6</v>
      </c>
      <c r="C259">
        <v>7.3239964094713317</v>
      </c>
      <c r="D259">
        <v>1.2206660682452219</v>
      </c>
    </row>
    <row r="260" spans="1:9" ht="16.2" thickBot="1" x14ac:dyDescent="0.35">
      <c r="A260" s="4" t="s">
        <v>15</v>
      </c>
      <c r="B260" s="4">
        <v>8</v>
      </c>
      <c r="C260" s="4">
        <v>54.835555555555558</v>
      </c>
      <c r="D260" s="4"/>
      <c r="E260" s="4"/>
      <c r="F260" s="4"/>
    </row>
    <row r="261" spans="1:9" ht="16.2" thickBot="1" x14ac:dyDescent="0.35"/>
    <row r="262" spans="1:9" x14ac:dyDescent="0.3">
      <c r="A262" s="5"/>
      <c r="B262" s="5" t="s">
        <v>22</v>
      </c>
      <c r="C262" s="5" t="s">
        <v>10</v>
      </c>
      <c r="D262" s="5" t="s">
        <v>23</v>
      </c>
      <c r="E262" s="5" t="s">
        <v>24</v>
      </c>
      <c r="F262" s="5" t="s">
        <v>25</v>
      </c>
      <c r="G262" s="5" t="s">
        <v>26</v>
      </c>
      <c r="H262" s="5" t="s">
        <v>27</v>
      </c>
      <c r="I262" s="5" t="s">
        <v>28</v>
      </c>
    </row>
    <row r="263" spans="1:9" x14ac:dyDescent="0.3">
      <c r="A263" t="s">
        <v>16</v>
      </c>
      <c r="B263" s="15">
        <v>-36.349127786218304</v>
      </c>
      <c r="C263">
        <v>8.2026322054645142</v>
      </c>
      <c r="D263" s="15">
        <v>-4.4313979800292485</v>
      </c>
      <c r="E263" s="15">
        <v>4.4164613663291979E-3</v>
      </c>
      <c r="F263">
        <v>-56.420245740352826</v>
      </c>
      <c r="G263">
        <v>-16.278009832083786</v>
      </c>
      <c r="H263">
        <v>-56.420245740352826</v>
      </c>
      <c r="I263">
        <v>-16.278009832083786</v>
      </c>
    </row>
    <row r="264" spans="1:9" x14ac:dyDescent="0.3">
      <c r="A264" t="s">
        <v>2</v>
      </c>
      <c r="B264" s="15">
        <v>1.0773375474597591</v>
      </c>
      <c r="C264">
        <v>0.19522356055150147</v>
      </c>
      <c r="D264" s="23">
        <v>5.5184811936443969</v>
      </c>
      <c r="E264" s="23">
        <v>1.4890244098110649E-3</v>
      </c>
      <c r="F264">
        <v>0.59964270352357252</v>
      </c>
      <c r="G264">
        <v>1.5550323913959456</v>
      </c>
      <c r="H264">
        <v>0.59964270352357252</v>
      </c>
      <c r="I264">
        <v>1.5550323913959456</v>
      </c>
    </row>
    <row r="265" spans="1:9" ht="16.2" thickBot="1" x14ac:dyDescent="0.35">
      <c r="A265" s="4" t="s">
        <v>3</v>
      </c>
      <c r="B265" s="16">
        <v>0.10677291068124187</v>
      </c>
      <c r="C265" s="4">
        <v>3.2067669530825398E-2</v>
      </c>
      <c r="D265" s="22">
        <v>3.3296124178467426</v>
      </c>
      <c r="E265" s="22">
        <v>1.5814311421758064E-2</v>
      </c>
      <c r="F265" s="4">
        <v>2.8306150067664751E-2</v>
      </c>
      <c r="G265" s="4">
        <v>0.185239671294819</v>
      </c>
      <c r="H265" s="4">
        <v>2.8306150067664751E-2</v>
      </c>
      <c r="I265" s="4">
        <v>0.185239671294819</v>
      </c>
    </row>
    <row r="269" spans="1:9" x14ac:dyDescent="0.3">
      <c r="A269" t="s">
        <v>35</v>
      </c>
      <c r="F269" t="s">
        <v>58</v>
      </c>
    </row>
    <row r="270" spans="1:9" ht="16.2" thickBot="1" x14ac:dyDescent="0.35"/>
    <row r="271" spans="1:9" x14ac:dyDescent="0.3">
      <c r="A271" s="5" t="s">
        <v>36</v>
      </c>
      <c r="B271" s="5" t="s">
        <v>57</v>
      </c>
      <c r="C271" s="5" t="s">
        <v>37</v>
      </c>
      <c r="D271" s="5" t="s">
        <v>38</v>
      </c>
      <c r="F271" s="5" t="s">
        <v>59</v>
      </c>
      <c r="G271" s="5" t="s">
        <v>1</v>
      </c>
    </row>
    <row r="272" spans="1:9" x14ac:dyDescent="0.3">
      <c r="A272">
        <v>1</v>
      </c>
      <c r="B272">
        <v>10.78252783676457</v>
      </c>
      <c r="C272">
        <v>-0.58252783676457121</v>
      </c>
      <c r="D272">
        <v>-0.60881818436180357</v>
      </c>
      <c r="F272">
        <v>5.5555555555555554</v>
      </c>
      <c r="G272">
        <v>9.6</v>
      </c>
    </row>
    <row r="273" spans="1:7" x14ac:dyDescent="0.3">
      <c r="A273">
        <v>2</v>
      </c>
      <c r="B273">
        <v>11.743484032895747</v>
      </c>
      <c r="C273">
        <v>-0.44348403289574634</v>
      </c>
      <c r="D273">
        <v>-0.46349912684114308</v>
      </c>
      <c r="F273">
        <v>16.666666666666664</v>
      </c>
      <c r="G273">
        <v>9.6999999999999993</v>
      </c>
    </row>
    <row r="274" spans="1:7" x14ac:dyDescent="0.3">
      <c r="A274">
        <v>3</v>
      </c>
      <c r="B274">
        <v>10.69497180737801</v>
      </c>
      <c r="C274">
        <v>-1.0949718073780108</v>
      </c>
      <c r="D274">
        <v>-1.1443895134657149</v>
      </c>
      <c r="F274">
        <v>27.777777777777779</v>
      </c>
      <c r="G274">
        <v>10.199999999999999</v>
      </c>
    </row>
    <row r="275" spans="1:7" x14ac:dyDescent="0.3">
      <c r="A275">
        <v>4</v>
      </c>
      <c r="B275">
        <v>9.7340156112468321</v>
      </c>
      <c r="C275">
        <v>-3.4015611246832833E-2</v>
      </c>
      <c r="D275">
        <v>-3.5550786369756594E-2</v>
      </c>
      <c r="F275">
        <v>38.888888888888886</v>
      </c>
      <c r="G275">
        <v>11.3</v>
      </c>
    </row>
    <row r="276" spans="1:7" x14ac:dyDescent="0.3">
      <c r="A276">
        <v>5</v>
      </c>
      <c r="B276">
        <v>10.908517628740494</v>
      </c>
      <c r="C276">
        <v>0.89148237125950658</v>
      </c>
      <c r="D276">
        <v>0.93171629646965859</v>
      </c>
      <c r="F276">
        <v>50</v>
      </c>
      <c r="G276">
        <v>11.8</v>
      </c>
    </row>
    <row r="277" spans="1:7" x14ac:dyDescent="0.3">
      <c r="A277">
        <v>6</v>
      </c>
      <c r="B277">
        <v>13.694221747100119</v>
      </c>
      <c r="C277">
        <v>0.60577825289988141</v>
      </c>
      <c r="D277">
        <v>0.63311792635486619</v>
      </c>
      <c r="F277">
        <v>61.111111111111114</v>
      </c>
      <c r="G277">
        <v>14.3</v>
      </c>
    </row>
    <row r="278" spans="1:7" x14ac:dyDescent="0.3">
      <c r="A278">
        <v>7</v>
      </c>
      <c r="B278">
        <v>13.694221747100119</v>
      </c>
      <c r="C278">
        <v>1.7057782528998811</v>
      </c>
      <c r="D278">
        <v>1.7827625622534304</v>
      </c>
      <c r="F278">
        <v>72.222222222222214</v>
      </c>
      <c r="G278">
        <v>15.4</v>
      </c>
    </row>
    <row r="279" spans="1:7" x14ac:dyDescent="0.3">
      <c r="A279">
        <v>8</v>
      </c>
      <c r="B279">
        <v>15.528578109975912</v>
      </c>
      <c r="C279">
        <v>0.17142189002408692</v>
      </c>
      <c r="D279">
        <v>0.17915841485616837</v>
      </c>
      <c r="F279">
        <v>83.333333333333329</v>
      </c>
      <c r="G279">
        <v>15.6</v>
      </c>
    </row>
    <row r="280" spans="1:7" ht="16.2" thickBot="1" x14ac:dyDescent="0.35">
      <c r="A280" s="4">
        <v>9</v>
      </c>
      <c r="B280" s="4">
        <v>16.819461478798161</v>
      </c>
      <c r="C280" s="4">
        <v>-1.219461478798161</v>
      </c>
      <c r="D280" s="4">
        <v>-1.27449758889567</v>
      </c>
      <c r="F280" s="4">
        <v>94.444444444444443</v>
      </c>
      <c r="G280" s="4">
        <v>15.7</v>
      </c>
    </row>
  </sheetData>
  <sortState xmlns:xlrd2="http://schemas.microsoft.com/office/spreadsheetml/2017/richdata2" ref="G74:G82">
    <sortCondition ref="G7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2A63-617D-42FC-BAA9-7525B502B6FA}">
  <dimension ref="A1:K70"/>
  <sheetViews>
    <sheetView zoomScale="78" zoomScaleNormal="78" workbookViewId="0">
      <selection activeCell="S7" sqref="S7"/>
    </sheetView>
  </sheetViews>
  <sheetFormatPr defaultRowHeight="15.6" x14ac:dyDescent="0.3"/>
  <cols>
    <col min="1" max="1" width="13.09765625" customWidth="1"/>
    <col min="2" max="2" width="30.3984375" customWidth="1"/>
    <col min="3" max="3" width="15.59765625" customWidth="1"/>
    <col min="6" max="7" width="12.5" bestFit="1" customWidth="1"/>
    <col min="10" max="10" width="13" customWidth="1"/>
  </cols>
  <sheetData>
    <row r="1" spans="1:10" x14ac:dyDescent="0.3">
      <c r="A1" s="26" t="s">
        <v>136</v>
      </c>
      <c r="B1" t="s">
        <v>139</v>
      </c>
    </row>
    <row r="3" spans="1:10" x14ac:dyDescent="0.3">
      <c r="A3" s="27" t="s">
        <v>137</v>
      </c>
      <c r="B3" s="10"/>
      <c r="C3" s="10"/>
    </row>
    <row r="4" spans="1:10" x14ac:dyDescent="0.3">
      <c r="H4" s="28"/>
      <c r="I4" s="29" t="s">
        <v>76</v>
      </c>
      <c r="J4" s="28"/>
    </row>
    <row r="5" spans="1:10" x14ac:dyDescent="0.3">
      <c r="A5" s="35" t="s">
        <v>1</v>
      </c>
      <c r="B5" s="35" t="s">
        <v>116</v>
      </c>
      <c r="C5" s="1"/>
    </row>
    <row r="6" spans="1:10" x14ac:dyDescent="0.3">
      <c r="A6" s="36">
        <v>20.2</v>
      </c>
      <c r="B6" s="36">
        <v>120</v>
      </c>
      <c r="C6" s="2"/>
    </row>
    <row r="7" spans="1:10" x14ac:dyDescent="0.3">
      <c r="A7" s="36">
        <v>24.3</v>
      </c>
      <c r="B7" s="36">
        <v>122</v>
      </c>
      <c r="C7" s="2"/>
    </row>
    <row r="8" spans="1:10" x14ac:dyDescent="0.3">
      <c r="A8" s="36">
        <v>28.6</v>
      </c>
      <c r="B8" s="36">
        <v>127</v>
      </c>
      <c r="C8" s="2"/>
    </row>
    <row r="9" spans="1:10" x14ac:dyDescent="0.3">
      <c r="A9" s="36">
        <v>33.700000000000003</v>
      </c>
      <c r="B9" s="36">
        <v>135</v>
      </c>
      <c r="C9" s="2"/>
    </row>
    <row r="10" spans="1:10" x14ac:dyDescent="0.3">
      <c r="A10" s="36">
        <v>35.200000000000003</v>
      </c>
      <c r="B10" s="36">
        <v>142</v>
      </c>
      <c r="C10" s="2"/>
    </row>
    <row r="11" spans="1:10" x14ac:dyDescent="0.3">
      <c r="A11" s="36">
        <v>35.9</v>
      </c>
      <c r="B11" s="36">
        <v>156</v>
      </c>
      <c r="C11" s="2"/>
    </row>
    <row r="12" spans="1:10" x14ac:dyDescent="0.3">
      <c r="A12" s="36">
        <v>36.299999999999997</v>
      </c>
      <c r="B12" s="36">
        <v>155</v>
      </c>
      <c r="C12" s="2"/>
    </row>
    <row r="13" spans="1:10" x14ac:dyDescent="0.3">
      <c r="A13" s="36">
        <v>36.200000000000003</v>
      </c>
      <c r="B13" s="36">
        <v>167</v>
      </c>
      <c r="C13" s="2"/>
    </row>
    <row r="14" spans="1:10" x14ac:dyDescent="0.3">
      <c r="A14" s="36">
        <v>36.5</v>
      </c>
      <c r="B14" s="36">
        <v>183</v>
      </c>
      <c r="C14" s="2"/>
    </row>
    <row r="15" spans="1:10" x14ac:dyDescent="0.3">
      <c r="A15" s="36">
        <v>36.6</v>
      </c>
      <c r="B15" s="36">
        <v>210</v>
      </c>
      <c r="C15" s="2"/>
    </row>
    <row r="18" spans="1:6" x14ac:dyDescent="0.3">
      <c r="A18" s="32" t="s">
        <v>77</v>
      </c>
      <c r="B18" s="28"/>
      <c r="C18" s="28"/>
      <c r="D18" s="28"/>
      <c r="E18" s="28"/>
    </row>
    <row r="20" spans="1:6" x14ac:dyDescent="0.3">
      <c r="A20" s="31" t="s">
        <v>117</v>
      </c>
    </row>
    <row r="22" spans="1:6" x14ac:dyDescent="0.3">
      <c r="A22" s="35" t="s">
        <v>1</v>
      </c>
      <c r="B22" s="35" t="s">
        <v>116</v>
      </c>
      <c r="C22" s="35" t="s">
        <v>121</v>
      </c>
      <c r="D22" s="70" t="s">
        <v>73</v>
      </c>
      <c r="E22" s="70" t="s">
        <v>118</v>
      </c>
      <c r="F22" s="70" t="s">
        <v>119</v>
      </c>
    </row>
    <row r="23" spans="1:6" x14ac:dyDescent="0.3">
      <c r="A23" s="36">
        <v>20.2</v>
      </c>
      <c r="B23" s="36">
        <v>120</v>
      </c>
      <c r="C23" s="36">
        <f>LOG(B23)</f>
        <v>2.0791812460476247</v>
      </c>
      <c r="D23" s="71">
        <f t="shared" ref="D23:D32" si="0">-1/B23</f>
        <v>-8.3333333333333332E-3</v>
      </c>
      <c r="E23" s="71">
        <f t="shared" ref="E23:E32" si="1">-1/B23^2</f>
        <v>-6.9444444444444444E-5</v>
      </c>
      <c r="F23" s="71">
        <f t="shared" ref="F23:F32" si="2">-1/B23^4</f>
        <v>-4.8225308641975309E-9</v>
      </c>
    </row>
    <row r="24" spans="1:6" x14ac:dyDescent="0.3">
      <c r="A24" s="36">
        <v>24.3</v>
      </c>
      <c r="B24" s="36">
        <v>122</v>
      </c>
      <c r="C24" s="36">
        <f t="shared" ref="C24:C32" si="3">LOG(B24)</f>
        <v>2.0863598306747484</v>
      </c>
      <c r="D24" s="71">
        <f t="shared" si="0"/>
        <v>-8.1967213114754103E-3</v>
      </c>
      <c r="E24" s="71">
        <f t="shared" si="1"/>
        <v>-6.7186240257995157E-5</v>
      </c>
      <c r="F24" s="71">
        <f t="shared" si="2"/>
        <v>-4.5139908800050498E-9</v>
      </c>
    </row>
    <row r="25" spans="1:6" x14ac:dyDescent="0.3">
      <c r="A25" s="36">
        <v>28.6</v>
      </c>
      <c r="B25" s="36">
        <v>127</v>
      </c>
      <c r="C25" s="36">
        <f t="shared" si="3"/>
        <v>2.1038037209559568</v>
      </c>
      <c r="D25" s="71">
        <f t="shared" si="0"/>
        <v>-7.874015748031496E-3</v>
      </c>
      <c r="E25" s="71">
        <f t="shared" si="1"/>
        <v>-6.2000124000248006E-5</v>
      </c>
      <c r="F25" s="71">
        <f t="shared" si="2"/>
        <v>-3.8440153760461278E-9</v>
      </c>
    </row>
    <row r="26" spans="1:6" x14ac:dyDescent="0.3">
      <c r="A26" s="36">
        <v>33.700000000000003</v>
      </c>
      <c r="B26" s="36">
        <v>135</v>
      </c>
      <c r="C26" s="36">
        <f t="shared" si="3"/>
        <v>2.1303337684950061</v>
      </c>
      <c r="D26" s="71">
        <f t="shared" si="0"/>
        <v>-7.4074074074074077E-3</v>
      </c>
      <c r="E26" s="71">
        <f t="shared" si="1"/>
        <v>-5.4869684499314129E-5</v>
      </c>
      <c r="F26" s="71">
        <f t="shared" si="2"/>
        <v>-3.0106822770542734E-9</v>
      </c>
    </row>
    <row r="27" spans="1:6" x14ac:dyDescent="0.3">
      <c r="A27" s="36">
        <v>35.200000000000003</v>
      </c>
      <c r="B27" s="36">
        <v>142</v>
      </c>
      <c r="C27" s="36">
        <f t="shared" si="3"/>
        <v>2.1522883443830563</v>
      </c>
      <c r="D27" s="71">
        <f t="shared" si="0"/>
        <v>-7.0422535211267607E-3</v>
      </c>
      <c r="E27" s="71">
        <f t="shared" si="1"/>
        <v>-4.9593334655822257E-5</v>
      </c>
      <c r="F27" s="71">
        <f t="shared" si="2"/>
        <v>-2.4594988422843811E-9</v>
      </c>
    </row>
    <row r="28" spans="1:6" x14ac:dyDescent="0.3">
      <c r="A28" s="36">
        <v>35.9</v>
      </c>
      <c r="B28" s="36">
        <v>156</v>
      </c>
      <c r="C28" s="36">
        <f t="shared" si="3"/>
        <v>2.1931245983544616</v>
      </c>
      <c r="D28" s="71">
        <f t="shared" si="0"/>
        <v>-6.41025641025641E-3</v>
      </c>
      <c r="E28" s="71">
        <f t="shared" si="1"/>
        <v>-4.1091387245233401E-5</v>
      </c>
      <c r="F28" s="71">
        <f t="shared" si="2"/>
        <v>-1.68850210573773E-9</v>
      </c>
    </row>
    <row r="29" spans="1:6" x14ac:dyDescent="0.3">
      <c r="A29" s="36">
        <v>36.299999999999997</v>
      </c>
      <c r="B29" s="36">
        <v>155</v>
      </c>
      <c r="C29" s="36">
        <f t="shared" si="3"/>
        <v>2.1903316981702914</v>
      </c>
      <c r="D29" s="71">
        <f t="shared" si="0"/>
        <v>-6.4516129032258064E-3</v>
      </c>
      <c r="E29" s="71">
        <f t="shared" si="1"/>
        <v>-4.1623309053069721E-5</v>
      </c>
      <c r="F29" s="71">
        <f t="shared" si="2"/>
        <v>-1.7324998565273555E-9</v>
      </c>
    </row>
    <row r="30" spans="1:6" x14ac:dyDescent="0.3">
      <c r="A30" s="36">
        <v>36.200000000000003</v>
      </c>
      <c r="B30" s="36">
        <v>167</v>
      </c>
      <c r="C30" s="36">
        <f t="shared" si="3"/>
        <v>2.2227164711475833</v>
      </c>
      <c r="D30" s="71">
        <f t="shared" si="0"/>
        <v>-5.9880239520958087E-3</v>
      </c>
      <c r="E30" s="71">
        <f t="shared" si="1"/>
        <v>-3.5856430850873103E-5</v>
      </c>
      <c r="F30" s="71">
        <f t="shared" si="2"/>
        <v>-1.2856836333634445E-9</v>
      </c>
    </row>
    <row r="31" spans="1:6" x14ac:dyDescent="0.3">
      <c r="A31" s="36">
        <v>36.5</v>
      </c>
      <c r="B31" s="36">
        <v>183</v>
      </c>
      <c r="C31" s="36">
        <f t="shared" si="3"/>
        <v>2.2624510897304293</v>
      </c>
      <c r="D31" s="71">
        <f t="shared" si="0"/>
        <v>-5.4644808743169399E-3</v>
      </c>
      <c r="E31" s="71">
        <f t="shared" si="1"/>
        <v>-2.9860551225775629E-5</v>
      </c>
      <c r="F31" s="71">
        <f t="shared" si="2"/>
        <v>-8.9165251950717031E-10</v>
      </c>
    </row>
    <row r="32" spans="1:6" x14ac:dyDescent="0.3">
      <c r="A32" s="36">
        <v>36.6</v>
      </c>
      <c r="B32" s="36">
        <v>210</v>
      </c>
      <c r="C32" s="36">
        <f t="shared" si="3"/>
        <v>2.3222192947339191</v>
      </c>
      <c r="D32" s="71">
        <f t="shared" si="0"/>
        <v>-4.7619047619047623E-3</v>
      </c>
      <c r="E32" s="71">
        <f t="shared" si="1"/>
        <v>-2.2675736961451248E-5</v>
      </c>
      <c r="F32" s="71">
        <f t="shared" si="2"/>
        <v>-5.1418904674492628E-10</v>
      </c>
    </row>
    <row r="35" spans="1:5" x14ac:dyDescent="0.3">
      <c r="A35" s="31" t="s">
        <v>120</v>
      </c>
    </row>
    <row r="37" spans="1:5" x14ac:dyDescent="0.3">
      <c r="A37" s="35" t="s">
        <v>1</v>
      </c>
      <c r="B37" s="35" t="s">
        <v>116</v>
      </c>
      <c r="C37" s="7" t="s">
        <v>122</v>
      </c>
      <c r="D37" s="7" t="s">
        <v>34</v>
      </c>
      <c r="E37" s="7" t="s">
        <v>123</v>
      </c>
    </row>
    <row r="38" spans="1:5" x14ac:dyDescent="0.3">
      <c r="A38" s="36">
        <v>20.2</v>
      </c>
      <c r="B38" s="36">
        <v>120</v>
      </c>
      <c r="C38" s="9">
        <f t="shared" ref="C38:C47" si="4">A38^2</f>
        <v>408.03999999999996</v>
      </c>
      <c r="D38" s="9">
        <f t="shared" ref="D38:D47" si="5">A38^3</f>
        <v>8242.4079999999994</v>
      </c>
      <c r="E38" s="9">
        <f t="shared" ref="E38:E47" si="6">A38^4</f>
        <v>166496.64159999997</v>
      </c>
    </row>
    <row r="39" spans="1:5" x14ac:dyDescent="0.3">
      <c r="A39" s="36">
        <v>24.3</v>
      </c>
      <c r="B39" s="36">
        <v>122</v>
      </c>
      <c r="C39" s="9">
        <f t="shared" si="4"/>
        <v>590.49</v>
      </c>
      <c r="D39" s="9">
        <f t="shared" si="5"/>
        <v>14348.907000000001</v>
      </c>
      <c r="E39" s="9">
        <f t="shared" si="6"/>
        <v>348678.44010000001</v>
      </c>
    </row>
    <row r="40" spans="1:5" x14ac:dyDescent="0.3">
      <c r="A40" s="36">
        <v>28.6</v>
      </c>
      <c r="B40" s="36">
        <v>127</v>
      </c>
      <c r="C40" s="9">
        <f t="shared" si="4"/>
        <v>817.96</v>
      </c>
      <c r="D40" s="9">
        <f t="shared" si="5"/>
        <v>23393.656000000003</v>
      </c>
      <c r="E40" s="9">
        <f t="shared" si="6"/>
        <v>669058.56160000002</v>
      </c>
    </row>
    <row r="41" spans="1:5" x14ac:dyDescent="0.3">
      <c r="A41" s="36">
        <v>33.700000000000003</v>
      </c>
      <c r="B41" s="36">
        <v>135</v>
      </c>
      <c r="C41" s="9">
        <f t="shared" si="4"/>
        <v>1135.6900000000003</v>
      </c>
      <c r="D41" s="9">
        <f t="shared" si="5"/>
        <v>38272.753000000012</v>
      </c>
      <c r="E41" s="9">
        <f t="shared" si="6"/>
        <v>1289791.7761000006</v>
      </c>
    </row>
    <row r="42" spans="1:5" x14ac:dyDescent="0.3">
      <c r="A42" s="36">
        <v>35.200000000000003</v>
      </c>
      <c r="B42" s="36">
        <v>142</v>
      </c>
      <c r="C42" s="9">
        <f t="shared" si="4"/>
        <v>1239.0400000000002</v>
      </c>
      <c r="D42" s="9">
        <f t="shared" si="5"/>
        <v>43614.208000000013</v>
      </c>
      <c r="E42" s="9">
        <f t="shared" si="6"/>
        <v>1535220.1216000004</v>
      </c>
    </row>
    <row r="43" spans="1:5" x14ac:dyDescent="0.3">
      <c r="A43" s="36">
        <v>35.9</v>
      </c>
      <c r="B43" s="36">
        <v>156</v>
      </c>
      <c r="C43" s="9">
        <f t="shared" si="4"/>
        <v>1288.81</v>
      </c>
      <c r="D43" s="9">
        <f t="shared" si="5"/>
        <v>46268.278999999995</v>
      </c>
      <c r="E43" s="9">
        <f t="shared" si="6"/>
        <v>1661031.2160999998</v>
      </c>
    </row>
    <row r="44" spans="1:5" x14ac:dyDescent="0.3">
      <c r="A44" s="36">
        <v>36.299999999999997</v>
      </c>
      <c r="B44" s="36">
        <v>155</v>
      </c>
      <c r="C44" s="9">
        <f t="shared" si="4"/>
        <v>1317.6899999999998</v>
      </c>
      <c r="D44" s="9">
        <f t="shared" si="5"/>
        <v>47832.14699999999</v>
      </c>
      <c r="E44" s="9">
        <f t="shared" si="6"/>
        <v>1736306.9360999996</v>
      </c>
    </row>
    <row r="45" spans="1:5" x14ac:dyDescent="0.3">
      <c r="A45" s="36">
        <v>36.200000000000003</v>
      </c>
      <c r="B45" s="36">
        <v>167</v>
      </c>
      <c r="C45" s="9">
        <f t="shared" si="4"/>
        <v>1310.4400000000003</v>
      </c>
      <c r="D45" s="9">
        <f t="shared" si="5"/>
        <v>47437.928000000014</v>
      </c>
      <c r="E45" s="9">
        <f t="shared" si="6"/>
        <v>1717252.9936000006</v>
      </c>
    </row>
    <row r="46" spans="1:5" x14ac:dyDescent="0.3">
      <c r="A46" s="36">
        <v>36.5</v>
      </c>
      <c r="B46" s="36">
        <v>183</v>
      </c>
      <c r="C46" s="9">
        <f t="shared" si="4"/>
        <v>1332.25</v>
      </c>
      <c r="D46" s="9">
        <f t="shared" si="5"/>
        <v>48627.125</v>
      </c>
      <c r="E46" s="9">
        <f t="shared" si="6"/>
        <v>1774890.0625</v>
      </c>
    </row>
    <row r="47" spans="1:5" x14ac:dyDescent="0.3">
      <c r="A47" s="36">
        <v>36.6</v>
      </c>
      <c r="B47" s="36">
        <v>210</v>
      </c>
      <c r="C47" s="9">
        <f t="shared" si="4"/>
        <v>1339.5600000000002</v>
      </c>
      <c r="D47" s="9">
        <f t="shared" si="5"/>
        <v>49027.896000000008</v>
      </c>
      <c r="E47" s="9">
        <f t="shared" si="6"/>
        <v>1794420.9936000004</v>
      </c>
    </row>
    <row r="53" spans="1:11" x14ac:dyDescent="0.3">
      <c r="A53" s="32" t="s">
        <v>85</v>
      </c>
      <c r="B53" s="28"/>
      <c r="C53" s="28"/>
      <c r="D53" s="28"/>
      <c r="E53" s="28"/>
    </row>
    <row r="55" spans="1:11" ht="16.2" thickBot="1" x14ac:dyDescent="0.35">
      <c r="A55" s="35" t="s">
        <v>1</v>
      </c>
      <c r="B55" s="35" t="s">
        <v>116</v>
      </c>
      <c r="C55" s="70" t="s">
        <v>119</v>
      </c>
      <c r="H55" s="3" t="s">
        <v>124</v>
      </c>
    </row>
    <row r="56" spans="1:11" ht="31.2" x14ac:dyDescent="0.3">
      <c r="A56" s="36">
        <v>20.2</v>
      </c>
      <c r="B56" s="36">
        <v>120</v>
      </c>
      <c r="C56" s="71">
        <v>-4.8225308641975309E-9</v>
      </c>
      <c r="H56" s="5"/>
      <c r="I56" s="33" t="s">
        <v>1</v>
      </c>
      <c r="J56" s="33" t="s">
        <v>116</v>
      </c>
      <c r="K56" s="33" t="s">
        <v>119</v>
      </c>
    </row>
    <row r="57" spans="1:11" x14ac:dyDescent="0.3">
      <c r="A57" s="36">
        <v>24.3</v>
      </c>
      <c r="B57" s="36">
        <v>122</v>
      </c>
      <c r="C57" s="71">
        <v>-4.5139908800050498E-9</v>
      </c>
      <c r="H57" t="s">
        <v>1</v>
      </c>
      <c r="I57">
        <v>1</v>
      </c>
    </row>
    <row r="58" spans="1:11" x14ac:dyDescent="0.3">
      <c r="A58" s="36">
        <v>28.6</v>
      </c>
      <c r="B58" s="36">
        <v>127</v>
      </c>
      <c r="C58" s="71">
        <v>-3.8440153760461278E-9</v>
      </c>
      <c r="H58" t="s">
        <v>116</v>
      </c>
      <c r="I58" s="3">
        <v>0.73589126659091175</v>
      </c>
      <c r="J58">
        <v>1</v>
      </c>
    </row>
    <row r="59" spans="1:11" ht="16.2" thickBot="1" x14ac:dyDescent="0.35">
      <c r="A59" s="36">
        <v>33.700000000000003</v>
      </c>
      <c r="B59" s="36">
        <v>135</v>
      </c>
      <c r="C59" s="71">
        <v>-3.0106822770542734E-9</v>
      </c>
      <c r="H59" s="4" t="s">
        <v>119</v>
      </c>
      <c r="I59" s="72">
        <v>0.92274193074200683</v>
      </c>
      <c r="J59" s="4">
        <v>0.92537302799079513</v>
      </c>
      <c r="K59" s="4">
        <v>1</v>
      </c>
    </row>
    <row r="60" spans="1:11" x14ac:dyDescent="0.3">
      <c r="A60" s="36">
        <v>35.200000000000003</v>
      </c>
      <c r="B60" s="36">
        <v>142</v>
      </c>
      <c r="C60" s="71">
        <v>-2.4594988422843811E-9</v>
      </c>
    </row>
    <row r="61" spans="1:11" x14ac:dyDescent="0.3">
      <c r="A61" s="36">
        <v>35.9</v>
      </c>
      <c r="B61" s="36">
        <v>156</v>
      </c>
      <c r="C61" s="71">
        <v>-1.68850210573773E-9</v>
      </c>
    </row>
    <row r="62" spans="1:11" x14ac:dyDescent="0.3">
      <c r="A62" s="36">
        <v>36.299999999999997</v>
      </c>
      <c r="B62" s="36">
        <v>155</v>
      </c>
      <c r="C62" s="71">
        <v>-1.7324998565273555E-9</v>
      </c>
    </row>
    <row r="63" spans="1:11" x14ac:dyDescent="0.3">
      <c r="A63" s="36">
        <v>36.200000000000003</v>
      </c>
      <c r="B63" s="36">
        <v>167</v>
      </c>
      <c r="C63" s="71">
        <v>-1.2856836333634445E-9</v>
      </c>
    </row>
    <row r="64" spans="1:11" x14ac:dyDescent="0.3">
      <c r="A64" s="36">
        <v>36.5</v>
      </c>
      <c r="B64" s="36">
        <v>183</v>
      </c>
      <c r="C64" s="71">
        <v>-8.9165251950717031E-10</v>
      </c>
    </row>
    <row r="65" spans="1:4" x14ac:dyDescent="0.3">
      <c r="A65" s="36">
        <v>36.6</v>
      </c>
      <c r="B65" s="36">
        <v>210</v>
      </c>
      <c r="C65" s="71">
        <v>-5.1418904674492628E-10</v>
      </c>
    </row>
    <row r="67" spans="1:4" x14ac:dyDescent="0.3">
      <c r="A67" s="3" t="s">
        <v>126</v>
      </c>
    </row>
    <row r="68" spans="1:4" x14ac:dyDescent="0.3">
      <c r="A68" s="3" t="s">
        <v>125</v>
      </c>
    </row>
    <row r="70" spans="1:4" x14ac:dyDescent="0.3">
      <c r="B70" s="3"/>
      <c r="C70" s="3"/>
      <c r="D7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14E1-F44A-4E58-AFCA-CCF18C30E9CD}">
  <dimension ref="A1:S98"/>
  <sheetViews>
    <sheetView zoomScale="78" zoomScaleNormal="78" workbookViewId="0">
      <selection activeCell="V26" sqref="V26"/>
    </sheetView>
  </sheetViews>
  <sheetFormatPr defaultRowHeight="15.6" x14ac:dyDescent="0.3"/>
  <sheetData>
    <row r="1" spans="1:19" x14ac:dyDescent="0.3">
      <c r="A1" s="32" t="s">
        <v>141</v>
      </c>
      <c r="B1" s="83"/>
      <c r="C1" s="83"/>
      <c r="D1" s="83"/>
      <c r="E1" s="68"/>
      <c r="F1" s="68"/>
      <c r="G1" s="68"/>
      <c r="H1" s="68"/>
      <c r="I1" s="68"/>
      <c r="J1" s="118" t="s">
        <v>145</v>
      </c>
      <c r="K1" s="118"/>
      <c r="L1" s="118"/>
      <c r="M1" s="118"/>
      <c r="N1" s="118"/>
      <c r="O1" s="118"/>
      <c r="P1" s="68"/>
      <c r="Q1" s="68"/>
      <c r="R1" s="68"/>
      <c r="S1" s="68"/>
    </row>
    <row r="2" spans="1:19" x14ac:dyDescent="0.3">
      <c r="A2" t="s">
        <v>87</v>
      </c>
      <c r="B2" s="68"/>
      <c r="C2" s="68"/>
      <c r="D2" s="68"/>
      <c r="E2" s="68"/>
      <c r="F2" s="68"/>
      <c r="G2" s="68"/>
      <c r="H2" s="68"/>
      <c r="I2" s="68"/>
      <c r="J2" s="70" t="s">
        <v>29</v>
      </c>
      <c r="K2" s="70" t="s">
        <v>30</v>
      </c>
      <c r="L2" s="49" t="s">
        <v>23</v>
      </c>
      <c r="M2" s="49" t="s">
        <v>24</v>
      </c>
      <c r="N2" s="70" t="s">
        <v>33</v>
      </c>
      <c r="O2" s="69" t="s">
        <v>146</v>
      </c>
      <c r="P2" s="68"/>
      <c r="Q2" s="68"/>
      <c r="R2" s="68"/>
      <c r="S2" s="68"/>
    </row>
    <row r="3" spans="1:19" x14ac:dyDescent="0.3">
      <c r="B3" s="68"/>
      <c r="C3" s="68"/>
      <c r="D3" s="68"/>
      <c r="E3" s="68"/>
      <c r="F3" s="68"/>
      <c r="G3" s="68"/>
      <c r="H3" s="68"/>
      <c r="I3" s="68"/>
      <c r="J3" s="71" t="s">
        <v>127</v>
      </c>
      <c r="K3" s="71" t="s">
        <v>128</v>
      </c>
      <c r="L3" s="71">
        <v>3.0740151390640555</v>
      </c>
      <c r="M3" s="71">
        <v>1.5254722010798957E-2</v>
      </c>
      <c r="N3" s="71">
        <v>0.54153595624477624</v>
      </c>
      <c r="O3" s="68">
        <f>_xlfn.T.INV.2T(0.05, B19)</f>
        <v>2.3060041352041671</v>
      </c>
      <c r="P3" s="68"/>
      <c r="Q3" s="68"/>
      <c r="R3" s="68"/>
      <c r="S3" s="68"/>
    </row>
    <row r="4" spans="1:19" x14ac:dyDescent="0.3">
      <c r="A4" s="26" t="s">
        <v>142</v>
      </c>
      <c r="B4" s="68"/>
      <c r="C4" s="68"/>
      <c r="D4" s="68"/>
      <c r="E4" s="68"/>
      <c r="F4" s="68"/>
      <c r="G4" s="68"/>
      <c r="H4" s="68"/>
      <c r="I4" s="68"/>
      <c r="J4" s="85" t="s">
        <v>127</v>
      </c>
      <c r="K4" s="85" t="s">
        <v>129</v>
      </c>
      <c r="L4" s="85">
        <v>6.7716238439884524</v>
      </c>
      <c r="M4" s="85">
        <v>1.41876421800312E-4</v>
      </c>
      <c r="N4" s="85">
        <v>0.85145267074948672</v>
      </c>
      <c r="O4" s="73" t="s">
        <v>150</v>
      </c>
      <c r="P4" s="68"/>
      <c r="Q4" s="68"/>
      <c r="R4" s="68"/>
      <c r="S4" s="68"/>
    </row>
    <row r="5" spans="1:19" x14ac:dyDescent="0.3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</row>
    <row r="6" spans="1:19" x14ac:dyDescent="0.3">
      <c r="A6" s="73" t="s">
        <v>133</v>
      </c>
      <c r="B6" s="68"/>
      <c r="C6" s="68"/>
      <c r="D6" s="68"/>
      <c r="E6" s="68"/>
      <c r="F6" s="68"/>
      <c r="G6" s="68"/>
      <c r="H6" s="68"/>
      <c r="I6" s="68"/>
      <c r="J6" s="70" t="s">
        <v>29</v>
      </c>
      <c r="K6" s="70" t="s">
        <v>130</v>
      </c>
      <c r="L6" s="70" t="s">
        <v>131</v>
      </c>
      <c r="M6" s="49" t="s">
        <v>23</v>
      </c>
      <c r="N6" s="49" t="s">
        <v>24</v>
      </c>
      <c r="O6" s="70" t="s">
        <v>33</v>
      </c>
      <c r="P6" s="84" t="s">
        <v>146</v>
      </c>
      <c r="Q6" s="68"/>
      <c r="R6" s="68"/>
      <c r="S6" s="68"/>
    </row>
    <row r="7" spans="1:19" x14ac:dyDescent="0.3">
      <c r="A7" s="68" t="s">
        <v>5</v>
      </c>
      <c r="C7" s="68"/>
      <c r="D7" s="68"/>
      <c r="E7" s="68"/>
      <c r="F7" s="68"/>
      <c r="G7" s="68"/>
      <c r="H7" s="68"/>
      <c r="I7" s="68"/>
      <c r="J7" s="85" t="s">
        <v>127</v>
      </c>
      <c r="K7" s="85" t="s">
        <v>129</v>
      </c>
      <c r="L7" s="85" t="s">
        <v>31</v>
      </c>
      <c r="M7" s="85">
        <v>-3.6233928137300371</v>
      </c>
      <c r="N7" s="85">
        <v>8.471895468598941E-3</v>
      </c>
      <c r="O7" s="85">
        <v>0.94834156832010941</v>
      </c>
      <c r="P7" s="68">
        <f>_xlfn.T.INV.2T(0.05, B63)</f>
        <v>2.3646242515927849</v>
      </c>
      <c r="Q7" s="68" t="s">
        <v>148</v>
      </c>
      <c r="R7" s="68"/>
      <c r="S7" s="68"/>
    </row>
    <row r="8" spans="1:19" ht="16.2" thickBot="1" x14ac:dyDescent="0.35">
      <c r="A8" s="68"/>
      <c r="C8" s="68"/>
      <c r="D8" s="68"/>
      <c r="E8" s="68"/>
      <c r="F8" s="68"/>
      <c r="G8" s="68"/>
      <c r="H8" s="68"/>
      <c r="I8" s="68"/>
      <c r="J8" s="68" t="s">
        <v>132</v>
      </c>
      <c r="K8" s="68"/>
      <c r="L8" s="68" t="s">
        <v>147</v>
      </c>
      <c r="M8" s="68"/>
      <c r="N8" s="68"/>
      <c r="O8" s="68"/>
      <c r="P8" s="68"/>
      <c r="Q8" s="68"/>
      <c r="R8" s="68"/>
      <c r="S8" s="68"/>
    </row>
    <row r="9" spans="1:19" x14ac:dyDescent="0.3">
      <c r="A9" s="76" t="s">
        <v>6</v>
      </c>
      <c r="B9" s="76"/>
      <c r="D9" s="68"/>
      <c r="E9" s="68"/>
      <c r="F9" s="68"/>
      <c r="N9" s="68"/>
      <c r="O9" s="68"/>
      <c r="P9" s="68"/>
      <c r="Q9" s="68"/>
      <c r="R9" s="68"/>
      <c r="S9" s="68"/>
    </row>
    <row r="10" spans="1:19" x14ac:dyDescent="0.3">
      <c r="A10" s="68" t="s">
        <v>7</v>
      </c>
      <c r="B10" s="68">
        <v>0.73589126659091164</v>
      </c>
      <c r="D10" s="68"/>
      <c r="F10" s="68"/>
      <c r="N10" s="68"/>
      <c r="O10" s="68"/>
      <c r="P10" s="68"/>
      <c r="Q10" s="68"/>
      <c r="R10" s="68"/>
      <c r="S10" s="68"/>
    </row>
    <row r="11" spans="1:19" x14ac:dyDescent="0.3">
      <c r="A11" s="69" t="s">
        <v>8</v>
      </c>
      <c r="B11" s="69">
        <v>0.54153595624477624</v>
      </c>
      <c r="D11" s="68"/>
      <c r="F11" s="68"/>
      <c r="N11" s="68"/>
      <c r="O11" s="68"/>
      <c r="P11" s="68"/>
      <c r="Q11" s="68"/>
      <c r="R11" s="68"/>
      <c r="S11" s="68"/>
    </row>
    <row r="12" spans="1:19" x14ac:dyDescent="0.3">
      <c r="A12" s="69" t="s">
        <v>9</v>
      </c>
      <c r="B12" s="69">
        <v>0.48422795077537328</v>
      </c>
      <c r="D12" s="68"/>
      <c r="F12" s="68"/>
      <c r="N12" s="68"/>
      <c r="O12" s="68"/>
      <c r="P12" s="68"/>
      <c r="Q12" s="68"/>
      <c r="R12" s="68"/>
      <c r="S12" s="68"/>
    </row>
    <row r="13" spans="1:19" x14ac:dyDescent="0.3">
      <c r="A13" s="68" t="s">
        <v>10</v>
      </c>
      <c r="B13" s="68">
        <v>4.2470469954389767</v>
      </c>
      <c r="D13" s="68"/>
      <c r="N13" s="68"/>
      <c r="O13" s="68"/>
      <c r="P13" s="68"/>
      <c r="Q13" s="68"/>
      <c r="R13" s="68"/>
      <c r="S13" s="68"/>
    </row>
    <row r="14" spans="1:19" ht="16.2" thickBot="1" x14ac:dyDescent="0.35">
      <c r="A14" s="74" t="s">
        <v>11</v>
      </c>
      <c r="B14" s="74">
        <v>10</v>
      </c>
      <c r="D14" s="68"/>
      <c r="E14" s="68"/>
      <c r="N14" s="68"/>
      <c r="O14" s="68"/>
      <c r="P14" s="68"/>
      <c r="Q14" s="68"/>
      <c r="R14" s="68"/>
      <c r="S14" s="68"/>
    </row>
    <row r="15" spans="1:19" x14ac:dyDescent="0.3">
      <c r="A15" s="68"/>
      <c r="B15" s="68"/>
      <c r="C15" s="68"/>
      <c r="D15" s="68"/>
      <c r="E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</row>
    <row r="16" spans="1:19" ht="16.2" thickBot="1" x14ac:dyDescent="0.35">
      <c r="A16" s="68" t="s">
        <v>12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</row>
    <row r="17" spans="1:19" x14ac:dyDescent="0.3">
      <c r="A17" s="77"/>
      <c r="B17" s="77" t="s">
        <v>17</v>
      </c>
      <c r="C17" s="77" t="s">
        <v>18</v>
      </c>
      <c r="D17" s="77" t="s">
        <v>19</v>
      </c>
      <c r="E17" s="77" t="s">
        <v>20</v>
      </c>
      <c r="F17" s="77" t="s">
        <v>21</v>
      </c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x14ac:dyDescent="0.3">
      <c r="A18" s="68" t="s">
        <v>13</v>
      </c>
      <c r="B18" s="68">
        <v>1</v>
      </c>
      <c r="C18" s="68">
        <v>170.4457345482621</v>
      </c>
      <c r="D18" s="68">
        <v>170.4457345482621</v>
      </c>
      <c r="E18" s="68">
        <v>9.449569075194999</v>
      </c>
      <c r="F18" s="68">
        <v>1.5254722010798973E-2</v>
      </c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 x14ac:dyDescent="0.3">
      <c r="A19" s="68" t="s">
        <v>14</v>
      </c>
      <c r="B19" s="68">
        <v>8</v>
      </c>
      <c r="C19" s="68">
        <v>144.29926545173791</v>
      </c>
      <c r="D19" s="68">
        <v>18.037408181467239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  <row r="20" spans="1:19" ht="16.2" thickBot="1" x14ac:dyDescent="0.35">
      <c r="A20" s="74" t="s">
        <v>15</v>
      </c>
      <c r="B20" s="74">
        <v>9</v>
      </c>
      <c r="C20" s="74">
        <v>314.745</v>
      </c>
      <c r="D20" s="74"/>
      <c r="E20" s="74"/>
      <c r="F20" s="74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1:19" ht="16.2" thickBot="1" x14ac:dyDescent="0.3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</row>
    <row r="22" spans="1:19" x14ac:dyDescent="0.3">
      <c r="A22" s="77"/>
      <c r="B22" s="77" t="s">
        <v>22</v>
      </c>
      <c r="C22" s="77" t="s">
        <v>10</v>
      </c>
      <c r="D22" s="77" t="s">
        <v>23</v>
      </c>
      <c r="E22" s="77" t="s">
        <v>24</v>
      </c>
      <c r="F22" s="77" t="s">
        <v>25</v>
      </c>
      <c r="G22" s="77" t="s">
        <v>26</v>
      </c>
      <c r="H22" s="77" t="s">
        <v>27</v>
      </c>
      <c r="I22" s="77" t="s">
        <v>28</v>
      </c>
      <c r="K22" s="68"/>
      <c r="L22" s="68"/>
      <c r="M22" s="68"/>
      <c r="N22" s="68"/>
      <c r="O22" s="68"/>
      <c r="P22" s="68"/>
      <c r="Q22" s="68"/>
      <c r="R22" s="68"/>
      <c r="S22" s="68"/>
    </row>
    <row r="23" spans="1:19" x14ac:dyDescent="0.3">
      <c r="A23" s="68" t="s">
        <v>16</v>
      </c>
      <c r="B23" s="68">
        <v>9.4993809986555036</v>
      </c>
      <c r="C23" s="68">
        <v>7.5538276565531124</v>
      </c>
      <c r="D23" s="68">
        <v>1.2575586087689703</v>
      </c>
      <c r="E23" s="68">
        <v>0.24401824280757495</v>
      </c>
      <c r="F23" s="68">
        <v>-7.9197768139755773</v>
      </c>
      <c r="G23" s="68">
        <v>26.918538811286584</v>
      </c>
      <c r="H23" s="68">
        <v>-7.9197768139755773</v>
      </c>
      <c r="I23" s="68">
        <v>26.918538811286584</v>
      </c>
      <c r="K23" s="68"/>
      <c r="L23" s="68"/>
      <c r="M23" s="68"/>
      <c r="N23" s="68"/>
      <c r="O23" s="68"/>
      <c r="P23" s="68"/>
      <c r="Q23" s="68"/>
      <c r="R23" s="68"/>
      <c r="S23" s="68"/>
    </row>
    <row r="24" spans="1:19" ht="16.2" thickBot="1" x14ac:dyDescent="0.35">
      <c r="A24" s="74" t="s">
        <v>115</v>
      </c>
      <c r="B24" s="74">
        <v>0.15063031642283783</v>
      </c>
      <c r="C24" s="74">
        <v>4.9001162846810248E-2</v>
      </c>
      <c r="D24" s="90">
        <v>3.0740151390640555</v>
      </c>
      <c r="E24" s="90">
        <v>1.5254722010798957E-2</v>
      </c>
      <c r="F24" s="74">
        <v>3.7633432268280601E-2</v>
      </c>
      <c r="G24" s="74">
        <v>0.26362720057739508</v>
      </c>
      <c r="H24" s="74">
        <v>3.7633432268280601E-2</v>
      </c>
      <c r="I24" s="74">
        <v>0.26362720057739508</v>
      </c>
      <c r="K24" s="68"/>
      <c r="L24" s="68"/>
      <c r="M24" s="68"/>
      <c r="N24" s="68"/>
      <c r="O24" s="68"/>
      <c r="P24" s="68"/>
      <c r="Q24" s="68"/>
      <c r="R24" s="68"/>
      <c r="S24" s="68"/>
    </row>
    <row r="25" spans="1:19" x14ac:dyDescent="0.3">
      <c r="A25" s="68"/>
      <c r="B25" s="68"/>
      <c r="C25" s="68"/>
      <c r="D25" s="68"/>
      <c r="E25" s="68" t="s">
        <v>149</v>
      </c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</row>
    <row r="26" spans="1:19" x14ac:dyDescent="0.3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</row>
    <row r="27" spans="1:19" x14ac:dyDescent="0.3">
      <c r="A27" s="73" t="s">
        <v>134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</row>
    <row r="28" spans="1:19" x14ac:dyDescent="0.3">
      <c r="A28" s="68" t="s">
        <v>5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</row>
    <row r="29" spans="1:19" ht="16.2" thickBot="1" x14ac:dyDescent="0.35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</row>
    <row r="30" spans="1:19" x14ac:dyDescent="0.3">
      <c r="A30" s="76" t="s">
        <v>6</v>
      </c>
      <c r="B30" s="76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</row>
    <row r="31" spans="1:19" x14ac:dyDescent="0.3">
      <c r="A31" s="68" t="s">
        <v>7</v>
      </c>
      <c r="B31" s="68">
        <v>0.92274193074200694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</row>
    <row r="32" spans="1:19" x14ac:dyDescent="0.3">
      <c r="A32" s="78" t="s">
        <v>8</v>
      </c>
      <c r="B32" s="78">
        <v>0.85145267074948672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</row>
    <row r="33" spans="1:19" x14ac:dyDescent="0.3">
      <c r="A33" s="78" t="s">
        <v>9</v>
      </c>
      <c r="B33" s="78">
        <v>0.8328842545931725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</row>
    <row r="34" spans="1:19" x14ac:dyDescent="0.3">
      <c r="A34" s="68" t="s">
        <v>10</v>
      </c>
      <c r="B34" s="68">
        <v>2.4175020461457932</v>
      </c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</row>
    <row r="35" spans="1:19" ht="16.2" thickBot="1" x14ac:dyDescent="0.35">
      <c r="A35" s="74" t="s">
        <v>11</v>
      </c>
      <c r="B35" s="74">
        <v>10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</row>
    <row r="36" spans="1:19" x14ac:dyDescent="0.3">
      <c r="A36" s="68"/>
      <c r="B36" s="68"/>
      <c r="C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</row>
    <row r="37" spans="1:19" ht="16.2" thickBot="1" x14ac:dyDescent="0.35">
      <c r="A37" s="68" t="s">
        <v>12</v>
      </c>
      <c r="C37" s="68"/>
      <c r="F37" s="68"/>
      <c r="K37" s="68"/>
      <c r="L37" s="68"/>
      <c r="M37" s="68"/>
      <c r="N37" s="68"/>
      <c r="O37" s="68"/>
      <c r="P37" s="68"/>
      <c r="Q37" s="68"/>
      <c r="R37" s="68"/>
      <c r="S37" s="68"/>
    </row>
    <row r="38" spans="1:19" x14ac:dyDescent="0.3">
      <c r="A38" s="77"/>
      <c r="B38" s="77" t="s">
        <v>17</v>
      </c>
      <c r="C38" s="77" t="s">
        <v>18</v>
      </c>
      <c r="D38" s="77" t="s">
        <v>19</v>
      </c>
      <c r="E38" s="77" t="s">
        <v>20</v>
      </c>
      <c r="F38" s="77" t="s">
        <v>21</v>
      </c>
      <c r="K38" s="68"/>
      <c r="L38" s="68"/>
      <c r="M38" s="68"/>
      <c r="N38" s="68"/>
      <c r="O38" s="68"/>
      <c r="P38" s="68"/>
      <c r="Q38" s="68"/>
      <c r="R38" s="68"/>
      <c r="S38" s="68"/>
    </row>
    <row r="39" spans="1:19" x14ac:dyDescent="0.3">
      <c r="A39" s="68" t="s">
        <v>13</v>
      </c>
      <c r="B39" s="68">
        <v>1</v>
      </c>
      <c r="C39" s="68">
        <v>267.99047085504719</v>
      </c>
      <c r="D39" s="68">
        <v>267.99047085504719</v>
      </c>
      <c r="E39" s="68">
        <v>45.854889484472906</v>
      </c>
      <c r="F39" s="78">
        <v>1.4187642180031241E-4</v>
      </c>
      <c r="K39" s="68"/>
      <c r="L39" s="68"/>
      <c r="M39" s="68"/>
      <c r="N39" s="68"/>
      <c r="O39" s="68"/>
      <c r="P39" s="68"/>
      <c r="Q39" s="68"/>
      <c r="R39" s="68"/>
      <c r="S39" s="68"/>
    </row>
    <row r="40" spans="1:19" x14ac:dyDescent="0.3">
      <c r="A40" s="68" t="s">
        <v>14</v>
      </c>
      <c r="B40" s="68">
        <v>8</v>
      </c>
      <c r="C40" s="68">
        <v>46.754529144952784</v>
      </c>
      <c r="D40" s="68">
        <v>5.844316143119098</v>
      </c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</row>
    <row r="41" spans="1:19" ht="16.2" thickBot="1" x14ac:dyDescent="0.35">
      <c r="A41" s="74" t="s">
        <v>15</v>
      </c>
      <c r="B41" s="74">
        <v>9</v>
      </c>
      <c r="C41" s="74">
        <v>314.745</v>
      </c>
      <c r="D41" s="74"/>
      <c r="E41" s="74"/>
      <c r="F41" s="74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</row>
    <row r="42" spans="1:19" ht="16.2" thickBot="1" x14ac:dyDescent="0.35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</row>
    <row r="43" spans="1:19" ht="31.2" x14ac:dyDescent="0.3">
      <c r="A43" s="79"/>
      <c r="B43" s="79" t="s">
        <v>22</v>
      </c>
      <c r="C43" s="79" t="s">
        <v>10</v>
      </c>
      <c r="D43" s="79" t="s">
        <v>23</v>
      </c>
      <c r="E43" s="79" t="s">
        <v>24</v>
      </c>
      <c r="F43" s="79" t="s">
        <v>25</v>
      </c>
      <c r="G43" s="79" t="s">
        <v>26</v>
      </c>
      <c r="H43" s="79" t="s">
        <v>27</v>
      </c>
      <c r="I43" s="79" t="s">
        <v>28</v>
      </c>
      <c r="K43" s="68"/>
      <c r="L43" s="68"/>
      <c r="M43" s="68"/>
      <c r="N43" s="68"/>
      <c r="O43" s="68"/>
      <c r="P43" s="68"/>
      <c r="Q43" s="68"/>
      <c r="R43" s="68"/>
      <c r="S43" s="68"/>
    </row>
    <row r="44" spans="1:19" x14ac:dyDescent="0.3">
      <c r="A44" s="68" t="s">
        <v>16</v>
      </c>
      <c r="B44" s="68">
        <v>41.245941560793483</v>
      </c>
      <c r="C44" s="68">
        <v>1.5199547096709092</v>
      </c>
      <c r="D44" s="68">
        <v>27.136296429334916</v>
      </c>
      <c r="E44" s="68">
        <v>3.6636848495596403E-9</v>
      </c>
      <c r="F44" s="68">
        <v>37.740919714969316</v>
      </c>
      <c r="G44" s="68">
        <v>44.75096340661765</v>
      </c>
      <c r="H44" s="68">
        <v>37.740919714969316</v>
      </c>
      <c r="I44" s="68">
        <v>44.75096340661765</v>
      </c>
      <c r="K44" s="68"/>
      <c r="L44" s="68"/>
      <c r="M44" s="68"/>
      <c r="N44" s="68"/>
      <c r="O44" s="68"/>
      <c r="P44" s="68"/>
      <c r="Q44" s="68"/>
      <c r="R44" s="68"/>
      <c r="S44" s="68"/>
    </row>
    <row r="45" spans="1:19" ht="16.2" thickBot="1" x14ac:dyDescent="0.35">
      <c r="A45" s="74" t="s">
        <v>119</v>
      </c>
      <c r="B45" s="74">
        <v>3592397287.4194117</v>
      </c>
      <c r="C45" s="74">
        <v>530507507.53212363</v>
      </c>
      <c r="D45" s="74">
        <v>6.7716238439884524</v>
      </c>
      <c r="E45" s="81">
        <v>1.41876421800312E-4</v>
      </c>
      <c r="F45" s="74">
        <v>2369044781.293479</v>
      </c>
      <c r="G45" s="74">
        <v>4815749793.5453444</v>
      </c>
      <c r="H45" s="74">
        <v>2369044781.293479</v>
      </c>
      <c r="I45" s="74">
        <v>4815749793.5453444</v>
      </c>
      <c r="K45" s="68"/>
      <c r="L45" s="68"/>
      <c r="M45" s="68"/>
      <c r="N45" s="68"/>
      <c r="O45" s="68"/>
      <c r="P45" s="68"/>
      <c r="Q45" s="68"/>
      <c r="R45" s="68"/>
      <c r="S45" s="68"/>
    </row>
    <row r="46" spans="1:19" x14ac:dyDescent="0.3">
      <c r="A46" s="68"/>
      <c r="B46" s="68"/>
      <c r="C46" s="68"/>
      <c r="D46" s="68"/>
      <c r="E46" s="68" t="s">
        <v>149</v>
      </c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</row>
    <row r="47" spans="1:19" x14ac:dyDescent="0.3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</row>
    <row r="48" spans="1:19" x14ac:dyDescent="0.3">
      <c r="A48" s="89" t="s">
        <v>109</v>
      </c>
      <c r="B48" s="75"/>
      <c r="C48" s="75"/>
      <c r="D48" s="75"/>
      <c r="E48" s="75"/>
      <c r="F48" s="75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</row>
    <row r="49" spans="1:19" x14ac:dyDescent="0.3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</row>
    <row r="50" spans="1:19" x14ac:dyDescent="0.3">
      <c r="A50" s="87" t="s">
        <v>135</v>
      </c>
      <c r="B50" s="88"/>
      <c r="C50" s="87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</row>
    <row r="51" spans="1:19" x14ac:dyDescent="0.3">
      <c r="A51" s="92" t="s">
        <v>5</v>
      </c>
      <c r="B51" s="93"/>
      <c r="C51" s="92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</row>
    <row r="52" spans="1:19" ht="16.2" thickBot="1" x14ac:dyDescent="0.35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</row>
    <row r="53" spans="1:19" x14ac:dyDescent="0.3">
      <c r="A53" s="76" t="s">
        <v>6</v>
      </c>
      <c r="B53" s="76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</row>
    <row r="54" spans="1:19" x14ac:dyDescent="0.3">
      <c r="A54" s="68" t="s">
        <v>7</v>
      </c>
      <c r="B54" s="68">
        <v>0.97382830535988707</v>
      </c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</row>
    <row r="55" spans="1:19" x14ac:dyDescent="0.3">
      <c r="A55" s="78" t="s">
        <v>8</v>
      </c>
      <c r="B55" s="78">
        <v>0.94834156832010941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</row>
    <row r="56" spans="1:19" x14ac:dyDescent="0.3">
      <c r="A56" s="78" t="s">
        <v>9</v>
      </c>
      <c r="B56" s="78">
        <v>0.93358201641156924</v>
      </c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</row>
    <row r="57" spans="1:19" x14ac:dyDescent="0.3">
      <c r="A57" s="68" t="s">
        <v>10</v>
      </c>
      <c r="B57" s="68">
        <v>1.5240562925058687</v>
      </c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</row>
    <row r="58" spans="1:19" ht="16.2" thickBot="1" x14ac:dyDescent="0.35">
      <c r="A58" s="74" t="s">
        <v>11</v>
      </c>
      <c r="B58" s="74">
        <v>10</v>
      </c>
      <c r="E58" s="68"/>
      <c r="F58" s="68"/>
      <c r="K58" s="80"/>
      <c r="L58" s="80"/>
      <c r="M58" s="80"/>
      <c r="N58" s="80"/>
      <c r="O58" s="80"/>
      <c r="P58" s="80"/>
      <c r="Q58" s="80"/>
      <c r="R58" s="80"/>
      <c r="S58" s="80"/>
    </row>
    <row r="59" spans="1:19" x14ac:dyDescent="0.3">
      <c r="A59" s="68"/>
      <c r="B59" s="68"/>
      <c r="C59" s="68"/>
      <c r="E59" s="68"/>
      <c r="F59" s="68"/>
      <c r="K59" s="68"/>
      <c r="L59" s="68"/>
      <c r="M59" s="68"/>
      <c r="N59" s="68"/>
      <c r="O59" s="68"/>
      <c r="P59" s="68"/>
      <c r="Q59" s="68"/>
      <c r="R59" s="68"/>
      <c r="S59" s="68"/>
    </row>
    <row r="60" spans="1:19" ht="16.2" thickBot="1" x14ac:dyDescent="0.35">
      <c r="A60" s="68" t="s">
        <v>12</v>
      </c>
      <c r="C60" s="68"/>
      <c r="D60" s="68"/>
      <c r="E60" s="68"/>
      <c r="F60" s="68"/>
      <c r="K60" s="68"/>
      <c r="L60" s="68"/>
      <c r="M60" s="68"/>
      <c r="N60" s="68"/>
      <c r="O60" s="68"/>
      <c r="P60" s="68"/>
      <c r="Q60" s="68"/>
      <c r="R60" s="68"/>
      <c r="S60" s="68"/>
    </row>
    <row r="61" spans="1:19" x14ac:dyDescent="0.3">
      <c r="A61" s="77"/>
      <c r="B61" s="77" t="s">
        <v>17</v>
      </c>
      <c r="C61" s="77" t="s">
        <v>18</v>
      </c>
      <c r="D61" s="77" t="s">
        <v>19</v>
      </c>
      <c r="E61" s="77" t="s">
        <v>20</v>
      </c>
      <c r="F61" s="77" t="s">
        <v>21</v>
      </c>
      <c r="K61" s="68"/>
      <c r="L61" s="68"/>
      <c r="M61" s="68"/>
      <c r="N61" s="68"/>
      <c r="O61" s="68"/>
      <c r="P61" s="68"/>
      <c r="Q61" s="68"/>
      <c r="R61" s="68"/>
      <c r="S61" s="68"/>
    </row>
    <row r="62" spans="1:19" x14ac:dyDescent="0.3">
      <c r="A62" s="68" t="s">
        <v>13</v>
      </c>
      <c r="B62" s="68">
        <v>2</v>
      </c>
      <c r="C62" s="68">
        <v>298.48576692091285</v>
      </c>
      <c r="D62" s="68">
        <v>149.24288346045643</v>
      </c>
      <c r="E62" s="68">
        <v>64.252734378161023</v>
      </c>
      <c r="F62" s="78">
        <v>3.1332443115813903E-5</v>
      </c>
      <c r="K62" s="68"/>
      <c r="L62" s="68"/>
      <c r="M62" s="68"/>
      <c r="N62" s="68"/>
      <c r="O62" s="68"/>
      <c r="P62" s="68"/>
      <c r="Q62" s="68"/>
      <c r="R62" s="68"/>
      <c r="S62" s="68"/>
    </row>
    <row r="63" spans="1:19" x14ac:dyDescent="0.3">
      <c r="A63" s="68" t="s">
        <v>14</v>
      </c>
      <c r="B63" s="68">
        <v>7</v>
      </c>
      <c r="C63" s="68">
        <v>16.259233079087139</v>
      </c>
      <c r="D63" s="68">
        <v>2.3227475827267341</v>
      </c>
      <c r="E63" s="68"/>
      <c r="F63" s="68"/>
      <c r="K63" s="68"/>
      <c r="L63" s="68"/>
      <c r="M63" s="68"/>
      <c r="N63" s="68"/>
      <c r="O63" s="68"/>
      <c r="P63" s="68"/>
      <c r="Q63" s="68"/>
      <c r="R63" s="68"/>
      <c r="S63" s="68"/>
    </row>
    <row r="64" spans="1:19" ht="16.2" thickBot="1" x14ac:dyDescent="0.35">
      <c r="A64" s="74" t="s">
        <v>15</v>
      </c>
      <c r="B64" s="74">
        <v>9</v>
      </c>
      <c r="C64" s="74">
        <v>314.745</v>
      </c>
      <c r="D64" s="74"/>
      <c r="E64" s="74"/>
      <c r="F64" s="74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</row>
    <row r="65" spans="1:19" ht="16.2" thickBot="1" x14ac:dyDescent="0.3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</row>
    <row r="66" spans="1:19" ht="31.2" x14ac:dyDescent="0.3">
      <c r="A66" s="77"/>
      <c r="B66" s="77" t="s">
        <v>22</v>
      </c>
      <c r="C66" s="79" t="s">
        <v>10</v>
      </c>
      <c r="D66" s="77" t="s">
        <v>23</v>
      </c>
      <c r="E66" s="77" t="s">
        <v>24</v>
      </c>
      <c r="F66" s="77" t="s">
        <v>25</v>
      </c>
      <c r="G66" s="79" t="s">
        <v>26</v>
      </c>
      <c r="H66" s="79" t="s">
        <v>27</v>
      </c>
      <c r="I66" s="79" t="s">
        <v>28</v>
      </c>
      <c r="J66" s="68"/>
      <c r="K66" s="68"/>
      <c r="L66" s="68"/>
      <c r="M66" s="68"/>
      <c r="N66" s="68"/>
      <c r="O66" s="68"/>
      <c r="P66" s="68"/>
      <c r="Q66" s="68"/>
      <c r="R66" s="68"/>
      <c r="S66" s="68"/>
    </row>
    <row r="67" spans="1:19" x14ac:dyDescent="0.3">
      <c r="A67" s="68" t="s">
        <v>16</v>
      </c>
      <c r="B67" s="68">
        <v>74.070406404398256</v>
      </c>
      <c r="C67" s="68">
        <v>9.1095780106747508</v>
      </c>
      <c r="D67" s="68">
        <v>8.1310469395620029</v>
      </c>
      <c r="E67" s="68">
        <v>8.2154715581175423E-5</v>
      </c>
      <c r="F67" s="68">
        <v>52.529677318580383</v>
      </c>
      <c r="G67" s="68">
        <v>95.611135490216128</v>
      </c>
      <c r="H67" s="68">
        <v>52.529677318580383</v>
      </c>
      <c r="I67" s="68">
        <v>95.611135490216128</v>
      </c>
      <c r="J67" s="68"/>
      <c r="K67" s="68"/>
      <c r="L67" s="68"/>
      <c r="M67" s="68"/>
      <c r="N67" s="68"/>
      <c r="O67" s="68"/>
      <c r="P67" s="68"/>
      <c r="Q67" s="68"/>
      <c r="R67" s="68"/>
      <c r="S67" s="68"/>
    </row>
    <row r="68" spans="1:19" x14ac:dyDescent="0.3">
      <c r="A68" s="68" t="s">
        <v>115</v>
      </c>
      <c r="B68" s="68">
        <v>-0.16808555586874083</v>
      </c>
      <c r="C68" s="68">
        <v>4.638899631081074E-2</v>
      </c>
      <c r="D68" s="68">
        <v>-3.6233928137300371</v>
      </c>
      <c r="E68" s="91">
        <v>8.471895468598941E-3</v>
      </c>
      <c r="F68" s="68">
        <v>-0.27777810155233212</v>
      </c>
      <c r="G68" s="68">
        <v>-5.8393010185149516E-2</v>
      </c>
      <c r="H68" s="68">
        <v>-0.27777810155233212</v>
      </c>
      <c r="I68" s="68">
        <v>-5.8393010185149516E-2</v>
      </c>
      <c r="J68" s="68"/>
      <c r="K68" s="68"/>
      <c r="L68" s="68"/>
      <c r="M68" s="68"/>
      <c r="N68" s="68"/>
      <c r="O68" s="68"/>
      <c r="P68" s="68"/>
      <c r="Q68" s="68"/>
      <c r="R68" s="68"/>
      <c r="S68" s="68"/>
    </row>
    <row r="69" spans="1:19" ht="16.2" thickBot="1" x14ac:dyDescent="0.35">
      <c r="A69" s="74" t="s">
        <v>119</v>
      </c>
      <c r="B69" s="74">
        <v>6550768009.6521664</v>
      </c>
      <c r="C69" s="74">
        <v>882308250.3065232</v>
      </c>
      <c r="D69" s="74">
        <v>7.4245797966599092</v>
      </c>
      <c r="E69" s="90">
        <v>1.463359283029759E-4</v>
      </c>
      <c r="F69" s="74">
        <v>4464440523.5969639</v>
      </c>
      <c r="G69" s="74">
        <v>8637095495.7073689</v>
      </c>
      <c r="H69" s="74">
        <v>4464440523.5969639</v>
      </c>
      <c r="I69" s="74">
        <v>8637095495.7073689</v>
      </c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19" x14ac:dyDescent="0.3">
      <c r="A70" s="68"/>
      <c r="B70" s="68"/>
      <c r="C70" s="68"/>
      <c r="D70" s="68"/>
      <c r="E70" s="69" t="s">
        <v>151</v>
      </c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1:19" x14ac:dyDescent="0.3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1:19" x14ac:dyDescent="0.3">
      <c r="A72" t="s">
        <v>35</v>
      </c>
      <c r="F72" t="s">
        <v>58</v>
      </c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</row>
    <row r="73" spans="1:19" ht="16.2" thickBot="1" x14ac:dyDescent="0.35"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</row>
    <row r="74" spans="1:19" x14ac:dyDescent="0.3">
      <c r="A74" s="5" t="s">
        <v>36</v>
      </c>
      <c r="B74" s="5" t="s">
        <v>152</v>
      </c>
      <c r="C74" s="5" t="s">
        <v>37</v>
      </c>
      <c r="D74" s="5" t="s">
        <v>38</v>
      </c>
      <c r="F74" s="5" t="s">
        <v>59</v>
      </c>
      <c r="G74" s="5" t="s">
        <v>0</v>
      </c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</row>
    <row r="75" spans="1:19" x14ac:dyDescent="0.3">
      <c r="A75">
        <v>1</v>
      </c>
      <c r="B75">
        <v>22.308858789403942</v>
      </c>
      <c r="C75">
        <v>-2.1088587894039428</v>
      </c>
      <c r="D75">
        <v>-1.5689847643567956</v>
      </c>
      <c r="F75">
        <v>5</v>
      </c>
      <c r="G75">
        <v>20.2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</row>
    <row r="76" spans="1:19" x14ac:dyDescent="0.3">
      <c r="A76">
        <v>2</v>
      </c>
      <c r="B76">
        <v>23.993861535813149</v>
      </c>
      <c r="C76">
        <v>0.30613846418685142</v>
      </c>
      <c r="D76">
        <v>0.22776612094948284</v>
      </c>
      <c r="F76">
        <v>15</v>
      </c>
      <c r="G76">
        <v>24.3</v>
      </c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</row>
    <row r="77" spans="1:19" x14ac:dyDescent="0.3">
      <c r="A77">
        <v>3</v>
      </c>
      <c r="B77">
        <v>27.542287855054138</v>
      </c>
      <c r="C77">
        <v>1.0577121449458637</v>
      </c>
      <c r="D77">
        <v>0.78693473874761666</v>
      </c>
      <c r="F77">
        <v>25</v>
      </c>
      <c r="G77">
        <v>28.6</v>
      </c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</row>
    <row r="78" spans="1:19" x14ac:dyDescent="0.3">
      <c r="A78">
        <v>4</v>
      </c>
      <c r="B78">
        <v>31.656575214364349</v>
      </c>
      <c r="C78">
        <v>2.0434247856356542</v>
      </c>
      <c r="D78">
        <v>1.5203020571508155</v>
      </c>
      <c r="F78">
        <v>35</v>
      </c>
      <c r="G78">
        <v>33.700000000000003</v>
      </c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1:19" x14ac:dyDescent="0.3">
      <c r="A79">
        <v>5</v>
      </c>
      <c r="B79">
        <v>34.090651135223979</v>
      </c>
      <c r="C79">
        <v>1.1093488647760239</v>
      </c>
      <c r="D79">
        <v>0.82535230710352381</v>
      </c>
      <c r="F79">
        <v>45</v>
      </c>
      <c r="G79">
        <v>35.200000000000003</v>
      </c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1:19" x14ac:dyDescent="0.3">
      <c r="A80">
        <v>6</v>
      </c>
      <c r="B80">
        <v>36.788074110377629</v>
      </c>
      <c r="C80">
        <v>-0.88807411037763018</v>
      </c>
      <c r="D80">
        <v>-0.66072453774680973</v>
      </c>
      <c r="F80">
        <v>55</v>
      </c>
      <c r="G80">
        <v>35.9</v>
      </c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</row>
    <row r="81" spans="1:19" x14ac:dyDescent="0.3">
      <c r="A81">
        <v>7</v>
      </c>
      <c r="B81">
        <v>36.667940607877043</v>
      </c>
      <c r="C81">
        <v>-0.36794060787704552</v>
      </c>
      <c r="D81">
        <v>-0.27374673489182799</v>
      </c>
      <c r="F81">
        <v>65</v>
      </c>
      <c r="G81">
        <v>36.200000000000003</v>
      </c>
      <c r="K81" s="68"/>
      <c r="L81" s="68"/>
      <c r="M81" s="68"/>
      <c r="N81" s="68"/>
      <c r="O81" s="68"/>
      <c r="P81" s="68"/>
      <c r="Q81" s="68"/>
      <c r="R81" s="68"/>
      <c r="S81" s="68"/>
    </row>
    <row r="82" spans="1:19" x14ac:dyDescent="0.3">
      <c r="A82">
        <v>8</v>
      </c>
      <c r="B82">
        <v>37.577903358347903</v>
      </c>
      <c r="C82">
        <v>-1.3779033583479006</v>
      </c>
      <c r="D82">
        <v>-1.0251560639652737</v>
      </c>
      <c r="F82">
        <v>75</v>
      </c>
      <c r="G82">
        <v>36.299999999999997</v>
      </c>
      <c r="K82" s="68"/>
      <c r="L82" s="68"/>
      <c r="M82" s="68"/>
      <c r="N82" s="68"/>
      <c r="O82" s="68"/>
      <c r="P82" s="68"/>
      <c r="Q82" s="68"/>
      <c r="R82" s="68"/>
      <c r="S82" s="68"/>
    </row>
    <row r="83" spans="1:19" x14ac:dyDescent="0.3">
      <c r="A83">
        <v>9</v>
      </c>
      <c r="B83">
        <v>37.469740879905338</v>
      </c>
      <c r="C83">
        <v>-0.96974087990533775</v>
      </c>
      <c r="D83">
        <v>-0.72148437514655683</v>
      </c>
      <c r="F83">
        <v>85</v>
      </c>
      <c r="G83">
        <v>36.5</v>
      </c>
      <c r="K83" s="68"/>
      <c r="L83" s="68"/>
      <c r="M83" s="68"/>
      <c r="N83" s="68"/>
      <c r="O83" s="68"/>
      <c r="P83" s="68"/>
      <c r="Q83" s="68"/>
      <c r="R83" s="68"/>
      <c r="S83" s="68"/>
    </row>
    <row r="84" spans="1:19" ht="16.2" thickBot="1" x14ac:dyDescent="0.35">
      <c r="A84" s="4">
        <v>10</v>
      </c>
      <c r="B84" s="4">
        <v>35.404106513632456</v>
      </c>
      <c r="C84" s="4">
        <v>1.1958934863675452</v>
      </c>
      <c r="D84" s="4">
        <v>0.88974125215588584</v>
      </c>
      <c r="F84" s="4">
        <v>95</v>
      </c>
      <c r="G84" s="4">
        <v>36.6</v>
      </c>
      <c r="K84" s="68"/>
      <c r="L84" s="68"/>
      <c r="M84" s="68"/>
      <c r="N84" s="68"/>
      <c r="O84" s="68"/>
      <c r="P84" s="68"/>
      <c r="Q84" s="68"/>
      <c r="R84" s="68"/>
      <c r="S84" s="68"/>
    </row>
    <row r="85" spans="1:19" x14ac:dyDescent="0.3"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</row>
    <row r="86" spans="1:19" x14ac:dyDescent="0.3"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1:19" x14ac:dyDescent="0.3"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</row>
    <row r="88" spans="1:19" x14ac:dyDescent="0.3"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</row>
    <row r="89" spans="1:19" x14ac:dyDescent="0.3"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1:19" x14ac:dyDescent="0.3"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</row>
    <row r="91" spans="1:19" x14ac:dyDescent="0.3"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</row>
    <row r="92" spans="1:19" x14ac:dyDescent="0.3"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</row>
    <row r="93" spans="1:19" x14ac:dyDescent="0.3"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</row>
    <row r="94" spans="1:19" x14ac:dyDescent="0.3"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</row>
    <row r="95" spans="1:19" x14ac:dyDescent="0.3"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</row>
    <row r="96" spans="1:19" x14ac:dyDescent="0.3"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</row>
    <row r="97" spans="7:19" x14ac:dyDescent="0.3"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</row>
    <row r="98" spans="7:19" x14ac:dyDescent="0.3"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</row>
  </sheetData>
  <mergeCells count="1">
    <mergeCell ref="J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Q2-Part A</vt:lpstr>
      <vt:lpstr>Q2-Part B</vt:lpstr>
      <vt:lpstr>Q3 - Part A</vt:lpstr>
      <vt:lpstr>Q3 - 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Black</dc:creator>
  <cp:lastModifiedBy>Vidhi Sanjeevkumar Desai</cp:lastModifiedBy>
  <cp:lastPrinted>2023-01-03T15:11:19Z</cp:lastPrinted>
  <dcterms:created xsi:type="dcterms:W3CDTF">2023-01-02T00:31:11Z</dcterms:created>
  <dcterms:modified xsi:type="dcterms:W3CDTF">2025-07-17T19:23:50Z</dcterms:modified>
</cp:coreProperties>
</file>