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hya\Desktop\"/>
    </mc:Choice>
  </mc:AlternateContent>
  <xr:revisionPtr revIDLastSave="0" documentId="13_ncr:1_{3BB6D72B-BF59-4C4F-B084-2B3EA446252D}" xr6:coauthVersionLast="37" xr6:coauthVersionMax="37" xr10:uidLastSave="{00000000-0000-0000-0000-000000000000}"/>
  <bookViews>
    <workbookView xWindow="0" yWindow="0" windowWidth="15345" windowHeight="4470" xr2:uid="{BF2FBC30-66C7-45B2-A10F-CD51DC4F22D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4" i="1" l="1"/>
  <c r="L334" i="1"/>
  <c r="M333" i="1"/>
  <c r="L333" i="1"/>
  <c r="M332" i="1"/>
  <c r="L332" i="1"/>
  <c r="K334" i="1"/>
  <c r="K333" i="1"/>
  <c r="K332" i="1"/>
  <c r="R323" i="1"/>
  <c r="Q325" i="1"/>
  <c r="Q324" i="1"/>
  <c r="Q323" i="1"/>
  <c r="J323" i="1"/>
  <c r="I323" i="1"/>
  <c r="H323" i="1"/>
  <c r="P334" i="1"/>
  <c r="O334" i="1"/>
  <c r="P333" i="1"/>
  <c r="O333" i="1"/>
  <c r="P332" i="1"/>
  <c r="O332" i="1"/>
  <c r="N334" i="1"/>
  <c r="N333" i="1"/>
  <c r="N332" i="1"/>
  <c r="M339" i="1"/>
  <c r="L339" i="1"/>
  <c r="M338" i="1"/>
  <c r="L338" i="1"/>
  <c r="M337" i="1"/>
  <c r="L337" i="1"/>
  <c r="K339" i="1"/>
  <c r="K338" i="1"/>
  <c r="K337" i="1"/>
  <c r="G326" i="1"/>
  <c r="F326" i="1"/>
  <c r="G325" i="1"/>
  <c r="F325" i="1"/>
  <c r="G324" i="1"/>
  <c r="F324" i="1"/>
  <c r="G323" i="1"/>
  <c r="M325" i="1" s="1"/>
  <c r="P325" i="1" s="1"/>
  <c r="F323" i="1"/>
  <c r="L325" i="1" s="1"/>
  <c r="O325" i="1" s="1"/>
  <c r="E326" i="1"/>
  <c r="E325" i="1"/>
  <c r="E324" i="1"/>
  <c r="K325" i="1" s="1"/>
  <c r="N325" i="1" s="1"/>
  <c r="E323" i="1"/>
  <c r="S334" i="1"/>
  <c r="S333" i="1"/>
  <c r="S332" i="1"/>
  <c r="U325" i="1"/>
  <c r="S325" i="1"/>
  <c r="U334" i="1" s="1"/>
  <c r="U324" i="1"/>
  <c r="S324" i="1"/>
  <c r="U333" i="1" s="1"/>
  <c r="K324" i="1"/>
  <c r="N324" i="1" s="1"/>
  <c r="U323" i="1"/>
  <c r="S323" i="1"/>
  <c r="U332" i="1" s="1"/>
  <c r="M323" i="1"/>
  <c r="P323" i="1" s="1"/>
  <c r="K323" i="1"/>
  <c r="N323" i="1" s="1"/>
  <c r="N316" i="1"/>
  <c r="I316" i="1"/>
  <c r="F319" i="1"/>
  <c r="F318" i="1"/>
  <c r="F317" i="1"/>
  <c r="F316" i="1"/>
  <c r="C316" i="1"/>
  <c r="N309" i="1"/>
  <c r="N308" i="1"/>
  <c r="N307" i="1"/>
  <c r="I310" i="1"/>
  <c r="I311" i="1" s="1"/>
  <c r="H310" i="1"/>
  <c r="H311" i="1" s="1"/>
  <c r="G311" i="1"/>
  <c r="K309" i="1"/>
  <c r="K308" i="1"/>
  <c r="K307" i="1"/>
  <c r="J309" i="1"/>
  <c r="J308" i="1"/>
  <c r="G310" i="1"/>
  <c r="J307" i="1"/>
  <c r="I309" i="1"/>
  <c r="H309" i="1"/>
  <c r="G309" i="1"/>
  <c r="I308" i="1"/>
  <c r="H308" i="1"/>
  <c r="G308" i="1"/>
  <c r="I307" i="1"/>
  <c r="H307" i="1"/>
  <c r="G307" i="1"/>
  <c r="D307" i="1"/>
  <c r="C307" i="1"/>
  <c r="B307" i="1"/>
  <c r="G284" i="1"/>
  <c r="G283" i="1"/>
  <c r="G282" i="1"/>
  <c r="M283" i="1" s="1"/>
  <c r="P283" i="1" s="1"/>
  <c r="F284" i="1"/>
  <c r="F283" i="1"/>
  <c r="F282" i="1"/>
  <c r="G281" i="1"/>
  <c r="F281" i="1"/>
  <c r="L282" i="1" s="1"/>
  <c r="O282" i="1" s="1"/>
  <c r="E284" i="1"/>
  <c r="E283" i="1"/>
  <c r="E282" i="1"/>
  <c r="K281" i="1" s="1"/>
  <c r="N281" i="1" s="1"/>
  <c r="E28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83" i="1"/>
  <c r="N283" i="1" s="1"/>
  <c r="M282" i="1"/>
  <c r="P282" i="1" s="1"/>
  <c r="L281" i="1"/>
  <c r="O281" i="1" s="1"/>
  <c r="M242" i="1"/>
  <c r="P242" i="1" s="1"/>
  <c r="Q264" i="1" s="1"/>
  <c r="L242" i="1"/>
  <c r="O242" i="1" s="1"/>
  <c r="L264" i="1" s="1"/>
  <c r="K242" i="1"/>
  <c r="N242" i="1" s="1"/>
  <c r="Q262" i="1" s="1"/>
  <c r="M241" i="1"/>
  <c r="P241" i="1" s="1"/>
  <c r="P264" i="1" s="1"/>
  <c r="L241" i="1"/>
  <c r="O241" i="1" s="1"/>
  <c r="P263" i="1" s="1"/>
  <c r="K241" i="1"/>
  <c r="N241" i="1" s="1"/>
  <c r="K263" i="1" s="1"/>
  <c r="M240" i="1"/>
  <c r="P240" i="1" s="1"/>
  <c r="O264" i="1" s="1"/>
  <c r="L240" i="1"/>
  <c r="O240" i="1" s="1"/>
  <c r="L262" i="1" s="1"/>
  <c r="K240" i="1"/>
  <c r="N240" i="1" s="1"/>
  <c r="O262" i="1" s="1"/>
  <c r="T337" i="1" l="1"/>
  <c r="T338" i="1"/>
  <c r="T339" i="1"/>
  <c r="L323" i="1"/>
  <c r="O323" i="1" s="1"/>
  <c r="L324" i="1"/>
  <c r="O324" i="1" s="1"/>
  <c r="M324" i="1"/>
  <c r="P324" i="1" s="1"/>
  <c r="M281" i="1"/>
  <c r="P281" i="1" s="1"/>
  <c r="L283" i="1"/>
  <c r="O283" i="1" s="1"/>
  <c r="K282" i="1"/>
  <c r="N282" i="1" s="1"/>
  <c r="M262" i="1"/>
  <c r="M264" i="1"/>
  <c r="K262" i="1"/>
  <c r="P262" i="1"/>
  <c r="Q263" i="1"/>
  <c r="L263" i="1"/>
  <c r="K264" i="1"/>
  <c r="M263" i="1"/>
  <c r="O263" i="1"/>
  <c r="M213" i="1"/>
  <c r="P213" i="1" s="1"/>
  <c r="L213" i="1"/>
  <c r="O213" i="1" s="1"/>
  <c r="K213" i="1"/>
  <c r="N213" i="1" s="1"/>
  <c r="M212" i="1"/>
  <c r="P212" i="1" s="1"/>
  <c r="L212" i="1"/>
  <c r="O212" i="1" s="1"/>
  <c r="K212" i="1"/>
  <c r="N212" i="1" s="1"/>
  <c r="M211" i="1"/>
  <c r="P211" i="1" s="1"/>
  <c r="L211" i="1"/>
  <c r="O211" i="1" s="1"/>
  <c r="K211" i="1"/>
  <c r="N211" i="1" s="1"/>
  <c r="M188" i="1"/>
  <c r="P188" i="1" s="1"/>
  <c r="L188" i="1"/>
  <c r="O188" i="1" s="1"/>
  <c r="K188" i="1"/>
  <c r="N188" i="1" s="1"/>
  <c r="M187" i="1"/>
  <c r="P187" i="1" s="1"/>
  <c r="L187" i="1"/>
  <c r="O187" i="1" s="1"/>
  <c r="K187" i="1"/>
  <c r="N187" i="1" s="1"/>
  <c r="M186" i="1"/>
  <c r="P186" i="1" s="1"/>
  <c r="L186" i="1"/>
  <c r="O186" i="1" s="1"/>
  <c r="K186" i="1"/>
  <c r="N186" i="1" s="1"/>
  <c r="M163" i="1"/>
  <c r="P163" i="1" s="1"/>
  <c r="L163" i="1"/>
  <c r="O163" i="1" s="1"/>
  <c r="K163" i="1"/>
  <c r="N163" i="1" s="1"/>
  <c r="M162" i="1"/>
  <c r="P162" i="1" s="1"/>
  <c r="L162" i="1"/>
  <c r="O162" i="1" s="1"/>
  <c r="K162" i="1"/>
  <c r="N162" i="1" s="1"/>
  <c r="M161" i="1"/>
  <c r="P161" i="1" s="1"/>
  <c r="L161" i="1"/>
  <c r="O161" i="1" s="1"/>
  <c r="K161" i="1"/>
  <c r="N161" i="1" s="1"/>
  <c r="M137" i="1"/>
  <c r="P137" i="1" s="1"/>
  <c r="L137" i="1"/>
  <c r="L146" i="1" s="1"/>
  <c r="K137" i="1"/>
  <c r="N137" i="1" s="1"/>
  <c r="M136" i="1"/>
  <c r="P136" i="1" s="1"/>
  <c r="L136" i="1"/>
  <c r="O136" i="1" s="1"/>
  <c r="K136" i="1"/>
  <c r="N136" i="1" s="1"/>
  <c r="M135" i="1"/>
  <c r="P135" i="1" s="1"/>
  <c r="L135" i="1"/>
  <c r="L144" i="1" s="1"/>
  <c r="K135" i="1"/>
  <c r="N135" i="1" s="1"/>
  <c r="M118" i="1"/>
  <c r="P118" i="1" s="1"/>
  <c r="L118" i="1"/>
  <c r="O118" i="1" s="1"/>
  <c r="K118" i="1"/>
  <c r="N118" i="1" s="1"/>
  <c r="M117" i="1"/>
  <c r="P117" i="1" s="1"/>
  <c r="L117" i="1"/>
  <c r="O117" i="1" s="1"/>
  <c r="K117" i="1"/>
  <c r="N117" i="1" s="1"/>
  <c r="M116" i="1"/>
  <c r="P116" i="1" s="1"/>
  <c r="L116" i="1"/>
  <c r="O116" i="1" s="1"/>
  <c r="K116" i="1"/>
  <c r="N116" i="1" s="1"/>
  <c r="M104" i="1"/>
  <c r="P104" i="1" s="1"/>
  <c r="L104" i="1"/>
  <c r="O104" i="1" s="1"/>
  <c r="K104" i="1"/>
  <c r="N104" i="1" s="1"/>
  <c r="M103" i="1"/>
  <c r="P103" i="1" s="1"/>
  <c r="L103" i="1"/>
  <c r="O103" i="1" s="1"/>
  <c r="K103" i="1"/>
  <c r="N103" i="1" s="1"/>
  <c r="M102" i="1"/>
  <c r="P102" i="1" s="1"/>
  <c r="L102" i="1"/>
  <c r="O102" i="1" s="1"/>
  <c r="K102" i="1"/>
  <c r="N102" i="1" s="1"/>
  <c r="M90" i="1"/>
  <c r="P90" i="1" s="1"/>
  <c r="L90" i="1"/>
  <c r="O90" i="1" s="1"/>
  <c r="K90" i="1"/>
  <c r="N90" i="1" s="1"/>
  <c r="M89" i="1"/>
  <c r="P89" i="1" s="1"/>
  <c r="L89" i="1"/>
  <c r="O89" i="1" s="1"/>
  <c r="K89" i="1"/>
  <c r="N89" i="1" s="1"/>
  <c r="M88" i="1"/>
  <c r="P88" i="1" s="1"/>
  <c r="L88" i="1"/>
  <c r="O88" i="1" s="1"/>
  <c r="K88" i="1"/>
  <c r="N88" i="1" s="1"/>
  <c r="M78" i="1"/>
  <c r="P78" i="1" s="1"/>
  <c r="L78" i="1"/>
  <c r="O78" i="1" s="1"/>
  <c r="K78" i="1"/>
  <c r="N78" i="1" s="1"/>
  <c r="M77" i="1"/>
  <c r="P77" i="1" s="1"/>
  <c r="L77" i="1"/>
  <c r="O77" i="1" s="1"/>
  <c r="K77" i="1"/>
  <c r="N77" i="1" s="1"/>
  <c r="M76" i="1"/>
  <c r="P76" i="1" s="1"/>
  <c r="L76" i="1"/>
  <c r="O76" i="1" s="1"/>
  <c r="K76" i="1"/>
  <c r="N76" i="1" s="1"/>
  <c r="M58" i="1"/>
  <c r="P58" i="1" s="1"/>
  <c r="L58" i="1"/>
  <c r="O58" i="1" s="1"/>
  <c r="K58" i="1"/>
  <c r="N58" i="1" s="1"/>
  <c r="M57" i="1"/>
  <c r="P57" i="1" s="1"/>
  <c r="L57" i="1"/>
  <c r="O57" i="1" s="1"/>
  <c r="K57" i="1"/>
  <c r="N57" i="1" s="1"/>
  <c r="M56" i="1"/>
  <c r="P56" i="1" s="1"/>
  <c r="L56" i="1"/>
  <c r="O56" i="1" s="1"/>
  <c r="K56" i="1"/>
  <c r="N56" i="1" s="1"/>
  <c r="M42" i="1"/>
  <c r="M41" i="1"/>
  <c r="M40" i="1"/>
  <c r="L42" i="1"/>
  <c r="L41" i="1"/>
  <c r="L40" i="1"/>
  <c r="K42" i="1"/>
  <c r="K41" i="1"/>
  <c r="K40" i="1"/>
  <c r="L31" i="1"/>
  <c r="L29" i="1"/>
  <c r="L30" i="1"/>
  <c r="K31" i="1"/>
  <c r="K30" i="1"/>
  <c r="M30" i="1"/>
  <c r="M31" i="1"/>
  <c r="M29" i="1"/>
  <c r="K29" i="1"/>
  <c r="L151" i="1" l="1"/>
  <c r="L249" i="1"/>
  <c r="L290" i="1"/>
  <c r="L292" i="1"/>
  <c r="L251" i="1"/>
  <c r="M146" i="1"/>
  <c r="M222" i="1" s="1"/>
  <c r="L170" i="1"/>
  <c r="L220" i="1"/>
  <c r="L153" i="1"/>
  <c r="L222" i="1"/>
  <c r="L172" i="1"/>
  <c r="L197" i="1"/>
  <c r="S76" i="1"/>
  <c r="S89" i="1"/>
  <c r="S78" i="1"/>
  <c r="S88" i="1"/>
  <c r="S102" i="1" s="1"/>
  <c r="O137" i="1"/>
  <c r="L145" i="1"/>
  <c r="L195" i="1"/>
  <c r="S77" i="1"/>
  <c r="M197" i="1"/>
  <c r="S90" i="1"/>
  <c r="O135" i="1"/>
  <c r="K146" i="1"/>
  <c r="M144" i="1"/>
  <c r="K145" i="1"/>
  <c r="K144" i="1"/>
  <c r="M145" i="1"/>
  <c r="S116" i="1" l="1"/>
  <c r="U116" i="1" s="1"/>
  <c r="M172" i="1"/>
  <c r="K251" i="1"/>
  <c r="K292" i="1"/>
  <c r="L291" i="1"/>
  <c r="L250" i="1"/>
  <c r="S242" i="1"/>
  <c r="S283" i="1"/>
  <c r="M291" i="1"/>
  <c r="M250" i="1"/>
  <c r="K249" i="1"/>
  <c r="K290" i="1"/>
  <c r="K291" i="1"/>
  <c r="K250" i="1"/>
  <c r="S282" i="1"/>
  <c r="S241" i="1"/>
  <c r="M249" i="1"/>
  <c r="M290" i="1"/>
  <c r="S117" i="1"/>
  <c r="U117" i="1" s="1"/>
  <c r="S281" i="1"/>
  <c r="S240" i="1"/>
  <c r="M153" i="1"/>
  <c r="M251" i="1"/>
  <c r="M292" i="1"/>
  <c r="K153" i="1"/>
  <c r="K222" i="1"/>
  <c r="K172" i="1"/>
  <c r="K197" i="1"/>
  <c r="S211" i="1"/>
  <c r="S161" i="1"/>
  <c r="S135" i="1"/>
  <c r="S186" i="1"/>
  <c r="M152" i="1"/>
  <c r="M196" i="1"/>
  <c r="M221" i="1"/>
  <c r="M171" i="1"/>
  <c r="L152" i="1"/>
  <c r="L196" i="1"/>
  <c r="L221" i="1"/>
  <c r="L171" i="1"/>
  <c r="K151" i="1"/>
  <c r="K220" i="1"/>
  <c r="K170" i="1"/>
  <c r="K195" i="1"/>
  <c r="S187" i="1"/>
  <c r="S212" i="1"/>
  <c r="S136" i="1"/>
  <c r="S162" i="1"/>
  <c r="K152" i="1"/>
  <c r="K221" i="1"/>
  <c r="K171" i="1"/>
  <c r="K196" i="1"/>
  <c r="S118" i="1"/>
  <c r="U118" i="1" s="1"/>
  <c r="S188" i="1"/>
  <c r="S213" i="1"/>
  <c r="S137" i="1"/>
  <c r="S163" i="1"/>
  <c r="M151" i="1"/>
  <c r="M220" i="1"/>
  <c r="M170" i="1"/>
  <c r="M195" i="1"/>
  <c r="S103" i="1"/>
  <c r="S104" i="1"/>
  <c r="U136" i="1"/>
  <c r="U135" i="1"/>
  <c r="U249" i="1" l="1"/>
  <c r="U240" i="1"/>
  <c r="U137" i="1"/>
  <c r="S292" i="1"/>
  <c r="S251" i="1"/>
  <c r="U290" i="1"/>
  <c r="U281" i="1"/>
  <c r="U250" i="1"/>
  <c r="U241" i="1"/>
  <c r="U292" i="1"/>
  <c r="U283" i="1"/>
  <c r="S250" i="1"/>
  <c r="T255" i="1" s="1"/>
  <c r="S291" i="1"/>
  <c r="S290" i="1"/>
  <c r="T295" i="1" s="1"/>
  <c r="S249" i="1"/>
  <c r="U291" i="1"/>
  <c r="U282" i="1"/>
  <c r="U251" i="1"/>
  <c r="U242" i="1"/>
  <c r="U195" i="1"/>
  <c r="U186" i="1"/>
  <c r="U222" i="1"/>
  <c r="U213" i="1"/>
  <c r="S152" i="1"/>
  <c r="S221" i="1"/>
  <c r="S145" i="1"/>
  <c r="S196" i="1"/>
  <c r="S171" i="1"/>
  <c r="S151" i="1"/>
  <c r="S170" i="1"/>
  <c r="S220" i="1"/>
  <c r="S144" i="1"/>
  <c r="S195" i="1"/>
  <c r="U161" i="1"/>
  <c r="U170" i="1"/>
  <c r="S153" i="1"/>
  <c r="S197" i="1"/>
  <c r="S222" i="1"/>
  <c r="T227" i="1" s="1"/>
  <c r="S172" i="1"/>
  <c r="S146" i="1"/>
  <c r="U162" i="1"/>
  <c r="U171" i="1"/>
  <c r="U188" i="1"/>
  <c r="U197" i="1"/>
  <c r="U221" i="1"/>
  <c r="U212" i="1"/>
  <c r="U172" i="1"/>
  <c r="U163" i="1"/>
  <c r="U196" i="1"/>
  <c r="U187" i="1"/>
  <c r="U220" i="1"/>
  <c r="U211" i="1"/>
  <c r="T296" i="1" l="1"/>
  <c r="T256" i="1"/>
  <c r="S263" i="1"/>
  <c r="O250" i="1"/>
  <c r="L255" i="1" s="1"/>
  <c r="P250" i="1"/>
  <c r="M255" i="1" s="1"/>
  <c r="N250" i="1"/>
  <c r="K255" i="1" s="1"/>
  <c r="T297" i="1"/>
  <c r="T201" i="1"/>
  <c r="O196" i="1" s="1"/>
  <c r="T254" i="1"/>
  <c r="N222" i="1"/>
  <c r="K227" i="1" s="1"/>
  <c r="O222" i="1"/>
  <c r="L227" i="1" s="1"/>
  <c r="P222" i="1"/>
  <c r="M227" i="1" s="1"/>
  <c r="T202" i="1"/>
  <c r="N197" i="1" s="1"/>
  <c r="T200" i="1"/>
  <c r="O195" i="1" s="1"/>
  <c r="T225" i="1"/>
  <c r="P196" i="1"/>
  <c r="N196" i="1"/>
  <c r="T175" i="1"/>
  <c r="T226" i="1"/>
  <c r="T177" i="1"/>
  <c r="T176" i="1"/>
  <c r="P195" i="1" l="1"/>
  <c r="S264" i="1"/>
  <c r="O251" i="1"/>
  <c r="L256" i="1" s="1"/>
  <c r="N251" i="1"/>
  <c r="K256" i="1" s="1"/>
  <c r="P251" i="1"/>
  <c r="M256" i="1" s="1"/>
  <c r="N195" i="1"/>
  <c r="S262" i="1"/>
  <c r="N249" i="1"/>
  <c r="K254" i="1" s="1"/>
  <c r="P249" i="1"/>
  <c r="M254" i="1" s="1"/>
  <c r="O249" i="1"/>
  <c r="L254" i="1" s="1"/>
  <c r="O197" i="1"/>
  <c r="P197" i="1"/>
  <c r="O221" i="1"/>
  <c r="L226" i="1" s="1"/>
  <c r="P221" i="1"/>
  <c r="M226" i="1" s="1"/>
  <c r="N221" i="1"/>
  <c r="K226" i="1" s="1"/>
  <c r="P220" i="1"/>
  <c r="M225" i="1" s="1"/>
  <c r="N220" i="1"/>
  <c r="K225" i="1" s="1"/>
  <c r="O220" i="1"/>
  <c r="L225" i="1" s="1"/>
  <c r="R267" i="1" l="1"/>
  <c r="W267" i="1" s="1"/>
  <c r="AB267" i="1" s="1"/>
  <c r="R269" i="1"/>
  <c r="W269" i="1" s="1"/>
  <c r="AB269" i="1" s="1"/>
  <c r="R268" i="1"/>
  <c r="W268" i="1" s="1"/>
  <c r="AB268" i="1" s="1"/>
  <c r="R270" i="1"/>
  <c r="W270" i="1" s="1"/>
  <c r="AB270" i="1" s="1"/>
  <c r="S267" i="1"/>
  <c r="X267" i="1" s="1"/>
  <c r="AC267" i="1" s="1"/>
  <c r="S270" i="1"/>
  <c r="X270" i="1" s="1"/>
  <c r="AC270" i="1" s="1"/>
  <c r="S269" i="1"/>
  <c r="X269" i="1" s="1"/>
  <c r="AC269" i="1" s="1"/>
  <c r="S268" i="1"/>
  <c r="X268" i="1" s="1"/>
  <c r="AC268" i="1" s="1"/>
  <c r="Q267" i="1"/>
  <c r="V267" i="1" s="1"/>
  <c r="AA267" i="1" s="1"/>
  <c r="Q269" i="1"/>
  <c r="V269" i="1" s="1"/>
  <c r="AA269" i="1" s="1"/>
  <c r="Q268" i="1"/>
  <c r="V268" i="1" s="1"/>
  <c r="AA268" i="1" s="1"/>
  <c r="Q270" i="1"/>
  <c r="V270" i="1" s="1"/>
  <c r="AA270" i="1" s="1"/>
  <c r="U264" i="1"/>
  <c r="V264" i="1" s="1"/>
  <c r="W264" i="1" s="1"/>
  <c r="Q283" i="1" s="1"/>
  <c r="U262" i="1"/>
  <c r="V262" i="1" s="1"/>
  <c r="W262" i="1" s="1"/>
  <c r="Q281" i="1" s="1"/>
  <c r="U263" i="1"/>
  <c r="V263" i="1" s="1"/>
  <c r="W263" i="1" s="1"/>
  <c r="Q282" i="1" s="1"/>
  <c r="O291" i="1" l="1"/>
  <c r="L296" i="1" s="1"/>
  <c r="O290" i="1"/>
  <c r="L295" i="1" s="1"/>
  <c r="O292" i="1"/>
  <c r="L297" i="1" s="1"/>
  <c r="N290" i="1"/>
  <c r="K295" i="1" s="1"/>
  <c r="N291" i="1"/>
  <c r="K296" i="1" s="1"/>
  <c r="N292" i="1"/>
  <c r="K297" i="1" s="1"/>
  <c r="P291" i="1"/>
  <c r="M296" i="1" s="1"/>
  <c r="P290" i="1"/>
  <c r="M295" i="1" s="1"/>
  <c r="P292" i="1"/>
  <c r="M297" i="1" s="1"/>
</calcChain>
</file>

<file path=xl/sharedStrings.xml><?xml version="1.0" encoding="utf-8"?>
<sst xmlns="http://schemas.openxmlformats.org/spreadsheetml/2006/main" count="258" uniqueCount="73">
  <si>
    <t>X</t>
  </si>
  <si>
    <r>
      <t>Step 0: </t>
    </r>
    <r>
      <rPr>
        <sz val="11"/>
        <color rgb="FF595858"/>
        <rFont val="Arial"/>
        <family val="2"/>
      </rPr>
      <t>Read input and output</t>
    </r>
  </si>
  <si>
    <t>wh</t>
  </si>
  <si>
    <r>
      <t>Step 1: </t>
    </r>
    <r>
      <rPr>
        <sz val="11"/>
        <color rgb="FF595858"/>
        <rFont val="Arial"/>
        <family val="2"/>
      </rPr>
      <t>Initialize weights and biases with random values (There are methods to initialize weights and biases but for now initialize with random values)</t>
    </r>
  </si>
  <si>
    <t>bh</t>
  </si>
  <si>
    <t>hidden_layer_input</t>
  </si>
  <si>
    <t>hidden_layer_activations</t>
  </si>
  <si>
    <t>wout</t>
  </si>
  <si>
    <t>bout</t>
  </si>
  <si>
    <t>output</t>
  </si>
  <si>
    <t>y</t>
  </si>
  <si>
    <t>E</t>
  </si>
  <si>
    <r>
      <t>Step 2:</t>
    </r>
    <r>
      <rPr>
        <sz val="11"/>
        <color rgb="FF595858"/>
        <rFont val="Arial"/>
        <family val="2"/>
      </rPr>
      <t> Calculate hidden layer input:</t>
    </r>
  </si>
  <si>
    <t>hidden_layer_input= matrix_dot_product(X,wh) + bh</t>
  </si>
  <si>
    <r>
      <t>Step 3: </t>
    </r>
    <r>
      <rPr>
        <sz val="11"/>
        <color rgb="FF595858"/>
        <rFont val="Arial"/>
        <family val="2"/>
      </rPr>
      <t>Perform non-linear transformation on hidden linear input</t>
    </r>
  </si>
  <si>
    <t>hiddenlayer_activations = sigmoid(hidden_layer_input)</t>
  </si>
  <si>
    <t>Adding Biases</t>
  </si>
  <si>
    <r>
      <t>Step 4: </t>
    </r>
    <r>
      <rPr>
        <sz val="11"/>
        <color rgb="FF595858"/>
        <rFont val="Arial"/>
        <family val="2"/>
      </rPr>
      <t>Perform linear and non-linear transformation of hidden layer activation at output layer</t>
    </r>
  </si>
  <si>
    <t>output_layer_input = matrix_dot_product (hiddenlayer_activations * wout ) + bout</t>
  </si>
  <si>
    <t>output = sigmoid(output_layer_input)</t>
  </si>
  <si>
    <t>compute - matrix_dot_product (hiddenlayer_activations * wout )</t>
  </si>
  <si>
    <t>compute - matrix_dot_product (hiddenlayer_activations * wout ) + bout</t>
  </si>
  <si>
    <t>computer - sigmoid (matrix_dot_product (hiddenlayer_activations * wout ) + bout)</t>
  </si>
  <si>
    <t>Display output</t>
  </si>
  <si>
    <r>
      <t>Step 5: </t>
    </r>
    <r>
      <rPr>
        <sz val="11"/>
        <color rgb="FF595858"/>
        <rFont val="Arial"/>
        <family val="2"/>
      </rPr>
      <t>Calculate gradient of Error(E) at output layer</t>
    </r>
  </si>
  <si>
    <t>E = y-output</t>
  </si>
  <si>
    <r>
      <t>Step 6: </t>
    </r>
    <r>
      <rPr>
        <sz val="11"/>
        <color rgb="FF595858"/>
        <rFont val="Arial"/>
        <family val="2"/>
      </rPr>
      <t>Compute slope at output and hidden layer</t>
    </r>
  </si>
  <si>
    <t>Slope_output_layer= derivatives_sigmoid(output)</t>
  </si>
  <si>
    <t>Slope_hidden_layer = derivatives_sigmoid(hiddenlayer_activations)</t>
  </si>
  <si>
    <t>Slope Hidden Layer</t>
  </si>
  <si>
    <t>Slope</t>
  </si>
  <si>
    <t>sigmoid  =  1 / ( 1+ EXP(-x))</t>
  </si>
  <si>
    <t>derivative(sigmoid)/ derivative(x)  = sigmoid * (1 - sigmoid)</t>
  </si>
  <si>
    <t>Slope Hidden Layer(sigmoid * (1-Sigmoid)</t>
  </si>
  <si>
    <t>Slope Hidden Layer(Sigmoid)</t>
  </si>
  <si>
    <t>Slope(output * 1-output) where output is already a sigmoid function</t>
  </si>
  <si>
    <r>
      <t>Step 7: </t>
    </r>
    <r>
      <rPr>
        <sz val="11"/>
        <color rgb="FF595858"/>
        <rFont val="Arial"/>
        <family val="2"/>
      </rPr>
      <t>Compute delta at output layer</t>
    </r>
  </si>
  <si>
    <t>(output * 1-output)
 where output is already a sigmoid function</t>
  </si>
  <si>
    <t>delta</t>
  </si>
  <si>
    <r>
      <t>Step 8: </t>
    </r>
    <r>
      <rPr>
        <sz val="11"/>
        <color rgb="FF595858"/>
        <rFont val="Arial"/>
        <family val="2"/>
      </rPr>
      <t>Calculate Error at hidden layer</t>
    </r>
  </si>
  <si>
    <t>Error_at_hidden_layer = matrix_dot_product(d_output, wout.Transpose)</t>
  </si>
  <si>
    <t>Error at hidden layer</t>
  </si>
  <si>
    <t>(sigmoid * (1-Sigmoid)</t>
  </si>
  <si>
    <t>Multiply delta which is 3 x 1 with wout.T which will be 1 x 3</t>
  </si>
  <si>
    <t>d_output = E * slope_output_layer</t>
  </si>
  <si>
    <r>
      <t>Step 9: </t>
    </r>
    <r>
      <rPr>
        <sz val="11"/>
        <color rgb="FF595858"/>
        <rFont val="Arial"/>
        <family val="2"/>
      </rPr>
      <t>Compute delta at hidden layer</t>
    </r>
  </si>
  <si>
    <t>d_hiddenlayer = Error_at_hidden_layer * slope_hidden_layer</t>
  </si>
  <si>
    <t>delta hidden layer</t>
  </si>
  <si>
    <r>
      <t>Step 10: </t>
    </r>
    <r>
      <rPr>
        <sz val="11"/>
        <color rgb="FF595858"/>
        <rFont val="Arial"/>
        <family val="2"/>
      </rPr>
      <t>Update weight at both output and hidden layer</t>
    </r>
  </si>
  <si>
    <t>wout = wout + matrix_dot_product(hiddenlayer_activations.Transpose, d_output)*learning_rate</t>
  </si>
  <si>
    <t>wh =  wh+ matrix_dot_product(X.Transpose,d_hiddenlayer)*learning_rate</t>
  </si>
  <si>
    <t>Learning rate</t>
  </si>
  <si>
    <t>Transpose of hidden_layer_activations</t>
  </si>
  <si>
    <t>wout = old_wout + new_wout</t>
  </si>
  <si>
    <t>new_wout</t>
  </si>
  <si>
    <t>new_wout * lr(0.1)</t>
  </si>
  <si>
    <t>update wout</t>
  </si>
  <si>
    <t>x.T</t>
  </si>
  <si>
    <t>dot production of hidden layer</t>
  </si>
  <si>
    <t>delta hidden layer after product</t>
  </si>
  <si>
    <t>x.t delta hidden layer after product *lr</t>
  </si>
  <si>
    <t>wh = wh + (x.t .product d_output * 01)</t>
  </si>
  <si>
    <r>
      <t>Step 11: </t>
    </r>
    <r>
      <rPr>
        <sz val="11"/>
        <color rgb="FF595858"/>
        <rFont val="Arial"/>
        <family val="2"/>
      </rPr>
      <t>Update biases at both output and hidden layer</t>
    </r>
  </si>
  <si>
    <t>bh = bh + sum(d_hiddenlayer, axis=0) * learning_rate</t>
  </si>
  <si>
    <t>bout = bout + sum(d_output, axis=0)*learning_rate</t>
  </si>
  <si>
    <t>sum(d_hiddenlayer, axis=0)</t>
  </si>
  <si>
    <t>totals</t>
  </si>
  <si>
    <t>total * lr</t>
  </si>
  <si>
    <t>bh + sum(d_hiddenlayer, axis=0) * learning_rate</t>
  </si>
  <si>
    <t>sum(d_output, axis=0)</t>
  </si>
  <si>
    <t xml:space="preserve"> sum(d_hiddenlayer, axis=0) * learning_rate</t>
  </si>
  <si>
    <t xml:space="preserve"> bout + sum(d_output, axis=0)*learning_rate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</si>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</sst>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595858"/>
      <name val="Arial"/>
      <family val="2"/>
    </font>
    <font>
      <sz val="11"/>
      <color rgb="FF3366FF"/>
      <name val="Arial"/>
      <family val="2"/>
    </font>
    <font>
      <i/>
      <sz val="11"/>
      <color rgb="FF3366FF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0" fontId="5" fillId="0" borderId="0" xfId="0" applyFont="1"/>
    <xf numFmtId="2" fontId="0" fillId="3" borderId="5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/>
    <xf numFmtId="0" fontId="6" fillId="4" borderId="2" xfId="0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0" fillId="4" borderId="1" xfId="0" applyFill="1" applyBorder="1"/>
    <xf numFmtId="2" fontId="0" fillId="4" borderId="1" xfId="0" applyNumberFormat="1" applyFill="1" applyBorder="1"/>
    <xf numFmtId="0" fontId="1" fillId="4" borderId="1" xfId="0" applyFont="1" applyFill="1" applyBorder="1"/>
    <xf numFmtId="164" fontId="0" fillId="0" borderId="1" xfId="0" applyNumberFormat="1" applyBorder="1"/>
    <xf numFmtId="0" fontId="0" fillId="4" borderId="0" xfId="0" applyFill="1"/>
    <xf numFmtId="164" fontId="0" fillId="4" borderId="1" xfId="0" applyNumberFormat="1" applyFill="1" applyBorder="1"/>
    <xf numFmtId="164" fontId="0" fillId="3" borderId="1" xfId="0" applyNumberForma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0" borderId="0" xfId="0" applyNumberFormat="1"/>
    <xf numFmtId="2" fontId="0" fillId="5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F76A-2EE3-4E7D-9597-1B5F03B2070C}">
  <dimension ref="A2:AC339"/>
  <sheetViews>
    <sheetView tabSelected="1" topLeftCell="A319" zoomScale="85" zoomScaleNormal="85" workbookViewId="0">
      <selection activeCell="L332" sqref="L332:M334"/>
    </sheetView>
  </sheetViews>
  <sheetFormatPr defaultRowHeight="15" x14ac:dyDescent="0.25"/>
  <cols>
    <col min="19" max="19" width="19.140625" bestFit="1" customWidth="1"/>
    <col min="27" max="29" width="9.7109375" bestFit="1" customWidth="1"/>
  </cols>
  <sheetData>
    <row r="2" spans="1:21" x14ac:dyDescent="0.25">
      <c r="A2" s="1" t="s">
        <v>1</v>
      </c>
    </row>
    <row r="3" spans="1:21" s="3" customFormat="1" x14ac:dyDescent="0.25">
      <c r="A3" s="2"/>
    </row>
    <row r="4" spans="1:21" x14ac:dyDescent="0.25">
      <c r="C4" t="s">
        <v>0</v>
      </c>
      <c r="F4" t="s">
        <v>2</v>
      </c>
    </row>
    <row r="5" spans="1:21" x14ac:dyDescent="0.25">
      <c r="A5">
        <v>1</v>
      </c>
      <c r="B5">
        <v>0</v>
      </c>
      <c r="C5">
        <v>1</v>
      </c>
      <c r="D5">
        <v>0</v>
      </c>
    </row>
    <row r="6" spans="1:21" x14ac:dyDescent="0.25">
      <c r="A6">
        <v>1</v>
      </c>
      <c r="B6">
        <v>0</v>
      </c>
      <c r="C6">
        <v>1</v>
      </c>
      <c r="D6">
        <v>1</v>
      </c>
    </row>
    <row r="7" spans="1:21" x14ac:dyDescent="0.25">
      <c r="A7">
        <v>0</v>
      </c>
      <c r="B7">
        <v>1</v>
      </c>
      <c r="C7">
        <v>0</v>
      </c>
      <c r="D7">
        <v>1</v>
      </c>
    </row>
    <row r="10" spans="1:21" s="3" customFormat="1" x14ac:dyDescent="0.25">
      <c r="A10" s="2"/>
    </row>
    <row r="12" spans="1:21" x14ac:dyDescent="0.25">
      <c r="A12" s="1" t="s">
        <v>3</v>
      </c>
    </row>
    <row r="15" spans="1:21" s="3" customFormat="1" x14ac:dyDescent="0.25">
      <c r="A15" s="2"/>
    </row>
    <row r="16" spans="1:21" x14ac:dyDescent="0.25">
      <c r="A16" s="53" t="s">
        <v>0</v>
      </c>
      <c r="B16" s="53"/>
      <c r="C16" s="53"/>
      <c r="D16" s="53"/>
      <c r="E16" s="54" t="s">
        <v>2</v>
      </c>
      <c r="F16" s="54"/>
      <c r="G16" s="54"/>
      <c r="H16" s="53" t="s">
        <v>4</v>
      </c>
      <c r="I16" s="53"/>
      <c r="J16" s="53"/>
      <c r="K16" s="53" t="s">
        <v>5</v>
      </c>
      <c r="L16" s="53"/>
      <c r="M16" s="53"/>
      <c r="N16" s="53" t="s">
        <v>6</v>
      </c>
      <c r="O16" s="53"/>
      <c r="P16" s="53"/>
      <c r="Q16" s="12" t="s">
        <v>7</v>
      </c>
      <c r="R16" s="13" t="s">
        <v>8</v>
      </c>
      <c r="S16" s="10" t="s">
        <v>9</v>
      </c>
      <c r="T16" s="10" t="s">
        <v>10</v>
      </c>
      <c r="U16" s="10" t="s">
        <v>11</v>
      </c>
    </row>
    <row r="17" spans="1:21" x14ac:dyDescent="0.25">
      <c r="A17" s="6">
        <v>1</v>
      </c>
      <c r="B17" s="6">
        <v>0</v>
      </c>
      <c r="C17" s="6">
        <v>1</v>
      </c>
      <c r="D17" s="7">
        <v>0</v>
      </c>
      <c r="E17" s="8">
        <v>0.42</v>
      </c>
      <c r="F17" s="8">
        <v>0.88</v>
      </c>
      <c r="G17" s="8">
        <v>0.55000000000000004</v>
      </c>
      <c r="H17" s="8">
        <v>0.46</v>
      </c>
      <c r="I17" s="8">
        <v>0.72</v>
      </c>
      <c r="J17" s="9">
        <v>0.08</v>
      </c>
      <c r="K17" s="6"/>
      <c r="L17" s="6"/>
      <c r="M17" s="6"/>
      <c r="N17" s="11"/>
      <c r="O17" s="6"/>
      <c r="P17" s="6"/>
      <c r="Q17" s="8">
        <v>0.3</v>
      </c>
      <c r="R17" s="9">
        <v>0.69</v>
      </c>
      <c r="S17" s="6"/>
      <c r="T17" s="6">
        <v>1</v>
      </c>
      <c r="U17" s="6"/>
    </row>
    <row r="18" spans="1:21" x14ac:dyDescent="0.25">
      <c r="A18" s="6">
        <v>1</v>
      </c>
      <c r="B18" s="6">
        <v>0</v>
      </c>
      <c r="C18" s="6">
        <v>1</v>
      </c>
      <c r="D18" s="7">
        <v>1</v>
      </c>
      <c r="E18" s="8">
        <v>0.1</v>
      </c>
      <c r="F18" s="8">
        <v>0.73</v>
      </c>
      <c r="G18" s="8">
        <v>0.68</v>
      </c>
      <c r="H18" s="5"/>
      <c r="I18" s="5"/>
      <c r="J18" s="5"/>
      <c r="K18" s="6"/>
      <c r="L18" s="6"/>
      <c r="M18" s="6"/>
      <c r="N18" s="6"/>
      <c r="O18" s="6"/>
      <c r="P18" s="6"/>
      <c r="Q18" s="8">
        <v>0.25</v>
      </c>
      <c r="R18" s="5"/>
      <c r="S18" s="6"/>
      <c r="T18" s="6">
        <v>1</v>
      </c>
      <c r="U18" s="6"/>
    </row>
    <row r="19" spans="1:21" x14ac:dyDescent="0.25">
      <c r="A19" s="6">
        <v>0</v>
      </c>
      <c r="B19" s="6">
        <v>1</v>
      </c>
      <c r="C19" s="6">
        <v>0</v>
      </c>
      <c r="D19" s="7">
        <v>1</v>
      </c>
      <c r="E19" s="8">
        <v>0.6</v>
      </c>
      <c r="F19" s="8">
        <v>0.18</v>
      </c>
      <c r="G19" s="8">
        <v>0.47</v>
      </c>
      <c r="H19" s="5"/>
      <c r="I19" s="5"/>
      <c r="J19" s="5"/>
      <c r="K19" s="6"/>
      <c r="L19" s="6"/>
      <c r="M19" s="6"/>
      <c r="N19" s="6"/>
      <c r="O19" s="6"/>
      <c r="P19" s="6"/>
      <c r="Q19" s="8">
        <v>0.23</v>
      </c>
      <c r="R19" s="5"/>
      <c r="S19" s="6"/>
      <c r="T19" s="6">
        <v>0</v>
      </c>
      <c r="U19" s="6"/>
    </row>
    <row r="20" spans="1:21" x14ac:dyDescent="0.25">
      <c r="A20" s="5"/>
      <c r="B20" s="5"/>
      <c r="C20" s="5"/>
      <c r="D20" s="5"/>
      <c r="E20" s="8">
        <v>0.92</v>
      </c>
      <c r="F20" s="8">
        <v>0.11</v>
      </c>
      <c r="G20" s="8">
        <v>0.52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2" spans="1:21" s="3" customFormat="1" x14ac:dyDescent="0.25">
      <c r="A22" s="2"/>
    </row>
    <row r="24" spans="1:21" x14ac:dyDescent="0.25">
      <c r="A24" s="1" t="s">
        <v>12</v>
      </c>
    </row>
    <row r="25" spans="1:21" x14ac:dyDescent="0.25">
      <c r="A25" s="14" t="s">
        <v>13</v>
      </c>
    </row>
    <row r="27" spans="1:21" s="3" customFormat="1" x14ac:dyDescent="0.25">
      <c r="A27" s="2"/>
    </row>
    <row r="28" spans="1:21" x14ac:dyDescent="0.25">
      <c r="A28" s="53" t="s">
        <v>0</v>
      </c>
      <c r="B28" s="53"/>
      <c r="C28" s="53"/>
      <c r="D28" s="53"/>
      <c r="E28" s="54" t="s">
        <v>2</v>
      </c>
      <c r="F28" s="54"/>
      <c r="G28" s="54"/>
      <c r="H28" s="53" t="s">
        <v>4</v>
      </c>
      <c r="I28" s="53"/>
      <c r="J28" s="53"/>
      <c r="K28" s="53" t="s">
        <v>5</v>
      </c>
      <c r="L28" s="53"/>
      <c r="M28" s="53"/>
      <c r="N28" s="53" t="s">
        <v>6</v>
      </c>
      <c r="O28" s="53"/>
      <c r="P28" s="53"/>
      <c r="Q28" s="12" t="s">
        <v>7</v>
      </c>
      <c r="R28" s="13" t="s">
        <v>8</v>
      </c>
      <c r="S28" s="10" t="s">
        <v>9</v>
      </c>
      <c r="T28" s="10" t="s">
        <v>10</v>
      </c>
      <c r="U28" s="10" t="s">
        <v>11</v>
      </c>
    </row>
    <row r="29" spans="1:21" x14ac:dyDescent="0.25">
      <c r="A29" s="6">
        <v>1</v>
      </c>
      <c r="B29" s="6">
        <v>0</v>
      </c>
      <c r="C29" s="6">
        <v>1</v>
      </c>
      <c r="D29" s="7">
        <v>0</v>
      </c>
      <c r="E29" s="8">
        <v>0.42</v>
      </c>
      <c r="F29" s="8">
        <v>0.88</v>
      </c>
      <c r="G29" s="8">
        <v>0.55000000000000004</v>
      </c>
      <c r="H29" s="8">
        <v>0.46</v>
      </c>
      <c r="I29" s="8">
        <v>0.72</v>
      </c>
      <c r="J29" s="9">
        <v>0.08</v>
      </c>
      <c r="K29" s="15">
        <f>(A29*E29)+(B29*E30)+(C29*E31)+(D29*E32)</f>
        <v>1.02</v>
      </c>
      <c r="L29" s="15">
        <f>(A29*F29)+ (B29*F30)+(C29*F31)+(D29*F32)</f>
        <v>1.06</v>
      </c>
      <c r="M29" s="15">
        <f>A29*G29 + B29*G30 + C29* G31 + D29*G32</f>
        <v>1.02</v>
      </c>
      <c r="N29" s="11"/>
      <c r="O29" s="6"/>
      <c r="P29" s="6"/>
      <c r="Q29" s="8">
        <v>0.3</v>
      </c>
      <c r="R29" s="9">
        <v>0.69</v>
      </c>
      <c r="S29" s="6"/>
      <c r="T29" s="6">
        <v>1</v>
      </c>
      <c r="U29" s="6"/>
    </row>
    <row r="30" spans="1:21" x14ac:dyDescent="0.25">
      <c r="A30" s="6">
        <v>1</v>
      </c>
      <c r="B30" s="6">
        <v>0</v>
      </c>
      <c r="C30" s="6">
        <v>1</v>
      </c>
      <c r="D30" s="7">
        <v>1</v>
      </c>
      <c r="E30" s="8">
        <v>0.1</v>
      </c>
      <c r="F30" s="8">
        <v>0.73</v>
      </c>
      <c r="G30" s="8">
        <v>0.68</v>
      </c>
      <c r="H30" s="5"/>
      <c r="I30" s="5"/>
      <c r="J30" s="5"/>
      <c r="K30" s="15">
        <f>(A30*E29) +(B30*E30)+(C30*E31)+(D30*E32)</f>
        <v>1.94</v>
      </c>
      <c r="L30" s="15">
        <f>(A30*F29)+ (B30*F31)+(C30*F31)+(D30*F32)</f>
        <v>1.1700000000000002</v>
      </c>
      <c r="M30" s="15">
        <f>(A30*G29) + (B30*G30) + (C30*G31) + (D30*G32)</f>
        <v>1.54</v>
      </c>
      <c r="N30" s="6"/>
      <c r="O30" s="6"/>
      <c r="P30" s="6"/>
      <c r="Q30" s="8">
        <v>0.25</v>
      </c>
      <c r="R30" s="5"/>
      <c r="S30" s="6"/>
      <c r="T30" s="6">
        <v>1</v>
      </c>
      <c r="U30" s="6"/>
    </row>
    <row r="31" spans="1:21" x14ac:dyDescent="0.25">
      <c r="A31" s="6">
        <v>0</v>
      </c>
      <c r="B31" s="6">
        <v>1</v>
      </c>
      <c r="C31" s="6">
        <v>0</v>
      </c>
      <c r="D31" s="7">
        <v>1</v>
      </c>
      <c r="E31" s="8">
        <v>0.6</v>
      </c>
      <c r="F31" s="8">
        <v>0.18</v>
      </c>
      <c r="G31" s="8">
        <v>0.47</v>
      </c>
      <c r="H31" s="5"/>
      <c r="I31" s="5"/>
      <c r="J31" s="5"/>
      <c r="K31" s="15">
        <f>(A31*E29)+(B31*E30)+(C31*E31)+(D31*E32)</f>
        <v>1.02</v>
      </c>
      <c r="L31" s="15">
        <f>(A31*F29)+ (B31*F30)+(C31*F31)+(D31*F32)</f>
        <v>0.84</v>
      </c>
      <c r="M31" s="15">
        <f>A31*G29+B31*G30+C31*G31+D31*G32</f>
        <v>1.2000000000000002</v>
      </c>
      <c r="N31" s="6"/>
      <c r="O31" s="6"/>
      <c r="P31" s="6"/>
      <c r="Q31" s="8">
        <v>0.23</v>
      </c>
      <c r="R31" s="5"/>
      <c r="S31" s="6"/>
      <c r="T31" s="6">
        <v>0</v>
      </c>
      <c r="U31" s="6"/>
    </row>
    <row r="32" spans="1:21" x14ac:dyDescent="0.25">
      <c r="A32" s="5"/>
      <c r="B32" s="5"/>
      <c r="C32" s="5"/>
      <c r="D32" s="5"/>
      <c r="E32" s="8">
        <v>0.92</v>
      </c>
      <c r="F32" s="8">
        <v>0.11</v>
      </c>
      <c r="G32" s="8">
        <v>0.52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4" spans="1:21" s="3" customFormat="1" x14ac:dyDescent="0.25">
      <c r="A34" s="2"/>
    </row>
    <row r="36" spans="1:21" x14ac:dyDescent="0.25">
      <c r="A36" t="s">
        <v>16</v>
      </c>
    </row>
    <row r="38" spans="1:21" s="3" customFormat="1" x14ac:dyDescent="0.25">
      <c r="A38" s="2"/>
    </row>
    <row r="39" spans="1:21" x14ac:dyDescent="0.25">
      <c r="A39" s="53" t="s">
        <v>0</v>
      </c>
      <c r="B39" s="53"/>
      <c r="C39" s="53"/>
      <c r="D39" s="53"/>
      <c r="E39" s="54" t="s">
        <v>2</v>
      </c>
      <c r="F39" s="54"/>
      <c r="G39" s="54"/>
      <c r="H39" s="53" t="s">
        <v>4</v>
      </c>
      <c r="I39" s="53"/>
      <c r="J39" s="53"/>
      <c r="K39" s="53" t="s">
        <v>5</v>
      </c>
      <c r="L39" s="53"/>
      <c r="M39" s="53"/>
      <c r="N39" s="53" t="s">
        <v>6</v>
      </c>
      <c r="O39" s="53"/>
      <c r="P39" s="53"/>
      <c r="Q39" s="12" t="s">
        <v>7</v>
      </c>
      <c r="R39" s="13" t="s">
        <v>8</v>
      </c>
      <c r="S39" s="10" t="s">
        <v>9</v>
      </c>
      <c r="T39" s="10" t="s">
        <v>10</v>
      </c>
      <c r="U39" s="10" t="s">
        <v>11</v>
      </c>
    </row>
    <row r="40" spans="1:21" x14ac:dyDescent="0.25">
      <c r="A40" s="6">
        <v>1</v>
      </c>
      <c r="B40" s="6">
        <v>0</v>
      </c>
      <c r="C40" s="6">
        <v>1</v>
      </c>
      <c r="D40" s="7">
        <v>0</v>
      </c>
      <c r="E40" s="8">
        <v>0.42</v>
      </c>
      <c r="F40" s="8">
        <v>0.88</v>
      </c>
      <c r="G40" s="8">
        <v>0.55000000000000004</v>
      </c>
      <c r="H40" s="8">
        <v>0.46</v>
      </c>
      <c r="I40" s="8">
        <v>0.72</v>
      </c>
      <c r="J40" s="9">
        <v>0.08</v>
      </c>
      <c r="K40" s="15">
        <f>(A40*E40)+(B40*E41)+(C40*E42)+(D40*E43) +H40</f>
        <v>1.48</v>
      </c>
      <c r="L40" s="15">
        <f>(A40*F40)+ (B40*F41)+(C40*F42)+(D40*F43) +I40</f>
        <v>1.78</v>
      </c>
      <c r="M40" s="15">
        <f>A40*G40 + B40*G41 + C40* G42 + D40*G43 +J40</f>
        <v>1.1000000000000001</v>
      </c>
      <c r="N40" s="11"/>
      <c r="O40" s="6"/>
      <c r="P40" s="6"/>
      <c r="Q40" s="8">
        <v>0.3</v>
      </c>
      <c r="R40" s="9">
        <v>0.69</v>
      </c>
      <c r="S40" s="6"/>
      <c r="T40" s="6">
        <v>1</v>
      </c>
      <c r="U40" s="6"/>
    </row>
    <row r="41" spans="1:21" x14ac:dyDescent="0.25">
      <c r="A41" s="6">
        <v>1</v>
      </c>
      <c r="B41" s="6">
        <v>0</v>
      </c>
      <c r="C41" s="6">
        <v>1</v>
      </c>
      <c r="D41" s="7">
        <v>1</v>
      </c>
      <c r="E41" s="8">
        <v>0.1</v>
      </c>
      <c r="F41" s="8">
        <v>0.73</v>
      </c>
      <c r="G41" s="8">
        <v>0.68</v>
      </c>
      <c r="H41" s="5"/>
      <c r="I41" s="5"/>
      <c r="J41" s="5"/>
      <c r="K41" s="15">
        <f>(A41*E40) +(B41*E41)+(C41*E42)+(D41*E43) +H40</f>
        <v>2.4</v>
      </c>
      <c r="L41" s="15">
        <f>(A41*F40)+ (B41*F42)+(C41*F42)+(D41*F43) +I40</f>
        <v>1.8900000000000001</v>
      </c>
      <c r="M41" s="15">
        <f>(A41*G40) + (B41*G41) + (C41*G42) + (D41*G43) +J40</f>
        <v>1.62</v>
      </c>
      <c r="N41" s="6"/>
      <c r="O41" s="6"/>
      <c r="P41" s="6"/>
      <c r="Q41" s="8">
        <v>0.25</v>
      </c>
      <c r="R41" s="5"/>
      <c r="S41" s="6"/>
      <c r="T41" s="6">
        <v>1</v>
      </c>
      <c r="U41" s="6"/>
    </row>
    <row r="42" spans="1:21" x14ac:dyDescent="0.25">
      <c r="A42" s="6">
        <v>0</v>
      </c>
      <c r="B42" s="6">
        <v>1</v>
      </c>
      <c r="C42" s="6">
        <v>0</v>
      </c>
      <c r="D42" s="7">
        <v>1</v>
      </c>
      <c r="E42" s="8">
        <v>0.6</v>
      </c>
      <c r="F42" s="8">
        <v>0.18</v>
      </c>
      <c r="G42" s="8">
        <v>0.47</v>
      </c>
      <c r="H42" s="5"/>
      <c r="I42" s="5"/>
      <c r="J42" s="5"/>
      <c r="K42" s="15">
        <f>(A42*E40)+(B42*E41)+(C42*E42)+(D42*E43) + H40</f>
        <v>1.48</v>
      </c>
      <c r="L42" s="15">
        <f>(A42*F40)+ (B42*F41)+(C42*F42)+(D42*F43) +I40</f>
        <v>1.56</v>
      </c>
      <c r="M42" s="15">
        <f>A42*G40+B42*G41+C42*G42+D42*G43 + J40</f>
        <v>1.2800000000000002</v>
      </c>
      <c r="N42" s="6"/>
      <c r="O42" s="6"/>
      <c r="P42" s="6"/>
      <c r="Q42" s="8">
        <v>0.23</v>
      </c>
      <c r="R42" s="5"/>
      <c r="S42" s="6"/>
      <c r="T42" s="6">
        <v>0</v>
      </c>
      <c r="U42" s="6"/>
    </row>
    <row r="43" spans="1:21" x14ac:dyDescent="0.25">
      <c r="A43" s="5"/>
      <c r="B43" s="5"/>
      <c r="C43" s="5"/>
      <c r="D43" s="5"/>
      <c r="E43" s="8">
        <v>0.92</v>
      </c>
      <c r="F43" s="8">
        <v>0.11</v>
      </c>
      <c r="G43" s="8">
        <v>0.52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5" spans="1:21" s="3" customFormat="1" x14ac:dyDescent="0.25">
      <c r="A45" s="2"/>
    </row>
    <row r="50" spans="1:21" x14ac:dyDescent="0.25">
      <c r="A50" s="1" t="s">
        <v>14</v>
      </c>
    </row>
    <row r="51" spans="1:21" x14ac:dyDescent="0.25">
      <c r="A51" s="16" t="s">
        <v>15</v>
      </c>
    </row>
    <row r="54" spans="1:21" s="3" customFormat="1" x14ac:dyDescent="0.25">
      <c r="A54" s="2"/>
    </row>
    <row r="55" spans="1:21" x14ac:dyDescent="0.25">
      <c r="A55" s="53" t="s">
        <v>0</v>
      </c>
      <c r="B55" s="53"/>
      <c r="C55" s="53"/>
      <c r="D55" s="53"/>
      <c r="E55" s="54" t="s">
        <v>2</v>
      </c>
      <c r="F55" s="54"/>
      <c r="G55" s="54"/>
      <c r="H55" s="53" t="s">
        <v>4</v>
      </c>
      <c r="I55" s="53"/>
      <c r="J55" s="53"/>
      <c r="K55" s="53" t="s">
        <v>5</v>
      </c>
      <c r="L55" s="53"/>
      <c r="M55" s="53"/>
      <c r="N55" s="53" t="s">
        <v>6</v>
      </c>
      <c r="O55" s="53"/>
      <c r="P55" s="53"/>
      <c r="Q55" s="19" t="s">
        <v>7</v>
      </c>
      <c r="R55" s="20" t="s">
        <v>8</v>
      </c>
      <c r="S55" s="10" t="s">
        <v>9</v>
      </c>
      <c r="T55" s="10" t="s">
        <v>10</v>
      </c>
      <c r="U55" s="10" t="s">
        <v>11</v>
      </c>
    </row>
    <row r="56" spans="1:21" x14ac:dyDescent="0.25">
      <c r="A56" s="6">
        <v>1</v>
      </c>
      <c r="B56" s="6">
        <v>0</v>
      </c>
      <c r="C56" s="6">
        <v>1</v>
      </c>
      <c r="D56" s="7">
        <v>0</v>
      </c>
      <c r="E56" s="8">
        <v>0.42</v>
      </c>
      <c r="F56" s="8">
        <v>0.88</v>
      </c>
      <c r="G56" s="8">
        <v>0.55000000000000004</v>
      </c>
      <c r="H56" s="8">
        <v>0.46</v>
      </c>
      <c r="I56" s="8">
        <v>0.72</v>
      </c>
      <c r="J56" s="9">
        <v>0.08</v>
      </c>
      <c r="K56" s="15">
        <f>(A56*E56)+(B56*E57)+(C56*E58)+(D56*E59) +H56</f>
        <v>1.48</v>
      </c>
      <c r="L56" s="15">
        <f>(A56*F56)+ (B56*F57)+(C56*F58)+(D56*F59) +I56</f>
        <v>1.78</v>
      </c>
      <c r="M56" s="15">
        <f>A56*G56 + B56*G57 + C56* G58 + D56*G59 +J56</f>
        <v>1.1000000000000001</v>
      </c>
      <c r="N56" s="17">
        <f t="shared" ref="N56:P58" si="0">1/(1+EXP(-K56))</f>
        <v>0.81457258070701777</v>
      </c>
      <c r="O56" s="18">
        <f t="shared" si="0"/>
        <v>0.85569686590948124</v>
      </c>
      <c r="P56" s="18">
        <f t="shared" si="0"/>
        <v>0.75026010559511769</v>
      </c>
      <c r="Q56" s="21">
        <v>0.3</v>
      </c>
      <c r="R56" s="22">
        <v>0.69</v>
      </c>
      <c r="S56" s="6"/>
      <c r="T56" s="6">
        <v>1</v>
      </c>
      <c r="U56" s="6"/>
    </row>
    <row r="57" spans="1:21" x14ac:dyDescent="0.25">
      <c r="A57" s="6">
        <v>1</v>
      </c>
      <c r="B57" s="6">
        <v>0</v>
      </c>
      <c r="C57" s="6">
        <v>1</v>
      </c>
      <c r="D57" s="7">
        <v>1</v>
      </c>
      <c r="E57" s="8">
        <v>0.1</v>
      </c>
      <c r="F57" s="8">
        <v>0.73</v>
      </c>
      <c r="G57" s="8">
        <v>0.68</v>
      </c>
      <c r="H57" s="5"/>
      <c r="I57" s="5"/>
      <c r="J57" s="5"/>
      <c r="K57" s="15">
        <f>(A57*E56) +(B57*E57)+(C57*E58)+(D57*E59) +H56</f>
        <v>2.4</v>
      </c>
      <c r="L57" s="15">
        <f>(A57*F56)+ (B57*F58)+(C57*F58)+(D57*F59) +I56</f>
        <v>1.8900000000000001</v>
      </c>
      <c r="M57" s="15">
        <f>(A57*G56) + (B57*G57) + (C57*G58) + (D57*G59) +J56</f>
        <v>1.62</v>
      </c>
      <c r="N57" s="18">
        <f t="shared" si="0"/>
        <v>0.91682730350607766</v>
      </c>
      <c r="O57" s="18">
        <f t="shared" si="0"/>
        <v>0.86875553056147681</v>
      </c>
      <c r="P57" s="18">
        <f t="shared" si="0"/>
        <v>0.83479512980938542</v>
      </c>
      <c r="Q57" s="21">
        <v>0.25</v>
      </c>
      <c r="R57" s="23"/>
      <c r="S57" s="6"/>
      <c r="T57" s="6">
        <v>1</v>
      </c>
      <c r="U57" s="6"/>
    </row>
    <row r="58" spans="1:21" x14ac:dyDescent="0.25">
      <c r="A58" s="6">
        <v>0</v>
      </c>
      <c r="B58" s="6">
        <v>1</v>
      </c>
      <c r="C58" s="6">
        <v>0</v>
      </c>
      <c r="D58" s="7">
        <v>1</v>
      </c>
      <c r="E58" s="8">
        <v>0.6</v>
      </c>
      <c r="F58" s="8">
        <v>0.18</v>
      </c>
      <c r="G58" s="8">
        <v>0.47</v>
      </c>
      <c r="H58" s="5"/>
      <c r="I58" s="5"/>
      <c r="J58" s="5"/>
      <c r="K58" s="15">
        <f>(A58*E56)+(B58*E57)+(C58*E58)+(D58*E59) + H56</f>
        <v>1.48</v>
      </c>
      <c r="L58" s="15">
        <f>(A58*F56)+ (B58*F57)+(C58*F58)+(D58*F59) +I56</f>
        <v>1.56</v>
      </c>
      <c r="M58" s="15">
        <f>A58*G56+B58*G57+C58*G58+D58*G59 + J56</f>
        <v>1.2800000000000002</v>
      </c>
      <c r="N58" s="18">
        <f t="shared" si="0"/>
        <v>0.81457258070701777</v>
      </c>
      <c r="O58" s="18">
        <f t="shared" si="0"/>
        <v>0.82635335298099499</v>
      </c>
      <c r="P58" s="18">
        <f t="shared" si="0"/>
        <v>0.78244977642311242</v>
      </c>
      <c r="Q58" s="21">
        <v>0.23</v>
      </c>
      <c r="R58" s="23"/>
      <c r="S58" s="6"/>
      <c r="T58" s="6">
        <v>0</v>
      </c>
      <c r="U58" s="6"/>
    </row>
    <row r="59" spans="1:21" x14ac:dyDescent="0.25">
      <c r="A59" s="5"/>
      <c r="B59" s="5"/>
      <c r="C59" s="5"/>
      <c r="D59" s="5"/>
      <c r="E59" s="8">
        <v>0.92</v>
      </c>
      <c r="F59" s="8">
        <v>0.11</v>
      </c>
      <c r="G59" s="8">
        <v>0.52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1" spans="1:21" s="3" customFormat="1" x14ac:dyDescent="0.25">
      <c r="A61" s="2"/>
    </row>
    <row r="67" spans="1:21" x14ac:dyDescent="0.25">
      <c r="A67" s="1" t="s">
        <v>17</v>
      </c>
    </row>
    <row r="69" spans="1:21" x14ac:dyDescent="0.25">
      <c r="A69" s="14" t="s">
        <v>18</v>
      </c>
    </row>
    <row r="70" spans="1:21" x14ac:dyDescent="0.25">
      <c r="A70" s="16" t="s">
        <v>19</v>
      </c>
    </row>
    <row r="73" spans="1:21" x14ac:dyDescent="0.25">
      <c r="A73" t="s">
        <v>20</v>
      </c>
    </row>
    <row r="74" spans="1:21" s="3" customFormat="1" x14ac:dyDescent="0.25">
      <c r="A74" s="2"/>
    </row>
    <row r="75" spans="1:21" x14ac:dyDescent="0.25">
      <c r="A75" s="53" t="s">
        <v>0</v>
      </c>
      <c r="B75" s="53"/>
      <c r="C75" s="53"/>
      <c r="D75" s="53"/>
      <c r="E75" s="55" t="s">
        <v>2</v>
      </c>
      <c r="F75" s="55"/>
      <c r="G75" s="55"/>
      <c r="H75" s="55" t="s">
        <v>4</v>
      </c>
      <c r="I75" s="55"/>
      <c r="J75" s="55"/>
      <c r="K75" s="53" t="s">
        <v>5</v>
      </c>
      <c r="L75" s="53"/>
      <c r="M75" s="53"/>
      <c r="N75" s="54" t="s">
        <v>6</v>
      </c>
      <c r="O75" s="54"/>
      <c r="P75" s="54"/>
      <c r="Q75" s="12" t="s">
        <v>7</v>
      </c>
      <c r="R75" s="24" t="s">
        <v>8</v>
      </c>
      <c r="S75" s="10" t="s">
        <v>9</v>
      </c>
      <c r="T75" s="10" t="s">
        <v>10</v>
      </c>
      <c r="U75" s="10" t="s">
        <v>11</v>
      </c>
    </row>
    <row r="76" spans="1:21" x14ac:dyDescent="0.25">
      <c r="A76" s="6">
        <v>1</v>
      </c>
      <c r="B76" s="6">
        <v>0</v>
      </c>
      <c r="C76" s="6">
        <v>1</v>
      </c>
      <c r="D76" s="7">
        <v>0</v>
      </c>
      <c r="E76" s="21">
        <v>0.42</v>
      </c>
      <c r="F76" s="21">
        <v>0.88</v>
      </c>
      <c r="G76" s="21">
        <v>0.55000000000000004</v>
      </c>
      <c r="H76" s="21">
        <v>0.46</v>
      </c>
      <c r="I76" s="21">
        <v>0.72</v>
      </c>
      <c r="J76" s="22">
        <v>0.08</v>
      </c>
      <c r="K76" s="15">
        <f>(A76*E76)+(B76*E77)+(C76*E78)+(D76*E79) +H76</f>
        <v>1.48</v>
      </c>
      <c r="L76" s="15">
        <f>(A76*F76)+ (B76*F77)+(C76*F78)+(D76*F79) +I76</f>
        <v>1.78</v>
      </c>
      <c r="M76" s="15">
        <f>A76*G76 + B76*G77 + C76* G78 + D76*G79 +J76</f>
        <v>1.1000000000000001</v>
      </c>
      <c r="N76" s="17">
        <f t="shared" ref="N76:P78" si="1">1/(1+EXP(-K76))</f>
        <v>0.81457258070701777</v>
      </c>
      <c r="O76" s="18">
        <f t="shared" si="1"/>
        <v>0.85569686590948124</v>
      </c>
      <c r="P76" s="18">
        <f t="shared" si="1"/>
        <v>0.75026010559511769</v>
      </c>
      <c r="Q76" s="8">
        <v>0.3</v>
      </c>
      <c r="R76" s="25">
        <v>0.69</v>
      </c>
      <c r="S76" s="15">
        <f>N76*Q76+O76*Q77+P76*Q78</f>
        <v>0.63085581497635268</v>
      </c>
      <c r="T76" s="6">
        <v>1</v>
      </c>
      <c r="U76" s="6"/>
    </row>
    <row r="77" spans="1:21" x14ac:dyDescent="0.25">
      <c r="A77" s="6">
        <v>1</v>
      </c>
      <c r="B77" s="6">
        <v>0</v>
      </c>
      <c r="C77" s="6">
        <v>1</v>
      </c>
      <c r="D77" s="7">
        <v>1</v>
      </c>
      <c r="E77" s="21">
        <v>0.1</v>
      </c>
      <c r="F77" s="21">
        <v>0.73</v>
      </c>
      <c r="G77" s="21">
        <v>0.68</v>
      </c>
      <c r="H77" s="23"/>
      <c r="I77" s="23"/>
      <c r="J77" s="23"/>
      <c r="K77" s="15">
        <f>(A77*E76) +(B77*E77)+(C77*E78)+(D77*E79) +H76</f>
        <v>2.4</v>
      </c>
      <c r="L77" s="15">
        <f>(A77*F76)+ (B77*F78)+(C77*F78)+(D77*F79) +I76</f>
        <v>1.8900000000000001</v>
      </c>
      <c r="M77" s="15">
        <f>(A77*G76) + (B77*G77) + (C77*G78) + (D77*G79) +J76</f>
        <v>1.62</v>
      </c>
      <c r="N77" s="18">
        <f t="shared" si="1"/>
        <v>0.91682730350607766</v>
      </c>
      <c r="O77" s="18">
        <f t="shared" si="1"/>
        <v>0.86875553056147681</v>
      </c>
      <c r="P77" s="18">
        <f t="shared" si="1"/>
        <v>0.83479512980938542</v>
      </c>
      <c r="Q77" s="8">
        <v>0.25</v>
      </c>
      <c r="R77" s="23"/>
      <c r="S77" s="15">
        <f>N77*Q76+O77*Q77+P77*Q78</f>
        <v>0.68423995354835121</v>
      </c>
      <c r="T77" s="6">
        <v>1</v>
      </c>
      <c r="U77" s="6"/>
    </row>
    <row r="78" spans="1:21" x14ac:dyDescent="0.25">
      <c r="A78" s="6">
        <v>0</v>
      </c>
      <c r="B78" s="6">
        <v>1</v>
      </c>
      <c r="C78" s="6">
        <v>0</v>
      </c>
      <c r="D78" s="7">
        <v>1</v>
      </c>
      <c r="E78" s="21">
        <v>0.6</v>
      </c>
      <c r="F78" s="21">
        <v>0.18</v>
      </c>
      <c r="G78" s="21">
        <v>0.47</v>
      </c>
      <c r="H78" s="23"/>
      <c r="I78" s="23"/>
      <c r="J78" s="23"/>
      <c r="K78" s="15">
        <f>(A78*E76)+(B78*E77)+(C78*E78)+(D78*E79) + H76</f>
        <v>1.48</v>
      </c>
      <c r="L78" s="15">
        <f>(A78*F76)+ (B78*F77)+(C78*F78)+(D78*F79) +I76</f>
        <v>1.56</v>
      </c>
      <c r="M78" s="15">
        <f>A78*G76+B78*G77+C78*G78+D78*G79 + J76</f>
        <v>1.2800000000000002</v>
      </c>
      <c r="N78" s="18">
        <f t="shared" si="1"/>
        <v>0.81457258070701777</v>
      </c>
      <c r="O78" s="18">
        <f t="shared" si="1"/>
        <v>0.82635335298099499</v>
      </c>
      <c r="P78" s="18">
        <f t="shared" si="1"/>
        <v>0.78244977642311242</v>
      </c>
      <c r="Q78" s="8">
        <v>0.23</v>
      </c>
      <c r="R78" s="23"/>
      <c r="S78" s="15">
        <f>N78*Q76+O78*Q77+P78*Q78</f>
        <v>0.63092356103466996</v>
      </c>
      <c r="T78" s="6">
        <v>0</v>
      </c>
      <c r="U78" s="6"/>
    </row>
    <row r="79" spans="1:21" x14ac:dyDescent="0.25">
      <c r="A79" s="5"/>
      <c r="B79" s="5"/>
      <c r="C79" s="5"/>
      <c r="D79" s="5"/>
      <c r="E79" s="21">
        <v>0.92</v>
      </c>
      <c r="F79" s="21">
        <v>0.11</v>
      </c>
      <c r="G79" s="21">
        <v>0.52</v>
      </c>
      <c r="H79" s="23"/>
      <c r="I79" s="23"/>
      <c r="J79" s="2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1" spans="1:21" s="3" customFormat="1" x14ac:dyDescent="0.25">
      <c r="A81" s="2"/>
    </row>
    <row r="84" spans="1:21" x14ac:dyDescent="0.25">
      <c r="A84" t="s">
        <v>21</v>
      </c>
    </row>
    <row r="86" spans="1:21" s="3" customFormat="1" x14ac:dyDescent="0.25">
      <c r="A86" s="2"/>
    </row>
    <row r="87" spans="1:21" x14ac:dyDescent="0.25">
      <c r="A87" s="53" t="s">
        <v>0</v>
      </c>
      <c r="B87" s="53"/>
      <c r="C87" s="53"/>
      <c r="D87" s="53"/>
      <c r="E87" s="55" t="s">
        <v>2</v>
      </c>
      <c r="F87" s="55"/>
      <c r="G87" s="55"/>
      <c r="H87" s="55" t="s">
        <v>4</v>
      </c>
      <c r="I87" s="55"/>
      <c r="J87" s="55"/>
      <c r="K87" s="53" t="s">
        <v>5</v>
      </c>
      <c r="L87" s="53"/>
      <c r="M87" s="53"/>
      <c r="N87" s="54" t="s">
        <v>6</v>
      </c>
      <c r="O87" s="54"/>
      <c r="P87" s="54"/>
      <c r="Q87" s="12" t="s">
        <v>7</v>
      </c>
      <c r="R87" s="24" t="s">
        <v>8</v>
      </c>
      <c r="S87" s="10" t="s">
        <v>9</v>
      </c>
      <c r="T87" s="10" t="s">
        <v>10</v>
      </c>
      <c r="U87" s="10" t="s">
        <v>11</v>
      </c>
    </row>
    <row r="88" spans="1:21" x14ac:dyDescent="0.25">
      <c r="A88" s="6">
        <v>1</v>
      </c>
      <c r="B88" s="6">
        <v>0</v>
      </c>
      <c r="C88" s="6">
        <v>1</v>
      </c>
      <c r="D88" s="7">
        <v>0</v>
      </c>
      <c r="E88" s="21">
        <v>0.42</v>
      </c>
      <c r="F88" s="21">
        <v>0.88</v>
      </c>
      <c r="G88" s="21">
        <v>0.55000000000000004</v>
      </c>
      <c r="H88" s="21">
        <v>0.46</v>
      </c>
      <c r="I88" s="21">
        <v>0.72</v>
      </c>
      <c r="J88" s="22">
        <v>0.08</v>
      </c>
      <c r="K88" s="15">
        <f>(A88*E88)+(B88*E89)+(C88*E90)+(D88*E91) +H88</f>
        <v>1.48</v>
      </c>
      <c r="L88" s="15">
        <f>(A88*F88)+ (B88*F89)+(C88*F90)+(D88*F91) +I88</f>
        <v>1.78</v>
      </c>
      <c r="M88" s="15">
        <f>A88*G88 + B88*G89 + C88* G90 + D88*G91 +J88</f>
        <v>1.1000000000000001</v>
      </c>
      <c r="N88" s="17">
        <f t="shared" ref="N88:P90" si="2">1/(1+EXP(-K88))</f>
        <v>0.81457258070701777</v>
      </c>
      <c r="O88" s="18">
        <f t="shared" si="2"/>
        <v>0.85569686590948124</v>
      </c>
      <c r="P88" s="18">
        <f t="shared" si="2"/>
        <v>0.75026010559511769</v>
      </c>
      <c r="Q88" s="8">
        <v>0.3</v>
      </c>
      <c r="R88" s="25">
        <v>0.69</v>
      </c>
      <c r="S88" s="15">
        <f>(N88*Q88+O88*Q89+P88*Q90) + R88</f>
        <v>1.3208558149763525</v>
      </c>
      <c r="T88" s="6">
        <v>1</v>
      </c>
      <c r="U88" s="6"/>
    </row>
    <row r="89" spans="1:21" x14ac:dyDescent="0.25">
      <c r="A89" s="6">
        <v>1</v>
      </c>
      <c r="B89" s="6">
        <v>0</v>
      </c>
      <c r="C89" s="6">
        <v>1</v>
      </c>
      <c r="D89" s="7">
        <v>1</v>
      </c>
      <c r="E89" s="21">
        <v>0.1</v>
      </c>
      <c r="F89" s="21">
        <v>0.73</v>
      </c>
      <c r="G89" s="21">
        <v>0.68</v>
      </c>
      <c r="H89" s="23"/>
      <c r="I89" s="23"/>
      <c r="J89" s="23"/>
      <c r="K89" s="15">
        <f>(A89*E88) +(B89*E89)+(C89*E90)+(D89*E91) +H88</f>
        <v>2.4</v>
      </c>
      <c r="L89" s="15">
        <f>(A89*F88)+ (B89*F90)+(C89*F90)+(D89*F91) +I88</f>
        <v>1.8900000000000001</v>
      </c>
      <c r="M89" s="15">
        <f>(A89*G88) + (B89*G89) + (C89*G90) + (D89*G91) +J88</f>
        <v>1.62</v>
      </c>
      <c r="N89" s="18">
        <f t="shared" si="2"/>
        <v>0.91682730350607766</v>
      </c>
      <c r="O89" s="18">
        <f t="shared" si="2"/>
        <v>0.86875553056147681</v>
      </c>
      <c r="P89" s="18">
        <f t="shared" si="2"/>
        <v>0.83479512980938542</v>
      </c>
      <c r="Q89" s="8">
        <v>0.25</v>
      </c>
      <c r="R89" s="23"/>
      <c r="S89" s="15">
        <f>((N89*Q88)+(O89*Q89)+(P89*Q90)) + R88</f>
        <v>1.3742399535483512</v>
      </c>
      <c r="T89" s="6">
        <v>1</v>
      </c>
      <c r="U89" s="6"/>
    </row>
    <row r="90" spans="1:21" x14ac:dyDescent="0.25">
      <c r="A90" s="6">
        <v>0</v>
      </c>
      <c r="B90" s="6">
        <v>1</v>
      </c>
      <c r="C90" s="6">
        <v>0</v>
      </c>
      <c r="D90" s="7">
        <v>1</v>
      </c>
      <c r="E90" s="21">
        <v>0.6</v>
      </c>
      <c r="F90" s="21">
        <v>0.18</v>
      </c>
      <c r="G90" s="21">
        <v>0.47</v>
      </c>
      <c r="H90" s="23"/>
      <c r="I90" s="23"/>
      <c r="J90" s="23"/>
      <c r="K90" s="15">
        <f>(A90*E88)+(B90*E89)+(C90*E90)+(D90*E91) + H88</f>
        <v>1.48</v>
      </c>
      <c r="L90" s="15">
        <f>(A90*F88)+ (B90*F89)+(C90*F90)+(D90*F91) +I88</f>
        <v>1.56</v>
      </c>
      <c r="M90" s="15">
        <f>A90*G88+B90*G89+C90*G90+D90*G91 + J88</f>
        <v>1.2800000000000002</v>
      </c>
      <c r="N90" s="18">
        <f t="shared" si="2"/>
        <v>0.81457258070701777</v>
      </c>
      <c r="O90" s="18">
        <f t="shared" si="2"/>
        <v>0.82635335298099499</v>
      </c>
      <c r="P90" s="18">
        <f t="shared" si="2"/>
        <v>0.78244977642311242</v>
      </c>
      <c r="Q90" s="8">
        <v>0.23</v>
      </c>
      <c r="R90" s="23"/>
      <c r="S90" s="15">
        <f>((N90*Q88)+(O90*Q89)+(P90*Q90)) + R88</f>
        <v>1.3209235610346699</v>
      </c>
      <c r="T90" s="6">
        <v>0</v>
      </c>
      <c r="U90" s="6"/>
    </row>
    <row r="91" spans="1:21" x14ac:dyDescent="0.25">
      <c r="A91" s="5"/>
      <c r="B91" s="5"/>
      <c r="C91" s="5"/>
      <c r="D91" s="5"/>
      <c r="E91" s="21">
        <v>0.92</v>
      </c>
      <c r="F91" s="21">
        <v>0.11</v>
      </c>
      <c r="G91" s="21">
        <v>0.52</v>
      </c>
      <c r="H91" s="23"/>
      <c r="I91" s="23"/>
      <c r="J91" s="2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3" spans="1:21" s="3" customFormat="1" x14ac:dyDescent="0.25">
      <c r="A93" s="2"/>
    </row>
    <row r="96" spans="1:21" x14ac:dyDescent="0.25">
      <c r="A96" s="26" t="s">
        <v>22</v>
      </c>
    </row>
    <row r="97" spans="1:21" x14ac:dyDescent="0.25">
      <c r="A97" t="s">
        <v>23</v>
      </c>
    </row>
    <row r="100" spans="1:21" s="3" customFormat="1" x14ac:dyDescent="0.25">
      <c r="A100" s="2"/>
    </row>
    <row r="101" spans="1:21" x14ac:dyDescent="0.25">
      <c r="A101" s="53" t="s">
        <v>0</v>
      </c>
      <c r="B101" s="53"/>
      <c r="C101" s="53"/>
      <c r="D101" s="53"/>
      <c r="E101" s="55" t="s">
        <v>2</v>
      </c>
      <c r="F101" s="55"/>
      <c r="G101" s="55"/>
      <c r="H101" s="55" t="s">
        <v>4</v>
      </c>
      <c r="I101" s="55"/>
      <c r="J101" s="55"/>
      <c r="K101" s="53" t="s">
        <v>5</v>
      </c>
      <c r="L101" s="53"/>
      <c r="M101" s="53"/>
      <c r="N101" s="54" t="s">
        <v>6</v>
      </c>
      <c r="O101" s="54"/>
      <c r="P101" s="54"/>
      <c r="Q101" s="12" t="s">
        <v>7</v>
      </c>
      <c r="R101" s="24" t="s">
        <v>8</v>
      </c>
      <c r="S101" s="10" t="s">
        <v>9</v>
      </c>
      <c r="T101" s="10" t="s">
        <v>10</v>
      </c>
      <c r="U101" s="10" t="s">
        <v>11</v>
      </c>
    </row>
    <row r="102" spans="1:21" x14ac:dyDescent="0.25">
      <c r="A102" s="6">
        <v>1</v>
      </c>
      <c r="B102" s="6">
        <v>0</v>
      </c>
      <c r="C102" s="6">
        <v>1</v>
      </c>
      <c r="D102" s="7">
        <v>0</v>
      </c>
      <c r="E102" s="21">
        <v>0.42</v>
      </c>
      <c r="F102" s="21">
        <v>0.88</v>
      </c>
      <c r="G102" s="21">
        <v>0.55000000000000004</v>
      </c>
      <c r="H102" s="21">
        <v>0.46</v>
      </c>
      <c r="I102" s="21">
        <v>0.72</v>
      </c>
      <c r="J102" s="22">
        <v>0.08</v>
      </c>
      <c r="K102" s="15">
        <f>(A102*E102)+(B102*E103)+(C102*E104)+(D102*E105) +H102</f>
        <v>1.48</v>
      </c>
      <c r="L102" s="15">
        <f>(A102*F102)+ (B102*F103)+(C102*F104)+(D102*F105) +I102</f>
        <v>1.78</v>
      </c>
      <c r="M102" s="15">
        <f>A102*G102 + B102*G103 + C102* G104 + D102*G105 +J102</f>
        <v>1.1000000000000001</v>
      </c>
      <c r="N102" s="17">
        <f t="shared" ref="N102:P104" si="3">1/(1+EXP(-K102))</f>
        <v>0.81457258070701777</v>
      </c>
      <c r="O102" s="18">
        <f t="shared" si="3"/>
        <v>0.85569686590948124</v>
      </c>
      <c r="P102" s="18">
        <f t="shared" si="3"/>
        <v>0.75026010559511769</v>
      </c>
      <c r="Q102" s="8">
        <v>0.3</v>
      </c>
      <c r="R102" s="25">
        <v>0.69</v>
      </c>
      <c r="S102" s="15">
        <f>1/(1+EXP(-S88))</f>
        <v>0.78932405659396099</v>
      </c>
      <c r="T102" s="6">
        <v>1</v>
      </c>
      <c r="U102" s="6"/>
    </row>
    <row r="103" spans="1:21" x14ac:dyDescent="0.25">
      <c r="A103" s="6">
        <v>1</v>
      </c>
      <c r="B103" s="6">
        <v>0</v>
      </c>
      <c r="C103" s="6">
        <v>1</v>
      </c>
      <c r="D103" s="7">
        <v>1</v>
      </c>
      <c r="E103" s="21">
        <v>0.1</v>
      </c>
      <c r="F103" s="21">
        <v>0.73</v>
      </c>
      <c r="G103" s="21">
        <v>0.68</v>
      </c>
      <c r="H103" s="23"/>
      <c r="I103" s="23"/>
      <c r="J103" s="23"/>
      <c r="K103" s="15">
        <f>(A103*E102) +(B103*E103)+(C103*E104)+(D103*E105) +H102</f>
        <v>2.4</v>
      </c>
      <c r="L103" s="15">
        <f>(A103*F102)+ (B103*F104)+(C103*F104)+(D103*F105) +I102</f>
        <v>1.8900000000000001</v>
      </c>
      <c r="M103" s="15">
        <f>(A103*G102) + (B103*G103) + (C103*G104) + (D103*G105) +J102</f>
        <v>1.62</v>
      </c>
      <c r="N103" s="18">
        <f t="shared" si="3"/>
        <v>0.91682730350607766</v>
      </c>
      <c r="O103" s="18">
        <f t="shared" si="3"/>
        <v>0.86875553056147681</v>
      </c>
      <c r="P103" s="18">
        <f t="shared" si="3"/>
        <v>0.83479512980938542</v>
      </c>
      <c r="Q103" s="8">
        <v>0.25</v>
      </c>
      <c r="R103" s="23"/>
      <c r="S103" s="15">
        <f>1/(1+EXP(-S89))</f>
        <v>0.7980643181785062</v>
      </c>
      <c r="T103" s="6">
        <v>1</v>
      </c>
      <c r="U103" s="6"/>
    </row>
    <row r="104" spans="1:21" x14ac:dyDescent="0.25">
      <c r="A104" s="6">
        <v>0</v>
      </c>
      <c r="B104" s="6">
        <v>1</v>
      </c>
      <c r="C104" s="6">
        <v>0</v>
      </c>
      <c r="D104" s="7">
        <v>1</v>
      </c>
      <c r="E104" s="21">
        <v>0.6</v>
      </c>
      <c r="F104" s="21">
        <v>0.18</v>
      </c>
      <c r="G104" s="21">
        <v>0.47</v>
      </c>
      <c r="H104" s="23"/>
      <c r="I104" s="23"/>
      <c r="J104" s="23"/>
      <c r="K104" s="15">
        <f>(A104*E102)+(B104*E103)+(C104*E104)+(D104*E105) + H102</f>
        <v>1.48</v>
      </c>
      <c r="L104" s="15">
        <f>(A104*F102)+ (B104*F103)+(C104*F104)+(D104*F105) +I102</f>
        <v>1.56</v>
      </c>
      <c r="M104" s="15">
        <f>A104*G102+B104*G103+C104*G104+D104*G105 + J102</f>
        <v>1.2800000000000002</v>
      </c>
      <c r="N104" s="18">
        <f t="shared" si="3"/>
        <v>0.81457258070701777</v>
      </c>
      <c r="O104" s="18">
        <f t="shared" si="3"/>
        <v>0.82635335298099499</v>
      </c>
      <c r="P104" s="18">
        <f t="shared" si="3"/>
        <v>0.78244977642311242</v>
      </c>
      <c r="Q104" s="8">
        <v>0.23</v>
      </c>
      <c r="R104" s="23"/>
      <c r="S104" s="15">
        <f>1/(1+EXP(-S90))</f>
        <v>0.78933532197292133</v>
      </c>
      <c r="T104" s="6">
        <v>0</v>
      </c>
      <c r="U104" s="6"/>
    </row>
    <row r="105" spans="1:21" x14ac:dyDescent="0.25">
      <c r="A105" s="5"/>
      <c r="B105" s="5"/>
      <c r="C105" s="5"/>
      <c r="D105" s="5"/>
      <c r="E105" s="21">
        <v>0.92</v>
      </c>
      <c r="F105" s="21">
        <v>0.11</v>
      </c>
      <c r="G105" s="21">
        <v>0.52</v>
      </c>
      <c r="H105" s="23"/>
      <c r="I105" s="23"/>
      <c r="J105" s="2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7" spans="1:21" s="3" customFormat="1" x14ac:dyDescent="0.25">
      <c r="A107" s="2"/>
    </row>
    <row r="111" spans="1:21" x14ac:dyDescent="0.25">
      <c r="A111" s="1" t="s">
        <v>24</v>
      </c>
    </row>
    <row r="112" spans="1:21" x14ac:dyDescent="0.25">
      <c r="A112" s="16" t="s">
        <v>25</v>
      </c>
    </row>
    <row r="114" spans="1:21" s="3" customFormat="1" x14ac:dyDescent="0.25">
      <c r="A114" s="2"/>
    </row>
    <row r="115" spans="1:21" x14ac:dyDescent="0.25">
      <c r="A115" s="53" t="s">
        <v>0</v>
      </c>
      <c r="B115" s="53"/>
      <c r="C115" s="53"/>
      <c r="D115" s="53"/>
      <c r="E115" s="55" t="s">
        <v>2</v>
      </c>
      <c r="F115" s="55"/>
      <c r="G115" s="55"/>
      <c r="H115" s="55" t="s">
        <v>4</v>
      </c>
      <c r="I115" s="55"/>
      <c r="J115" s="55"/>
      <c r="K115" s="53" t="s">
        <v>5</v>
      </c>
      <c r="L115" s="53"/>
      <c r="M115" s="53"/>
      <c r="N115" s="55" t="s">
        <v>6</v>
      </c>
      <c r="O115" s="55"/>
      <c r="P115" s="55"/>
      <c r="Q115" s="19" t="s">
        <v>7</v>
      </c>
      <c r="R115" s="27" t="s">
        <v>8</v>
      </c>
      <c r="S115" s="12" t="s">
        <v>9</v>
      </c>
      <c r="T115" s="12" t="s">
        <v>10</v>
      </c>
      <c r="U115" s="10" t="s">
        <v>11</v>
      </c>
    </row>
    <row r="116" spans="1:21" x14ac:dyDescent="0.25">
      <c r="A116" s="6">
        <v>1</v>
      </c>
      <c r="B116" s="6">
        <v>0</v>
      </c>
      <c r="C116" s="6">
        <v>1</v>
      </c>
      <c r="D116" s="7">
        <v>0</v>
      </c>
      <c r="E116" s="21">
        <v>0.42</v>
      </c>
      <c r="F116" s="21">
        <v>0.88</v>
      </c>
      <c r="G116" s="21">
        <v>0.55000000000000004</v>
      </c>
      <c r="H116" s="21">
        <v>0.46</v>
      </c>
      <c r="I116" s="21">
        <v>0.72</v>
      </c>
      <c r="J116" s="22">
        <v>0.08</v>
      </c>
      <c r="K116" s="15">
        <f>(A116*E116)+(B116*E117)+(C116*E118)+(D116*E119) +H116</f>
        <v>1.48</v>
      </c>
      <c r="L116" s="15">
        <f>(A116*F116)+ (B116*F117)+(C116*F118)+(D116*F119) +I116</f>
        <v>1.78</v>
      </c>
      <c r="M116" s="15">
        <f>A116*G116 + B116*G117 + C116* G118 + D116*G119 +J116</f>
        <v>1.1000000000000001</v>
      </c>
      <c r="N116" s="28">
        <f t="shared" ref="N116:P118" si="4">1/(1+EXP(-K116))</f>
        <v>0.81457258070701777</v>
      </c>
      <c r="O116" s="29">
        <f t="shared" si="4"/>
        <v>0.85569686590948124</v>
      </c>
      <c r="P116" s="29">
        <f t="shared" si="4"/>
        <v>0.75026010559511769</v>
      </c>
      <c r="Q116" s="21">
        <v>0.3</v>
      </c>
      <c r="R116" s="30">
        <v>0.69</v>
      </c>
      <c r="S116" s="18">
        <f>1/(1+EXP(-S88))</f>
        <v>0.78932405659396099</v>
      </c>
      <c r="T116" s="8">
        <v>1</v>
      </c>
      <c r="U116" s="15">
        <f>T116-S116</f>
        <v>0.21067594340603901</v>
      </c>
    </row>
    <row r="117" spans="1:21" x14ac:dyDescent="0.25">
      <c r="A117" s="6">
        <v>1</v>
      </c>
      <c r="B117" s="6">
        <v>0</v>
      </c>
      <c r="C117" s="6">
        <v>1</v>
      </c>
      <c r="D117" s="7">
        <v>1</v>
      </c>
      <c r="E117" s="21">
        <v>0.1</v>
      </c>
      <c r="F117" s="21">
        <v>0.73</v>
      </c>
      <c r="G117" s="21">
        <v>0.68</v>
      </c>
      <c r="H117" s="23"/>
      <c r="I117" s="23"/>
      <c r="J117" s="23"/>
      <c r="K117" s="15">
        <f>(A117*E116) +(B117*E117)+(C117*E118)+(D117*E119) +H116</f>
        <v>2.4</v>
      </c>
      <c r="L117" s="15">
        <f>(A117*F116)+ (B117*F118)+(C117*F118)+(D117*F119) +I116</f>
        <v>1.8900000000000001</v>
      </c>
      <c r="M117" s="15">
        <f>(A117*G116) + (B117*G117) + (C117*G118) + (D117*G119) +J116</f>
        <v>1.62</v>
      </c>
      <c r="N117" s="29">
        <f t="shared" si="4"/>
        <v>0.91682730350607766</v>
      </c>
      <c r="O117" s="29">
        <f t="shared" si="4"/>
        <v>0.86875553056147681</v>
      </c>
      <c r="P117" s="29">
        <f t="shared" si="4"/>
        <v>0.83479512980938542</v>
      </c>
      <c r="Q117" s="21">
        <v>0.25</v>
      </c>
      <c r="R117" s="23"/>
      <c r="S117" s="18">
        <f>1/(1+EXP(-S89))</f>
        <v>0.7980643181785062</v>
      </c>
      <c r="T117" s="8">
        <v>1</v>
      </c>
      <c r="U117" s="15">
        <f>T117-S117</f>
        <v>0.2019356818214938</v>
      </c>
    </row>
    <row r="118" spans="1:21" x14ac:dyDescent="0.25">
      <c r="A118" s="6">
        <v>0</v>
      </c>
      <c r="B118" s="6">
        <v>1</v>
      </c>
      <c r="C118" s="6">
        <v>0</v>
      </c>
      <c r="D118" s="7">
        <v>1</v>
      </c>
      <c r="E118" s="21">
        <v>0.6</v>
      </c>
      <c r="F118" s="21">
        <v>0.18</v>
      </c>
      <c r="G118" s="21">
        <v>0.47</v>
      </c>
      <c r="H118" s="23"/>
      <c r="I118" s="23"/>
      <c r="J118" s="23"/>
      <c r="K118" s="15">
        <f>(A118*E116)+(B118*E117)+(C118*E118)+(D118*E119) + H116</f>
        <v>1.48</v>
      </c>
      <c r="L118" s="15">
        <f>(A118*F116)+ (B118*F117)+(C118*F118)+(D118*F119) +I116</f>
        <v>1.56</v>
      </c>
      <c r="M118" s="15">
        <f>A118*G116+B118*G117+C118*G118+D118*G119 + J116</f>
        <v>1.2800000000000002</v>
      </c>
      <c r="N118" s="29">
        <f t="shared" si="4"/>
        <v>0.81457258070701777</v>
      </c>
      <c r="O118" s="29">
        <f t="shared" si="4"/>
        <v>0.82635335298099499</v>
      </c>
      <c r="P118" s="29">
        <f t="shared" si="4"/>
        <v>0.78244977642311242</v>
      </c>
      <c r="Q118" s="21">
        <v>0.23</v>
      </c>
      <c r="R118" s="23"/>
      <c r="S118" s="18">
        <f>1/(1+EXP(-S90))</f>
        <v>0.78933532197292133</v>
      </c>
      <c r="T118" s="8">
        <v>0</v>
      </c>
      <c r="U118" s="15">
        <f>T118-S118</f>
        <v>-0.78933532197292133</v>
      </c>
    </row>
    <row r="119" spans="1:21" x14ac:dyDescent="0.25">
      <c r="A119" s="5"/>
      <c r="B119" s="5"/>
      <c r="C119" s="5"/>
      <c r="D119" s="5"/>
      <c r="E119" s="21">
        <v>0.92</v>
      </c>
      <c r="F119" s="21">
        <v>0.11</v>
      </c>
      <c r="G119" s="21">
        <v>0.52</v>
      </c>
      <c r="H119" s="23"/>
      <c r="I119" s="23"/>
      <c r="J119" s="2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1" spans="1:21" s="3" customFormat="1" x14ac:dyDescent="0.25">
      <c r="A121" s="2"/>
    </row>
    <row r="124" spans="1:21" x14ac:dyDescent="0.25">
      <c r="A124" s="1" t="s">
        <v>26</v>
      </c>
    </row>
    <row r="125" spans="1:21" x14ac:dyDescent="0.25">
      <c r="A125" s="16" t="s">
        <v>27</v>
      </c>
    </row>
    <row r="126" spans="1:21" x14ac:dyDescent="0.25">
      <c r="A126" s="16" t="s">
        <v>28</v>
      </c>
    </row>
    <row r="129" spans="1:21" x14ac:dyDescent="0.25">
      <c r="A129" t="s">
        <v>31</v>
      </c>
    </row>
    <row r="131" spans="1:21" x14ac:dyDescent="0.25">
      <c r="A131" t="s">
        <v>32</v>
      </c>
    </row>
    <row r="133" spans="1:21" s="3" customFormat="1" x14ac:dyDescent="0.25">
      <c r="A133" s="2"/>
    </row>
    <row r="134" spans="1:21" x14ac:dyDescent="0.25">
      <c r="A134" s="53" t="s">
        <v>0</v>
      </c>
      <c r="B134" s="53"/>
      <c r="C134" s="53"/>
      <c r="D134" s="53"/>
      <c r="E134" s="55" t="s">
        <v>2</v>
      </c>
      <c r="F134" s="55"/>
      <c r="G134" s="55"/>
      <c r="H134" s="55" t="s">
        <v>4</v>
      </c>
      <c r="I134" s="55"/>
      <c r="J134" s="55"/>
      <c r="K134" s="53" t="s">
        <v>5</v>
      </c>
      <c r="L134" s="53"/>
      <c r="M134" s="53"/>
      <c r="N134" s="55" t="s">
        <v>6</v>
      </c>
      <c r="O134" s="55"/>
      <c r="P134" s="55"/>
      <c r="Q134" s="19" t="s">
        <v>7</v>
      </c>
      <c r="R134" s="27" t="s">
        <v>8</v>
      </c>
      <c r="S134" s="12" t="s">
        <v>9</v>
      </c>
      <c r="T134" s="12" t="s">
        <v>10</v>
      </c>
      <c r="U134" s="10" t="s">
        <v>11</v>
      </c>
    </row>
    <row r="135" spans="1:21" x14ac:dyDescent="0.25">
      <c r="A135" s="6">
        <v>1</v>
      </c>
      <c r="B135" s="6">
        <v>0</v>
      </c>
      <c r="C135" s="6">
        <v>1</v>
      </c>
      <c r="D135" s="7">
        <v>0</v>
      </c>
      <c r="E135" s="21">
        <v>0.42</v>
      </c>
      <c r="F135" s="21">
        <v>0.88</v>
      </c>
      <c r="G135" s="21">
        <v>0.55000000000000004</v>
      </c>
      <c r="H135" s="21">
        <v>0.46</v>
      </c>
      <c r="I135" s="21">
        <v>0.72</v>
      </c>
      <c r="J135" s="22">
        <v>0.08</v>
      </c>
      <c r="K135" s="15">
        <f>(A135*E135)+(B135*E136)+(C135*E137)+(D135*E138) +H135</f>
        <v>1.48</v>
      </c>
      <c r="L135" s="15">
        <f>(A135*F135)+ (B135*F136)+(C135*F137)+(D135*F138) +I135</f>
        <v>1.78</v>
      </c>
      <c r="M135" s="15">
        <f>A135*G135 + B135*G136 + C135* G137 + D135*G138 +J135</f>
        <v>1.1000000000000001</v>
      </c>
      <c r="N135" s="28">
        <f t="shared" ref="N135:P137" si="5">1/(1+EXP(-K135))</f>
        <v>0.81457258070701777</v>
      </c>
      <c r="O135" s="29">
        <f t="shared" si="5"/>
        <v>0.85569686590948124</v>
      </c>
      <c r="P135" s="29">
        <f t="shared" si="5"/>
        <v>0.75026010559511769</v>
      </c>
      <c r="Q135" s="21">
        <v>0.3</v>
      </c>
      <c r="R135" s="30">
        <v>0.69</v>
      </c>
      <c r="S135" s="18">
        <f>1/(1+EXP(-$S88))</f>
        <v>0.78932405659396099</v>
      </c>
      <c r="T135" s="8">
        <v>1</v>
      </c>
      <c r="U135" s="15">
        <f>T135-S135</f>
        <v>0.21067594340603901</v>
      </c>
    </row>
    <row r="136" spans="1:21" x14ac:dyDescent="0.25">
      <c r="A136" s="6">
        <v>1</v>
      </c>
      <c r="B136" s="6">
        <v>0</v>
      </c>
      <c r="C136" s="6">
        <v>1</v>
      </c>
      <c r="D136" s="7">
        <v>1</v>
      </c>
      <c r="E136" s="21">
        <v>0.1</v>
      </c>
      <c r="F136" s="21">
        <v>0.73</v>
      </c>
      <c r="G136" s="21">
        <v>0.68</v>
      </c>
      <c r="H136" s="23"/>
      <c r="I136" s="23"/>
      <c r="J136" s="23"/>
      <c r="K136" s="15">
        <f>(A136*E135) +(B136*E136)+(C136*E137)+(D136*E138) +H135</f>
        <v>2.4</v>
      </c>
      <c r="L136" s="15">
        <f>(A136*F135)+ (B136*F137)+(C136*F137)+(D136*F138) +I135</f>
        <v>1.8900000000000001</v>
      </c>
      <c r="M136" s="15">
        <f>(A136*G135) + (B136*G136) + (C136*G137) + (D136*G138) +J135</f>
        <v>1.62</v>
      </c>
      <c r="N136" s="29">
        <f t="shared" si="5"/>
        <v>0.91682730350607766</v>
      </c>
      <c r="O136" s="29">
        <f t="shared" si="5"/>
        <v>0.86875553056147681</v>
      </c>
      <c r="P136" s="29">
        <f t="shared" si="5"/>
        <v>0.83479512980938542</v>
      </c>
      <c r="Q136" s="21">
        <v>0.25</v>
      </c>
      <c r="R136" s="23"/>
      <c r="S136" s="18">
        <f>1/(1+EXP(-$S89))</f>
        <v>0.7980643181785062</v>
      </c>
      <c r="T136" s="8">
        <v>1</v>
      </c>
      <c r="U136" s="15">
        <f>T136-S136</f>
        <v>0.2019356818214938</v>
      </c>
    </row>
    <row r="137" spans="1:21" x14ac:dyDescent="0.25">
      <c r="A137" s="6">
        <v>0</v>
      </c>
      <c r="B137" s="6">
        <v>1</v>
      </c>
      <c r="C137" s="6">
        <v>0</v>
      </c>
      <c r="D137" s="7">
        <v>1</v>
      </c>
      <c r="E137" s="21">
        <v>0.6</v>
      </c>
      <c r="F137" s="21">
        <v>0.18</v>
      </c>
      <c r="G137" s="21">
        <v>0.47</v>
      </c>
      <c r="H137" s="23"/>
      <c r="I137" s="23"/>
      <c r="J137" s="23"/>
      <c r="K137" s="15">
        <f>(A137*E135)+(B137*E136)+(C137*E137)+(D137*E138) + H135</f>
        <v>1.48</v>
      </c>
      <c r="L137" s="15">
        <f>(A137*F135)+ (B137*F136)+(C137*F137)+(D137*F138) +I135</f>
        <v>1.56</v>
      </c>
      <c r="M137" s="15">
        <f>A137*G135+B137*G136+C137*G137+D137*G138 + J135</f>
        <v>1.2800000000000002</v>
      </c>
      <c r="N137" s="29">
        <f t="shared" si="5"/>
        <v>0.81457258070701777</v>
      </c>
      <c r="O137" s="29">
        <f t="shared" si="5"/>
        <v>0.82635335298099499</v>
      </c>
      <c r="P137" s="29">
        <f t="shared" si="5"/>
        <v>0.78244977642311242</v>
      </c>
      <c r="Q137" s="21">
        <v>0.23</v>
      </c>
      <c r="R137" s="23"/>
      <c r="S137" s="18">
        <f>1/(1+EXP(-$S90))</f>
        <v>0.78933532197292133</v>
      </c>
      <c r="T137" s="8">
        <v>0</v>
      </c>
      <c r="U137" s="15">
        <f>T137-S137</f>
        <v>-0.78933532197292133</v>
      </c>
    </row>
    <row r="138" spans="1:21" x14ac:dyDescent="0.25">
      <c r="A138" s="5"/>
      <c r="B138" s="5"/>
      <c r="C138" s="5"/>
      <c r="D138" s="5"/>
      <c r="E138" s="21">
        <v>0.92</v>
      </c>
      <c r="F138" s="21">
        <v>0.11</v>
      </c>
      <c r="G138" s="21">
        <v>0.52</v>
      </c>
      <c r="H138" s="23"/>
      <c r="I138" s="23"/>
      <c r="J138" s="2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40" spans="1:21" s="3" customFormat="1" x14ac:dyDescent="0.25">
      <c r="A140" s="2"/>
    </row>
    <row r="143" spans="1:21" x14ac:dyDescent="0.25">
      <c r="L143" s="26" t="s">
        <v>34</v>
      </c>
      <c r="S143" s="26" t="s">
        <v>35</v>
      </c>
    </row>
    <row r="144" spans="1:21" x14ac:dyDescent="0.25">
      <c r="K144" s="31">
        <f t="shared" ref="K144:M146" si="6">1/(1+EXP(-K135))</f>
        <v>0.81457258070701777</v>
      </c>
      <c r="L144" s="31">
        <f t="shared" si="6"/>
        <v>0.85569686590948124</v>
      </c>
      <c r="M144" s="31">
        <f t="shared" si="6"/>
        <v>0.75026010559511769</v>
      </c>
      <c r="S144" s="31">
        <f>S135 * (1-S135)</f>
        <v>0.16629159027601445</v>
      </c>
    </row>
    <row r="145" spans="1:21" x14ac:dyDescent="0.25">
      <c r="K145" s="31">
        <f t="shared" si="6"/>
        <v>0.91682730350607766</v>
      </c>
      <c r="L145" s="31">
        <f t="shared" si="6"/>
        <v>0.86875553056147681</v>
      </c>
      <c r="M145" s="31">
        <f t="shared" si="6"/>
        <v>0.83479512980938542</v>
      </c>
      <c r="S145" s="31">
        <f t="shared" ref="S145:S146" si="7">S136 * (1-S136)</f>
        <v>0.16115766222878222</v>
      </c>
    </row>
    <row r="146" spans="1:21" x14ac:dyDescent="0.25">
      <c r="K146" s="31">
        <f t="shared" si="6"/>
        <v>0.81457258070701777</v>
      </c>
      <c r="L146" s="31">
        <f t="shared" si="6"/>
        <v>0.82635335298099499</v>
      </c>
      <c r="M146" s="31">
        <f t="shared" si="6"/>
        <v>0.78244977642311242</v>
      </c>
      <c r="S146" s="31">
        <f t="shared" si="7"/>
        <v>0.16628507145882596</v>
      </c>
    </row>
    <row r="149" spans="1:21" ht="60" x14ac:dyDescent="0.25">
      <c r="S149" s="37" t="s">
        <v>37</v>
      </c>
    </row>
    <row r="150" spans="1:21" x14ac:dyDescent="0.25">
      <c r="K150" s="56" t="s">
        <v>33</v>
      </c>
      <c r="L150" s="56"/>
      <c r="M150" s="56"/>
      <c r="N150" s="56"/>
      <c r="S150" s="36" t="s">
        <v>30</v>
      </c>
    </row>
    <row r="151" spans="1:21" x14ac:dyDescent="0.25">
      <c r="K151" s="34">
        <f t="shared" ref="K151:M153" si="8">K144 * (1-K144)</f>
        <v>0.15104409146732678</v>
      </c>
      <c r="L151" s="34">
        <f t="shared" si="8"/>
        <v>0.12347973958217252</v>
      </c>
      <c r="M151" s="34">
        <f t="shared" si="8"/>
        <v>0.18736987954752055</v>
      </c>
      <c r="N151" s="38"/>
      <c r="S151" s="34">
        <f>S135 * (1-S135)</f>
        <v>0.16629159027601445</v>
      </c>
    </row>
    <row r="152" spans="1:21" x14ac:dyDescent="0.25">
      <c r="K152" s="34">
        <f t="shared" si="8"/>
        <v>7.6254999051852221E-2</v>
      </c>
      <c r="L152" s="34">
        <f t="shared" si="8"/>
        <v>0.11401935868032374</v>
      </c>
      <c r="M152" s="34">
        <f t="shared" si="8"/>
        <v>0.13791222105591677</v>
      </c>
      <c r="N152" s="38"/>
      <c r="S152" s="34">
        <f>S136 * (1-S136)</f>
        <v>0.16115766222878222</v>
      </c>
    </row>
    <row r="153" spans="1:21" x14ac:dyDescent="0.25">
      <c r="K153" s="34">
        <f t="shared" si="8"/>
        <v>0.15104409146732678</v>
      </c>
      <c r="L153" s="34">
        <f t="shared" si="8"/>
        <v>0.14349348899806208</v>
      </c>
      <c r="M153" s="34">
        <f t="shared" si="8"/>
        <v>0.1702221237985338</v>
      </c>
      <c r="N153" s="38"/>
      <c r="S153" s="34">
        <f>S137 * (1-S137)</f>
        <v>0.16628507145882596</v>
      </c>
    </row>
    <row r="155" spans="1:21" x14ac:dyDescent="0.25">
      <c r="A155" s="1" t="s">
        <v>36</v>
      </c>
    </row>
    <row r="156" spans="1:21" x14ac:dyDescent="0.25">
      <c r="A156" s="16" t="s">
        <v>44</v>
      </c>
    </row>
    <row r="159" spans="1:21" s="3" customFormat="1" x14ac:dyDescent="0.25">
      <c r="A159" s="2"/>
    </row>
    <row r="160" spans="1:21" x14ac:dyDescent="0.25">
      <c r="A160" s="53" t="s">
        <v>0</v>
      </c>
      <c r="B160" s="53"/>
      <c r="C160" s="53"/>
      <c r="D160" s="53"/>
      <c r="E160" s="55" t="s">
        <v>2</v>
      </c>
      <c r="F160" s="55"/>
      <c r="G160" s="55"/>
      <c r="H160" s="55" t="s">
        <v>4</v>
      </c>
      <c r="I160" s="55"/>
      <c r="J160" s="55"/>
      <c r="K160" s="53" t="s">
        <v>5</v>
      </c>
      <c r="L160" s="53"/>
      <c r="M160" s="53"/>
      <c r="N160" s="55" t="s">
        <v>6</v>
      </c>
      <c r="O160" s="55"/>
      <c r="P160" s="55"/>
      <c r="Q160" s="19" t="s">
        <v>7</v>
      </c>
      <c r="R160" s="27" t="s">
        <v>8</v>
      </c>
      <c r="S160" s="19" t="s">
        <v>9</v>
      </c>
      <c r="T160" s="19" t="s">
        <v>10</v>
      </c>
      <c r="U160" s="10" t="s">
        <v>11</v>
      </c>
    </row>
    <row r="161" spans="1:21" x14ac:dyDescent="0.25">
      <c r="A161" s="6">
        <v>1</v>
      </c>
      <c r="B161" s="6">
        <v>0</v>
      </c>
      <c r="C161" s="6">
        <v>1</v>
      </c>
      <c r="D161" s="7">
        <v>0</v>
      </c>
      <c r="E161" s="21">
        <v>0.42</v>
      </c>
      <c r="F161" s="21">
        <v>0.88</v>
      </c>
      <c r="G161" s="21">
        <v>0.55000000000000004</v>
      </c>
      <c r="H161" s="21">
        <v>0.46</v>
      </c>
      <c r="I161" s="21">
        <v>0.72</v>
      </c>
      <c r="J161" s="22">
        <v>0.08</v>
      </c>
      <c r="K161" s="15">
        <f>(A161*E161)+(B161*E162)+(C161*E163)+(D161*E164) +H161</f>
        <v>1.48</v>
      </c>
      <c r="L161" s="15">
        <f>(A161*F161)+ (B161*F162)+(C161*F163)+(D161*F164) +I161</f>
        <v>1.78</v>
      </c>
      <c r="M161" s="15">
        <f>A161*G161 + B161*G162 + C161* G163 + D161*G164 +J161</f>
        <v>1.1000000000000001</v>
      </c>
      <c r="N161" s="28">
        <f t="shared" ref="N161:P163" si="9">1/(1+EXP(-K161))</f>
        <v>0.81457258070701777</v>
      </c>
      <c r="O161" s="29">
        <f t="shared" si="9"/>
        <v>0.85569686590948124</v>
      </c>
      <c r="P161" s="29">
        <f t="shared" si="9"/>
        <v>0.75026010559511769</v>
      </c>
      <c r="Q161" s="21">
        <v>0.3</v>
      </c>
      <c r="R161" s="30">
        <v>0.69</v>
      </c>
      <c r="S161" s="29">
        <f>1/(1+EXP(-$S88))</f>
        <v>0.78932405659396099</v>
      </c>
      <c r="T161" s="21">
        <v>1</v>
      </c>
      <c r="U161" s="15">
        <f>T161-S161</f>
        <v>0.21067594340603901</v>
      </c>
    </row>
    <row r="162" spans="1:21" x14ac:dyDescent="0.25">
      <c r="A162" s="6">
        <v>1</v>
      </c>
      <c r="B162" s="6">
        <v>0</v>
      </c>
      <c r="C162" s="6">
        <v>1</v>
      </c>
      <c r="D162" s="7">
        <v>1</v>
      </c>
      <c r="E162" s="21">
        <v>0.1</v>
      </c>
      <c r="F162" s="21">
        <v>0.73</v>
      </c>
      <c r="G162" s="21">
        <v>0.68</v>
      </c>
      <c r="H162" s="23"/>
      <c r="I162" s="23"/>
      <c r="J162" s="23"/>
      <c r="K162" s="15">
        <f>(A162*E161) +(B162*E162)+(C162*E163)+(D162*E164) +H161</f>
        <v>2.4</v>
      </c>
      <c r="L162" s="15">
        <f>(A162*F161)+ (B162*F163)+(C162*F163)+(D162*F164) +I161</f>
        <v>1.8900000000000001</v>
      </c>
      <c r="M162" s="15">
        <f>(A162*G161) + (B162*G162) + (C162*G163) + (D162*G164) +J161</f>
        <v>1.62</v>
      </c>
      <c r="N162" s="29">
        <f t="shared" si="9"/>
        <v>0.91682730350607766</v>
      </c>
      <c r="O162" s="29">
        <f t="shared" si="9"/>
        <v>0.86875553056147681</v>
      </c>
      <c r="P162" s="29">
        <f t="shared" si="9"/>
        <v>0.83479512980938542</v>
      </c>
      <c r="Q162" s="21">
        <v>0.25</v>
      </c>
      <c r="R162" s="23"/>
      <c r="S162" s="29">
        <f t="shared" ref="S162:S163" si="10">1/(1+EXP(-$S89))</f>
        <v>0.7980643181785062</v>
      </c>
      <c r="T162" s="21">
        <v>1</v>
      </c>
      <c r="U162" s="15">
        <f>T162-S162</f>
        <v>0.2019356818214938</v>
      </c>
    </row>
    <row r="163" spans="1:21" x14ac:dyDescent="0.25">
      <c r="A163" s="6">
        <v>0</v>
      </c>
      <c r="B163" s="6">
        <v>1</v>
      </c>
      <c r="C163" s="6">
        <v>0</v>
      </c>
      <c r="D163" s="7">
        <v>1</v>
      </c>
      <c r="E163" s="21">
        <v>0.6</v>
      </c>
      <c r="F163" s="21">
        <v>0.18</v>
      </c>
      <c r="G163" s="21">
        <v>0.47</v>
      </c>
      <c r="H163" s="23"/>
      <c r="I163" s="23"/>
      <c r="J163" s="23"/>
      <c r="K163" s="15">
        <f>(A163*E161)+(B163*E162)+(C163*E163)+(D163*E164) + H161</f>
        <v>1.48</v>
      </c>
      <c r="L163" s="15">
        <f>(A163*F161)+ (B163*F162)+(C163*F163)+(D163*F164) +I161</f>
        <v>1.56</v>
      </c>
      <c r="M163" s="15">
        <f>A163*G161+B163*G162+C163*G163+D163*G164 + J161</f>
        <v>1.2800000000000002</v>
      </c>
      <c r="N163" s="29">
        <f t="shared" si="9"/>
        <v>0.81457258070701777</v>
      </c>
      <c r="O163" s="29">
        <f t="shared" si="9"/>
        <v>0.82635335298099499</v>
      </c>
      <c r="P163" s="29">
        <f t="shared" si="9"/>
        <v>0.78244977642311242</v>
      </c>
      <c r="Q163" s="21">
        <v>0.23</v>
      </c>
      <c r="R163" s="23"/>
      <c r="S163" s="29">
        <f t="shared" si="10"/>
        <v>0.78933532197292133</v>
      </c>
      <c r="T163" s="21">
        <v>0</v>
      </c>
      <c r="U163" s="15">
        <f>T163-S163</f>
        <v>-0.78933532197292133</v>
      </c>
    </row>
    <row r="164" spans="1:21" x14ac:dyDescent="0.25">
      <c r="A164" s="5"/>
      <c r="B164" s="5"/>
      <c r="C164" s="5"/>
      <c r="D164" s="5"/>
      <c r="E164" s="21">
        <v>0.92</v>
      </c>
      <c r="F164" s="21">
        <v>0.11</v>
      </c>
      <c r="G164" s="21">
        <v>0.52</v>
      </c>
      <c r="H164" s="23"/>
      <c r="I164" s="23"/>
      <c r="J164" s="2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6" spans="1:21" s="3" customFormat="1" x14ac:dyDescent="0.25">
      <c r="A166" s="2"/>
    </row>
    <row r="169" spans="1:21" x14ac:dyDescent="0.25">
      <c r="K169" s="63" t="s">
        <v>33</v>
      </c>
      <c r="L169" s="63"/>
      <c r="M169" s="63"/>
      <c r="N169" s="63"/>
      <c r="S169" s="36" t="s">
        <v>30</v>
      </c>
      <c r="T169" s="4"/>
      <c r="U169" s="35" t="s">
        <v>11</v>
      </c>
    </row>
    <row r="170" spans="1:21" x14ac:dyDescent="0.25">
      <c r="K170" s="39">
        <f>K144 * (1-K144)</f>
        <v>0.15104409146732678</v>
      </c>
      <c r="L170" s="39">
        <f t="shared" ref="L170:M170" si="11">L144 * (1-L144)</f>
        <v>0.12347973958217252</v>
      </c>
      <c r="M170" s="39">
        <f t="shared" si="11"/>
        <v>0.18736987954752055</v>
      </c>
      <c r="N170" s="38"/>
      <c r="S170" s="34">
        <f>S135* (1-S135)</f>
        <v>0.16629159027601445</v>
      </c>
      <c r="T170" s="4"/>
      <c r="U170" s="34">
        <f>T161-S161</f>
        <v>0.21067594340603901</v>
      </c>
    </row>
    <row r="171" spans="1:21" x14ac:dyDescent="0.25">
      <c r="K171" s="39">
        <f t="shared" ref="K171:M171" si="12">K145 * (1-K145)</f>
        <v>7.6254999051852221E-2</v>
      </c>
      <c r="L171" s="39">
        <f t="shared" si="12"/>
        <v>0.11401935868032374</v>
      </c>
      <c r="M171" s="39">
        <f t="shared" si="12"/>
        <v>0.13791222105591677</v>
      </c>
      <c r="N171" s="38"/>
      <c r="S171" s="34">
        <f t="shared" ref="S171:S172" si="13">S136* (1-S136)</f>
        <v>0.16115766222878222</v>
      </c>
      <c r="T171" s="4"/>
      <c r="U171" s="34">
        <f t="shared" ref="U171:U172" si="14">T162-S162</f>
        <v>0.2019356818214938</v>
      </c>
    </row>
    <row r="172" spans="1:21" x14ac:dyDescent="0.25">
      <c r="K172" s="39">
        <f t="shared" ref="K172:M172" si="15">K146 * (1-K146)</f>
        <v>0.15104409146732678</v>
      </c>
      <c r="L172" s="39">
        <f t="shared" si="15"/>
        <v>0.14349348899806208</v>
      </c>
      <c r="M172" s="39">
        <f t="shared" si="15"/>
        <v>0.1702221237985338</v>
      </c>
      <c r="N172" s="38"/>
      <c r="S172" s="34">
        <f t="shared" si="13"/>
        <v>0.16628507145882596</v>
      </c>
      <c r="T172" s="4"/>
      <c r="U172" s="34">
        <f t="shared" si="14"/>
        <v>-0.78933532197292133</v>
      </c>
    </row>
    <row r="174" spans="1:21" x14ac:dyDescent="0.25">
      <c r="T174" s="33" t="s">
        <v>38</v>
      </c>
    </row>
    <row r="175" spans="1:21" x14ac:dyDescent="0.25">
      <c r="T175" s="32">
        <f>S170*U170</f>
        <v>3.5033637661889848E-2</v>
      </c>
    </row>
    <row r="176" spans="1:21" x14ac:dyDescent="0.25">
      <c r="T176" s="32">
        <f>S171*U171</f>
        <v>3.2543482402927135E-2</v>
      </c>
    </row>
    <row r="177" spans="1:21" x14ac:dyDescent="0.25">
      <c r="T177" s="32">
        <f>S172*U172</f>
        <v>-0.13125468041924263</v>
      </c>
    </row>
    <row r="179" spans="1:21" x14ac:dyDescent="0.25">
      <c r="A179" s="1" t="s">
        <v>39</v>
      </c>
    </row>
    <row r="181" spans="1:21" x14ac:dyDescent="0.25">
      <c r="A181" s="14" t="s">
        <v>40</v>
      </c>
    </row>
    <row r="182" spans="1:21" x14ac:dyDescent="0.25">
      <c r="A182" t="s">
        <v>43</v>
      </c>
    </row>
    <row r="184" spans="1:21" s="3" customFormat="1" x14ac:dyDescent="0.25">
      <c r="A184" s="2"/>
    </row>
    <row r="185" spans="1:21" x14ac:dyDescent="0.25">
      <c r="A185" s="53" t="s">
        <v>0</v>
      </c>
      <c r="B185" s="53"/>
      <c r="C185" s="53"/>
      <c r="D185" s="53"/>
      <c r="E185" s="55" t="s">
        <v>2</v>
      </c>
      <c r="F185" s="55"/>
      <c r="G185" s="55"/>
      <c r="H185" s="55" t="s">
        <v>4</v>
      </c>
      <c r="I185" s="55"/>
      <c r="J185" s="55"/>
      <c r="K185" s="53" t="s">
        <v>5</v>
      </c>
      <c r="L185" s="53"/>
      <c r="M185" s="53"/>
      <c r="N185" s="55" t="s">
        <v>6</v>
      </c>
      <c r="O185" s="55"/>
      <c r="P185" s="55"/>
      <c r="Q185" s="19" t="s">
        <v>7</v>
      </c>
      <c r="R185" s="27" t="s">
        <v>8</v>
      </c>
      <c r="S185" s="19" t="s">
        <v>9</v>
      </c>
      <c r="T185" s="19" t="s">
        <v>10</v>
      </c>
      <c r="U185" s="10" t="s">
        <v>11</v>
      </c>
    </row>
    <row r="186" spans="1:21" x14ac:dyDescent="0.25">
      <c r="A186" s="6">
        <v>1</v>
      </c>
      <c r="B186" s="6">
        <v>0</v>
      </c>
      <c r="C186" s="6">
        <v>1</v>
      </c>
      <c r="D186" s="7">
        <v>0</v>
      </c>
      <c r="E186" s="21">
        <v>0.42</v>
      </c>
      <c r="F186" s="21">
        <v>0.88</v>
      </c>
      <c r="G186" s="21">
        <v>0.55000000000000004</v>
      </c>
      <c r="H186" s="21">
        <v>0.46</v>
      </c>
      <c r="I186" s="21">
        <v>0.72</v>
      </c>
      <c r="J186" s="22">
        <v>0.08</v>
      </c>
      <c r="K186" s="15">
        <f>(A186*E186)+(B186*E187)+(C186*E188)+(D186*E189) +H186</f>
        <v>1.48</v>
      </c>
      <c r="L186" s="15">
        <f>(A186*F186)+ (B186*F187)+(C186*F188)+(D186*F189) +I186</f>
        <v>1.78</v>
      </c>
      <c r="M186" s="15">
        <f>A186*G186 + B186*G187 + C186* G188 + D186*G189 +J186</f>
        <v>1.1000000000000001</v>
      </c>
      <c r="N186" s="28">
        <f t="shared" ref="N186:P188" si="16">1/(1+EXP(-K186))</f>
        <v>0.81457258070701777</v>
      </c>
      <c r="O186" s="29">
        <f t="shared" si="16"/>
        <v>0.85569686590948124</v>
      </c>
      <c r="P186" s="29">
        <f t="shared" si="16"/>
        <v>0.75026010559511769</v>
      </c>
      <c r="Q186" s="21">
        <v>0.3</v>
      </c>
      <c r="R186" s="30">
        <v>0.69</v>
      </c>
      <c r="S186" s="29">
        <f>1/(1+EXP(-$S$88))</f>
        <v>0.78932405659396099</v>
      </c>
      <c r="T186" s="21">
        <v>1</v>
      </c>
      <c r="U186" s="15">
        <f>T186-S186</f>
        <v>0.21067594340603901</v>
      </c>
    </row>
    <row r="187" spans="1:21" x14ac:dyDescent="0.25">
      <c r="A187" s="6">
        <v>1</v>
      </c>
      <c r="B187" s="6">
        <v>0</v>
      </c>
      <c r="C187" s="6">
        <v>1</v>
      </c>
      <c r="D187" s="7">
        <v>1</v>
      </c>
      <c r="E187" s="21">
        <v>0.1</v>
      </c>
      <c r="F187" s="21">
        <v>0.73</v>
      </c>
      <c r="G187" s="21">
        <v>0.68</v>
      </c>
      <c r="H187" s="23"/>
      <c r="I187" s="23"/>
      <c r="J187" s="23"/>
      <c r="K187" s="15">
        <f>(A187*E186) +(B187*E187)+(C187*E188)+(D187*E189) +H186</f>
        <v>2.4</v>
      </c>
      <c r="L187" s="15">
        <f>(A187*F186)+ (B187*F188)+(C187*F188)+(D187*F189) +I186</f>
        <v>1.8900000000000001</v>
      </c>
      <c r="M187" s="15">
        <f>(A187*G186) + (B187*G187) + (C187*G188) + (D187*G189) +J186</f>
        <v>1.62</v>
      </c>
      <c r="N187" s="29">
        <f t="shared" si="16"/>
        <v>0.91682730350607766</v>
      </c>
      <c r="O187" s="29">
        <f t="shared" si="16"/>
        <v>0.86875553056147681</v>
      </c>
      <c r="P187" s="29">
        <f t="shared" si="16"/>
        <v>0.83479512980938542</v>
      </c>
      <c r="Q187" s="21">
        <v>0.25</v>
      </c>
      <c r="R187" s="23"/>
      <c r="S187" s="29">
        <f>1/(1+EXP(-$S$89))</f>
        <v>0.7980643181785062</v>
      </c>
      <c r="T187" s="21">
        <v>1</v>
      </c>
      <c r="U187" s="15">
        <f>T187-S187</f>
        <v>0.2019356818214938</v>
      </c>
    </row>
    <row r="188" spans="1:21" x14ac:dyDescent="0.25">
      <c r="A188" s="6">
        <v>0</v>
      </c>
      <c r="B188" s="6">
        <v>1</v>
      </c>
      <c r="C188" s="6">
        <v>0</v>
      </c>
      <c r="D188" s="7">
        <v>1</v>
      </c>
      <c r="E188" s="21">
        <v>0.6</v>
      </c>
      <c r="F188" s="21">
        <v>0.18</v>
      </c>
      <c r="G188" s="21">
        <v>0.47</v>
      </c>
      <c r="H188" s="23"/>
      <c r="I188" s="23"/>
      <c r="J188" s="23"/>
      <c r="K188" s="15">
        <f>(A188*E186)+(B188*E187)+(C188*E188)+(D188*E189) + H186</f>
        <v>1.48</v>
      </c>
      <c r="L188" s="15">
        <f>(A188*F186)+ (B188*F187)+(C188*F188)+(D188*F189) +I186</f>
        <v>1.56</v>
      </c>
      <c r="M188" s="15">
        <f>A188*G186+B188*G187+C188*G188+D188*G189 + J186</f>
        <v>1.2800000000000002</v>
      </c>
      <c r="N188" s="29">
        <f t="shared" si="16"/>
        <v>0.81457258070701777</v>
      </c>
      <c r="O188" s="29">
        <f t="shared" si="16"/>
        <v>0.82635335298099499</v>
      </c>
      <c r="P188" s="29">
        <f t="shared" si="16"/>
        <v>0.78244977642311242</v>
      </c>
      <c r="Q188" s="21">
        <v>0.23</v>
      </c>
      <c r="R188" s="23"/>
      <c r="S188" s="29">
        <f>1/(1+EXP(-$S$90))</f>
        <v>0.78933532197292133</v>
      </c>
      <c r="T188" s="21">
        <v>0</v>
      </c>
      <c r="U188" s="15">
        <f>T188-S188</f>
        <v>-0.78933532197292133</v>
      </c>
    </row>
    <row r="189" spans="1:21" x14ac:dyDescent="0.25">
      <c r="A189" s="5"/>
      <c r="B189" s="5"/>
      <c r="C189" s="5"/>
      <c r="D189" s="5"/>
      <c r="E189" s="21">
        <v>0.92</v>
      </c>
      <c r="F189" s="21">
        <v>0.11</v>
      </c>
      <c r="G189" s="21">
        <v>0.52</v>
      </c>
      <c r="H189" s="23"/>
      <c r="I189" s="23"/>
      <c r="J189" s="2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1" spans="1:21" s="3" customFormat="1" x14ac:dyDescent="0.25">
      <c r="A191" s="2"/>
    </row>
    <row r="193" spans="1:21" x14ac:dyDescent="0.25">
      <c r="K193" t="s">
        <v>42</v>
      </c>
    </row>
    <row r="194" spans="1:21" x14ac:dyDescent="0.25">
      <c r="K194" s="57" t="s">
        <v>29</v>
      </c>
      <c r="L194" s="58"/>
      <c r="M194" s="59"/>
      <c r="N194" s="60" t="s">
        <v>41</v>
      </c>
      <c r="O194" s="61"/>
      <c r="P194" s="62"/>
      <c r="S194" s="40" t="s">
        <v>30</v>
      </c>
      <c r="T194" s="42"/>
      <c r="U194" s="38" t="s">
        <v>11</v>
      </c>
    </row>
    <row r="195" spans="1:21" x14ac:dyDescent="0.25">
      <c r="K195" s="39">
        <f>K$144 * (1-$K144)</f>
        <v>0.15104409146732678</v>
      </c>
      <c r="L195" s="39">
        <f t="shared" ref="L195:M195" si="17">L144 * (1-L144)</f>
        <v>0.12347973958217252</v>
      </c>
      <c r="M195" s="39">
        <f t="shared" si="17"/>
        <v>0.18736987954752055</v>
      </c>
      <c r="N195" s="43">
        <f>(T200* Q186)</f>
        <v>1.0510091298566953E-2</v>
      </c>
      <c r="O195" s="41">
        <f>T200*Q187</f>
        <v>8.758409415472462E-3</v>
      </c>
      <c r="P195" s="41">
        <f>T200*Q188</f>
        <v>8.0577366622346658E-3</v>
      </c>
      <c r="S195" s="39">
        <f>S$135* (1-S$135)</f>
        <v>0.16629159027601445</v>
      </c>
      <c r="T195" s="42"/>
      <c r="U195" s="39">
        <f>T186-S186</f>
        <v>0.21067594340603901</v>
      </c>
    </row>
    <row r="196" spans="1:21" x14ac:dyDescent="0.25">
      <c r="K196" s="39">
        <f t="shared" ref="K196:M196" si="18">K145 * (1-K145)</f>
        <v>7.6254999051852221E-2</v>
      </c>
      <c r="L196" s="39">
        <f t="shared" si="18"/>
        <v>0.11401935868032374</v>
      </c>
      <c r="M196" s="39">
        <f t="shared" si="18"/>
        <v>0.13791222105591677</v>
      </c>
      <c r="N196" s="43">
        <f>T201*Q186</f>
        <v>9.7630447208781404E-3</v>
      </c>
      <c r="O196" s="41">
        <f>T201*Q187</f>
        <v>8.1358706007317837E-3</v>
      </c>
      <c r="P196" s="41">
        <f>T201*Q188</f>
        <v>7.485000952673241E-3</v>
      </c>
      <c r="S196" s="39">
        <f>S$136* (1-S$136)</f>
        <v>0.16115766222878222</v>
      </c>
      <c r="T196" s="42"/>
      <c r="U196" s="39">
        <f t="shared" ref="U196:U197" si="19">T187-S187</f>
        <v>0.2019356818214938</v>
      </c>
    </row>
    <row r="197" spans="1:21" x14ac:dyDescent="0.25">
      <c r="K197" s="39">
        <f t="shared" ref="K197:M197" si="20">K146 * (1-K146)</f>
        <v>0.15104409146732678</v>
      </c>
      <c r="L197" s="39">
        <f t="shared" si="20"/>
        <v>0.14349348899806208</v>
      </c>
      <c r="M197" s="39">
        <f t="shared" si="20"/>
        <v>0.1702221237985338</v>
      </c>
      <c r="N197" s="43">
        <f>T202*Q186</f>
        <v>-3.9376404125772785E-2</v>
      </c>
      <c r="O197" s="41">
        <f>T202*Q187</f>
        <v>-3.2813670104810656E-2</v>
      </c>
      <c r="P197" s="41">
        <f>T202*Q188</f>
        <v>-3.0188576496425805E-2</v>
      </c>
      <c r="S197" s="39">
        <f>S$137* (1-S$137)</f>
        <v>0.16628507145882596</v>
      </c>
      <c r="T197" s="42"/>
      <c r="U197" s="39">
        <f t="shared" si="19"/>
        <v>-0.78933532197292133</v>
      </c>
    </row>
    <row r="199" spans="1:21" x14ac:dyDescent="0.25">
      <c r="T199" s="35" t="s">
        <v>38</v>
      </c>
    </row>
    <row r="200" spans="1:21" x14ac:dyDescent="0.25">
      <c r="T200" s="34">
        <f>S195*U195</f>
        <v>3.5033637661889848E-2</v>
      </c>
    </row>
    <row r="201" spans="1:21" x14ac:dyDescent="0.25">
      <c r="T201" s="34">
        <f>S196*U196</f>
        <v>3.2543482402927135E-2</v>
      </c>
    </row>
    <row r="202" spans="1:21" x14ac:dyDescent="0.25">
      <c r="T202" s="34">
        <f>S197*U197</f>
        <v>-0.13125468041924263</v>
      </c>
    </row>
    <row r="204" spans="1:21" x14ac:dyDescent="0.25">
      <c r="A204" s="1" t="s">
        <v>45</v>
      </c>
    </row>
    <row r="205" spans="1:21" x14ac:dyDescent="0.25">
      <c r="A205" s="16" t="s">
        <v>46</v>
      </c>
    </row>
    <row r="209" spans="1:21" s="3" customFormat="1" x14ac:dyDescent="0.25">
      <c r="A209" s="2"/>
    </row>
    <row r="210" spans="1:21" x14ac:dyDescent="0.25">
      <c r="A210" s="53" t="s">
        <v>0</v>
      </c>
      <c r="B210" s="53"/>
      <c r="C210" s="53"/>
      <c r="D210" s="53"/>
      <c r="E210" s="55" t="s">
        <v>2</v>
      </c>
      <c r="F210" s="55"/>
      <c r="G210" s="55"/>
      <c r="H210" s="55" t="s">
        <v>4</v>
      </c>
      <c r="I210" s="55"/>
      <c r="J210" s="55"/>
      <c r="K210" s="53" t="s">
        <v>5</v>
      </c>
      <c r="L210" s="53"/>
      <c r="M210" s="53"/>
      <c r="N210" s="55" t="s">
        <v>6</v>
      </c>
      <c r="O210" s="55"/>
      <c r="P210" s="55"/>
      <c r="Q210" s="19" t="s">
        <v>7</v>
      </c>
      <c r="R210" s="27" t="s">
        <v>8</v>
      </c>
      <c r="S210" s="19" t="s">
        <v>9</v>
      </c>
      <c r="T210" s="19" t="s">
        <v>10</v>
      </c>
      <c r="U210" s="10" t="s">
        <v>11</v>
      </c>
    </row>
    <row r="211" spans="1:21" x14ac:dyDescent="0.25">
      <c r="A211" s="6">
        <v>1</v>
      </c>
      <c r="B211" s="6">
        <v>0</v>
      </c>
      <c r="C211" s="6">
        <v>1</v>
      </c>
      <c r="D211" s="7">
        <v>0</v>
      </c>
      <c r="E211" s="21">
        <v>0.42</v>
      </c>
      <c r="F211" s="21">
        <v>0.88</v>
      </c>
      <c r="G211" s="21">
        <v>0.55000000000000004</v>
      </c>
      <c r="H211" s="21">
        <v>0.46</v>
      </c>
      <c r="I211" s="21">
        <v>0.72</v>
      </c>
      <c r="J211" s="22">
        <v>0.08</v>
      </c>
      <c r="K211" s="15">
        <f>(A211*E211)+(B211*E212)+(C211*E213)+(D211*E214) +H211</f>
        <v>1.48</v>
      </c>
      <c r="L211" s="15">
        <f>(A211*F211)+ (B211*F212)+(C211*F213)+(D211*F214) +I211</f>
        <v>1.78</v>
      </c>
      <c r="M211" s="15">
        <f>A211*G211 + B211*G212 + C211* G213 + D211*G214 +J211</f>
        <v>1.1000000000000001</v>
      </c>
      <c r="N211" s="28">
        <f t="shared" ref="N211:P213" si="21">1/(1+EXP(-K211))</f>
        <v>0.81457258070701777</v>
      </c>
      <c r="O211" s="29">
        <f t="shared" si="21"/>
        <v>0.85569686590948124</v>
      </c>
      <c r="P211" s="29">
        <f t="shared" si="21"/>
        <v>0.75026010559511769</v>
      </c>
      <c r="Q211" s="21">
        <v>0.3</v>
      </c>
      <c r="R211" s="30">
        <v>0.69</v>
      </c>
      <c r="S211" s="29">
        <f>1/(1+EXP(-$S$88))</f>
        <v>0.78932405659396099</v>
      </c>
      <c r="T211" s="21">
        <v>1</v>
      </c>
      <c r="U211" s="15">
        <f>T211-S211</f>
        <v>0.21067594340603901</v>
      </c>
    </row>
    <row r="212" spans="1:21" x14ac:dyDescent="0.25">
      <c r="A212" s="6">
        <v>1</v>
      </c>
      <c r="B212" s="6">
        <v>0</v>
      </c>
      <c r="C212" s="6">
        <v>1</v>
      </c>
      <c r="D212" s="7">
        <v>1</v>
      </c>
      <c r="E212" s="21">
        <v>0.1</v>
      </c>
      <c r="F212" s="21">
        <v>0.73</v>
      </c>
      <c r="G212" s="21">
        <v>0.68</v>
      </c>
      <c r="H212" s="23"/>
      <c r="I212" s="23"/>
      <c r="J212" s="23"/>
      <c r="K212" s="15">
        <f>(A212*E211) +(B212*E212)+(C212*E213)+(D212*E214) +H211</f>
        <v>2.4</v>
      </c>
      <c r="L212" s="15">
        <f>(A212*F211)+ (B212*F213)+(C212*F213)+(D212*F214) +I211</f>
        <v>1.8900000000000001</v>
      </c>
      <c r="M212" s="15">
        <f>(A212*G211) + (B212*G212) + (C212*G213) + (D212*G214) +J211</f>
        <v>1.62</v>
      </c>
      <c r="N212" s="29">
        <f t="shared" si="21"/>
        <v>0.91682730350607766</v>
      </c>
      <c r="O212" s="29">
        <f t="shared" si="21"/>
        <v>0.86875553056147681</v>
      </c>
      <c r="P212" s="29">
        <f t="shared" si="21"/>
        <v>0.83479512980938542</v>
      </c>
      <c r="Q212" s="21">
        <v>0.25</v>
      </c>
      <c r="R212" s="23"/>
      <c r="S212" s="29">
        <f>1/(1+EXP(-$S$89))</f>
        <v>0.7980643181785062</v>
      </c>
      <c r="T212" s="21">
        <v>1</v>
      </c>
      <c r="U212" s="15">
        <f>T212-S212</f>
        <v>0.2019356818214938</v>
      </c>
    </row>
    <row r="213" spans="1:21" x14ac:dyDescent="0.25">
      <c r="A213" s="6">
        <v>0</v>
      </c>
      <c r="B213" s="6">
        <v>1</v>
      </c>
      <c r="C213" s="6">
        <v>0</v>
      </c>
      <c r="D213" s="7">
        <v>1</v>
      </c>
      <c r="E213" s="21">
        <v>0.6</v>
      </c>
      <c r="F213" s="21">
        <v>0.18</v>
      </c>
      <c r="G213" s="21">
        <v>0.47</v>
      </c>
      <c r="H213" s="23"/>
      <c r="I213" s="23"/>
      <c r="J213" s="23"/>
      <c r="K213" s="15">
        <f>(A213*E211)+(B213*E212)+(C213*E213)+(D213*E214) + H211</f>
        <v>1.48</v>
      </c>
      <c r="L213" s="15">
        <f>(A213*F211)+ (B213*F212)+(C213*F213)+(D213*F214) +I211</f>
        <v>1.56</v>
      </c>
      <c r="M213" s="15">
        <f>A213*G211+B213*G212+C213*G213+D213*G214 + J211</f>
        <v>1.2800000000000002</v>
      </c>
      <c r="N213" s="29">
        <f t="shared" si="21"/>
        <v>0.81457258070701777</v>
      </c>
      <c r="O213" s="29">
        <f t="shared" si="21"/>
        <v>0.82635335298099499</v>
      </c>
      <c r="P213" s="29">
        <f t="shared" si="21"/>
        <v>0.78244977642311242</v>
      </c>
      <c r="Q213" s="21">
        <v>0.23</v>
      </c>
      <c r="R213" s="23"/>
      <c r="S213" s="29">
        <f>1/(1+EXP(-$S$90))</f>
        <v>0.78933532197292133</v>
      </c>
      <c r="T213" s="21">
        <v>0</v>
      </c>
      <c r="U213" s="15">
        <f>T213-S213</f>
        <v>-0.78933532197292133</v>
      </c>
    </row>
    <row r="214" spans="1:21" x14ac:dyDescent="0.25">
      <c r="A214" s="5"/>
      <c r="B214" s="5"/>
      <c r="C214" s="5"/>
      <c r="D214" s="5"/>
      <c r="E214" s="21">
        <v>0.92</v>
      </c>
      <c r="F214" s="21">
        <v>0.11</v>
      </c>
      <c r="G214" s="21">
        <v>0.52</v>
      </c>
      <c r="H214" s="23"/>
      <c r="I214" s="23"/>
      <c r="J214" s="2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6" spans="1:21" s="3" customFormat="1" x14ac:dyDescent="0.25">
      <c r="A216" s="2"/>
    </row>
    <row r="218" spans="1:21" x14ac:dyDescent="0.25">
      <c r="K218" t="s">
        <v>42</v>
      </c>
    </row>
    <row r="219" spans="1:21" x14ac:dyDescent="0.25">
      <c r="K219" s="45" t="s">
        <v>29</v>
      </c>
      <c r="L219" s="46"/>
      <c r="M219" s="47"/>
      <c r="N219" s="48" t="s">
        <v>41</v>
      </c>
      <c r="O219" s="49"/>
      <c r="P219" s="50"/>
      <c r="S219" s="40" t="s">
        <v>30</v>
      </c>
      <c r="T219" s="42"/>
      <c r="U219" s="38" t="s">
        <v>11</v>
      </c>
    </row>
    <row r="220" spans="1:21" x14ac:dyDescent="0.25">
      <c r="K220" s="34">
        <f>K144 * (1-K144)</f>
        <v>0.15104409146732678</v>
      </c>
      <c r="L220" s="34">
        <f t="shared" ref="L220:M220" si="22">L144 * (1-L144)</f>
        <v>0.12347973958217252</v>
      </c>
      <c r="M220" s="34">
        <f t="shared" si="22"/>
        <v>0.18736987954752055</v>
      </c>
      <c r="N220" s="44">
        <f>(T225* Q211)</f>
        <v>1.0510091298566953E-2</v>
      </c>
      <c r="O220" s="44">
        <f>T225*Q212</f>
        <v>8.758409415472462E-3</v>
      </c>
      <c r="P220" s="44">
        <f>T225*Q213</f>
        <v>8.0577366622346658E-3</v>
      </c>
      <c r="S220" s="39">
        <f>S$135* (1-S$135)</f>
        <v>0.16629159027601445</v>
      </c>
      <c r="T220" s="42"/>
      <c r="U220" s="39">
        <f>T211-S211</f>
        <v>0.21067594340603901</v>
      </c>
    </row>
    <row r="221" spans="1:21" x14ac:dyDescent="0.25">
      <c r="K221" s="34">
        <f t="shared" ref="K221:M221" si="23">K145 * (1-K145)</f>
        <v>7.6254999051852221E-2</v>
      </c>
      <c r="L221" s="34">
        <f t="shared" si="23"/>
        <v>0.11401935868032374</v>
      </c>
      <c r="M221" s="34">
        <f t="shared" si="23"/>
        <v>0.13791222105591677</v>
      </c>
      <c r="N221" s="44">
        <f>T226*Q211</f>
        <v>9.7630447208781404E-3</v>
      </c>
      <c r="O221" s="44">
        <f>T226*Q212</f>
        <v>8.1358706007317837E-3</v>
      </c>
      <c r="P221" s="44">
        <f>T226*Q213</f>
        <v>7.485000952673241E-3</v>
      </c>
      <c r="S221" s="39">
        <f>S$136* (1-S$136)</f>
        <v>0.16115766222878222</v>
      </c>
      <c r="T221" s="42"/>
      <c r="U221" s="39">
        <f t="shared" ref="U221:U222" si="24">T212-S212</f>
        <v>0.2019356818214938</v>
      </c>
    </row>
    <row r="222" spans="1:21" x14ac:dyDescent="0.25">
      <c r="K222" s="34">
        <f t="shared" ref="K222:M222" si="25">K146 * (1-K146)</f>
        <v>0.15104409146732678</v>
      </c>
      <c r="L222" s="34">
        <f t="shared" si="25"/>
        <v>0.14349348899806208</v>
      </c>
      <c r="M222" s="34">
        <f t="shared" si="25"/>
        <v>0.1702221237985338</v>
      </c>
      <c r="N222" s="44">
        <f>T227*Q211</f>
        <v>-3.9376404125772785E-2</v>
      </c>
      <c r="O222" s="44">
        <f>T227*Q212</f>
        <v>-3.2813670104810656E-2</v>
      </c>
      <c r="P222" s="44">
        <f>T227*Q213</f>
        <v>-3.0188576496425805E-2</v>
      </c>
      <c r="S222" s="39">
        <f>S$137* (1-S$137)</f>
        <v>0.16628507145882596</v>
      </c>
      <c r="T222" s="42"/>
      <c r="U222" s="39">
        <f t="shared" si="24"/>
        <v>-0.78933532197292133</v>
      </c>
    </row>
    <row r="224" spans="1:21" x14ac:dyDescent="0.25">
      <c r="K224" s="33"/>
      <c r="L224" s="33" t="s">
        <v>47</v>
      </c>
      <c r="M224" s="33"/>
      <c r="T224" s="38" t="s">
        <v>38</v>
      </c>
    </row>
    <row r="225" spans="1:21" x14ac:dyDescent="0.25">
      <c r="K225" s="41">
        <f>N220*K220</f>
        <v>1.5874871914307023E-3</v>
      </c>
      <c r="L225" s="41">
        <f t="shared" ref="L225:M225" si="26">O220*L220</f>
        <v>1.0814861137765875E-3</v>
      </c>
      <c r="M225" s="41">
        <f t="shared" si="26"/>
        <v>1.5097771478285497E-3</v>
      </c>
      <c r="T225" s="39">
        <f>S220*U220</f>
        <v>3.5033637661889848E-2</v>
      </c>
    </row>
    <row r="226" spans="1:21" x14ac:dyDescent="0.25">
      <c r="K226" s="41">
        <f t="shared" ref="K226:K227" si="27">N221*K221</f>
        <v>7.4448096593375339E-4</v>
      </c>
      <c r="L226" s="41">
        <f t="shared" ref="L226:M226" si="28">O221*L221</f>
        <v>9.2764674820153823E-4</v>
      </c>
      <c r="M226" s="41">
        <f t="shared" si="28"/>
        <v>1.0322731059888197E-3</v>
      </c>
      <c r="T226" s="39">
        <f>S221*U221</f>
        <v>3.2543482402927135E-2</v>
      </c>
    </row>
    <row r="227" spans="1:21" x14ac:dyDescent="0.25">
      <c r="K227" s="41">
        <f t="shared" si="27"/>
        <v>-5.9475731864276479E-3</v>
      </c>
      <c r="L227" s="41">
        <f t="shared" ref="L227:M227" si="29">O222*L222</f>
        <v>-4.7085480101706862E-3</v>
      </c>
      <c r="M227" s="41">
        <f t="shared" si="29"/>
        <v>-5.1387636056761015E-3</v>
      </c>
      <c r="T227" s="39">
        <f>S222*U222</f>
        <v>-0.13125468041924263</v>
      </c>
    </row>
    <row r="231" spans="1:21" x14ac:dyDescent="0.25">
      <c r="A231" s="1" t="s">
        <v>48</v>
      </c>
    </row>
    <row r="233" spans="1:21" x14ac:dyDescent="0.25">
      <c r="A233" s="14" t="s">
        <v>49</v>
      </c>
    </row>
    <row r="235" spans="1:21" x14ac:dyDescent="0.25">
      <c r="A235" s="14" t="s">
        <v>50</v>
      </c>
    </row>
    <row r="238" spans="1:21" s="3" customFormat="1" x14ac:dyDescent="0.25">
      <c r="A238" s="2"/>
    </row>
    <row r="239" spans="1:21" x14ac:dyDescent="0.25">
      <c r="A239" s="54" t="s">
        <v>0</v>
      </c>
      <c r="B239" s="54"/>
      <c r="C239" s="54"/>
      <c r="D239" s="54"/>
      <c r="E239" s="70" t="s">
        <v>2</v>
      </c>
      <c r="F239" s="70"/>
      <c r="G239" s="70"/>
      <c r="H239" s="55" t="s">
        <v>4</v>
      </c>
      <c r="I239" s="55"/>
      <c r="J239" s="55"/>
      <c r="K239" s="53" t="s">
        <v>5</v>
      </c>
      <c r="L239" s="53"/>
      <c r="M239" s="53"/>
      <c r="N239" s="54" t="s">
        <v>6</v>
      </c>
      <c r="O239" s="54"/>
      <c r="P239" s="54"/>
      <c r="Q239" s="72" t="s">
        <v>7</v>
      </c>
      <c r="R239" s="27" t="s">
        <v>8</v>
      </c>
      <c r="S239" s="52" t="s">
        <v>9</v>
      </c>
      <c r="T239" s="52" t="s">
        <v>10</v>
      </c>
      <c r="U239" s="51" t="s">
        <v>11</v>
      </c>
    </row>
    <row r="240" spans="1:21" x14ac:dyDescent="0.25">
      <c r="A240" s="8">
        <v>1</v>
      </c>
      <c r="B240" s="8">
        <v>0</v>
      </c>
      <c r="C240" s="8">
        <v>1</v>
      </c>
      <c r="D240" s="9">
        <v>0</v>
      </c>
      <c r="E240" s="71">
        <v>0.42</v>
      </c>
      <c r="F240" s="71">
        <v>0.88</v>
      </c>
      <c r="G240" s="71">
        <v>0.55000000000000004</v>
      </c>
      <c r="H240" s="21">
        <v>0.46</v>
      </c>
      <c r="I240" s="21">
        <v>0.72</v>
      </c>
      <c r="J240" s="22">
        <v>0.08</v>
      </c>
      <c r="K240" s="15">
        <f>(A240*E240)+(B240*E241)+(C240*E242)+(D240*E243) +H240</f>
        <v>1.48</v>
      </c>
      <c r="L240" s="15">
        <f>(A240*F240)+ (B240*F241)+(C240*F242)+(D240*F243) +I240</f>
        <v>1.78</v>
      </c>
      <c r="M240" s="15">
        <f>A240*G240 + B240*G241 + C240* G242 + D240*G243 +J240</f>
        <v>1.1000000000000001</v>
      </c>
      <c r="N240" s="17">
        <f t="shared" ref="N240:N242" si="30">1/(1+EXP(-K240))</f>
        <v>0.81457258070701777</v>
      </c>
      <c r="O240" s="18">
        <f t="shared" ref="O240:O242" si="31">1/(1+EXP(-L240))</f>
        <v>0.85569686590948124</v>
      </c>
      <c r="P240" s="18">
        <f t="shared" ref="P240:P242" si="32">1/(1+EXP(-M240))</f>
        <v>0.75026010559511769</v>
      </c>
      <c r="Q240" s="71">
        <v>0.3</v>
      </c>
      <c r="R240" s="30">
        <v>0.69</v>
      </c>
      <c r="S240" s="29">
        <f>1/(1+EXP(-$S$88))</f>
        <v>0.78932405659396099</v>
      </c>
      <c r="T240" s="21">
        <v>1</v>
      </c>
      <c r="U240" s="15">
        <f>T240-S240</f>
        <v>0.21067594340603901</v>
      </c>
    </row>
    <row r="241" spans="1:21" x14ac:dyDescent="0.25">
      <c r="A241" s="8">
        <v>1</v>
      </c>
      <c r="B241" s="8">
        <v>0</v>
      </c>
      <c r="C241" s="8">
        <v>1</v>
      </c>
      <c r="D241" s="9">
        <v>1</v>
      </c>
      <c r="E241" s="71">
        <v>0.1</v>
      </c>
      <c r="F241" s="71">
        <v>0.73</v>
      </c>
      <c r="G241" s="71">
        <v>0.68</v>
      </c>
      <c r="H241" s="23"/>
      <c r="I241" s="23"/>
      <c r="J241" s="23"/>
      <c r="K241" s="15">
        <f>(A241*E240) +(B241*E241)+(C241*E242)+(D241*E243) +H240</f>
        <v>2.4</v>
      </c>
      <c r="L241" s="15">
        <f>(A241*F240)+ (B241*F242)+(C241*F242)+(D241*F243) +I240</f>
        <v>1.8900000000000001</v>
      </c>
      <c r="M241" s="15">
        <f>(A241*G240) + (B241*G241) + (C241*G242) + (D241*G243) +J240</f>
        <v>1.62</v>
      </c>
      <c r="N241" s="18">
        <f t="shared" si="30"/>
        <v>0.91682730350607766</v>
      </c>
      <c r="O241" s="18">
        <f t="shared" si="31"/>
        <v>0.86875553056147681</v>
      </c>
      <c r="P241" s="18">
        <f t="shared" si="32"/>
        <v>0.83479512980938542</v>
      </c>
      <c r="Q241" s="71">
        <v>0.25</v>
      </c>
      <c r="R241" s="23"/>
      <c r="S241" s="29">
        <f>1/(1+EXP(-$S$89))</f>
        <v>0.7980643181785062</v>
      </c>
      <c r="T241" s="21">
        <v>1</v>
      </c>
      <c r="U241" s="15">
        <f>T241-S241</f>
        <v>0.2019356818214938</v>
      </c>
    </row>
    <row r="242" spans="1:21" x14ac:dyDescent="0.25">
      <c r="A242" s="8">
        <v>0</v>
      </c>
      <c r="B242" s="8">
        <v>1</v>
      </c>
      <c r="C242" s="8">
        <v>0</v>
      </c>
      <c r="D242" s="9">
        <v>1</v>
      </c>
      <c r="E242" s="71">
        <v>0.6</v>
      </c>
      <c r="F242" s="71">
        <v>0.18</v>
      </c>
      <c r="G242" s="71">
        <v>0.47</v>
      </c>
      <c r="H242" s="23"/>
      <c r="I242" s="23"/>
      <c r="J242" s="23"/>
      <c r="K242" s="15">
        <f>(A242*E240)+(B242*E241)+(C242*E242)+(D242*E243) + H240</f>
        <v>1.48</v>
      </c>
      <c r="L242" s="15">
        <f>(A242*F240)+ (B242*F241)+(C242*F242)+(D242*F243) +I240</f>
        <v>1.56</v>
      </c>
      <c r="M242" s="15">
        <f>A242*G240+B242*G241+C242*G242+D242*G243 + J240</f>
        <v>1.2800000000000002</v>
      </c>
      <c r="N242" s="18">
        <f t="shared" si="30"/>
        <v>0.81457258070701777</v>
      </c>
      <c r="O242" s="18">
        <f t="shared" si="31"/>
        <v>0.82635335298099499</v>
      </c>
      <c r="P242" s="18">
        <f t="shared" si="32"/>
        <v>0.78244977642311242</v>
      </c>
      <c r="Q242" s="71">
        <v>0.23</v>
      </c>
      <c r="R242" s="23"/>
      <c r="S242" s="29">
        <f>1/(1+EXP(-$S$90))</f>
        <v>0.78933532197292133</v>
      </c>
      <c r="T242" s="21">
        <v>0</v>
      </c>
      <c r="U242" s="15">
        <f>T242-S242</f>
        <v>-0.78933532197292133</v>
      </c>
    </row>
    <row r="243" spans="1:21" x14ac:dyDescent="0.25">
      <c r="A243" s="5"/>
      <c r="B243" s="5"/>
      <c r="C243" s="5"/>
      <c r="D243" s="5"/>
      <c r="E243" s="71">
        <v>0.92</v>
      </c>
      <c r="F243" s="71">
        <v>0.11</v>
      </c>
      <c r="G243" s="71">
        <v>0.52</v>
      </c>
      <c r="H243" s="23"/>
      <c r="I243" s="23"/>
      <c r="J243" s="2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5" spans="1:21" s="3" customFormat="1" x14ac:dyDescent="0.25">
      <c r="A245" s="2"/>
    </row>
    <row r="247" spans="1:21" x14ac:dyDescent="0.25">
      <c r="K247" t="s">
        <v>42</v>
      </c>
    </row>
    <row r="248" spans="1:21" x14ac:dyDescent="0.25">
      <c r="K248" s="64" t="s">
        <v>29</v>
      </c>
      <c r="L248" s="65"/>
      <c r="M248" s="66"/>
      <c r="N248" s="67" t="s">
        <v>41</v>
      </c>
      <c r="O248" s="68"/>
      <c r="P248" s="69"/>
      <c r="S248" s="40" t="s">
        <v>30</v>
      </c>
      <c r="T248" s="42"/>
      <c r="U248" s="38" t="s">
        <v>11</v>
      </c>
    </row>
    <row r="249" spans="1:21" x14ac:dyDescent="0.25">
      <c r="K249" s="39">
        <f>K144 * (1-K144)</f>
        <v>0.15104409146732678</v>
      </c>
      <c r="L249" s="39">
        <f t="shared" ref="L249:M249" si="33">L144 * (1-L144)</f>
        <v>0.12347973958217252</v>
      </c>
      <c r="M249" s="39">
        <f t="shared" si="33"/>
        <v>0.18736987954752055</v>
      </c>
      <c r="N249" s="43">
        <f>(T254* Q240)</f>
        <v>1.0510091298566953E-2</v>
      </c>
      <c r="O249" s="43">
        <f>T254*Q241</f>
        <v>8.758409415472462E-3</v>
      </c>
      <c r="P249" s="43">
        <f>T254*Q242</f>
        <v>8.0577366622346658E-3</v>
      </c>
      <c r="S249" s="39">
        <f>S$135* (1-S$135)</f>
        <v>0.16629159027601445</v>
      </c>
      <c r="T249" s="42"/>
      <c r="U249" s="39">
        <f>T240-S240</f>
        <v>0.21067594340603901</v>
      </c>
    </row>
    <row r="250" spans="1:21" x14ac:dyDescent="0.25">
      <c r="K250" s="39">
        <f t="shared" ref="K250:M251" si="34">K145 * (1-K145)</f>
        <v>7.6254999051852221E-2</v>
      </c>
      <c r="L250" s="39">
        <f t="shared" si="34"/>
        <v>0.11401935868032374</v>
      </c>
      <c r="M250" s="39">
        <f t="shared" si="34"/>
        <v>0.13791222105591677</v>
      </c>
      <c r="N250" s="43">
        <f>T255*Q240</f>
        <v>9.7630447208781404E-3</v>
      </c>
      <c r="O250" s="43">
        <f>T255*Q241</f>
        <v>8.1358706007317837E-3</v>
      </c>
      <c r="P250" s="43">
        <f>T255*Q242</f>
        <v>7.485000952673241E-3</v>
      </c>
      <c r="S250" s="39">
        <f>S$136* (1-S$136)</f>
        <v>0.16115766222878222</v>
      </c>
      <c r="T250" s="42"/>
      <c r="U250" s="39">
        <f t="shared" ref="U250:U251" si="35">T241-S241</f>
        <v>0.2019356818214938</v>
      </c>
    </row>
    <row r="251" spans="1:21" x14ac:dyDescent="0.25">
      <c r="K251" s="39">
        <f t="shared" si="34"/>
        <v>0.15104409146732678</v>
      </c>
      <c r="L251" s="39">
        <f t="shared" si="34"/>
        <v>0.14349348899806208</v>
      </c>
      <c r="M251" s="39">
        <f t="shared" si="34"/>
        <v>0.1702221237985338</v>
      </c>
      <c r="N251" s="43">
        <f>T256*Q240</f>
        <v>-3.9376404125772785E-2</v>
      </c>
      <c r="O251" s="43">
        <f>T256*Q241</f>
        <v>-3.2813670104810656E-2</v>
      </c>
      <c r="P251" s="43">
        <f>T256*Q242</f>
        <v>-3.0188576496425805E-2</v>
      </c>
      <c r="S251" s="39">
        <f>S$137* (1-S$137)</f>
        <v>0.16628507145882596</v>
      </c>
      <c r="T251" s="42"/>
      <c r="U251" s="39">
        <f t="shared" si="35"/>
        <v>-0.78933532197292133</v>
      </c>
    </row>
    <row r="253" spans="1:21" x14ac:dyDescent="0.25">
      <c r="K253" s="35"/>
      <c r="L253" s="35" t="s">
        <v>47</v>
      </c>
      <c r="M253" s="35"/>
      <c r="T253" s="35" t="s">
        <v>38</v>
      </c>
    </row>
    <row r="254" spans="1:21" x14ac:dyDescent="0.25">
      <c r="E254" s="35" t="s">
        <v>51</v>
      </c>
      <c r="F254" s="35"/>
      <c r="G254" s="35">
        <v>0.1</v>
      </c>
      <c r="K254" s="44">
        <f>N249*K249</f>
        <v>1.5874871914307023E-3</v>
      </c>
      <c r="L254" s="44">
        <f t="shared" ref="L254:L256" si="36">O249*L249</f>
        <v>1.0814861137765875E-3</v>
      </c>
      <c r="M254" s="44">
        <f t="shared" ref="M254:M256" si="37">P249*M249</f>
        <v>1.5097771478285497E-3</v>
      </c>
      <c r="T254" s="34">
        <f>S249*U249</f>
        <v>3.5033637661889848E-2</v>
      </c>
    </row>
    <row r="255" spans="1:21" x14ac:dyDescent="0.25">
      <c r="K255" s="44">
        <f t="shared" ref="K255:K256" si="38">N250*K250</f>
        <v>7.4448096593375339E-4</v>
      </c>
      <c r="L255" s="44">
        <f t="shared" si="36"/>
        <v>9.2764674820153823E-4</v>
      </c>
      <c r="M255" s="44">
        <f t="shared" si="37"/>
        <v>1.0322731059888197E-3</v>
      </c>
      <c r="T255" s="34">
        <f>S250*U250</f>
        <v>3.2543482402927135E-2</v>
      </c>
    </row>
    <row r="256" spans="1:21" x14ac:dyDescent="0.25">
      <c r="K256" s="44">
        <f t="shared" si="38"/>
        <v>-5.9475731864276479E-3</v>
      </c>
      <c r="L256" s="44">
        <f t="shared" si="36"/>
        <v>-4.7085480101706862E-3</v>
      </c>
      <c r="M256" s="44">
        <f t="shared" si="37"/>
        <v>-5.1387636056761015E-3</v>
      </c>
      <c r="T256" s="34">
        <f>S251*U251</f>
        <v>-0.13125468041924263</v>
      </c>
    </row>
    <row r="261" spans="4:29" x14ac:dyDescent="0.25">
      <c r="K261" t="s">
        <v>6</v>
      </c>
      <c r="O261" t="s">
        <v>52</v>
      </c>
      <c r="S261" t="s">
        <v>38</v>
      </c>
      <c r="U261" t="s">
        <v>54</v>
      </c>
      <c r="V261" t="s">
        <v>55</v>
      </c>
      <c r="W261" t="s">
        <v>53</v>
      </c>
    </row>
    <row r="262" spans="4:29" x14ac:dyDescent="0.25">
      <c r="K262" s="31">
        <f>N240</f>
        <v>0.81457258070701777</v>
      </c>
      <c r="L262" s="31">
        <f t="shared" ref="L262:M262" si="39">O240</f>
        <v>0.85569686590948124</v>
      </c>
      <c r="M262" s="31">
        <f t="shared" si="39"/>
        <v>0.75026010559511769</v>
      </c>
      <c r="O262" s="31">
        <f>N240</f>
        <v>0.81457258070701777</v>
      </c>
      <c r="P262" s="31">
        <f>N241</f>
        <v>0.91682730350607766</v>
      </c>
      <c r="Q262" s="31">
        <f>N242</f>
        <v>0.81457258070701777</v>
      </c>
      <c r="S262" s="31">
        <f>T254</f>
        <v>3.5033637661889848E-2</v>
      </c>
      <c r="U262">
        <f>(O262*S262) +(P262*S263) +(Q262*S264)</f>
        <v>-4.8542269899003981E-2</v>
      </c>
      <c r="V262">
        <f>U262*0.1</f>
        <v>-4.8542269899003983E-3</v>
      </c>
      <c r="W262" s="31">
        <f>V262+Q240</f>
        <v>0.29514577301009959</v>
      </c>
    </row>
    <row r="263" spans="4:29" x14ac:dyDescent="0.25">
      <c r="K263" s="31">
        <f t="shared" ref="K263:K264" si="40">N241</f>
        <v>0.91682730350607766</v>
      </c>
      <c r="L263" s="31">
        <f t="shared" ref="L263:M263" si="41">O241</f>
        <v>0.86875553056147681</v>
      </c>
      <c r="M263" s="31">
        <f t="shared" si="41"/>
        <v>0.83479512980938542</v>
      </c>
      <c r="O263" s="31">
        <f>O240</f>
        <v>0.85569686590948124</v>
      </c>
      <c r="P263" s="31">
        <f>O241</f>
        <v>0.86875553056147681</v>
      </c>
      <c r="Q263" s="31">
        <f>O242</f>
        <v>0.82635335298099499</v>
      </c>
      <c r="S263" s="31">
        <f t="shared" ref="S263:S264" si="42">T255</f>
        <v>3.2543482402927135E-2</v>
      </c>
      <c r="U263">
        <f>(O263*S262) +(P263*S263) +(Q263*S264)</f>
        <v>-5.0212240988929527E-2</v>
      </c>
      <c r="V263">
        <f>U263*0.1</f>
        <v>-5.0212240988929532E-3</v>
      </c>
      <c r="W263" s="31">
        <f>V263+Q241</f>
        <v>0.24497877590110706</v>
      </c>
    </row>
    <row r="264" spans="4:29" x14ac:dyDescent="0.25">
      <c r="K264" s="31">
        <f t="shared" si="40"/>
        <v>0.81457258070701777</v>
      </c>
      <c r="L264" s="31">
        <f t="shared" ref="L264:M264" si="43">O242</f>
        <v>0.82635335298099499</v>
      </c>
      <c r="M264" s="31">
        <f t="shared" si="43"/>
        <v>0.78244977642311242</v>
      </c>
      <c r="O264" s="31">
        <f>P240</f>
        <v>0.75026010559511769</v>
      </c>
      <c r="P264" s="31">
        <f>P241</f>
        <v>0.83479512980938542</v>
      </c>
      <c r="Q264" s="31">
        <f>P242</f>
        <v>0.78244977642311242</v>
      </c>
      <c r="S264" s="31">
        <f t="shared" si="42"/>
        <v>-0.13125468041924263</v>
      </c>
      <c r="U264">
        <f>(O264*S262) +(P264*S263) +(Q264*S264)</f>
        <v>-4.924871403993189E-2</v>
      </c>
      <c r="V264">
        <f>U264*0.1</f>
        <v>-4.9248714039931895E-3</v>
      </c>
      <c r="W264" s="31">
        <f>V264+Q242</f>
        <v>0.22507512859600681</v>
      </c>
    </row>
    <row r="266" spans="4:29" x14ac:dyDescent="0.25">
      <c r="D266" s="54" t="s">
        <v>0</v>
      </c>
      <c r="E266" s="54"/>
      <c r="F266" s="54"/>
      <c r="G266" s="54"/>
      <c r="J266" t="s">
        <v>57</v>
      </c>
      <c r="M266" t="s">
        <v>58</v>
      </c>
      <c r="R266" t="s">
        <v>59</v>
      </c>
      <c r="V266" t="s">
        <v>60</v>
      </c>
      <c r="AA266" t="s">
        <v>61</v>
      </c>
    </row>
    <row r="267" spans="4:29" x14ac:dyDescent="0.25">
      <c r="D267" s="8">
        <v>1</v>
      </c>
      <c r="E267" s="8">
        <v>0</v>
      </c>
      <c r="F267" s="8">
        <v>1</v>
      </c>
      <c r="G267" s="9">
        <v>0</v>
      </c>
      <c r="I267" s="75">
        <f>A240</f>
        <v>1</v>
      </c>
      <c r="J267" s="75">
        <f>A241</f>
        <v>1</v>
      </c>
      <c r="K267" s="75">
        <f>A242</f>
        <v>0</v>
      </c>
      <c r="Q267" s="73">
        <f>(I267*K254) +(J267*K255) +(K267*K256)</f>
        <v>2.3319681573644559E-3</v>
      </c>
      <c r="R267" s="73">
        <f>(I267*L254) + (J267*L255) + (K267*L256)</f>
        <v>2.0091328619781259E-3</v>
      </c>
      <c r="S267" s="73">
        <f>(I267*M254) + (J267*M255) + (K267*M256)</f>
        <v>2.5420502538173696E-3</v>
      </c>
      <c r="V267">
        <f>Q267*$G$254</f>
        <v>2.3319681573644559E-4</v>
      </c>
      <c r="W267">
        <f>R267*$G$254</f>
        <v>2.0091328619781259E-4</v>
      </c>
      <c r="X267">
        <f>S267*$G$254</f>
        <v>2.5420502538173699E-4</v>
      </c>
      <c r="AA267" s="31">
        <f>E240+V267</f>
        <v>0.42023319681573645</v>
      </c>
      <c r="AB267" s="31">
        <f>F240+W267</f>
        <v>0.88020091328619787</v>
      </c>
      <c r="AC267" s="31">
        <f>G240+X267</f>
        <v>0.5502542050253818</v>
      </c>
    </row>
    <row r="268" spans="4:29" x14ac:dyDescent="0.25">
      <c r="D268" s="8">
        <v>1</v>
      </c>
      <c r="E268" s="8">
        <v>0</v>
      </c>
      <c r="F268" s="8">
        <v>1</v>
      </c>
      <c r="G268" s="9">
        <v>1</v>
      </c>
      <c r="I268" s="75">
        <f>B240</f>
        <v>0</v>
      </c>
      <c r="J268" s="75">
        <f>B241</f>
        <v>0</v>
      </c>
      <c r="K268" s="75">
        <f>B242</f>
        <v>1</v>
      </c>
      <c r="Q268" s="73">
        <f>(I268*K254) +(J268*K255) +(K268*K256)</f>
        <v>-5.9475731864276479E-3</v>
      </c>
      <c r="R268" s="73">
        <f>(I268*L254) + (J268*L255) + (K268*L256)</f>
        <v>-4.7085480101706862E-3</v>
      </c>
      <c r="S268" s="73">
        <f>(I268*M254) + (J268*M255) + (K268*M256)</f>
        <v>-5.1387636056761015E-3</v>
      </c>
      <c r="V268">
        <f t="shared" ref="V268:V270" si="44">Q268*$G$254</f>
        <v>-5.9475731864276485E-4</v>
      </c>
      <c r="W268">
        <f t="shared" ref="W268:W270" si="45">R268*$G$254</f>
        <v>-4.7085480101706864E-4</v>
      </c>
      <c r="X268">
        <f t="shared" ref="X268:X270" si="46">S268*$G$254</f>
        <v>-5.1387636056761019E-4</v>
      </c>
      <c r="AA268" s="31">
        <f t="shared" ref="AA268:AA270" si="47">E241+V268</f>
        <v>9.9405242681357239E-2</v>
      </c>
      <c r="AB268" s="31">
        <f t="shared" ref="AB268:AB270" si="48">F241+W268</f>
        <v>0.72952914519898293</v>
      </c>
      <c r="AC268" s="31">
        <f t="shared" ref="AC268:AC270" si="49">G241+X268</f>
        <v>0.67948612363943239</v>
      </c>
    </row>
    <row r="269" spans="4:29" x14ac:dyDescent="0.25">
      <c r="D269" s="8">
        <v>0</v>
      </c>
      <c r="E269" s="8">
        <v>1</v>
      </c>
      <c r="F269" s="8">
        <v>0</v>
      </c>
      <c r="G269" s="9">
        <v>1</v>
      </c>
      <c r="I269" s="76">
        <f>C240</f>
        <v>1</v>
      </c>
      <c r="J269" s="76">
        <f>C241</f>
        <v>1</v>
      </c>
      <c r="K269" s="76">
        <f>C242</f>
        <v>0</v>
      </c>
      <c r="Q269" s="73">
        <f>(I269*K254) +(J269*K255) +(K269*K256)</f>
        <v>2.3319681573644559E-3</v>
      </c>
      <c r="R269" s="73">
        <f>(I269*L254) + (J269*L255) + (K269*L256)</f>
        <v>2.0091328619781259E-3</v>
      </c>
      <c r="S269" s="73">
        <f>(I269*M254) + (J269*M255) + (K269*M256)</f>
        <v>2.5420502538173696E-3</v>
      </c>
      <c r="V269">
        <f t="shared" si="44"/>
        <v>2.3319681573644559E-4</v>
      </c>
      <c r="W269">
        <f t="shared" si="45"/>
        <v>2.0091328619781259E-4</v>
      </c>
      <c r="X269">
        <f t="shared" si="46"/>
        <v>2.5420502538173699E-4</v>
      </c>
      <c r="AA269" s="31">
        <f t="shared" si="47"/>
        <v>0.60023319681573639</v>
      </c>
      <c r="AB269" s="31">
        <f t="shared" si="48"/>
        <v>0.18020091328619781</v>
      </c>
      <c r="AC269" s="31">
        <f t="shared" si="49"/>
        <v>0.47025420502538173</v>
      </c>
    </row>
    <row r="270" spans="4:29" x14ac:dyDescent="0.25">
      <c r="I270" s="76">
        <f>D240</f>
        <v>0</v>
      </c>
      <c r="J270" s="76">
        <f>D241</f>
        <v>1</v>
      </c>
      <c r="K270" s="76">
        <f>D242</f>
        <v>1</v>
      </c>
      <c r="Q270" s="73">
        <f>(I270*K254) +(J270*K255) +(K270*K256)</f>
        <v>-5.2030922204938943E-3</v>
      </c>
      <c r="R270" s="73">
        <f>(I270*L254) + (J270*L255) + (K270*L256)</f>
        <v>-3.7809012619691479E-3</v>
      </c>
      <c r="S270" s="73">
        <f>(I270*M254) + (J270*M255) + (K270*M256)</f>
        <v>-4.106490499687282E-3</v>
      </c>
      <c r="V270">
        <f t="shared" si="44"/>
        <v>-5.2030922204938945E-4</v>
      </c>
      <c r="W270">
        <f t="shared" si="45"/>
        <v>-3.7809012619691482E-4</v>
      </c>
      <c r="X270">
        <f t="shared" si="46"/>
        <v>-4.1064904996872823E-4</v>
      </c>
      <c r="AA270" s="31">
        <f t="shared" si="47"/>
        <v>0.91947969077795066</v>
      </c>
      <c r="AB270" s="31">
        <f t="shared" si="48"/>
        <v>0.10962190987380309</v>
      </c>
      <c r="AC270" s="31">
        <f t="shared" si="49"/>
        <v>0.51958935095003134</v>
      </c>
    </row>
    <row r="277" spans="1:21" x14ac:dyDescent="0.25">
      <c r="A277" t="s">
        <v>56</v>
      </c>
    </row>
    <row r="279" spans="1:21" s="3" customFormat="1" x14ac:dyDescent="0.25">
      <c r="A279" s="2"/>
    </row>
    <row r="280" spans="1:21" x14ac:dyDescent="0.25">
      <c r="A280" s="54" t="s">
        <v>0</v>
      </c>
      <c r="B280" s="54"/>
      <c r="C280" s="54"/>
      <c r="D280" s="54"/>
      <c r="E280" s="70" t="s">
        <v>2</v>
      </c>
      <c r="F280" s="70"/>
      <c r="G280" s="70"/>
      <c r="H280" s="55" t="s">
        <v>4</v>
      </c>
      <c r="I280" s="55"/>
      <c r="J280" s="55"/>
      <c r="K280" s="53" t="s">
        <v>5</v>
      </c>
      <c r="L280" s="53"/>
      <c r="M280" s="53"/>
      <c r="N280" s="54" t="s">
        <v>6</v>
      </c>
      <c r="O280" s="54"/>
      <c r="P280" s="54"/>
      <c r="Q280" s="72" t="s">
        <v>7</v>
      </c>
      <c r="R280" s="27" t="s">
        <v>8</v>
      </c>
      <c r="S280" s="52" t="s">
        <v>9</v>
      </c>
      <c r="T280" s="52" t="s">
        <v>10</v>
      </c>
      <c r="U280" s="51" t="s">
        <v>11</v>
      </c>
    </row>
    <row r="281" spans="1:21" x14ac:dyDescent="0.25">
      <c r="A281" s="8">
        <v>1</v>
      </c>
      <c r="B281" s="8">
        <v>0</v>
      </c>
      <c r="C281" s="8">
        <v>1</v>
      </c>
      <c r="D281" s="9">
        <v>0</v>
      </c>
      <c r="E281" s="74">
        <f>AA267</f>
        <v>0.42023319681573645</v>
      </c>
      <c r="F281" s="74">
        <f>AB267</f>
        <v>0.88020091328619787</v>
      </c>
      <c r="G281" s="74">
        <f>AC267</f>
        <v>0.5502542050253818</v>
      </c>
      <c r="H281" s="21">
        <v>0.46</v>
      </c>
      <c r="I281" s="21">
        <v>0.72</v>
      </c>
      <c r="J281" s="22">
        <v>0.08</v>
      </c>
      <c r="K281" s="15">
        <f>(A281*E281)+(B281*E282)+(C281*E283)+(D281*E284) +H281</f>
        <v>1.4804663936314728</v>
      </c>
      <c r="L281" s="15">
        <f>(A281*F281)+ (B281*F282)+(C281*F283)+(D281*F284) +I281</f>
        <v>1.7804018265723955</v>
      </c>
      <c r="M281" s="15">
        <f>A281*G281 + B281*G282 + C281* G283 + D281*G284 +J281</f>
        <v>1.1005084100507636</v>
      </c>
      <c r="N281" s="17">
        <f t="shared" ref="N281:N283" si="50">1/(1+EXP(-K281))</f>
        <v>0.81464301637412884</v>
      </c>
      <c r="O281" s="18">
        <f t="shared" ref="O281:O283" si="51">1/(1+EXP(-L281))</f>
        <v>0.8557464762585999</v>
      </c>
      <c r="P281" s="18">
        <f t="shared" ref="P281:P283" si="52">1/(1+EXP(-M281))</f>
        <v>0.75035535420410504</v>
      </c>
      <c r="Q281" s="74">
        <f>W262</f>
        <v>0.29514577301009959</v>
      </c>
      <c r="R281" s="30">
        <v>0.69</v>
      </c>
      <c r="S281" s="29">
        <f>1/(1+EXP(-$S$88))</f>
        <v>0.78932405659396099</v>
      </c>
      <c r="T281" s="21">
        <v>1</v>
      </c>
      <c r="U281" s="15">
        <f>T281-S281</f>
        <v>0.21067594340603901</v>
      </c>
    </row>
    <row r="282" spans="1:21" x14ac:dyDescent="0.25">
      <c r="A282" s="8">
        <v>1</v>
      </c>
      <c r="B282" s="8">
        <v>0</v>
      </c>
      <c r="C282" s="8">
        <v>1</v>
      </c>
      <c r="D282" s="9">
        <v>1</v>
      </c>
      <c r="E282" s="74">
        <f t="shared" ref="E282:E284" si="53">AA268</f>
        <v>9.9405242681357239E-2</v>
      </c>
      <c r="F282" s="74">
        <f t="shared" ref="F282:F284" si="54">AB268</f>
        <v>0.72952914519898293</v>
      </c>
      <c r="G282" s="74">
        <f t="shared" ref="G282:G284" si="55">AC268</f>
        <v>0.67948612363943239</v>
      </c>
      <c r="H282" s="23"/>
      <c r="I282" s="23"/>
      <c r="J282" s="23"/>
      <c r="K282" s="15">
        <f>(A282*E281) +(B282*E282)+(C282*E283)+(D282*E284) +H281</f>
        <v>2.3999460844094234</v>
      </c>
      <c r="L282" s="15">
        <f>(A282*F281)+ (B282*F283)+(C282*F283)+(D282*F284) +I281</f>
        <v>1.8900237364461987</v>
      </c>
      <c r="M282" s="15">
        <f>(A282*G281) + (B282*G282) + (C282*G283) + (D282*G284) +J281</f>
        <v>1.6200977610007949</v>
      </c>
      <c r="N282" s="18">
        <f t="shared" si="50"/>
        <v>0.91682319208037222</v>
      </c>
      <c r="O282" s="18">
        <f t="shared" si="51"/>
        <v>0.86875823695216059</v>
      </c>
      <c r="P282" s="18">
        <f t="shared" si="52"/>
        <v>0.83480861180486254</v>
      </c>
      <c r="Q282" s="74">
        <f>W263</f>
        <v>0.24497877590110706</v>
      </c>
      <c r="R282" s="23"/>
      <c r="S282" s="29">
        <f>1/(1+EXP(-$S$89))</f>
        <v>0.7980643181785062</v>
      </c>
      <c r="T282" s="21">
        <v>1</v>
      </c>
      <c r="U282" s="15">
        <f>T282-S282</f>
        <v>0.2019356818214938</v>
      </c>
    </row>
    <row r="283" spans="1:21" x14ac:dyDescent="0.25">
      <c r="A283" s="8">
        <v>0</v>
      </c>
      <c r="B283" s="8">
        <v>1</v>
      </c>
      <c r="C283" s="8">
        <v>0</v>
      </c>
      <c r="D283" s="9">
        <v>1</v>
      </c>
      <c r="E283" s="74">
        <f t="shared" si="53"/>
        <v>0.60023319681573639</v>
      </c>
      <c r="F283" s="74">
        <f t="shared" si="54"/>
        <v>0.18020091328619781</v>
      </c>
      <c r="G283" s="74">
        <f t="shared" si="55"/>
        <v>0.47025420502538173</v>
      </c>
      <c r="H283" s="23"/>
      <c r="I283" s="23"/>
      <c r="J283" s="23"/>
      <c r="K283" s="15">
        <f>(A283*E281)+(B283*E282)+(C283*E283)+(D283*E284) + H281</f>
        <v>1.4788849334593079</v>
      </c>
      <c r="L283" s="15">
        <f>(A283*F281)+ (B283*F282)+(C283*F283)+(D283*F284) +I281</f>
        <v>1.5591510550727858</v>
      </c>
      <c r="M283" s="15">
        <f>A283*G281+B283*G282+C283*G283+D283*G284 + J281</f>
        <v>1.2790754745894639</v>
      </c>
      <c r="N283" s="18">
        <f t="shared" si="50"/>
        <v>0.81440409741313358</v>
      </c>
      <c r="O283" s="18">
        <f t="shared" si="51"/>
        <v>0.82623150115895894</v>
      </c>
      <c r="P283" s="18">
        <f t="shared" si="52"/>
        <v>0.78229236064914265</v>
      </c>
      <c r="Q283" s="74">
        <f>W264</f>
        <v>0.22507512859600681</v>
      </c>
      <c r="R283" s="23"/>
      <c r="S283" s="29">
        <f>1/(1+EXP(-$S$90))</f>
        <v>0.78933532197292133</v>
      </c>
      <c r="T283" s="21">
        <v>0</v>
      </c>
      <c r="U283" s="15">
        <f>T283-S283</f>
        <v>-0.78933532197292133</v>
      </c>
    </row>
    <row r="284" spans="1:21" x14ac:dyDescent="0.25">
      <c r="A284" s="5"/>
      <c r="B284" s="5"/>
      <c r="C284" s="5"/>
      <c r="D284" s="5"/>
      <c r="E284" s="74">
        <f t="shared" si="53"/>
        <v>0.91947969077795066</v>
      </c>
      <c r="F284" s="74">
        <f t="shared" si="54"/>
        <v>0.10962190987380309</v>
      </c>
      <c r="G284" s="74">
        <f t="shared" si="55"/>
        <v>0.51958935095003134</v>
      </c>
      <c r="H284" s="23"/>
      <c r="I284" s="23"/>
      <c r="J284" s="2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6" spans="1:21" s="3" customFormat="1" x14ac:dyDescent="0.25">
      <c r="A286" s="2"/>
    </row>
    <row r="288" spans="1:21" x14ac:dyDescent="0.25">
      <c r="K288" t="s">
        <v>42</v>
      </c>
    </row>
    <row r="289" spans="1:21" x14ac:dyDescent="0.25">
      <c r="K289" s="64" t="s">
        <v>29</v>
      </c>
      <c r="L289" s="65"/>
      <c r="M289" s="66"/>
      <c r="N289" s="67" t="s">
        <v>41</v>
      </c>
      <c r="O289" s="68"/>
      <c r="P289" s="69"/>
      <c r="S289" s="40" t="s">
        <v>30</v>
      </c>
      <c r="T289" s="42"/>
      <c r="U289" s="38" t="s">
        <v>11</v>
      </c>
    </row>
    <row r="290" spans="1:21" x14ac:dyDescent="0.25">
      <c r="K290" s="39">
        <f>K144 * (1-K144)</f>
        <v>0.15104409146732678</v>
      </c>
      <c r="L290" s="39">
        <f>L144 * (1-L144)</f>
        <v>0.12347973958217252</v>
      </c>
      <c r="M290" s="39">
        <f>M144 * (1-M144)</f>
        <v>0.18736987954752055</v>
      </c>
      <c r="N290" s="43">
        <f>(T295* Q281)</f>
        <v>1.0340030069074217E-2</v>
      </c>
      <c r="O290" s="43">
        <f>T295*Q282</f>
        <v>8.5824976697726971E-3</v>
      </c>
      <c r="P290" s="43">
        <f>T295*Q283</f>
        <v>7.8852005019357657E-3</v>
      </c>
      <c r="S290" s="39">
        <f>S$135* (1-S$135)</f>
        <v>0.16629159027601445</v>
      </c>
      <c r="T290" s="42"/>
      <c r="U290" s="39">
        <f>T281-S281</f>
        <v>0.21067594340603901</v>
      </c>
    </row>
    <row r="291" spans="1:21" x14ac:dyDescent="0.25">
      <c r="K291" s="39">
        <f>K145 * (1-K145)</f>
        <v>7.6254999051852221E-2</v>
      </c>
      <c r="L291" s="39">
        <f>L145 * (1-L145)</f>
        <v>0.11401935868032374</v>
      </c>
      <c r="M291" s="39">
        <f>M145 * (1-M145)</f>
        <v>0.13791222105591677</v>
      </c>
      <c r="N291" s="43">
        <f>T296*Q281</f>
        <v>9.6050712702525024E-3</v>
      </c>
      <c r="O291" s="43">
        <f>T296*Q282</f>
        <v>7.9724624826283084E-3</v>
      </c>
      <c r="P291" s="43">
        <f>T296*Q283</f>
        <v>7.32472848680071E-3</v>
      </c>
      <c r="S291" s="39">
        <f>S$136* (1-S$136)</f>
        <v>0.16115766222878222</v>
      </c>
      <c r="T291" s="42"/>
      <c r="U291" s="39">
        <f t="shared" ref="U291:U292" si="56">T282-S282</f>
        <v>0.2019356818214938</v>
      </c>
    </row>
    <row r="292" spans="1:21" x14ac:dyDescent="0.25">
      <c r="K292" s="39">
        <f>K146 * (1-K146)</f>
        <v>0.15104409146732678</v>
      </c>
      <c r="L292" s="39">
        <f>L146 * (1-L146)</f>
        <v>0.14349348899806208</v>
      </c>
      <c r="M292" s="39">
        <f>M146 * (1-M146)</f>
        <v>0.1702221237985338</v>
      </c>
      <c r="N292" s="43">
        <f>T297*Q281</f>
        <v>-3.8739264113530944E-2</v>
      </c>
      <c r="O292" s="43">
        <f>T297*Q282</f>
        <v>-3.2154610940397066E-2</v>
      </c>
      <c r="P292" s="43">
        <f>T297*Q283</f>
        <v>-2.9542164074188811E-2</v>
      </c>
      <c r="S292" s="39">
        <f>S$137* (1-S$137)</f>
        <v>0.16628507145882596</v>
      </c>
      <c r="T292" s="42"/>
      <c r="U292" s="39">
        <f t="shared" si="56"/>
        <v>-0.78933532197292133</v>
      </c>
    </row>
    <row r="294" spans="1:21" x14ac:dyDescent="0.25">
      <c r="K294" s="35"/>
      <c r="L294" s="35" t="s">
        <v>47</v>
      </c>
      <c r="M294" s="35"/>
      <c r="T294" s="35" t="s">
        <v>38</v>
      </c>
    </row>
    <row r="295" spans="1:21" x14ac:dyDescent="0.25">
      <c r="E295" s="35" t="s">
        <v>51</v>
      </c>
      <c r="F295" s="35"/>
      <c r="G295" s="35">
        <v>0.1</v>
      </c>
      <c r="K295" s="44">
        <f>N290*K290</f>
        <v>1.5618004475281553E-3</v>
      </c>
      <c r="L295" s="44">
        <f t="shared" ref="L295:L297" si="57">O290*L290</f>
        <v>1.0597645772281352E-3</v>
      </c>
      <c r="M295" s="44">
        <f t="shared" ref="M295:M297" si="58">P290*M290</f>
        <v>1.4774490682557529E-3</v>
      </c>
      <c r="T295" s="34">
        <f>S290*U290</f>
        <v>3.5033637661889848E-2</v>
      </c>
    </row>
    <row r="296" spans="1:21" x14ac:dyDescent="0.25">
      <c r="K296" s="44">
        <f t="shared" ref="K296:K297" si="59">N291*K291</f>
        <v>7.3243470060607762E-4</v>
      </c>
      <c r="L296" s="44">
        <f t="shared" si="57"/>
        <v>9.0901505937222144E-4</v>
      </c>
      <c r="M296" s="44">
        <f t="shared" si="58"/>
        <v>1.0101695742462302E-3</v>
      </c>
      <c r="T296" s="34">
        <f>S291*U291</f>
        <v>3.2543482402927135E-2</v>
      </c>
    </row>
    <row r="297" spans="1:21" x14ac:dyDescent="0.25">
      <c r="K297" s="44">
        <f t="shared" si="59"/>
        <v>-5.8513369521410981E-3</v>
      </c>
      <c r="L297" s="44">
        <f t="shared" si="57"/>
        <v>-4.6139773112128333E-3</v>
      </c>
      <c r="M297" s="44">
        <f t="shared" si="58"/>
        <v>-5.0287299103131651E-3</v>
      </c>
      <c r="T297" s="34">
        <f>S292*U292</f>
        <v>-0.13125468041924263</v>
      </c>
    </row>
    <row r="300" spans="1:21" x14ac:dyDescent="0.25">
      <c r="A300" s="1" t="s">
        <v>62</v>
      </c>
    </row>
    <row r="302" spans="1:21" x14ac:dyDescent="0.25">
      <c r="A302" s="16" t="s">
        <v>63</v>
      </c>
    </row>
    <row r="303" spans="1:21" x14ac:dyDescent="0.25">
      <c r="A303" s="16" t="s">
        <v>64</v>
      </c>
    </row>
    <row r="305" spans="2:14" x14ac:dyDescent="0.25">
      <c r="G305" t="s">
        <v>65</v>
      </c>
    </row>
    <row r="306" spans="2:14" x14ac:dyDescent="0.25">
      <c r="C306" t="s">
        <v>4</v>
      </c>
      <c r="G306" s="35"/>
      <c r="H306" s="35" t="s">
        <v>47</v>
      </c>
      <c r="I306" s="35"/>
      <c r="J306" t="s">
        <v>66</v>
      </c>
      <c r="K306" t="s">
        <v>67</v>
      </c>
      <c r="N306" t="s">
        <v>68</v>
      </c>
    </row>
    <row r="307" spans="2:14" x14ac:dyDescent="0.25">
      <c r="B307">
        <f>H281</f>
        <v>0.46</v>
      </c>
      <c r="C307">
        <f>I281</f>
        <v>0.72</v>
      </c>
      <c r="D307">
        <f>J281</f>
        <v>0.08</v>
      </c>
      <c r="G307" s="73">
        <f>K295</f>
        <v>1.5618004475281553E-3</v>
      </c>
      <c r="H307" s="73">
        <f t="shared" ref="H307:I307" si="60">L295</f>
        <v>1.0597645772281352E-3</v>
      </c>
      <c r="I307" s="73">
        <f t="shared" si="60"/>
        <v>1.4774490682557529E-3</v>
      </c>
      <c r="J307" s="73">
        <f>SUM(G307:I307)</f>
        <v>4.0990140930120432E-3</v>
      </c>
      <c r="K307">
        <f>J307*$G$295</f>
        <v>4.0990140930120432E-4</v>
      </c>
      <c r="N307" s="31">
        <f>K307+B307</f>
        <v>0.46040990140930121</v>
      </c>
    </row>
    <row r="308" spans="2:14" x14ac:dyDescent="0.25">
      <c r="G308" s="73">
        <f t="shared" ref="G308:I308" si="61">K296</f>
        <v>7.3243470060607762E-4</v>
      </c>
      <c r="H308" s="73">
        <f t="shared" si="61"/>
        <v>9.0901505937222144E-4</v>
      </c>
      <c r="I308" s="73">
        <f t="shared" si="61"/>
        <v>1.0101695742462302E-3</v>
      </c>
      <c r="J308" s="73">
        <f t="shared" ref="J308:J309" si="62">SUM(G308:I308)</f>
        <v>2.6516193342245292E-3</v>
      </c>
      <c r="K308">
        <f t="shared" ref="K308:K309" si="63">J308*$G$295</f>
        <v>2.6516193342245292E-4</v>
      </c>
      <c r="N308" s="31">
        <f>K308+C307</f>
        <v>0.72026516193342238</v>
      </c>
    </row>
    <row r="309" spans="2:14" x14ac:dyDescent="0.25">
      <c r="G309" s="73">
        <f t="shared" ref="G309:I309" si="64">K297</f>
        <v>-5.8513369521410981E-3</v>
      </c>
      <c r="H309" s="73">
        <f t="shared" si="64"/>
        <v>-4.6139773112128333E-3</v>
      </c>
      <c r="I309" s="73">
        <f t="shared" si="64"/>
        <v>-5.0287299103131651E-3</v>
      </c>
      <c r="J309" s="73">
        <f t="shared" si="62"/>
        <v>-1.5494044173667097E-2</v>
      </c>
      <c r="K309">
        <f t="shared" si="63"/>
        <v>-1.5494044173667097E-3</v>
      </c>
      <c r="N309" s="31">
        <f>K309+D307</f>
        <v>7.8450595582633287E-2</v>
      </c>
    </row>
    <row r="310" spans="2:14" x14ac:dyDescent="0.25">
      <c r="F310" t="s">
        <v>66</v>
      </c>
      <c r="G310" s="73">
        <f>SUM(G307:G309)</f>
        <v>-3.5571018040068654E-3</v>
      </c>
      <c r="H310" s="73">
        <f t="shared" ref="H310:I310" si="65">SUM(H307:H309)</f>
        <v>-2.6451976746124767E-3</v>
      </c>
      <c r="I310" s="73">
        <f t="shared" si="65"/>
        <v>-2.5411112678111821E-3</v>
      </c>
    </row>
    <row r="311" spans="2:14" x14ac:dyDescent="0.25">
      <c r="F311" t="s">
        <v>67</v>
      </c>
      <c r="G311">
        <f>G310*$G$295</f>
        <v>-3.5571018040068654E-4</v>
      </c>
      <c r="H311">
        <f t="shared" ref="H311:I311" si="66">H310*$G$295</f>
        <v>-2.6451976746124766E-4</v>
      </c>
      <c r="I311">
        <f t="shared" si="66"/>
        <v>-2.5411112678111822E-4</v>
      </c>
    </row>
    <row r="315" spans="2:14" x14ac:dyDescent="0.25">
      <c r="C315" t="s">
        <v>8</v>
      </c>
      <c r="F315" t="s">
        <v>69</v>
      </c>
      <c r="I315" t="s">
        <v>70</v>
      </c>
      <c r="N315" t="s">
        <v>71</v>
      </c>
    </row>
    <row r="316" spans="2:14" x14ac:dyDescent="0.25">
      <c r="C316">
        <f>R281</f>
        <v>0.69</v>
      </c>
      <c r="F316" s="31">
        <f>T295</f>
        <v>3.5033637661889848E-2</v>
      </c>
      <c r="I316">
        <f>F319 * $G$295</f>
        <v>-6.3677560354425651E-3</v>
      </c>
      <c r="N316">
        <f>C316 +I316</f>
        <v>0.68363224396455735</v>
      </c>
    </row>
    <row r="317" spans="2:14" x14ac:dyDescent="0.25">
      <c r="F317" s="31">
        <f t="shared" ref="F317:F318" si="67">T296</f>
        <v>3.2543482402927135E-2</v>
      </c>
    </row>
    <row r="318" spans="2:14" x14ac:dyDescent="0.25">
      <c r="F318" s="31">
        <f t="shared" si="67"/>
        <v>-0.13125468041924263</v>
      </c>
    </row>
    <row r="319" spans="2:14" x14ac:dyDescent="0.25">
      <c r="E319" t="s">
        <v>72</v>
      </c>
      <c r="F319" s="31">
        <f>SUM(F316:F318)</f>
        <v>-6.367756035442565E-2</v>
      </c>
    </row>
    <row r="321" spans="1:21" s="3" customFormat="1" x14ac:dyDescent="0.25">
      <c r="A321" s="2"/>
    </row>
    <row r="322" spans="1:21" x14ac:dyDescent="0.25">
      <c r="A322" s="55" t="s">
        <v>0</v>
      </c>
      <c r="B322" s="55"/>
      <c r="C322" s="55"/>
      <c r="D322" s="55"/>
      <c r="E322" s="55" t="s">
        <v>2</v>
      </c>
      <c r="F322" s="55"/>
      <c r="G322" s="55"/>
      <c r="H322" s="77" t="s">
        <v>4</v>
      </c>
      <c r="I322" s="77"/>
      <c r="J322" s="77"/>
      <c r="K322" s="53" t="s">
        <v>5</v>
      </c>
      <c r="L322" s="53"/>
      <c r="M322" s="53"/>
      <c r="N322" s="55" t="s">
        <v>6</v>
      </c>
      <c r="O322" s="55"/>
      <c r="P322" s="55"/>
      <c r="Q322" s="52" t="s">
        <v>7</v>
      </c>
      <c r="R322" s="78" t="s">
        <v>8</v>
      </c>
      <c r="S322" s="52" t="s">
        <v>9</v>
      </c>
      <c r="T322" s="52" t="s">
        <v>10</v>
      </c>
      <c r="U322" s="51" t="s">
        <v>11</v>
      </c>
    </row>
    <row r="323" spans="1:21" x14ac:dyDescent="0.25">
      <c r="A323" s="21">
        <v>1</v>
      </c>
      <c r="B323" s="21">
        <v>0</v>
      </c>
      <c r="C323" s="21">
        <v>1</v>
      </c>
      <c r="D323" s="22">
        <v>0</v>
      </c>
      <c r="E323" s="29">
        <f>E281</f>
        <v>0.42023319681573645</v>
      </c>
      <c r="F323" s="29">
        <f t="shared" ref="F323:G323" si="68">F281</f>
        <v>0.88020091328619787</v>
      </c>
      <c r="G323" s="29">
        <f t="shared" si="68"/>
        <v>0.5502542050253818</v>
      </c>
      <c r="H323" s="79">
        <f>N307</f>
        <v>0.46040990140930121</v>
      </c>
      <c r="I323" s="79">
        <f>N308</f>
        <v>0.72026516193342238</v>
      </c>
      <c r="J323" s="80">
        <f>N309</f>
        <v>7.8450595582633287E-2</v>
      </c>
      <c r="K323" s="15">
        <f>(A323*E323)+(B323*E324)+(C323*E325)+(D323*E326) +H323</f>
        <v>1.4808762950407741</v>
      </c>
      <c r="L323" s="15">
        <f>(A323*F323)+ (B323*F324)+(C323*F325)+(D323*F326) +I323</f>
        <v>1.7806669885058179</v>
      </c>
      <c r="M323" s="15">
        <f>A323*G323 + B323*G324 + C323* G325 + D323*G326 +J323</f>
        <v>1.0989590056333969</v>
      </c>
      <c r="N323" s="28">
        <f t="shared" ref="N323:N325" si="69">1/(1+EXP(-K323))</f>
        <v>0.81470490341097745</v>
      </c>
      <c r="O323" s="29">
        <f t="shared" ref="O323:O325" si="70">1/(1+EXP(-L323))</f>
        <v>0.8557792059386119</v>
      </c>
      <c r="P323" s="29">
        <f t="shared" ref="P323:P325" si="71">1/(1+EXP(-M323))</f>
        <v>0.7500650037958605</v>
      </c>
      <c r="Q323" s="29">
        <f>Q281</f>
        <v>0.29514577301009959</v>
      </c>
      <c r="R323" s="81">
        <f>N316</f>
        <v>0.68363224396455735</v>
      </c>
      <c r="S323" s="29">
        <f>1/(1+EXP(-$S$88))</f>
        <v>0.78932405659396099</v>
      </c>
      <c r="T323" s="21">
        <v>1</v>
      </c>
      <c r="U323" s="15">
        <f>T323-S323</f>
        <v>0.21067594340603901</v>
      </c>
    </row>
    <row r="324" spans="1:21" x14ac:dyDescent="0.25">
      <c r="A324" s="21">
        <v>1</v>
      </c>
      <c r="B324" s="21">
        <v>0</v>
      </c>
      <c r="C324" s="21">
        <v>1</v>
      </c>
      <c r="D324" s="22">
        <v>1</v>
      </c>
      <c r="E324" s="29">
        <f t="shared" ref="E324:G326" si="72">E282</f>
        <v>9.9405242681357239E-2</v>
      </c>
      <c r="F324" s="29">
        <f t="shared" si="72"/>
        <v>0.72952914519898293</v>
      </c>
      <c r="G324" s="29">
        <f t="shared" si="72"/>
        <v>0.67948612363943239</v>
      </c>
      <c r="H324" s="23"/>
      <c r="I324" s="23"/>
      <c r="J324" s="23"/>
      <c r="K324" s="15">
        <f>(A324*E323) +(B324*E324)+(C324*E325)+(D324*E326) +H323</f>
        <v>2.4003559858187247</v>
      </c>
      <c r="L324" s="15">
        <f>(A324*F323)+ (B324*F325)+(C324*F325)+(D324*F326) +I323</f>
        <v>1.8902888983796211</v>
      </c>
      <c r="M324" s="15">
        <f>(A324*G323) + (B324*G324) + (C324*G325) + (D324*G326) +J323</f>
        <v>1.6185483565834282</v>
      </c>
      <c r="N324" s="29">
        <f t="shared" si="69"/>
        <v>0.91685444517665404</v>
      </c>
      <c r="O324" s="29">
        <f t="shared" si="70"/>
        <v>0.86878846706039592</v>
      </c>
      <c r="P324" s="29">
        <f t="shared" si="71"/>
        <v>0.83459483313198257</v>
      </c>
      <c r="Q324" s="29">
        <f t="shared" ref="Q324:Q325" si="73">Q282</f>
        <v>0.24497877590110706</v>
      </c>
      <c r="R324" s="23"/>
      <c r="S324" s="29">
        <f>1/(1+EXP(-$S$89))</f>
        <v>0.7980643181785062</v>
      </c>
      <c r="T324" s="21">
        <v>1</v>
      </c>
      <c r="U324" s="15">
        <f>T324-S324</f>
        <v>0.2019356818214938</v>
      </c>
    </row>
    <row r="325" spans="1:21" x14ac:dyDescent="0.25">
      <c r="A325" s="21">
        <v>0</v>
      </c>
      <c r="B325" s="21">
        <v>1</v>
      </c>
      <c r="C325" s="21">
        <v>0</v>
      </c>
      <c r="D325" s="22">
        <v>1</v>
      </c>
      <c r="E325" s="29">
        <f t="shared" si="72"/>
        <v>0.60023319681573639</v>
      </c>
      <c r="F325" s="29">
        <f t="shared" si="72"/>
        <v>0.18020091328619781</v>
      </c>
      <c r="G325" s="29">
        <f t="shared" si="72"/>
        <v>0.47025420502538173</v>
      </c>
      <c r="H325" s="23"/>
      <c r="I325" s="23"/>
      <c r="J325" s="23"/>
      <c r="K325" s="15">
        <f>(A325*E323)+(B325*E324)+(C325*E325)+(D325*E326) + H323</f>
        <v>1.4792948348686092</v>
      </c>
      <c r="L325" s="15">
        <f>(A325*F323)+ (B325*F324)+(C325*F325)+(D325*F326) +I323</f>
        <v>1.5594162170062082</v>
      </c>
      <c r="M325" s="15">
        <f>A325*G323+B325*G324+C325*G325+D325*G326 + J323</f>
        <v>1.2775260701720972</v>
      </c>
      <c r="N325" s="29">
        <f t="shared" si="69"/>
        <v>0.81446604605271178</v>
      </c>
      <c r="O325" s="29">
        <f t="shared" si="70"/>
        <v>0.8262695679620945</v>
      </c>
      <c r="P325" s="29">
        <f t="shared" si="71"/>
        <v>0.78202836458248159</v>
      </c>
      <c r="Q325" s="29">
        <f t="shared" si="73"/>
        <v>0.22507512859600681</v>
      </c>
      <c r="R325" s="23"/>
      <c r="S325" s="29">
        <f>1/(1+EXP(-$S$90))</f>
        <v>0.78933532197292133</v>
      </c>
      <c r="T325" s="21">
        <v>0</v>
      </c>
      <c r="U325" s="15">
        <f>T325-S325</f>
        <v>-0.78933532197292133</v>
      </c>
    </row>
    <row r="326" spans="1:21" x14ac:dyDescent="0.25">
      <c r="A326" s="23"/>
      <c r="B326" s="23"/>
      <c r="C326" s="23"/>
      <c r="D326" s="23"/>
      <c r="E326" s="29">
        <f t="shared" si="72"/>
        <v>0.91947969077795066</v>
      </c>
      <c r="F326" s="29">
        <f t="shared" si="72"/>
        <v>0.10962190987380309</v>
      </c>
      <c r="G326" s="29">
        <f t="shared" si="72"/>
        <v>0.51958935095003134</v>
      </c>
      <c r="H326" s="23"/>
      <c r="I326" s="23"/>
      <c r="J326" s="2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8" spans="1:21" s="3" customFormat="1" x14ac:dyDescent="0.25">
      <c r="A328" s="2"/>
    </row>
    <row r="330" spans="1:21" x14ac:dyDescent="0.25">
      <c r="K330" t="s">
        <v>42</v>
      </c>
    </row>
    <row r="331" spans="1:21" x14ac:dyDescent="0.25">
      <c r="K331" s="64" t="s">
        <v>29</v>
      </c>
      <c r="L331" s="65"/>
      <c r="M331" s="66"/>
      <c r="N331" s="67" t="s">
        <v>41</v>
      </c>
      <c r="O331" s="68"/>
      <c r="P331" s="69"/>
      <c r="S331" s="40" t="s">
        <v>30</v>
      </c>
      <c r="T331" s="42"/>
      <c r="U331" s="38" t="s">
        <v>11</v>
      </c>
    </row>
    <row r="332" spans="1:21" x14ac:dyDescent="0.25">
      <c r="K332" s="39">
        <f>K290</f>
        <v>0.15104409146732678</v>
      </c>
      <c r="L332" s="39">
        <f t="shared" ref="L332:M332" si="74">L290</f>
        <v>0.12347973958217252</v>
      </c>
      <c r="M332" s="39">
        <f t="shared" si="74"/>
        <v>0.18736987954752055</v>
      </c>
      <c r="N332" s="43">
        <f>N290</f>
        <v>1.0340030069074217E-2</v>
      </c>
      <c r="O332" s="43">
        <f t="shared" ref="O332:P332" si="75">O290</f>
        <v>8.5824976697726971E-3</v>
      </c>
      <c r="P332" s="43">
        <f t="shared" si="75"/>
        <v>7.8852005019357657E-3</v>
      </c>
      <c r="S332" s="39">
        <f>S$135* (1-S$135)</f>
        <v>0.16629159027601445</v>
      </c>
      <c r="T332" s="42"/>
      <c r="U332" s="39">
        <f>T323-S323</f>
        <v>0.21067594340603901</v>
      </c>
    </row>
    <row r="333" spans="1:21" x14ac:dyDescent="0.25">
      <c r="K333" s="39">
        <f t="shared" ref="K333:M334" si="76">K291</f>
        <v>7.6254999051852221E-2</v>
      </c>
      <c r="L333" s="39">
        <f t="shared" si="76"/>
        <v>0.11401935868032374</v>
      </c>
      <c r="M333" s="39">
        <f t="shared" si="76"/>
        <v>0.13791222105591677</v>
      </c>
      <c r="N333" s="43">
        <f t="shared" ref="N333:P334" si="77">N291</f>
        <v>9.6050712702525024E-3</v>
      </c>
      <c r="O333" s="43">
        <f t="shared" si="77"/>
        <v>7.9724624826283084E-3</v>
      </c>
      <c r="P333" s="43">
        <f t="shared" si="77"/>
        <v>7.32472848680071E-3</v>
      </c>
      <c r="S333" s="39">
        <f>S$136* (1-S$136)</f>
        <v>0.16115766222878222</v>
      </c>
      <c r="T333" s="42"/>
      <c r="U333" s="39">
        <f t="shared" ref="U333:U334" si="78">T324-S324</f>
        <v>0.2019356818214938</v>
      </c>
    </row>
    <row r="334" spans="1:21" x14ac:dyDescent="0.25">
      <c r="K334" s="39">
        <f t="shared" si="76"/>
        <v>0.15104409146732678</v>
      </c>
      <c r="L334" s="39">
        <f t="shared" si="76"/>
        <v>0.14349348899806208</v>
      </c>
      <c r="M334" s="39">
        <f t="shared" si="76"/>
        <v>0.1702221237985338</v>
      </c>
      <c r="N334" s="43">
        <f t="shared" si="77"/>
        <v>-3.8739264113530944E-2</v>
      </c>
      <c r="O334" s="43">
        <f t="shared" si="77"/>
        <v>-3.2154610940397066E-2</v>
      </c>
      <c r="P334" s="43">
        <f t="shared" si="77"/>
        <v>-2.9542164074188811E-2</v>
      </c>
      <c r="S334" s="39">
        <f>S$137* (1-S$137)</f>
        <v>0.16628507145882596</v>
      </c>
      <c r="T334" s="42"/>
      <c r="U334" s="39">
        <f t="shared" si="78"/>
        <v>-0.78933532197292133</v>
      </c>
    </row>
    <row r="336" spans="1:21" x14ac:dyDescent="0.25">
      <c r="K336" s="35"/>
      <c r="L336" s="35" t="s">
        <v>47</v>
      </c>
      <c r="M336" s="35"/>
      <c r="T336" s="35" t="s">
        <v>38</v>
      </c>
    </row>
    <row r="337" spans="5:20" x14ac:dyDescent="0.25">
      <c r="E337" s="35" t="s">
        <v>51</v>
      </c>
      <c r="F337" s="35"/>
      <c r="G337" s="35">
        <v>0.1</v>
      </c>
      <c r="K337" s="44">
        <f>K295</f>
        <v>1.5618004475281553E-3</v>
      </c>
      <c r="L337" s="44">
        <f t="shared" ref="L337:M337" si="79">L295</f>
        <v>1.0597645772281352E-3</v>
      </c>
      <c r="M337" s="44">
        <f t="shared" si="79"/>
        <v>1.4774490682557529E-3</v>
      </c>
      <c r="T337" s="34">
        <f>S332*U332</f>
        <v>3.5033637661889848E-2</v>
      </c>
    </row>
    <row r="338" spans="5:20" x14ac:dyDescent="0.25">
      <c r="K338" s="44">
        <f t="shared" ref="K338:M339" si="80">K296</f>
        <v>7.3243470060607762E-4</v>
      </c>
      <c r="L338" s="44">
        <f t="shared" si="80"/>
        <v>9.0901505937222144E-4</v>
      </c>
      <c r="M338" s="44">
        <f t="shared" si="80"/>
        <v>1.0101695742462302E-3</v>
      </c>
      <c r="T338" s="34">
        <f>S333*U333</f>
        <v>3.2543482402927135E-2</v>
      </c>
    </row>
    <row r="339" spans="5:20" x14ac:dyDescent="0.25">
      <c r="K339" s="44">
        <f t="shared" si="80"/>
        <v>-5.8513369521410981E-3</v>
      </c>
      <c r="L339" s="44">
        <f t="shared" si="80"/>
        <v>-4.6139773112128333E-3</v>
      </c>
      <c r="M339" s="44">
        <f t="shared" si="80"/>
        <v>-5.0287299103131651E-3</v>
      </c>
      <c r="T339" s="34">
        <f>S334*U334</f>
        <v>-0.13125468041924263</v>
      </c>
    </row>
  </sheetData>
  <mergeCells count="80">
    <mergeCell ref="N322:P322"/>
    <mergeCell ref="D266:G266"/>
    <mergeCell ref="A322:D322"/>
    <mergeCell ref="E322:G322"/>
    <mergeCell ref="H322:J322"/>
    <mergeCell ref="K322:M322"/>
    <mergeCell ref="A280:D280"/>
    <mergeCell ref="E280:G280"/>
    <mergeCell ref="H280:J280"/>
    <mergeCell ref="K280:M280"/>
    <mergeCell ref="N280:P280"/>
    <mergeCell ref="A239:D239"/>
    <mergeCell ref="E239:G239"/>
    <mergeCell ref="H239:J239"/>
    <mergeCell ref="K239:M239"/>
    <mergeCell ref="N239:P239"/>
    <mergeCell ref="A210:D210"/>
    <mergeCell ref="E210:G210"/>
    <mergeCell ref="H210:J210"/>
    <mergeCell ref="K210:M210"/>
    <mergeCell ref="N210:P210"/>
    <mergeCell ref="K194:M194"/>
    <mergeCell ref="N194:P194"/>
    <mergeCell ref="A160:D160"/>
    <mergeCell ref="E160:G160"/>
    <mergeCell ref="H160:J160"/>
    <mergeCell ref="K160:M160"/>
    <mergeCell ref="N160:P160"/>
    <mergeCell ref="K169:N169"/>
    <mergeCell ref="A185:D185"/>
    <mergeCell ref="E185:G185"/>
    <mergeCell ref="H185:J185"/>
    <mergeCell ref="K185:M185"/>
    <mergeCell ref="N185:P185"/>
    <mergeCell ref="K150:N150"/>
    <mergeCell ref="A101:D101"/>
    <mergeCell ref="E101:G101"/>
    <mergeCell ref="H101:J101"/>
    <mergeCell ref="K101:M101"/>
    <mergeCell ref="N101:P101"/>
    <mergeCell ref="A115:D115"/>
    <mergeCell ref="E115:G115"/>
    <mergeCell ref="H115:J115"/>
    <mergeCell ref="K115:M115"/>
    <mergeCell ref="N115:P115"/>
    <mergeCell ref="A134:D134"/>
    <mergeCell ref="E134:G134"/>
    <mergeCell ref="H134:J134"/>
    <mergeCell ref="K134:M134"/>
    <mergeCell ref="N134:P134"/>
    <mergeCell ref="A75:D75"/>
    <mergeCell ref="E75:G75"/>
    <mergeCell ref="H75:J75"/>
    <mergeCell ref="K75:M75"/>
    <mergeCell ref="N75:P75"/>
    <mergeCell ref="A87:D87"/>
    <mergeCell ref="E87:G87"/>
    <mergeCell ref="H87:J87"/>
    <mergeCell ref="K87:M87"/>
    <mergeCell ref="N87:P87"/>
    <mergeCell ref="A39:D39"/>
    <mergeCell ref="E39:G39"/>
    <mergeCell ref="H39:J39"/>
    <mergeCell ref="K39:M39"/>
    <mergeCell ref="N39:P39"/>
    <mergeCell ref="A55:D55"/>
    <mergeCell ref="E55:G55"/>
    <mergeCell ref="H55:J55"/>
    <mergeCell ref="K55:M55"/>
    <mergeCell ref="N55:P55"/>
    <mergeCell ref="A28:D28"/>
    <mergeCell ref="E28:G28"/>
    <mergeCell ref="H28:J28"/>
    <mergeCell ref="K28:M28"/>
    <mergeCell ref="N28:P28"/>
    <mergeCell ref="A16:D16"/>
    <mergeCell ref="E16:G16"/>
    <mergeCell ref="H16:J16"/>
    <mergeCell ref="K16:M16"/>
    <mergeCell ref="N16:P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</dc:creator>
  <cp:lastModifiedBy>vidhya</cp:lastModifiedBy>
  <dcterms:created xsi:type="dcterms:W3CDTF">2018-10-07T09:36:31Z</dcterms:created>
  <dcterms:modified xsi:type="dcterms:W3CDTF">2018-10-08T10:29:59Z</dcterms:modified>
</cp:coreProperties>
</file>