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ΕΛΕΝΑ\Downloads\"/>
    </mc:Choice>
  </mc:AlternateContent>
  <xr:revisionPtr revIDLastSave="0" documentId="13_ncr:1_{2CE9B2AA-44B0-462D-BBFF-CCCDF1ADF866}" xr6:coauthVersionLast="47" xr6:coauthVersionMax="47" xr10:uidLastSave="{00000000-0000-0000-0000-000000000000}"/>
  <bookViews>
    <workbookView xWindow="225" yWindow="930" windowWidth="15375" windowHeight="8895" tabRatio="500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2" i="1" l="1"/>
  <c r="L32" i="1"/>
  <c r="N31" i="1"/>
  <c r="N30" i="1"/>
  <c r="N32" i="1" s="1"/>
  <c r="F30" i="1"/>
  <c r="F31" i="1"/>
  <c r="G31" i="1" l="1"/>
  <c r="B35" i="1"/>
  <c r="B34" i="1"/>
  <c r="L17" i="1" s="1"/>
  <c r="B31" i="1"/>
  <c r="B30" i="1"/>
  <c r="L13" i="1" s="1"/>
  <c r="B29" i="1"/>
  <c r="I26" i="1"/>
  <c r="I25" i="1"/>
  <c r="I24" i="1"/>
  <c r="I21" i="1"/>
  <c r="L20" i="1"/>
  <c r="I20" i="1"/>
  <c r="L19" i="1"/>
  <c r="I19" i="1"/>
  <c r="F19" i="1"/>
  <c r="L18" i="1"/>
  <c r="I18" i="1"/>
  <c r="I17" i="1"/>
  <c r="I16" i="1"/>
  <c r="L15" i="1"/>
  <c r="O31" i="1" s="1"/>
  <c r="L14" i="1"/>
  <c r="L12" i="1"/>
  <c r="I12" i="1"/>
  <c r="E11" i="1"/>
  <c r="I9" i="1"/>
  <c r="I8" i="1"/>
  <c r="I7" i="1"/>
  <c r="I6" i="1"/>
  <c r="M15" i="1" l="1"/>
  <c r="O30" i="1"/>
  <c r="O32" i="1" s="1"/>
  <c r="M20" i="1"/>
</calcChain>
</file>

<file path=xl/sharedStrings.xml><?xml version="1.0" encoding="utf-8"?>
<sst xmlns="http://schemas.openxmlformats.org/spreadsheetml/2006/main" count="87" uniqueCount="60">
  <si>
    <t>Mass Flows</t>
  </si>
  <si>
    <t>(kg/hr)</t>
  </si>
  <si>
    <t>Energy Flows</t>
  </si>
  <si>
    <t>(MJ/hr)</t>
  </si>
  <si>
    <t>μετατροπές σε Λ.Μ</t>
  </si>
  <si>
    <t>(kg or MJ/kg Cyclopentanone)</t>
  </si>
  <si>
    <t>είσοδοι</t>
  </si>
  <si>
    <t>s-117</t>
  </si>
  <si>
    <t>s-606</t>
  </si>
  <si>
    <t>s-706</t>
  </si>
  <si>
    <t>s-133</t>
  </si>
  <si>
    <t>s-110</t>
  </si>
  <si>
    <t>Εκπομπες (stexp)</t>
  </si>
  <si>
    <t>olive_kernel</t>
  </si>
  <si>
    <t>olive kernel</t>
  </si>
  <si>
    <t>NOx</t>
  </si>
  <si>
    <t>water</t>
  </si>
  <si>
    <t>ClOx</t>
  </si>
  <si>
    <t>xylose</t>
  </si>
  <si>
    <t>hydrogen</t>
  </si>
  <si>
    <t>CO2</t>
  </si>
  <si>
    <t>cyclohexane</t>
  </si>
  <si>
    <t>toluene</t>
  </si>
  <si>
    <t>Ενεργειακές απαιτήσεις</t>
  </si>
  <si>
    <t>total</t>
  </si>
  <si>
    <t>Steam Explosion</t>
  </si>
  <si>
    <t>Θέρμανση</t>
  </si>
  <si>
    <t>FeedSteam</t>
  </si>
  <si>
    <t>έξοδοι</t>
  </si>
  <si>
    <t>s-704</t>
  </si>
  <si>
    <t>s-707</t>
  </si>
  <si>
    <t>s-710</t>
  </si>
  <si>
    <t>s-712</t>
  </si>
  <si>
    <t>s-711</t>
  </si>
  <si>
    <t>stexp_solids</t>
  </si>
  <si>
    <t>Xylose</t>
  </si>
  <si>
    <t>Dist1</t>
  </si>
  <si>
    <t>Dist2</t>
  </si>
  <si>
    <t>cyclopen</t>
  </si>
  <si>
    <t>Ψύξη</t>
  </si>
  <si>
    <t>Furfeed</t>
  </si>
  <si>
    <t>furfural</t>
  </si>
  <si>
    <t>cyclopen (waste)</t>
  </si>
  <si>
    <t>CyclReac</t>
  </si>
  <si>
    <t>cyclopent (pure)</t>
  </si>
  <si>
    <t>συμπροιοντα</t>
  </si>
  <si>
    <t>glycerol</t>
  </si>
  <si>
    <t>συμπροιόντα</t>
  </si>
  <si>
    <t>heat</t>
  </si>
  <si>
    <t>electricity</t>
  </si>
  <si>
    <t>Ενεργειακές Απαιτήσεις</t>
  </si>
  <si>
    <t>XylFeed</t>
  </si>
  <si>
    <t>FurFeed</t>
  </si>
  <si>
    <t>refrigeration</t>
  </si>
  <si>
    <t>dist1</t>
  </si>
  <si>
    <t>wpump</t>
  </si>
  <si>
    <t>qreboil</t>
  </si>
  <si>
    <t>dist2</t>
  </si>
  <si>
    <t>actual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</si>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</sst>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</font>
    <font>
      <sz val="12"/>
      <color theme="1"/>
      <name val="Calibri"/>
      <family val="2"/>
      <charset val="16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C0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06E0C"/>
        <bgColor rgb="FF808080"/>
      </patternFill>
    </fill>
    <fill>
      <patternFill patternType="solid">
        <fgColor rgb="FFA1467E"/>
        <bgColor rgb="FF993366"/>
      </patternFill>
    </fill>
    <fill>
      <patternFill patternType="solid">
        <fgColor theme="9"/>
        <bgColor rgb="FF92D050"/>
      </patternFill>
    </fill>
    <fill>
      <patternFill patternType="solid">
        <fgColor rgb="FF069A2E"/>
        <bgColor rgb="FF339966"/>
      </patternFill>
    </fill>
    <fill>
      <patternFill patternType="solid">
        <fgColor theme="4"/>
        <bgColor rgb="FF666699"/>
      </patternFill>
    </fill>
    <fill>
      <patternFill patternType="solid">
        <fgColor rgb="FFFF0000"/>
        <bgColor rgb="FFC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69A2E"/>
      <rgbColor rgb="FF000080"/>
      <rgbColor rgb="FF706E0C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B20" zoomScale="90" zoomScaleNormal="90" workbookViewId="0">
      <selection activeCell="K33" sqref="K33"/>
    </sheetView>
  </sheetViews>
  <sheetFormatPr defaultColWidth="8.5703125" defaultRowHeight="15" x14ac:dyDescent="0.25"/>
  <cols>
    <col min="1" max="1" width="22" customWidth="1"/>
    <col min="8" max="8" width="16.28515625" customWidth="1"/>
    <col min="11" max="11" width="26.57031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0</v>
      </c>
      <c r="B2" t="s">
        <v>1</v>
      </c>
    </row>
    <row r="3" spans="1:15" x14ac:dyDescent="0.25">
      <c r="A3" t="s">
        <v>2</v>
      </c>
      <c r="B3" t="s">
        <v>3</v>
      </c>
    </row>
    <row r="4" spans="1:15" ht="15.75" x14ac:dyDescent="0.25">
      <c r="I4" s="2" t="s">
        <v>4</v>
      </c>
      <c r="J4" s="2"/>
      <c r="K4" t="s">
        <v>5</v>
      </c>
    </row>
    <row r="5" spans="1:15" x14ac:dyDescent="0.25">
      <c r="A5" s="3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H5" s="3" t="s">
        <v>6</v>
      </c>
      <c r="K5" s="4" t="s">
        <v>12</v>
      </c>
    </row>
    <row r="6" spans="1:15" x14ac:dyDescent="0.25">
      <c r="A6" t="s">
        <v>13</v>
      </c>
      <c r="E6">
        <v>22815.4</v>
      </c>
      <c r="H6" t="s">
        <v>14</v>
      </c>
      <c r="I6">
        <f>E6/$F$16</f>
        <v>11.689414899067529</v>
      </c>
      <c r="K6" t="s">
        <v>15</v>
      </c>
      <c r="L6">
        <v>4.6757659596270103E-2</v>
      </c>
    </row>
    <row r="7" spans="1:15" x14ac:dyDescent="0.25">
      <c r="A7" t="s">
        <v>16</v>
      </c>
      <c r="F7">
        <v>11407.7</v>
      </c>
      <c r="H7" t="s">
        <v>16</v>
      </c>
      <c r="I7">
        <f>F7/$F$16</f>
        <v>5.8447074495337645</v>
      </c>
      <c r="K7" t="s">
        <v>17</v>
      </c>
      <c r="L7">
        <v>3.9744010656829601E-2</v>
      </c>
    </row>
    <row r="8" spans="1:15" x14ac:dyDescent="0.25">
      <c r="A8" t="s">
        <v>18</v>
      </c>
      <c r="B8">
        <v>3960.56</v>
      </c>
      <c r="H8" t="s">
        <v>19</v>
      </c>
      <c r="I8">
        <f>C9/F16</f>
        <v>8.173993237011988E-2</v>
      </c>
      <c r="K8" t="s">
        <v>20</v>
      </c>
      <c r="L8">
        <v>2.75979069703014</v>
      </c>
    </row>
    <row r="9" spans="1:15" x14ac:dyDescent="0.25">
      <c r="A9" t="s">
        <v>19</v>
      </c>
      <c r="C9">
        <v>159.54</v>
      </c>
      <c r="H9" t="s">
        <v>21</v>
      </c>
      <c r="I9">
        <f>D10/F16</f>
        <v>4.3119172046316219E-2</v>
      </c>
    </row>
    <row r="10" spans="1:15" x14ac:dyDescent="0.25">
      <c r="A10" t="s">
        <v>22</v>
      </c>
      <c r="D10">
        <v>84.16</v>
      </c>
      <c r="K10" s="5" t="s">
        <v>23</v>
      </c>
    </row>
    <row r="11" spans="1:15" x14ac:dyDescent="0.25">
      <c r="A11" s="6" t="s">
        <v>24</v>
      </c>
      <c r="B11" s="6"/>
      <c r="C11" s="6"/>
      <c r="D11" s="6"/>
      <c r="E11" s="6">
        <f>SUM(B8:D11)</f>
        <v>4204.26</v>
      </c>
      <c r="H11" s="7" t="s">
        <v>25</v>
      </c>
      <c r="K11" t="s">
        <v>26</v>
      </c>
    </row>
    <row r="12" spans="1:15" x14ac:dyDescent="0.25">
      <c r="H12" t="s">
        <v>18</v>
      </c>
      <c r="I12">
        <f>B8/F16</f>
        <v>2.029183317962906</v>
      </c>
      <c r="K12" t="s">
        <v>27</v>
      </c>
      <c r="L12">
        <f>B29/$F$16</f>
        <v>5.1845528681217337</v>
      </c>
    </row>
    <row r="13" spans="1:15" x14ac:dyDescent="0.25">
      <c r="A13" s="8" t="s">
        <v>28</v>
      </c>
      <c r="B13" t="s">
        <v>29</v>
      </c>
      <c r="C13" t="s">
        <v>30</v>
      </c>
      <c r="D13" t="s">
        <v>31</v>
      </c>
      <c r="E13" t="s">
        <v>32</v>
      </c>
      <c r="F13" t="s">
        <v>33</v>
      </c>
      <c r="H13" t="s">
        <v>34</v>
      </c>
      <c r="I13">
        <v>6.1837004816067198</v>
      </c>
      <c r="K13" t="s">
        <v>35</v>
      </c>
      <c r="L13">
        <f>B30/$F$16</f>
        <v>2.6478664822215392E-2</v>
      </c>
    </row>
    <row r="14" spans="1:15" x14ac:dyDescent="0.25">
      <c r="A14" t="s">
        <v>16</v>
      </c>
      <c r="B14">
        <v>0.94199999999999995</v>
      </c>
      <c r="C14">
        <v>1769.06</v>
      </c>
      <c r="D14">
        <v>124.236</v>
      </c>
      <c r="K14" t="s">
        <v>36</v>
      </c>
      <c r="L14">
        <f>B31/$F$16</f>
        <v>1.0479506096936162</v>
      </c>
    </row>
    <row r="15" spans="1:15" x14ac:dyDescent="0.25">
      <c r="A15" t="s">
        <v>19</v>
      </c>
      <c r="B15">
        <v>2.2599999999999998</v>
      </c>
      <c r="D15">
        <v>0.02</v>
      </c>
      <c r="H15" s="8" t="s">
        <v>28</v>
      </c>
      <c r="K15" t="s">
        <v>37</v>
      </c>
      <c r="L15">
        <f>B32/$F$16</f>
        <v>1.7315144994364178</v>
      </c>
      <c r="M15">
        <f>L14+L15</f>
        <v>2.779465109130034</v>
      </c>
    </row>
    <row r="16" spans="1:15" x14ac:dyDescent="0.25">
      <c r="A16" t="s">
        <v>38</v>
      </c>
      <c r="B16">
        <v>2.0903999999999998</v>
      </c>
      <c r="C16">
        <v>57.56</v>
      </c>
      <c r="D16">
        <v>177.99600000000001</v>
      </c>
      <c r="F16">
        <v>1951.8</v>
      </c>
      <c r="H16" t="s">
        <v>16</v>
      </c>
      <c r="I16">
        <f>SUM(B14:D14)/F16</f>
        <v>0.9705082487959833</v>
      </c>
      <c r="K16" t="s">
        <v>39</v>
      </c>
    </row>
    <row r="17" spans="1:15" x14ac:dyDescent="0.25">
      <c r="A17" t="s">
        <v>21</v>
      </c>
      <c r="C17">
        <v>1.75</v>
      </c>
      <c r="D17">
        <v>82.413499999999999</v>
      </c>
      <c r="H17" t="s">
        <v>19</v>
      </c>
      <c r="I17">
        <f>SUM(B15:D15)/F16</f>
        <v>1.1681524746387948E-3</v>
      </c>
      <c r="K17" t="s">
        <v>40</v>
      </c>
      <c r="L17">
        <f>B34/$F$16</f>
        <v>0.19979356184035252</v>
      </c>
    </row>
    <row r="18" spans="1:15" x14ac:dyDescent="0.25">
      <c r="A18" t="s">
        <v>41</v>
      </c>
      <c r="B18">
        <v>3.5000000000000001E-3</v>
      </c>
      <c r="C18">
        <v>0.1338</v>
      </c>
      <c r="D18">
        <v>5.0000000000000001E-4</v>
      </c>
      <c r="E18">
        <v>32.32</v>
      </c>
      <c r="H18" t="s">
        <v>42</v>
      </c>
      <c r="I18">
        <f>SUM(B16:D16)/F16</f>
        <v>0.1217575571267548</v>
      </c>
      <c r="K18" t="s">
        <v>43</v>
      </c>
      <c r="L18">
        <f>B35/$F$16</f>
        <v>1.0034867711855724</v>
      </c>
    </row>
    <row r="19" spans="1:15" x14ac:dyDescent="0.25">
      <c r="A19" s="6" t="s">
        <v>24</v>
      </c>
      <c r="B19" s="6"/>
      <c r="C19" s="6"/>
      <c r="D19" s="6"/>
      <c r="E19" s="6"/>
      <c r="F19" s="6">
        <f>SUM(B14:E18)</f>
        <v>2250.7857000000004</v>
      </c>
      <c r="H19" t="s">
        <v>44</v>
      </c>
      <c r="I19">
        <f>F16/F16</f>
        <v>1</v>
      </c>
      <c r="K19" t="s">
        <v>36</v>
      </c>
      <c r="L19">
        <f>B36/$F$16</f>
        <v>0.62799467158520339</v>
      </c>
    </row>
    <row r="20" spans="1:15" x14ac:dyDescent="0.25">
      <c r="H20" t="s">
        <v>21</v>
      </c>
      <c r="I20">
        <f>SUM(C17:E17)/F16</f>
        <v>4.3120965262834307E-2</v>
      </c>
      <c r="K20" t="s">
        <v>37</v>
      </c>
      <c r="L20">
        <f>B37/$F$16</f>
        <v>1.2983604877548929</v>
      </c>
      <c r="M20">
        <f>L19+L20</f>
        <v>1.9263551593400963</v>
      </c>
    </row>
    <row r="21" spans="1:15" x14ac:dyDescent="0.25">
      <c r="H21" t="s">
        <v>41</v>
      </c>
      <c r="I21">
        <f>SUM(B18:E18)/F16</f>
        <v>1.6629675171636438E-2</v>
      </c>
    </row>
    <row r="22" spans="1:15" x14ac:dyDescent="0.25">
      <c r="A22" s="9" t="s">
        <v>45</v>
      </c>
    </row>
    <row r="23" spans="1:15" x14ac:dyDescent="0.25">
      <c r="A23" t="s">
        <v>46</v>
      </c>
      <c r="B23">
        <v>1465.15</v>
      </c>
      <c r="H23" s="9" t="s">
        <v>47</v>
      </c>
    </row>
    <row r="24" spans="1:15" x14ac:dyDescent="0.25">
      <c r="A24" t="s">
        <v>48</v>
      </c>
      <c r="B24">
        <v>21067.3</v>
      </c>
      <c r="H24" t="s">
        <v>46</v>
      </c>
      <c r="I24">
        <f>B23/$F$16</f>
        <v>0.7506660518495748</v>
      </c>
    </row>
    <row r="25" spans="1:15" x14ac:dyDescent="0.25">
      <c r="A25" t="s">
        <v>49</v>
      </c>
      <c r="B25">
        <v>90347.9</v>
      </c>
      <c r="H25" t="s">
        <v>48</v>
      </c>
      <c r="I25">
        <f>B24/$F$16</f>
        <v>10.793780100420125</v>
      </c>
    </row>
    <row r="26" spans="1:15" x14ac:dyDescent="0.25">
      <c r="H26" t="s">
        <v>49</v>
      </c>
      <c r="I26">
        <f>B25/$F$16</f>
        <v>46.289527615534375</v>
      </c>
    </row>
    <row r="27" spans="1:15" x14ac:dyDescent="0.25">
      <c r="A27" s="5" t="s">
        <v>50</v>
      </c>
    </row>
    <row r="28" spans="1:15" x14ac:dyDescent="0.25">
      <c r="A28" t="s">
        <v>26</v>
      </c>
    </row>
    <row r="29" spans="1:15" x14ac:dyDescent="0.25">
      <c r="A29" t="s">
        <v>27</v>
      </c>
      <c r="B29">
        <f>47.732124*(237-25)</f>
        <v>10119.210288</v>
      </c>
      <c r="K29" t="s">
        <v>53</v>
      </c>
      <c r="L29" t="s">
        <v>55</v>
      </c>
      <c r="M29" t="s">
        <v>56</v>
      </c>
      <c r="N29" t="s">
        <v>58</v>
      </c>
      <c r="O29" t="s">
        <v>59</v>
      </c>
    </row>
    <row r="30" spans="1:15" x14ac:dyDescent="0.25">
      <c r="A30" t="s">
        <v>51</v>
      </c>
      <c r="B30">
        <f>4.698278*(248-237)</f>
        <v>51.681058</v>
      </c>
      <c r="E30">
        <v>1025.72</v>
      </c>
      <c r="F30">
        <f>E30/F16</f>
        <v>0.52552515626601093</v>
      </c>
      <c r="K30" t="s">
        <v>54</v>
      </c>
      <c r="L30">
        <v>0.2281</v>
      </c>
      <c r="M30">
        <v>1.0129999999999999</v>
      </c>
      <c r="N30">
        <f>M30*0.8</f>
        <v>0.81040000000000001</v>
      </c>
      <c r="O30">
        <f>L14-N30</f>
        <v>0.23755060969361619</v>
      </c>
    </row>
    <row r="31" spans="1:15" x14ac:dyDescent="0.25">
      <c r="A31" t="s">
        <v>36</v>
      </c>
      <c r="B31">
        <f>2045.39</f>
        <v>2045.39</v>
      </c>
      <c r="E31">
        <v>2534.14</v>
      </c>
      <c r="F31">
        <f>E31/F16</f>
        <v>1.2983604877548929</v>
      </c>
      <c r="G31">
        <f>SUM(F30:F31)</f>
        <v>1.8238856440209039</v>
      </c>
      <c r="K31" t="s">
        <v>57</v>
      </c>
      <c r="L31">
        <v>0.31559999999999999</v>
      </c>
      <c r="M31">
        <v>1.9379999999999999</v>
      </c>
      <c r="N31">
        <f>M31*0.8</f>
        <v>1.5504</v>
      </c>
      <c r="O31">
        <f>L15-N31</f>
        <v>0.18111449943641778</v>
      </c>
    </row>
    <row r="32" spans="1:15" x14ac:dyDescent="0.25">
      <c r="A32" t="s">
        <v>37</v>
      </c>
      <c r="B32">
        <v>3379.57</v>
      </c>
      <c r="K32" t="s">
        <v>24</v>
      </c>
      <c r="L32">
        <f>L30+L31</f>
        <v>0.54369999999999996</v>
      </c>
      <c r="M32">
        <f t="shared" ref="M32:O32" si="0">M30+M31</f>
        <v>2.9509999999999996</v>
      </c>
      <c r="N32">
        <f t="shared" si="0"/>
        <v>2.3608000000000002</v>
      </c>
      <c r="O32">
        <f t="shared" si="0"/>
        <v>0.41866510913003396</v>
      </c>
    </row>
    <row r="33" spans="1:2" x14ac:dyDescent="0.25">
      <c r="A33" t="s">
        <v>39</v>
      </c>
    </row>
    <row r="34" spans="1:2" x14ac:dyDescent="0.25">
      <c r="A34" t="s">
        <v>52</v>
      </c>
      <c r="B34">
        <f>4.698278*(238-155)</f>
        <v>389.95707400000003</v>
      </c>
    </row>
    <row r="35" spans="1:2" x14ac:dyDescent="0.25">
      <c r="A35" t="s">
        <v>43</v>
      </c>
      <c r="B35">
        <f>15.066196*(155-25)</f>
        <v>1958.6054799999999</v>
      </c>
    </row>
    <row r="36" spans="1:2" x14ac:dyDescent="0.25">
      <c r="A36" t="s">
        <v>36</v>
      </c>
      <c r="B36">
        <v>1225.72</v>
      </c>
    </row>
    <row r="37" spans="1:2" x14ac:dyDescent="0.25">
      <c r="A37" t="s">
        <v>37</v>
      </c>
      <c r="B37">
        <v>2534.14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Elena Kanellou</dc:creator>
  <dc:description/>
  <cp:lastModifiedBy>ΕΛΕΝΑ</cp:lastModifiedBy>
  <cp:revision>5</cp:revision>
  <dcterms:created xsi:type="dcterms:W3CDTF">2023-11-25T12:23:03Z</dcterms:created>
  <dcterms:modified xsi:type="dcterms:W3CDTF">2024-01-11T15:23:49Z</dcterms:modified>
  <dc:language>en-US</dc:language>
</cp:coreProperties>
</file>