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9F068425-5122-4BDB-9EB9-E27EDA845C3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urve 25-10-23" sheetId="9" r:id="rId1"/>
    <sheet name="16_10_23" sheetId="1" r:id="rId2"/>
  </sheets>
  <calcPr calcId="191029"/>
</workbook>
</file>

<file path=xl/calcChain.xml><?xml version="1.0" encoding="utf-8"?>
<calcChain xmlns="http://schemas.openxmlformats.org/spreadsheetml/2006/main">
  <c r="I6" i="1" l="1"/>
  <c r="J6" i="1"/>
  <c r="I7" i="1"/>
  <c r="I8" i="1"/>
  <c r="I9" i="1"/>
  <c r="I10" i="1"/>
  <c r="J10" i="1"/>
  <c r="J5" i="1"/>
  <c r="I5" i="1"/>
  <c r="E6" i="1"/>
  <c r="F6" i="1"/>
  <c r="E7" i="1"/>
  <c r="E8" i="1"/>
  <c r="E9" i="1"/>
  <c r="E10" i="1"/>
  <c r="F10" i="1"/>
  <c r="F5" i="1"/>
  <c r="E5" i="1"/>
  <c r="D8" i="9"/>
  <c r="D7" i="9" s="1"/>
  <c r="D2" i="9" l="1"/>
  <c r="D3" i="9"/>
  <c r="D4" i="9"/>
  <c r="D5" i="9"/>
  <c r="D6" i="9"/>
</calcChain>
</file>

<file path=xl/sharedStrings.xml><?xml version="1.0" encoding="utf-8"?>
<sst xmlns="http://schemas.openxmlformats.org/spreadsheetml/2006/main" count="17" uniqueCount="15">
  <si>
    <t>Position</t>
  </si>
  <si>
    <t>Dillution</t>
  </si>
  <si>
    <t>blank</t>
  </si>
  <si>
    <t>cod mg/l</t>
  </si>
  <si>
    <t>abs 1</t>
  </si>
  <si>
    <t>abs 2</t>
  </si>
  <si>
    <t>avg</t>
  </si>
  <si>
    <t>y = 2380.41x - 19.34</t>
  </si>
  <si>
    <t>Absorbance</t>
  </si>
  <si>
    <t>Absorbance-blank</t>
  </si>
  <si>
    <t>Conc (g/L)</t>
  </si>
  <si>
    <t>Curve</t>
  </si>
  <si>
    <t>a</t>
  </si>
  <si>
    <t>b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</si>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</sst>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709755030621167E-2"/>
                  <c:y val="-0.1892151501895596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25-10-23'!$D$2:$D$8</c:f>
              <c:numCache>
                <c:formatCode>General</c:formatCode>
                <c:ptCount val="7"/>
                <c:pt idx="0">
                  <c:v>0.41599999999999998</c:v>
                </c:pt>
                <c:pt idx="1">
                  <c:v>0.32250000000000001</c:v>
                </c:pt>
                <c:pt idx="2">
                  <c:v>0.23949999999999999</c:v>
                </c:pt>
                <c:pt idx="3">
                  <c:v>0.11850000000000001</c:v>
                </c:pt>
                <c:pt idx="4">
                  <c:v>4.3999999999999997E-2</c:v>
                </c:pt>
                <c:pt idx="5">
                  <c:v>2.1500000000000002E-2</c:v>
                </c:pt>
                <c:pt idx="6">
                  <c:v>1.2500000000000001E-2</c:v>
                </c:pt>
              </c:numCache>
            </c:numRef>
          </c:xVal>
          <c:yVal>
            <c:numRef>
              <c:f>'curve 25-10-23'!$A$2:$A$7</c:f>
              <c:numCache>
                <c:formatCode>General</c:formatCode>
                <c:ptCount val="6"/>
                <c:pt idx="0">
                  <c:v>1000</c:v>
                </c:pt>
                <c:pt idx="1">
                  <c:v>750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A-499A-B84B-52902FE92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36432"/>
        <c:axId val="131007632"/>
      </c:scatterChart>
      <c:valAx>
        <c:axId val="1310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7632"/>
        <c:crosses val="autoZero"/>
        <c:crossBetween val="midCat"/>
      </c:valAx>
      <c:valAx>
        <c:axId val="1310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140970</xdr:rowOff>
    </xdr:from>
    <xdr:to>
      <xdr:col>14</xdr:col>
      <xdr:colOff>320040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512C5-38C5-4DBB-95B1-8F6081001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96BC-6FD2-42AB-BA8F-507B55F035B3}">
  <dimension ref="A1:D13"/>
  <sheetViews>
    <sheetView workbookViewId="0">
      <selection activeCell="B13" sqref="B13:C13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1000</v>
      </c>
      <c r="B2">
        <v>0.42699999999999999</v>
      </c>
      <c r="C2">
        <v>0.43</v>
      </c>
      <c r="D2">
        <f>AVERAGE(B2:C2)-$D$8</f>
        <v>0.41599999999999998</v>
      </c>
    </row>
    <row r="3" spans="1:4" x14ac:dyDescent="0.25">
      <c r="A3">
        <v>750</v>
      </c>
      <c r="B3">
        <v>0.33500000000000002</v>
      </c>
      <c r="C3">
        <v>0.33500000000000002</v>
      </c>
      <c r="D3">
        <f t="shared" ref="D3:D7" si="0">AVERAGE(B3:C3)-$D$8</f>
        <v>0.32250000000000001</v>
      </c>
    </row>
    <row r="4" spans="1:4" x14ac:dyDescent="0.25">
      <c r="A4">
        <v>500</v>
      </c>
      <c r="B4">
        <v>0.254</v>
      </c>
      <c r="C4">
        <v>0.25</v>
      </c>
      <c r="D4">
        <f t="shared" si="0"/>
        <v>0.23949999999999999</v>
      </c>
    </row>
    <row r="5" spans="1:4" x14ac:dyDescent="0.25">
      <c r="A5">
        <v>250</v>
      </c>
      <c r="B5">
        <v>0.13100000000000001</v>
      </c>
      <c r="C5">
        <v>0.13100000000000001</v>
      </c>
      <c r="D5">
        <f t="shared" si="0"/>
        <v>0.11850000000000001</v>
      </c>
    </row>
    <row r="6" spans="1:4" x14ac:dyDescent="0.25">
      <c r="A6">
        <v>100</v>
      </c>
      <c r="B6">
        <v>5.8000000000000003E-2</v>
      </c>
      <c r="C6">
        <v>5.5E-2</v>
      </c>
      <c r="D6">
        <f t="shared" si="0"/>
        <v>4.3999999999999997E-2</v>
      </c>
    </row>
    <row r="7" spans="1:4" x14ac:dyDescent="0.25">
      <c r="A7">
        <v>50</v>
      </c>
      <c r="B7">
        <v>3.2000000000000001E-2</v>
      </c>
      <c r="C7">
        <v>3.5999999999999997E-2</v>
      </c>
      <c r="D7">
        <f t="shared" si="0"/>
        <v>2.1500000000000002E-2</v>
      </c>
    </row>
    <row r="8" spans="1:4" x14ac:dyDescent="0.25">
      <c r="A8" t="s">
        <v>2</v>
      </c>
      <c r="B8">
        <v>1.0999999999999999E-2</v>
      </c>
      <c r="C8">
        <v>1.4E-2</v>
      </c>
      <c r="D8">
        <f t="shared" ref="D8" si="1">AVERAGE(B8:C8)</f>
        <v>1.2500000000000001E-2</v>
      </c>
    </row>
    <row r="13" spans="1:4" x14ac:dyDescent="0.25">
      <c r="B13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A11" sqref="A11"/>
    </sheetView>
  </sheetViews>
  <sheetFormatPr defaultRowHeight="15" x14ac:dyDescent="0.25"/>
  <sheetData>
    <row r="1" spans="1:15" x14ac:dyDescent="0.25">
      <c r="A1" t="s">
        <v>0</v>
      </c>
      <c r="B1">
        <v>1</v>
      </c>
      <c r="C1">
        <v>2</v>
      </c>
      <c r="E1" s="13" t="s">
        <v>2</v>
      </c>
      <c r="F1" s="14">
        <v>1.2E-2</v>
      </c>
    </row>
    <row r="4" spans="1:15" x14ac:dyDescent="0.25">
      <c r="A4" t="s">
        <v>14</v>
      </c>
      <c r="B4" s="15" t="s">
        <v>8</v>
      </c>
      <c r="C4" s="16"/>
      <c r="E4" s="17" t="s">
        <v>9</v>
      </c>
      <c r="F4" s="18"/>
      <c r="G4" s="17" t="s">
        <v>1</v>
      </c>
      <c r="H4" s="19"/>
      <c r="I4" s="17" t="s">
        <v>10</v>
      </c>
      <c r="J4" s="18"/>
      <c r="M4" s="6" t="s">
        <v>11</v>
      </c>
      <c r="N4" s="8" t="s">
        <v>7</v>
      </c>
      <c r="O4" s="7"/>
    </row>
    <row r="5" spans="1:15" x14ac:dyDescent="0.25">
      <c r="A5">
        <v>1</v>
      </c>
      <c r="B5" s="1">
        <v>8.5000000000000006E-2</v>
      </c>
      <c r="C5" s="2">
        <v>7.2999999999999995E-2</v>
      </c>
      <c r="E5" s="6">
        <f>B5-$F$1</f>
        <v>7.3000000000000009E-2</v>
      </c>
      <c r="F5" s="7">
        <f>C5-$F$1</f>
        <v>6.0999999999999999E-2</v>
      </c>
      <c r="G5" s="8">
        <v>50</v>
      </c>
      <c r="H5" s="8">
        <v>50</v>
      </c>
      <c r="I5" s="6">
        <f>(E5*$M$6+$N$6)*G5</f>
        <v>7721.4965000000011</v>
      </c>
      <c r="J5" s="7">
        <f>(F5*$M$6+$N$6)*H5</f>
        <v>6293.2504999999992</v>
      </c>
      <c r="M5" s="9" t="s">
        <v>12</v>
      </c>
      <c r="N5" s="10" t="s">
        <v>13</v>
      </c>
      <c r="O5" s="2"/>
    </row>
    <row r="6" spans="1:15" x14ac:dyDescent="0.25">
      <c r="A6">
        <v>2</v>
      </c>
      <c r="B6" s="1">
        <v>0.08</v>
      </c>
      <c r="C6" s="2">
        <v>6.7000000000000004E-2</v>
      </c>
      <c r="E6" s="1">
        <f t="shared" ref="E6:E10" si="0">B6-$F$1</f>
        <v>6.8000000000000005E-2</v>
      </c>
      <c r="F6" s="2">
        <f t="shared" ref="F6:F10" si="1">C6-$F$1</f>
        <v>5.5000000000000007E-2</v>
      </c>
      <c r="G6">
        <v>50</v>
      </c>
      <c r="H6">
        <v>50</v>
      </c>
      <c r="I6" s="1">
        <f t="shared" ref="I6:I10" si="2">(E6*$M$6+$N$6)*G6</f>
        <v>7126.3940000000002</v>
      </c>
      <c r="J6" s="2">
        <f t="shared" ref="J6:J10" si="3">(F6*$M$6+$N$6)*H6</f>
        <v>5579.1274999999996</v>
      </c>
      <c r="M6" s="11">
        <v>2380.41</v>
      </c>
      <c r="N6" s="12">
        <v>-19.34</v>
      </c>
      <c r="O6" s="4"/>
    </row>
    <row r="7" spans="1:15" x14ac:dyDescent="0.25">
      <c r="A7">
        <v>3</v>
      </c>
      <c r="B7" s="1">
        <v>4.2999999999999997E-2</v>
      </c>
      <c r="C7" s="2"/>
      <c r="E7" s="1">
        <f t="shared" si="0"/>
        <v>3.0999999999999996E-2</v>
      </c>
      <c r="F7" s="2"/>
      <c r="G7">
        <v>50</v>
      </c>
      <c r="H7">
        <v>50</v>
      </c>
      <c r="I7" s="1">
        <f t="shared" si="2"/>
        <v>2722.635499999999</v>
      </c>
      <c r="J7" s="2"/>
    </row>
    <row r="8" spans="1:15" x14ac:dyDescent="0.25">
      <c r="A8">
        <v>4</v>
      </c>
      <c r="B8" s="1">
        <v>8.2000000000000003E-2</v>
      </c>
      <c r="C8" s="2"/>
      <c r="E8" s="1">
        <f t="shared" si="0"/>
        <v>7.0000000000000007E-2</v>
      </c>
      <c r="F8" s="2"/>
      <c r="G8">
        <v>50</v>
      </c>
      <c r="H8">
        <v>50</v>
      </c>
      <c r="I8" s="1">
        <f t="shared" si="2"/>
        <v>7364.4350000000004</v>
      </c>
      <c r="J8" s="2"/>
    </row>
    <row r="9" spans="1:15" x14ac:dyDescent="0.25">
      <c r="A9">
        <v>5</v>
      </c>
      <c r="B9" s="1">
        <v>0.11600000000000001</v>
      </c>
      <c r="C9" s="2"/>
      <c r="E9" s="1">
        <f t="shared" si="0"/>
        <v>0.10400000000000001</v>
      </c>
      <c r="F9" s="2"/>
      <c r="G9">
        <v>50</v>
      </c>
      <c r="H9">
        <v>50</v>
      </c>
      <c r="I9" s="1">
        <f t="shared" si="2"/>
        <v>11411.132000000001</v>
      </c>
      <c r="J9" s="2"/>
    </row>
    <row r="10" spans="1:15" x14ac:dyDescent="0.25">
      <c r="A10">
        <v>6</v>
      </c>
      <c r="B10" s="3">
        <v>7.6999999999999999E-2</v>
      </c>
      <c r="C10" s="4">
        <v>7.6999999999999999E-2</v>
      </c>
      <c r="E10" s="3">
        <f t="shared" si="0"/>
        <v>6.5000000000000002E-2</v>
      </c>
      <c r="F10" s="4">
        <f t="shared" si="1"/>
        <v>6.5000000000000002E-2</v>
      </c>
      <c r="G10" s="5">
        <v>50</v>
      </c>
      <c r="H10" s="5">
        <v>50</v>
      </c>
      <c r="I10" s="3">
        <f t="shared" si="2"/>
        <v>6769.3325000000004</v>
      </c>
      <c r="J10" s="4">
        <f t="shared" si="3"/>
        <v>6769.3325000000004</v>
      </c>
    </row>
  </sheetData>
  <mergeCells count="4">
    <mergeCell ref="B4:C4"/>
    <mergeCell ref="E4:F4"/>
    <mergeCell ref="G4:H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curve 25-10-23</vt:lpstr>
      <vt:lpstr>16_10_23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2023-10-25T14:26:39Z</dcterms:modified>
</cp:coreProperties>
</file>