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547F5DB7-014C-4D05-A515-2480D3C14C7C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curve 25-10-23" sheetId="9" r:id="rId1"/>
    <sheet name="16_10_23" sheetId="1" r:id="rId2"/>
    <sheet name="17_10_23" sheetId="10" r:id="rId3"/>
    <sheet name="18_10_23" sheetId="11" r:id="rId4"/>
    <sheet name="19_10_23 " sheetId="12" r:id="rId5"/>
    <sheet name="20_10_23" sheetId="13" r:id="rId6"/>
    <sheet name="23_10_23 " sheetId="14" r:id="rId7"/>
    <sheet name="COD" sheetId="3" r:id="rId8"/>
  </sheets>
  <calcPr calcId="191029"/>
</workbook>
</file>

<file path=xl/calcChain.xml><?xml version="1.0" encoding="utf-8"?>
<calcChain xmlns="http://schemas.openxmlformats.org/spreadsheetml/2006/main">
  <c r="I5" i="14" l="1"/>
  <c r="F5" i="14"/>
  <c r="E5" i="14"/>
  <c r="J7" i="14" l="1"/>
  <c r="I7" i="14"/>
  <c r="F7" i="14"/>
  <c r="E7" i="14"/>
  <c r="F6" i="14"/>
  <c r="J6" i="14" s="1"/>
  <c r="E6" i="14"/>
  <c r="I6" i="14" s="1"/>
  <c r="J5" i="14"/>
  <c r="I5" i="13"/>
  <c r="F7" i="13"/>
  <c r="J7" i="13" s="1"/>
  <c r="E7" i="13"/>
  <c r="I7" i="13" s="1"/>
  <c r="F6" i="13"/>
  <c r="J6" i="13" s="1"/>
  <c r="E6" i="13"/>
  <c r="I6" i="13" s="1"/>
  <c r="F5" i="13"/>
  <c r="J5" i="13" s="1"/>
  <c r="E5" i="13"/>
  <c r="F7" i="12"/>
  <c r="J7" i="12" s="1"/>
  <c r="E7" i="12"/>
  <c r="I7" i="12" s="1"/>
  <c r="F6" i="12"/>
  <c r="J6" i="12" s="1"/>
  <c r="E6" i="12"/>
  <c r="I6" i="12" s="1"/>
  <c r="F5" i="12"/>
  <c r="J5" i="12" s="1"/>
  <c r="E5" i="12"/>
  <c r="I5" i="12" s="1"/>
  <c r="J7" i="11"/>
  <c r="J6" i="11"/>
  <c r="J5" i="11"/>
  <c r="I7" i="11"/>
  <c r="I6" i="11"/>
  <c r="I5" i="11"/>
  <c r="F7" i="11"/>
  <c r="F5" i="11"/>
  <c r="E7" i="11"/>
  <c r="F6" i="11"/>
  <c r="E6" i="11"/>
  <c r="E5" i="11"/>
  <c r="E8" i="10"/>
  <c r="I8" i="10" s="1"/>
  <c r="E7" i="10"/>
  <c r="I7" i="10" s="1"/>
  <c r="F6" i="10"/>
  <c r="J6" i="10" s="1"/>
  <c r="E6" i="10"/>
  <c r="I6" i="10" s="1"/>
  <c r="E5" i="10"/>
  <c r="I5" i="10" s="1"/>
  <c r="I6" i="1"/>
  <c r="J6" i="1"/>
  <c r="I7" i="1"/>
  <c r="I8" i="1"/>
  <c r="I9" i="1"/>
  <c r="I10" i="1"/>
  <c r="J10" i="1"/>
  <c r="J5" i="1"/>
  <c r="I5" i="1"/>
  <c r="E6" i="1"/>
  <c r="F6" i="1"/>
  <c r="E7" i="1"/>
  <c r="E8" i="1"/>
  <c r="E9" i="1"/>
  <c r="E10" i="1"/>
  <c r="F10" i="1"/>
  <c r="F5" i="1"/>
  <c r="E5" i="1"/>
  <c r="D8" i="9"/>
  <c r="D7" i="9" s="1"/>
  <c r="D2" i="9" l="1"/>
  <c r="D3" i="9"/>
  <c r="D4" i="9"/>
  <c r="D5" i="9"/>
  <c r="D6" i="9"/>
</calcChain>
</file>

<file path=xl/sharedStrings.xml><?xml version="1.0" encoding="utf-8"?>
<sst xmlns="http://schemas.openxmlformats.org/spreadsheetml/2006/main" count="76" uniqueCount="17">
  <si>
    <t>Position</t>
  </si>
  <si>
    <t>Dillution</t>
  </si>
  <si>
    <t>Time</t>
  </si>
  <si>
    <t>blank</t>
  </si>
  <si>
    <t>sCOD1</t>
  </si>
  <si>
    <t>sCOD2</t>
  </si>
  <si>
    <t>cod mg/l</t>
  </si>
  <si>
    <t>abs 1</t>
  </si>
  <si>
    <t>abs 2</t>
  </si>
  <si>
    <t>avg</t>
  </si>
  <si>
    <t>y = 2380.41x - 19.34</t>
  </si>
  <si>
    <t>Absorbance</t>
  </si>
  <si>
    <t>Absorbance-blank</t>
  </si>
  <si>
    <t>Conc (g/L)</t>
  </si>
  <si>
    <t>Curve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</si>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</sst>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709755030621167E-2"/>
                  <c:y val="-0.1892151501895596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25-10-23'!$D$2:$D$8</c:f>
              <c:numCache>
                <c:formatCode>General</c:formatCode>
                <c:ptCount val="7"/>
                <c:pt idx="0">
                  <c:v>0.41599999999999998</c:v>
                </c:pt>
                <c:pt idx="1">
                  <c:v>0.32250000000000001</c:v>
                </c:pt>
                <c:pt idx="2">
                  <c:v>0.23949999999999999</c:v>
                </c:pt>
                <c:pt idx="3">
                  <c:v>0.11850000000000001</c:v>
                </c:pt>
                <c:pt idx="4">
                  <c:v>4.3999999999999997E-2</c:v>
                </c:pt>
                <c:pt idx="5">
                  <c:v>2.1500000000000002E-2</c:v>
                </c:pt>
                <c:pt idx="6">
                  <c:v>1.2500000000000001E-2</c:v>
                </c:pt>
              </c:numCache>
            </c:numRef>
          </c:xVal>
          <c:yVal>
            <c:numRef>
              <c:f>'curve 25-10-23'!$A$2:$A$7</c:f>
              <c:numCache>
                <c:formatCode>General</c:formatCode>
                <c:ptCount val="6"/>
                <c:pt idx="0">
                  <c:v>1000</c:v>
                </c:pt>
                <c:pt idx="1">
                  <c:v>750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A-499A-B84B-52902FE9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36432"/>
        <c:axId val="131007632"/>
      </c:scatterChart>
      <c:valAx>
        <c:axId val="1310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632"/>
        <c:crosses val="autoZero"/>
        <c:crossBetween val="midCat"/>
      </c:valAx>
      <c:valAx>
        <c:axId val="1310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COD!$B$3</c:f>
              <c:strCache>
                <c:ptCount val="1"/>
                <c:pt idx="0">
                  <c:v>sCOD1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167</c:v>
                </c:pt>
                <c:pt idx="20">
                  <c:v>171</c:v>
                </c:pt>
              </c:numCache>
            </c:numRef>
          </c:xVal>
          <c:yVal>
            <c:numRef>
              <c:f>COD!$B$5:$B$25</c:f>
              <c:numCache>
                <c:formatCode>General</c:formatCode>
                <c:ptCount val="21"/>
                <c:pt idx="0">
                  <c:v>7721.4965000000011</c:v>
                </c:pt>
                <c:pt idx="1">
                  <c:v>7126.3940000000002</c:v>
                </c:pt>
                <c:pt idx="2">
                  <c:v>2722.635499999999</c:v>
                </c:pt>
                <c:pt idx="3">
                  <c:v>7364.4350000000004</c:v>
                </c:pt>
                <c:pt idx="4">
                  <c:v>11411.132000000001</c:v>
                </c:pt>
                <c:pt idx="5">
                  <c:v>6769.3325000000004</c:v>
                </c:pt>
                <c:pt idx="6">
                  <c:v>6769.3325000000004</c:v>
                </c:pt>
                <c:pt idx="7">
                  <c:v>8316.5989999999983</c:v>
                </c:pt>
                <c:pt idx="8">
                  <c:v>7840.5169999999998</c:v>
                </c:pt>
                <c:pt idx="9">
                  <c:v>6055.209499999999</c:v>
                </c:pt>
                <c:pt idx="10">
                  <c:v>7483.4554999999982</c:v>
                </c:pt>
                <c:pt idx="11">
                  <c:v>7602.4759999999987</c:v>
                </c:pt>
                <c:pt idx="12">
                  <c:v>6531.2914999999994</c:v>
                </c:pt>
                <c:pt idx="13">
                  <c:v>3555.7789999999995</c:v>
                </c:pt>
                <c:pt idx="14">
                  <c:v>4984.0249999999987</c:v>
                </c:pt>
                <c:pt idx="15">
                  <c:v>4150.8814999999995</c:v>
                </c:pt>
                <c:pt idx="16">
                  <c:v>6888.3529999999992</c:v>
                </c:pt>
                <c:pt idx="17">
                  <c:v>5936.1889999999985</c:v>
                </c:pt>
                <c:pt idx="18">
                  <c:v>6769.3325000000004</c:v>
                </c:pt>
                <c:pt idx="19">
                  <c:v>5936.1889999999985</c:v>
                </c:pt>
                <c:pt idx="20">
                  <c:v>4150.8814999999995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9-4294-A7D4-25EA51913D60}"/>
            </c:ext>
          </c:extLst>
        </c:ser>
        <c:ser>
          <c:idx val="1"/>
          <c:order val="1"/>
          <c:tx>
            <c:strRef>
              <c:f>COD!$C$3</c:f>
              <c:strCache>
                <c:ptCount val="1"/>
                <c:pt idx="0">
                  <c:v>sCOD2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COD!$A$5:$A$25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167</c:v>
                </c:pt>
                <c:pt idx="20">
                  <c:v>171</c:v>
                </c:pt>
              </c:numCache>
            </c:numRef>
          </c:xVal>
          <c:yVal>
            <c:numRef>
              <c:f>COD!$C$5:$C$25</c:f>
              <c:numCache>
                <c:formatCode>General</c:formatCode>
                <c:ptCount val="21"/>
                <c:pt idx="0">
                  <c:v>6293.2504999999992</c:v>
                </c:pt>
                <c:pt idx="1">
                  <c:v>5579.1274999999996</c:v>
                </c:pt>
                <c:pt idx="5">
                  <c:v>6769.3325000000004</c:v>
                </c:pt>
                <c:pt idx="7">
                  <c:v>6531.2914999999994</c:v>
                </c:pt>
                <c:pt idx="10">
                  <c:v>8197.5784999999996</c:v>
                </c:pt>
                <c:pt idx="11">
                  <c:v>7602.4759999999987</c:v>
                </c:pt>
                <c:pt idx="12">
                  <c:v>5817.1684999999979</c:v>
                </c:pt>
                <c:pt idx="13">
                  <c:v>5103.0454999999993</c:v>
                </c:pt>
                <c:pt idx="14">
                  <c:v>6055.209499999999</c:v>
                </c:pt>
                <c:pt idx="15">
                  <c:v>5222.0659999999998</c:v>
                </c:pt>
                <c:pt idx="16">
                  <c:v>7840.516999999998</c:v>
                </c:pt>
                <c:pt idx="17">
                  <c:v>4865.0045</c:v>
                </c:pt>
                <c:pt idx="19">
                  <c:v>5341.0865000000003</c:v>
                </c:pt>
                <c:pt idx="20">
                  <c:v>5460.1070000000009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9-4294-A7D4-25EA5191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12272"/>
        <c:axId val="1068609552"/>
      </c:scatterChart>
      <c:valAx>
        <c:axId val="10686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09552"/>
        <c:crosses val="autoZero"/>
        <c:crossBetween val="midCat"/>
      </c:valAx>
      <c:valAx>
        <c:axId val="10686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1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140970</xdr:rowOff>
    </xdr:from>
    <xdr:to>
      <xdr:col>14</xdr:col>
      <xdr:colOff>320040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512C5-38C5-4DBB-95B1-8F608100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111919</xdr:colOff>
      <xdr:row>3</xdr:row>
      <xdr:rowOff>61913</xdr:rowOff>
    </xdr:from>
    <xdr:to>
      <xdr:col>13</xdr:col>
      <xdr:colOff>414338</xdr:colOff>
      <xdr:row>17</xdr:row>
      <xdr:rowOff>138113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96BC-6FD2-42AB-BA8F-507B55F035B3}">
  <dimension ref="A1:D13"/>
  <sheetViews>
    <sheetView workbookViewId="0">
      <selection activeCell="B13" sqref="B13:C1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1000</v>
      </c>
      <c r="B2">
        <v>0.42699999999999999</v>
      </c>
      <c r="C2">
        <v>0.43</v>
      </c>
      <c r="D2">
        <f>AVERAGE(B2:C2)-$D$8</f>
        <v>0.41599999999999998</v>
      </c>
    </row>
    <row r="3" spans="1:4" x14ac:dyDescent="0.25">
      <c r="A3">
        <v>750</v>
      </c>
      <c r="B3">
        <v>0.33500000000000002</v>
      </c>
      <c r="C3">
        <v>0.33500000000000002</v>
      </c>
      <c r="D3">
        <f t="shared" ref="D3:D7" si="0">AVERAGE(B3:C3)-$D$8</f>
        <v>0.32250000000000001</v>
      </c>
    </row>
    <row r="4" spans="1:4" x14ac:dyDescent="0.25">
      <c r="A4">
        <v>500</v>
      </c>
      <c r="B4">
        <v>0.254</v>
      </c>
      <c r="C4">
        <v>0.25</v>
      </c>
      <c r="D4">
        <f t="shared" si="0"/>
        <v>0.23949999999999999</v>
      </c>
    </row>
    <row r="5" spans="1:4" x14ac:dyDescent="0.25">
      <c r="A5">
        <v>250</v>
      </c>
      <c r="B5">
        <v>0.13100000000000001</v>
      </c>
      <c r="C5">
        <v>0.13100000000000001</v>
      </c>
      <c r="D5">
        <f t="shared" si="0"/>
        <v>0.11850000000000001</v>
      </c>
    </row>
    <row r="6" spans="1:4" x14ac:dyDescent="0.25">
      <c r="A6">
        <v>100</v>
      </c>
      <c r="B6">
        <v>5.8000000000000003E-2</v>
      </c>
      <c r="C6">
        <v>5.5E-2</v>
      </c>
      <c r="D6">
        <f t="shared" si="0"/>
        <v>4.3999999999999997E-2</v>
      </c>
    </row>
    <row r="7" spans="1:4" x14ac:dyDescent="0.25">
      <c r="A7">
        <v>50</v>
      </c>
      <c r="B7">
        <v>3.2000000000000001E-2</v>
      </c>
      <c r="C7">
        <v>3.5999999999999997E-2</v>
      </c>
      <c r="D7">
        <f t="shared" si="0"/>
        <v>2.1500000000000002E-2</v>
      </c>
    </row>
    <row r="8" spans="1:4" x14ac:dyDescent="0.25">
      <c r="A8" t="s">
        <v>3</v>
      </c>
      <c r="B8">
        <v>1.0999999999999999E-2</v>
      </c>
      <c r="C8">
        <v>1.4E-2</v>
      </c>
      <c r="D8">
        <f t="shared" ref="D8" si="1">AVERAGE(B8:C8)</f>
        <v>1.2500000000000001E-2</v>
      </c>
    </row>
    <row r="13" spans="1:4" x14ac:dyDescent="0.25">
      <c r="B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I5" sqref="I5:J10"/>
    </sheetView>
  </sheetViews>
  <sheetFormatPr defaultRowHeight="15" x14ac:dyDescent="0.25"/>
  <sheetData>
    <row r="1" spans="1:15" x14ac:dyDescent="0.25">
      <c r="A1" t="s">
        <v>0</v>
      </c>
      <c r="B1">
        <v>1</v>
      </c>
      <c r="C1">
        <v>2</v>
      </c>
      <c r="E1" s="13" t="s">
        <v>3</v>
      </c>
      <c r="F1" s="14">
        <v>1.2E-2</v>
      </c>
    </row>
    <row r="4" spans="1:15" x14ac:dyDescent="0.25">
      <c r="A4" t="s">
        <v>2</v>
      </c>
      <c r="B4" s="15" t="s">
        <v>11</v>
      </c>
      <c r="C4" s="16"/>
      <c r="E4" s="17" t="s">
        <v>12</v>
      </c>
      <c r="F4" s="18"/>
      <c r="G4" s="17" t="s">
        <v>1</v>
      </c>
      <c r="H4" s="19"/>
      <c r="I4" s="17" t="s">
        <v>13</v>
      </c>
      <c r="J4" s="18"/>
      <c r="M4" s="6" t="s">
        <v>14</v>
      </c>
      <c r="N4" s="8" t="s">
        <v>10</v>
      </c>
      <c r="O4" s="7"/>
    </row>
    <row r="5" spans="1:15" x14ac:dyDescent="0.25">
      <c r="A5">
        <v>0</v>
      </c>
      <c r="B5" s="1">
        <v>8.5000000000000006E-2</v>
      </c>
      <c r="C5" s="2">
        <v>7.2999999999999995E-2</v>
      </c>
      <c r="E5" s="6">
        <f>B5-$F$1</f>
        <v>7.3000000000000009E-2</v>
      </c>
      <c r="F5" s="7">
        <f>C5-$F$1</f>
        <v>6.0999999999999999E-2</v>
      </c>
      <c r="G5" s="8">
        <v>50</v>
      </c>
      <c r="H5" s="8">
        <v>50</v>
      </c>
      <c r="I5" s="6">
        <f>(E5*$M$6+$N$6)*G5</f>
        <v>7721.4965000000011</v>
      </c>
      <c r="J5" s="7">
        <f>(F5*$M$6+$N$6)*H5</f>
        <v>6293.2504999999992</v>
      </c>
      <c r="M5" s="9" t="s">
        <v>15</v>
      </c>
      <c r="N5" s="10" t="s">
        <v>16</v>
      </c>
      <c r="O5" s="2"/>
    </row>
    <row r="6" spans="1:15" x14ac:dyDescent="0.25">
      <c r="A6">
        <v>1</v>
      </c>
      <c r="B6" s="1">
        <v>0.08</v>
      </c>
      <c r="C6" s="2">
        <v>6.7000000000000004E-2</v>
      </c>
      <c r="E6" s="1">
        <f t="shared" ref="E6:E10" si="0">B6-$F$1</f>
        <v>6.8000000000000005E-2</v>
      </c>
      <c r="F6" s="2">
        <f t="shared" ref="F6:F10" si="1">C6-$F$1</f>
        <v>5.5000000000000007E-2</v>
      </c>
      <c r="G6">
        <v>50</v>
      </c>
      <c r="H6">
        <v>50</v>
      </c>
      <c r="I6" s="1">
        <f t="shared" ref="I6:I10" si="2">(E6*$M$6+$N$6)*G6</f>
        <v>7126.3940000000002</v>
      </c>
      <c r="J6" s="2">
        <f t="shared" ref="J6:J10" si="3">(F6*$M$6+$N$6)*H6</f>
        <v>5579.1274999999996</v>
      </c>
      <c r="M6" s="11">
        <v>2380.41</v>
      </c>
      <c r="N6" s="12">
        <v>-19.34</v>
      </c>
      <c r="O6" s="4"/>
    </row>
    <row r="7" spans="1:15" x14ac:dyDescent="0.25">
      <c r="A7">
        <v>2</v>
      </c>
      <c r="B7" s="1">
        <v>4.2999999999999997E-2</v>
      </c>
      <c r="C7" s="2"/>
      <c r="E7" s="1">
        <f t="shared" si="0"/>
        <v>3.0999999999999996E-2</v>
      </c>
      <c r="F7" s="2"/>
      <c r="G7">
        <v>50</v>
      </c>
      <c r="H7">
        <v>50</v>
      </c>
      <c r="I7" s="1">
        <f t="shared" si="2"/>
        <v>2722.635499999999</v>
      </c>
      <c r="J7" s="2"/>
    </row>
    <row r="8" spans="1:15" x14ac:dyDescent="0.25">
      <c r="A8">
        <v>3</v>
      </c>
      <c r="B8" s="1">
        <v>8.2000000000000003E-2</v>
      </c>
      <c r="C8" s="2"/>
      <c r="E8" s="1">
        <f t="shared" si="0"/>
        <v>7.0000000000000007E-2</v>
      </c>
      <c r="F8" s="2"/>
      <c r="G8">
        <v>50</v>
      </c>
      <c r="H8">
        <v>50</v>
      </c>
      <c r="I8" s="1">
        <f t="shared" si="2"/>
        <v>7364.4350000000004</v>
      </c>
      <c r="J8" s="2"/>
    </row>
    <row r="9" spans="1:15" x14ac:dyDescent="0.25">
      <c r="A9">
        <v>4</v>
      </c>
      <c r="B9" s="1">
        <v>0.11600000000000001</v>
      </c>
      <c r="C9" s="2"/>
      <c r="E9" s="1">
        <f t="shared" si="0"/>
        <v>0.10400000000000001</v>
      </c>
      <c r="F9" s="2"/>
      <c r="G9">
        <v>50</v>
      </c>
      <c r="H9">
        <v>50</v>
      </c>
      <c r="I9" s="1">
        <f t="shared" si="2"/>
        <v>11411.132000000001</v>
      </c>
      <c r="J9" s="2"/>
    </row>
    <row r="10" spans="1:15" x14ac:dyDescent="0.25">
      <c r="A10">
        <v>5</v>
      </c>
      <c r="B10" s="3">
        <v>7.6999999999999999E-2</v>
      </c>
      <c r="C10" s="4">
        <v>7.6999999999999999E-2</v>
      </c>
      <c r="E10" s="3">
        <f t="shared" si="0"/>
        <v>6.5000000000000002E-2</v>
      </c>
      <c r="F10" s="4">
        <f t="shared" si="1"/>
        <v>6.5000000000000002E-2</v>
      </c>
      <c r="G10" s="5">
        <v>50</v>
      </c>
      <c r="H10" s="5">
        <v>50</v>
      </c>
      <c r="I10" s="3">
        <f t="shared" si="2"/>
        <v>6769.3325000000004</v>
      </c>
      <c r="J10" s="4">
        <f t="shared" si="3"/>
        <v>6769.3325000000004</v>
      </c>
    </row>
  </sheetData>
  <mergeCells count="4">
    <mergeCell ref="B4:C4"/>
    <mergeCell ref="E4:F4"/>
    <mergeCell ref="G4:H4"/>
    <mergeCell ref="I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1EB2-B388-485C-B626-54ED15CE9441}">
  <dimension ref="A1:O10"/>
  <sheetViews>
    <sheetView workbookViewId="0">
      <selection activeCell="I5" sqref="I5:J8"/>
    </sheetView>
  </sheetViews>
  <sheetFormatPr defaultRowHeight="15" x14ac:dyDescent="0.25"/>
  <sheetData>
    <row r="1" spans="1:15" x14ac:dyDescent="0.25">
      <c r="A1" t="s">
        <v>0</v>
      </c>
      <c r="B1">
        <v>1</v>
      </c>
      <c r="C1">
        <v>2</v>
      </c>
      <c r="E1" s="13" t="s">
        <v>3</v>
      </c>
      <c r="F1">
        <v>2.4E-2</v>
      </c>
    </row>
    <row r="4" spans="1:15" x14ac:dyDescent="0.25">
      <c r="A4" t="s">
        <v>2</v>
      </c>
      <c r="B4" s="15" t="s">
        <v>11</v>
      </c>
      <c r="C4" s="16"/>
      <c r="E4" s="17" t="s">
        <v>12</v>
      </c>
      <c r="F4" s="18"/>
      <c r="G4" s="17" t="s">
        <v>1</v>
      </c>
      <c r="H4" s="19"/>
      <c r="I4" s="17" t="s">
        <v>13</v>
      </c>
      <c r="J4" s="18"/>
      <c r="M4" s="6" t="s">
        <v>14</v>
      </c>
      <c r="N4" s="8" t="s">
        <v>10</v>
      </c>
      <c r="O4" s="7"/>
    </row>
    <row r="5" spans="1:15" x14ac:dyDescent="0.25">
      <c r="A5">
        <v>6</v>
      </c>
      <c r="B5" s="6">
        <v>8.8999999999999996E-2</v>
      </c>
      <c r="C5" s="7"/>
      <c r="E5" s="6">
        <f>B5-$F$1</f>
        <v>6.5000000000000002E-2</v>
      </c>
      <c r="F5" s="7"/>
      <c r="G5" s="8">
        <v>50</v>
      </c>
      <c r="H5" s="8">
        <v>50</v>
      </c>
      <c r="I5" s="6">
        <f>(E5*$M$6+$N$6)*G5</f>
        <v>6769.3325000000004</v>
      </c>
      <c r="J5" s="7"/>
      <c r="M5" s="9" t="s">
        <v>15</v>
      </c>
      <c r="N5" s="10" t="s">
        <v>16</v>
      </c>
      <c r="O5" s="2"/>
    </row>
    <row r="6" spans="1:15" x14ac:dyDescent="0.25">
      <c r="A6">
        <v>24</v>
      </c>
      <c r="B6" s="1">
        <v>0.10199999999999999</v>
      </c>
      <c r="C6" s="2">
        <v>8.6999999999999994E-2</v>
      </c>
      <c r="E6" s="1">
        <f t="shared" ref="E6:F8" si="0">B6-$F$1</f>
        <v>7.7999999999999986E-2</v>
      </c>
      <c r="F6" s="2">
        <f t="shared" si="0"/>
        <v>6.3E-2</v>
      </c>
      <c r="G6">
        <v>50</v>
      </c>
      <c r="H6">
        <v>50</v>
      </c>
      <c r="I6" s="1">
        <f t="shared" ref="I6:J8" si="1">(E6*$M$6+$N$6)*G6</f>
        <v>8316.5989999999983</v>
      </c>
      <c r="J6" s="2">
        <f t="shared" si="1"/>
        <v>6531.2914999999994</v>
      </c>
      <c r="M6" s="11">
        <v>2380.41</v>
      </c>
      <c r="N6" s="12">
        <v>-19.34</v>
      </c>
      <c r="O6" s="4"/>
    </row>
    <row r="7" spans="1:15" x14ac:dyDescent="0.25">
      <c r="A7">
        <v>26</v>
      </c>
      <c r="B7" s="1">
        <v>9.8000000000000004E-2</v>
      </c>
      <c r="C7" s="2">
        <v>0.10199999999999999</v>
      </c>
      <c r="E7" s="1">
        <f t="shared" si="0"/>
        <v>7.400000000000001E-2</v>
      </c>
      <c r="F7" s="2"/>
      <c r="G7">
        <v>50</v>
      </c>
      <c r="H7">
        <v>50</v>
      </c>
      <c r="I7" s="1">
        <f t="shared" si="1"/>
        <v>7840.5169999999998</v>
      </c>
      <c r="J7" s="2"/>
    </row>
    <row r="8" spans="1:15" x14ac:dyDescent="0.25">
      <c r="A8">
        <v>28</v>
      </c>
      <c r="B8" s="1">
        <v>8.3000000000000004E-2</v>
      </c>
      <c r="C8" s="2">
        <v>9.1999999999999998E-2</v>
      </c>
      <c r="E8" s="1">
        <f t="shared" si="0"/>
        <v>5.9000000000000004E-2</v>
      </c>
      <c r="F8" s="2"/>
      <c r="G8">
        <v>50</v>
      </c>
      <c r="H8">
        <v>50</v>
      </c>
      <c r="I8" s="1">
        <f t="shared" si="1"/>
        <v>6055.209499999999</v>
      </c>
      <c r="J8" s="2"/>
    </row>
    <row r="9" spans="1:15" x14ac:dyDescent="0.25">
      <c r="B9" s="1"/>
      <c r="C9" s="2"/>
      <c r="E9" s="1"/>
      <c r="F9" s="2"/>
      <c r="I9" s="1"/>
      <c r="J9" s="2"/>
    </row>
    <row r="10" spans="1:15" x14ac:dyDescent="0.25">
      <c r="B10" s="3"/>
      <c r="C10" s="4"/>
      <c r="E10" s="3"/>
      <c r="F10" s="4"/>
      <c r="G10" s="5"/>
      <c r="H10" s="5"/>
      <c r="I10" s="3"/>
      <c r="J10" s="4"/>
    </row>
  </sheetData>
  <mergeCells count="4">
    <mergeCell ref="B4:C4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E26D-36E0-426B-80A6-121E14913FD0}">
  <dimension ref="A1:O10"/>
  <sheetViews>
    <sheetView workbookViewId="0">
      <selection activeCell="I5" sqref="I5:J7"/>
    </sheetView>
  </sheetViews>
  <sheetFormatPr defaultRowHeight="15" x14ac:dyDescent="0.25"/>
  <sheetData>
    <row r="1" spans="1:15" x14ac:dyDescent="0.25">
      <c r="A1" t="s">
        <v>0</v>
      </c>
      <c r="B1">
        <v>1</v>
      </c>
      <c r="C1">
        <v>2</v>
      </c>
      <c r="E1" s="13" t="s">
        <v>3</v>
      </c>
      <c r="F1">
        <v>1.7000000000000001E-2</v>
      </c>
    </row>
    <row r="4" spans="1:15" x14ac:dyDescent="0.25">
      <c r="A4" t="s">
        <v>2</v>
      </c>
      <c r="B4" s="15" t="s">
        <v>11</v>
      </c>
      <c r="C4" s="16"/>
      <c r="E4" s="17" t="s">
        <v>12</v>
      </c>
      <c r="F4" s="18"/>
      <c r="G4" s="17" t="s">
        <v>1</v>
      </c>
      <c r="H4" s="19"/>
      <c r="I4" s="17" t="s">
        <v>13</v>
      </c>
      <c r="J4" s="18"/>
      <c r="M4" s="6" t="s">
        <v>14</v>
      </c>
      <c r="N4" s="8" t="s">
        <v>10</v>
      </c>
      <c r="O4" s="7"/>
    </row>
    <row r="5" spans="1:15" x14ac:dyDescent="0.25">
      <c r="A5">
        <v>46</v>
      </c>
      <c r="B5" s="6">
        <v>8.7999999999999995E-2</v>
      </c>
      <c r="C5" s="7">
        <v>9.4E-2</v>
      </c>
      <c r="E5" s="6">
        <f>B5-$F$1</f>
        <v>7.0999999999999994E-2</v>
      </c>
      <c r="F5" s="6">
        <f>C5-$F$1</f>
        <v>7.6999999999999999E-2</v>
      </c>
      <c r="G5" s="8">
        <v>50</v>
      </c>
      <c r="H5" s="8">
        <v>50</v>
      </c>
      <c r="I5" s="6">
        <f t="shared" ref="I5:J7" si="0">(E5*$M$6+$N$6)*G5</f>
        <v>7483.4554999999982</v>
      </c>
      <c r="J5" s="6">
        <f t="shared" si="0"/>
        <v>8197.5784999999996</v>
      </c>
      <c r="M5" s="9" t="s">
        <v>15</v>
      </c>
      <c r="N5" s="10" t="s">
        <v>16</v>
      </c>
      <c r="O5" s="2"/>
    </row>
    <row r="6" spans="1:15" x14ac:dyDescent="0.25">
      <c r="A6">
        <v>48</v>
      </c>
      <c r="B6" s="1">
        <v>8.8999999999999996E-2</v>
      </c>
      <c r="C6" s="2">
        <v>8.8999999999999996E-2</v>
      </c>
      <c r="E6" s="1">
        <f t="shared" ref="E6:F7" si="1">B6-$F$1</f>
        <v>7.1999999999999995E-2</v>
      </c>
      <c r="F6" s="2">
        <f t="shared" si="1"/>
        <v>7.1999999999999995E-2</v>
      </c>
      <c r="G6">
        <v>50</v>
      </c>
      <c r="H6">
        <v>50</v>
      </c>
      <c r="I6" s="1">
        <f t="shared" si="0"/>
        <v>7602.4759999999987</v>
      </c>
      <c r="J6" s="2">
        <f t="shared" si="0"/>
        <v>7602.4759999999987</v>
      </c>
      <c r="M6" s="11">
        <v>2380.41</v>
      </c>
      <c r="N6" s="12">
        <v>-19.34</v>
      </c>
      <c r="O6" s="4"/>
    </row>
    <row r="7" spans="1:15" x14ac:dyDescent="0.25">
      <c r="A7">
        <v>50</v>
      </c>
      <c r="B7" s="1">
        <v>0.08</v>
      </c>
      <c r="C7" s="2">
        <v>7.3999999999999996E-2</v>
      </c>
      <c r="E7" s="1">
        <f t="shared" si="1"/>
        <v>6.3E-2</v>
      </c>
      <c r="F7" s="1">
        <f t="shared" si="1"/>
        <v>5.6999999999999995E-2</v>
      </c>
      <c r="G7">
        <v>50</v>
      </c>
      <c r="H7">
        <v>50</v>
      </c>
      <c r="I7" s="1">
        <f t="shared" si="0"/>
        <v>6531.2914999999994</v>
      </c>
      <c r="J7" s="1">
        <f t="shared" si="0"/>
        <v>5817.1684999999979</v>
      </c>
    </row>
    <row r="8" spans="1:15" x14ac:dyDescent="0.25">
      <c r="B8" s="1"/>
      <c r="C8" s="2"/>
      <c r="E8" s="1"/>
      <c r="F8" s="2"/>
      <c r="I8" s="1"/>
      <c r="J8" s="2"/>
    </row>
    <row r="9" spans="1:15" x14ac:dyDescent="0.25">
      <c r="B9" s="1"/>
      <c r="C9" s="2"/>
      <c r="E9" s="1"/>
      <c r="F9" s="2"/>
      <c r="I9" s="1"/>
      <c r="J9" s="2"/>
    </row>
    <row r="10" spans="1:15" x14ac:dyDescent="0.25">
      <c r="B10" s="3"/>
      <c r="C10" s="4"/>
      <c r="E10" s="3"/>
      <c r="F10" s="4"/>
      <c r="G10" s="5"/>
      <c r="H10" s="5"/>
      <c r="I10" s="3"/>
      <c r="J10" s="4"/>
    </row>
  </sheetData>
  <mergeCells count="4">
    <mergeCell ref="B4:C4"/>
    <mergeCell ref="E4:F4"/>
    <mergeCell ref="G4:H4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B3EC-906B-408B-8FA0-FD6D8B056DA5}">
  <dimension ref="A1:O10"/>
  <sheetViews>
    <sheetView workbookViewId="0">
      <selection activeCell="I5" sqref="I5:J7"/>
    </sheetView>
  </sheetViews>
  <sheetFormatPr defaultRowHeight="15" x14ac:dyDescent="0.25"/>
  <sheetData>
    <row r="1" spans="1:15" x14ac:dyDescent="0.25">
      <c r="A1" t="s">
        <v>0</v>
      </c>
      <c r="B1">
        <v>1</v>
      </c>
      <c r="C1">
        <v>2</v>
      </c>
      <c r="E1" s="13" t="s">
        <v>3</v>
      </c>
      <c r="F1">
        <v>2.4E-2</v>
      </c>
    </row>
    <row r="4" spans="1:15" x14ac:dyDescent="0.25">
      <c r="A4" t="s">
        <v>2</v>
      </c>
      <c r="B4" s="15" t="s">
        <v>11</v>
      </c>
      <c r="C4" s="16"/>
      <c r="E4" s="17" t="s">
        <v>12</v>
      </c>
      <c r="F4" s="18"/>
      <c r="G4" s="17" t="s">
        <v>1</v>
      </c>
      <c r="H4" s="19"/>
      <c r="I4" s="17" t="s">
        <v>13</v>
      </c>
      <c r="J4" s="18"/>
      <c r="M4" s="6" t="s">
        <v>14</v>
      </c>
      <c r="N4" s="8" t="s">
        <v>10</v>
      </c>
      <c r="O4" s="7"/>
    </row>
    <row r="5" spans="1:15" x14ac:dyDescent="0.25">
      <c r="A5">
        <v>70</v>
      </c>
      <c r="B5" s="6">
        <v>6.2E-2</v>
      </c>
      <c r="C5" s="7">
        <v>7.4999999999999997E-2</v>
      </c>
      <c r="E5" s="6">
        <f>B5-$F$1</f>
        <v>3.7999999999999999E-2</v>
      </c>
      <c r="F5" s="6">
        <f>C5-$F$1</f>
        <v>5.0999999999999997E-2</v>
      </c>
      <c r="G5" s="8">
        <v>50</v>
      </c>
      <c r="H5" s="8">
        <v>50</v>
      </c>
      <c r="I5" s="6">
        <f t="shared" ref="I5:J7" si="0">(E5*$M$6+$N$6)*G5</f>
        <v>3555.7789999999995</v>
      </c>
      <c r="J5" s="6">
        <f t="shared" si="0"/>
        <v>5103.0454999999993</v>
      </c>
      <c r="M5" s="9" t="s">
        <v>15</v>
      </c>
      <c r="N5" s="10" t="s">
        <v>16</v>
      </c>
      <c r="O5" s="2"/>
    </row>
    <row r="6" spans="1:15" x14ac:dyDescent="0.25">
      <c r="A6">
        <v>72</v>
      </c>
      <c r="B6" s="1">
        <v>7.3999999999999996E-2</v>
      </c>
      <c r="C6" s="2">
        <v>8.3000000000000004E-2</v>
      </c>
      <c r="E6" s="1">
        <f t="shared" ref="E6:F7" si="1">B6-$F$1</f>
        <v>4.9999999999999996E-2</v>
      </c>
      <c r="F6" s="2">
        <f t="shared" si="1"/>
        <v>5.9000000000000004E-2</v>
      </c>
      <c r="G6">
        <v>50</v>
      </c>
      <c r="H6">
        <v>50</v>
      </c>
      <c r="I6" s="1">
        <f t="shared" si="0"/>
        <v>4984.0249999999987</v>
      </c>
      <c r="J6" s="2">
        <f t="shared" si="0"/>
        <v>6055.209499999999</v>
      </c>
      <c r="M6" s="11">
        <v>2380.41</v>
      </c>
      <c r="N6" s="12">
        <v>-19.34</v>
      </c>
      <c r="O6" s="4"/>
    </row>
    <row r="7" spans="1:15" x14ac:dyDescent="0.25">
      <c r="A7">
        <v>74</v>
      </c>
      <c r="B7" s="1">
        <v>6.7000000000000004E-2</v>
      </c>
      <c r="C7" s="2">
        <v>7.5999999999999998E-2</v>
      </c>
      <c r="E7" s="1">
        <f t="shared" si="1"/>
        <v>4.3000000000000003E-2</v>
      </c>
      <c r="F7" s="1">
        <f t="shared" si="1"/>
        <v>5.1999999999999998E-2</v>
      </c>
      <c r="G7">
        <v>50</v>
      </c>
      <c r="H7">
        <v>50</v>
      </c>
      <c r="I7" s="1">
        <f t="shared" si="0"/>
        <v>4150.8814999999995</v>
      </c>
      <c r="J7" s="1">
        <f t="shared" si="0"/>
        <v>5222.0659999999998</v>
      </c>
    </row>
    <row r="8" spans="1:15" x14ac:dyDescent="0.25">
      <c r="B8" s="1"/>
      <c r="C8" s="2"/>
      <c r="E8" s="1"/>
      <c r="F8" s="2"/>
      <c r="I8" s="1"/>
      <c r="J8" s="2"/>
    </row>
    <row r="9" spans="1:15" x14ac:dyDescent="0.25">
      <c r="B9" s="1"/>
      <c r="C9" s="2"/>
      <c r="E9" s="1"/>
      <c r="F9" s="2"/>
      <c r="I9" s="1"/>
      <c r="J9" s="2"/>
    </row>
    <row r="10" spans="1:15" x14ac:dyDescent="0.25">
      <c r="B10" s="3"/>
      <c r="C10" s="4"/>
      <c r="E10" s="3"/>
      <c r="F10" s="4"/>
      <c r="G10" s="5"/>
      <c r="H10" s="5"/>
      <c r="I10" s="3"/>
      <c r="J10" s="4"/>
    </row>
  </sheetData>
  <mergeCells count="4">
    <mergeCell ref="B4:C4"/>
    <mergeCell ref="E4:F4"/>
    <mergeCell ref="G4:H4"/>
    <mergeCell ref="I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4AA2-E66C-4CAA-8BDF-C3E0744D5FA1}">
  <dimension ref="A1:O10"/>
  <sheetViews>
    <sheetView workbookViewId="0">
      <selection activeCell="I5" sqref="I5:J7"/>
    </sheetView>
  </sheetViews>
  <sheetFormatPr defaultRowHeight="15" x14ac:dyDescent="0.25"/>
  <sheetData>
    <row r="1" spans="1:15" x14ac:dyDescent="0.25">
      <c r="A1" t="s">
        <v>0</v>
      </c>
      <c r="B1">
        <v>1</v>
      </c>
      <c r="C1">
        <v>2</v>
      </c>
      <c r="E1" s="13" t="s">
        <v>3</v>
      </c>
      <c r="F1">
        <v>1.4999999999999999E-2</v>
      </c>
    </row>
    <row r="4" spans="1:15" x14ac:dyDescent="0.25">
      <c r="A4" t="s">
        <v>2</v>
      </c>
      <c r="B4" s="15" t="s">
        <v>11</v>
      </c>
      <c r="C4" s="16"/>
      <c r="E4" s="17" t="s">
        <v>12</v>
      </c>
      <c r="F4" s="18"/>
      <c r="G4" s="17" t="s">
        <v>1</v>
      </c>
      <c r="H4" s="19"/>
      <c r="I4" s="17" t="s">
        <v>13</v>
      </c>
      <c r="J4" s="18"/>
      <c r="M4" s="6" t="s">
        <v>14</v>
      </c>
      <c r="N4" s="8" t="s">
        <v>10</v>
      </c>
      <c r="O4" s="7"/>
    </row>
    <row r="5" spans="1:15" x14ac:dyDescent="0.25">
      <c r="A5">
        <v>70</v>
      </c>
      <c r="B5" s="6">
        <v>8.1000000000000003E-2</v>
      </c>
      <c r="C5" s="7">
        <v>8.8999999999999996E-2</v>
      </c>
      <c r="E5" s="6">
        <f>B5-$F$1</f>
        <v>6.6000000000000003E-2</v>
      </c>
      <c r="F5" s="6">
        <f>C5-$F$1</f>
        <v>7.3999999999999996E-2</v>
      </c>
      <c r="G5" s="8">
        <v>50</v>
      </c>
      <c r="H5" s="8">
        <v>50</v>
      </c>
      <c r="I5" s="6">
        <f t="shared" ref="I5:J7" si="0">(E5*$M$6+$N$6)*G5</f>
        <v>6888.3529999999992</v>
      </c>
      <c r="J5" s="6">
        <f t="shared" si="0"/>
        <v>7840.516999999998</v>
      </c>
      <c r="M5" s="9" t="s">
        <v>15</v>
      </c>
      <c r="N5" s="10" t="s">
        <v>16</v>
      </c>
      <c r="O5" s="2"/>
    </row>
    <row r="6" spans="1:15" x14ac:dyDescent="0.25">
      <c r="A6">
        <v>72</v>
      </c>
      <c r="B6" s="1">
        <v>7.2999999999999995E-2</v>
      </c>
      <c r="C6" s="2">
        <v>6.4000000000000001E-2</v>
      </c>
      <c r="E6" s="1">
        <f t="shared" ref="E6:F7" si="1">B6-$F$1</f>
        <v>5.7999999999999996E-2</v>
      </c>
      <c r="F6" s="2">
        <f t="shared" si="1"/>
        <v>4.9000000000000002E-2</v>
      </c>
      <c r="G6">
        <v>50</v>
      </c>
      <c r="H6">
        <v>50</v>
      </c>
      <c r="I6" s="1">
        <f t="shared" si="0"/>
        <v>5936.1889999999985</v>
      </c>
      <c r="J6" s="2">
        <f t="shared" si="0"/>
        <v>4865.0045</v>
      </c>
      <c r="M6" s="11">
        <v>2380.41</v>
      </c>
      <c r="N6" s="12">
        <v>-19.34</v>
      </c>
      <c r="O6" s="4"/>
    </row>
    <row r="7" spans="1:15" x14ac:dyDescent="0.25">
      <c r="A7">
        <v>74</v>
      </c>
      <c r="B7" s="1">
        <v>0.08</v>
      </c>
      <c r="C7" s="2">
        <v>0.107</v>
      </c>
      <c r="E7" s="1">
        <f t="shared" si="1"/>
        <v>6.5000000000000002E-2</v>
      </c>
      <c r="F7" s="1">
        <f t="shared" si="1"/>
        <v>9.1999999999999998E-2</v>
      </c>
      <c r="G7">
        <v>50</v>
      </c>
      <c r="H7">
        <v>50</v>
      </c>
      <c r="I7" s="1">
        <f t="shared" si="0"/>
        <v>6769.3325000000004</v>
      </c>
      <c r="J7" s="1">
        <f t="shared" si="0"/>
        <v>9982.8859999999986</v>
      </c>
    </row>
    <row r="8" spans="1:15" x14ac:dyDescent="0.25">
      <c r="B8" s="1"/>
      <c r="C8" s="2"/>
      <c r="E8" s="1"/>
      <c r="F8" s="2"/>
      <c r="I8" s="1"/>
      <c r="J8" s="2"/>
    </row>
    <row r="9" spans="1:15" x14ac:dyDescent="0.25">
      <c r="B9" s="1"/>
      <c r="C9" s="2"/>
      <c r="E9" s="1"/>
      <c r="F9" s="2"/>
      <c r="I9" s="1"/>
      <c r="J9" s="2"/>
    </row>
    <row r="10" spans="1:15" x14ac:dyDescent="0.25">
      <c r="B10" s="3"/>
      <c r="C10" s="4"/>
      <c r="E10" s="3"/>
      <c r="F10" s="4"/>
      <c r="G10" s="5"/>
      <c r="H10" s="5"/>
      <c r="I10" s="3"/>
      <c r="J10" s="4"/>
    </row>
  </sheetData>
  <mergeCells count="4">
    <mergeCell ref="B4:C4"/>
    <mergeCell ref="E4:F4"/>
    <mergeCell ref="G4:H4"/>
    <mergeCell ref="I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B870-F755-4078-B638-B04BBF9C05BC}">
  <dimension ref="A1:O10"/>
  <sheetViews>
    <sheetView tabSelected="1" workbookViewId="0">
      <selection activeCell="I6" sqref="I6"/>
    </sheetView>
  </sheetViews>
  <sheetFormatPr defaultRowHeight="15" x14ac:dyDescent="0.25"/>
  <sheetData>
    <row r="1" spans="1:15" x14ac:dyDescent="0.25">
      <c r="A1" t="s">
        <v>0</v>
      </c>
      <c r="B1">
        <v>1</v>
      </c>
      <c r="C1">
        <v>2</v>
      </c>
      <c r="E1" s="13" t="s">
        <v>3</v>
      </c>
      <c r="F1">
        <v>1.2999999999999999E-2</v>
      </c>
    </row>
    <row r="4" spans="1:15" x14ac:dyDescent="0.25">
      <c r="A4" t="s">
        <v>2</v>
      </c>
      <c r="B4" s="15" t="s">
        <v>11</v>
      </c>
      <c r="C4" s="16"/>
      <c r="E4" s="17" t="s">
        <v>12</v>
      </c>
      <c r="F4" s="18"/>
      <c r="G4" s="17" t="s">
        <v>1</v>
      </c>
      <c r="H4" s="19"/>
      <c r="I4" s="17" t="s">
        <v>13</v>
      </c>
      <c r="J4" s="18"/>
      <c r="M4" s="6" t="s">
        <v>14</v>
      </c>
      <c r="N4" s="8" t="s">
        <v>10</v>
      </c>
      <c r="O4" s="7"/>
    </row>
    <row r="5" spans="1:15" x14ac:dyDescent="0.25">
      <c r="A5">
        <v>167</v>
      </c>
      <c r="B5" s="6">
        <v>7.0999999999999994E-2</v>
      </c>
      <c r="C5" s="7">
        <v>5.6000000000000001E-2</v>
      </c>
      <c r="E5" s="6">
        <f>B5-$F$1</f>
        <v>5.7999999999999996E-2</v>
      </c>
      <c r="F5" s="6">
        <f>C5-$F$1</f>
        <v>4.3000000000000003E-2</v>
      </c>
      <c r="G5" s="8">
        <v>50</v>
      </c>
      <c r="H5" s="8">
        <v>50</v>
      </c>
      <c r="I5" s="6">
        <f>(E5*$M$6+$N$6)*G5</f>
        <v>5936.1889999999985</v>
      </c>
      <c r="J5" s="6">
        <f t="shared" ref="I5:J7" si="0">(F5*$M$6+$N$6)*H5</f>
        <v>4150.8814999999995</v>
      </c>
      <c r="M5" s="9" t="s">
        <v>15</v>
      </c>
      <c r="N5" s="10" t="s">
        <v>16</v>
      </c>
      <c r="O5" s="2"/>
    </row>
    <row r="6" spans="1:15" x14ac:dyDescent="0.25">
      <c r="A6">
        <v>171</v>
      </c>
      <c r="B6" s="1">
        <v>6.6000000000000003E-2</v>
      </c>
      <c r="C6" s="2">
        <v>6.6000000000000003E-2</v>
      </c>
      <c r="E6" s="1">
        <f t="shared" ref="E6:F7" si="1">B6-$F$1</f>
        <v>5.3000000000000005E-2</v>
      </c>
      <c r="F6" s="2">
        <f t="shared" si="1"/>
        <v>5.3000000000000005E-2</v>
      </c>
      <c r="G6">
        <v>50</v>
      </c>
      <c r="H6">
        <v>50</v>
      </c>
      <c r="I6" s="1">
        <f>(E6*$M$6+$N$6)*G6</f>
        <v>5341.0865000000003</v>
      </c>
      <c r="J6" s="2">
        <f>(F6*$M$6+$N$6)*H6</f>
        <v>5341.0865000000003</v>
      </c>
      <c r="M6" s="11">
        <v>2380.41</v>
      </c>
      <c r="N6" s="12">
        <v>-19.34</v>
      </c>
      <c r="O6" s="4"/>
    </row>
    <row r="7" spans="1:15" x14ac:dyDescent="0.25">
      <c r="A7">
        <v>171</v>
      </c>
      <c r="B7" s="1">
        <v>0.191</v>
      </c>
      <c r="C7" s="2">
        <v>0.186</v>
      </c>
      <c r="E7" s="1">
        <f t="shared" si="1"/>
        <v>0.17799999999999999</v>
      </c>
      <c r="F7" s="1">
        <f t="shared" si="1"/>
        <v>0.17299999999999999</v>
      </c>
      <c r="G7">
        <v>20</v>
      </c>
      <c r="H7">
        <v>20</v>
      </c>
      <c r="I7" s="1">
        <f>(E7*$M$6+$N$6)*G7</f>
        <v>8087.4596000000001</v>
      </c>
      <c r="J7" s="1">
        <f>(F7*$M$6+$N$6)*H7</f>
        <v>7849.4185999999991</v>
      </c>
    </row>
    <row r="8" spans="1:15" x14ac:dyDescent="0.25">
      <c r="B8" s="1"/>
      <c r="C8" s="2"/>
      <c r="E8" s="1"/>
      <c r="F8" s="2"/>
      <c r="I8" s="1"/>
      <c r="J8" s="2"/>
    </row>
    <row r="9" spans="1:15" x14ac:dyDescent="0.25">
      <c r="B9" s="1"/>
      <c r="C9" s="2"/>
      <c r="E9" s="1"/>
      <c r="F9" s="2"/>
      <c r="I9" s="1"/>
      <c r="J9" s="2"/>
    </row>
    <row r="10" spans="1:15" x14ac:dyDescent="0.25">
      <c r="B10" s="3"/>
      <c r="C10" s="4"/>
      <c r="E10" s="3"/>
      <c r="F10" s="4"/>
      <c r="G10" s="5"/>
      <c r="H10" s="5"/>
      <c r="I10" s="3"/>
      <c r="J10" s="4"/>
    </row>
  </sheetData>
  <mergeCells count="4">
    <mergeCell ref="B4:C4"/>
    <mergeCell ref="E4:F4"/>
    <mergeCell ref="G4:H4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25"/>
  <sheetViews>
    <sheetView zoomScale="80" zoomScaleNormal="80" workbookViewId="0">
      <selection activeCell="I24" sqref="I24"/>
    </sheetView>
  </sheetViews>
  <sheetFormatPr defaultRowHeight="15" x14ac:dyDescent="0.25"/>
  <sheetData>
    <row r="3" spans="1:3" x14ac:dyDescent="0.25">
      <c r="A3" t="s">
        <v>0</v>
      </c>
      <c r="B3" t="s">
        <v>4</v>
      </c>
      <c r="C3" t="s">
        <v>5</v>
      </c>
    </row>
    <row r="4" spans="1:3" x14ac:dyDescent="0.25">
      <c r="A4" t="s">
        <v>2</v>
      </c>
    </row>
    <row r="5" spans="1:3" x14ac:dyDescent="0.25">
      <c r="A5">
        <v>0</v>
      </c>
      <c r="B5">
        <v>7721.4965000000011</v>
      </c>
      <c r="C5">
        <v>6293.2504999999992</v>
      </c>
    </row>
    <row r="6" spans="1:3" x14ac:dyDescent="0.25">
      <c r="A6">
        <v>1</v>
      </c>
      <c r="B6">
        <v>7126.3940000000002</v>
      </c>
      <c r="C6">
        <v>5579.1274999999996</v>
      </c>
    </row>
    <row r="7" spans="1:3" x14ac:dyDescent="0.25">
      <c r="A7">
        <v>2</v>
      </c>
      <c r="B7">
        <v>2722.635499999999</v>
      </c>
    </row>
    <row r="8" spans="1:3" x14ac:dyDescent="0.25">
      <c r="A8">
        <v>3</v>
      </c>
      <c r="B8">
        <v>7364.4350000000004</v>
      </c>
    </row>
    <row r="9" spans="1:3" x14ac:dyDescent="0.25">
      <c r="A9">
        <v>4</v>
      </c>
      <c r="B9">
        <v>11411.132000000001</v>
      </c>
    </row>
    <row r="10" spans="1:3" x14ac:dyDescent="0.25">
      <c r="A10">
        <v>5</v>
      </c>
      <c r="B10">
        <v>6769.3325000000004</v>
      </c>
      <c r="C10">
        <v>6769.3325000000004</v>
      </c>
    </row>
    <row r="11" spans="1:3" x14ac:dyDescent="0.25">
      <c r="A11">
        <v>6</v>
      </c>
      <c r="B11">
        <v>6769.3325000000004</v>
      </c>
    </row>
    <row r="12" spans="1:3" x14ac:dyDescent="0.25">
      <c r="A12">
        <v>24</v>
      </c>
      <c r="B12">
        <v>8316.5989999999983</v>
      </c>
      <c r="C12">
        <v>6531.2914999999994</v>
      </c>
    </row>
    <row r="13" spans="1:3" x14ac:dyDescent="0.25">
      <c r="A13">
        <v>26</v>
      </c>
      <c r="B13">
        <v>7840.5169999999998</v>
      </c>
    </row>
    <row r="14" spans="1:3" x14ac:dyDescent="0.25">
      <c r="A14">
        <v>28</v>
      </c>
      <c r="B14">
        <v>6055.209499999999</v>
      </c>
    </row>
    <row r="15" spans="1:3" x14ac:dyDescent="0.25">
      <c r="A15">
        <v>46</v>
      </c>
      <c r="B15">
        <v>7483.4554999999982</v>
      </c>
      <c r="C15">
        <v>8197.5784999999996</v>
      </c>
    </row>
    <row r="16" spans="1:3" x14ac:dyDescent="0.25">
      <c r="A16">
        <v>48</v>
      </c>
      <c r="B16">
        <v>7602.4759999999987</v>
      </c>
      <c r="C16">
        <v>7602.4759999999987</v>
      </c>
    </row>
    <row r="17" spans="1:4" x14ac:dyDescent="0.25">
      <c r="A17">
        <v>50</v>
      </c>
      <c r="B17">
        <v>6531.2914999999994</v>
      </c>
      <c r="C17">
        <v>5817.1684999999979</v>
      </c>
    </row>
    <row r="18" spans="1:4" x14ac:dyDescent="0.25">
      <c r="A18">
        <v>70</v>
      </c>
      <c r="B18">
        <v>3555.7789999999995</v>
      </c>
      <c r="C18">
        <v>5103.0454999999993</v>
      </c>
    </row>
    <row r="19" spans="1:4" x14ac:dyDescent="0.25">
      <c r="A19">
        <v>72</v>
      </c>
      <c r="B19">
        <v>4984.0249999999987</v>
      </c>
      <c r="C19">
        <v>6055.209499999999</v>
      </c>
    </row>
    <row r="20" spans="1:4" x14ac:dyDescent="0.25">
      <c r="A20">
        <v>74</v>
      </c>
      <c r="B20">
        <v>4150.8814999999995</v>
      </c>
      <c r="C20">
        <v>5222.0659999999998</v>
      </c>
    </row>
    <row r="21" spans="1:4" x14ac:dyDescent="0.25">
      <c r="A21">
        <v>94</v>
      </c>
      <c r="B21">
        <v>6888.3529999999992</v>
      </c>
      <c r="C21">
        <v>7840.516999999998</v>
      </c>
    </row>
    <row r="22" spans="1:4" x14ac:dyDescent="0.25">
      <c r="A22">
        <v>96</v>
      </c>
      <c r="B22">
        <v>5936.1889999999985</v>
      </c>
      <c r="C22">
        <v>4865.0045</v>
      </c>
    </row>
    <row r="23" spans="1:4" x14ac:dyDescent="0.25">
      <c r="A23">
        <v>98</v>
      </c>
      <c r="B23">
        <v>6769.3325000000004</v>
      </c>
      <c r="D23">
        <v>9.1999999999999998E-2</v>
      </c>
    </row>
    <row r="24" spans="1:4" x14ac:dyDescent="0.25">
      <c r="A24">
        <v>167</v>
      </c>
      <c r="B24">
        <v>5936.1889999999985</v>
      </c>
      <c r="C24">
        <v>5341.0865000000003</v>
      </c>
    </row>
    <row r="25" spans="1:4" x14ac:dyDescent="0.25">
      <c r="A25">
        <v>171</v>
      </c>
      <c r="B25">
        <v>4150.8814999999995</v>
      </c>
      <c r="C25">
        <v>5460.1070000000009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curve 25-10-23</vt:lpstr>
      <vt:lpstr>16_10_23</vt:lpstr>
      <vt:lpstr>17_10_23</vt:lpstr>
      <vt:lpstr>18_10_23</vt:lpstr>
      <vt:lpstr>19_10_23 </vt:lpstr>
      <vt:lpstr>20_10_23</vt:lpstr>
      <vt:lpstr>23_10_23 </vt:lpstr>
      <vt:lpstr>COD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2023-10-25T14:49:49Z</dcterms:modified>
</cp:coreProperties>
</file>