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ppes\Desktop\"/>
    </mc:Choice>
  </mc:AlternateContent>
  <xr:revisionPtr revIDLastSave="0" documentId="13_ncr:1_{8A4C6981-228E-4875-B40A-27C168E07E5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og" sheetId="1" r:id="rId1"/>
    <sheet name="Ροόμετρο" sheetId="8" r:id="rId2"/>
    <sheet name="Δεξαμενή" sheetId="7" r:id="rId3"/>
    <sheet name="Analyses" sheetId="5" r:id="rId4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B26" i="5" l="1"/>
  <c r="O9" i="1"/>
  <c r="O7" i="1"/>
  <c r="O11" i="5"/>
  <c r="P11" i="5"/>
  <c r="O10" i="5"/>
  <c r="P10" i="5"/>
  <c r="I11" i="5"/>
  <c r="N11" i="5"/>
  <c r="N10" i="5"/>
  <c r="I10" i="5"/>
  <c r="D21" i="5"/>
  <c r="B11" i="5" l="1"/>
  <c r="I11" i="1"/>
  <c r="I9" i="1"/>
  <c r="I7" i="1"/>
  <c r="B28" i="5"/>
  <c r="B27" i="5"/>
  <c r="B29" i="5" l="1"/>
  <c r="E21" i="5" l="1"/>
  <c r="T18" i="5" l="1"/>
  <c r="T14" i="5" l="1"/>
  <c r="F21" i="5" l="1"/>
  <c r="G21" i="5"/>
  <c r="L12" i="1" l="1"/>
  <c r="L11" i="1"/>
  <c r="L9" i="1" l="1"/>
  <c r="L10" i="1"/>
  <c r="L8" i="1"/>
  <c r="B23" i="5" l="1"/>
  <c r="D11" i="5" l="1"/>
  <c r="D10" i="5"/>
  <c r="M15" i="5" l="1"/>
  <c r="L15" i="5"/>
  <c r="M16" i="5" l="1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7" i="1"/>
  <c r="P15" i="5" l="1"/>
  <c r="O15" i="5"/>
  <c r="O16" i="5"/>
  <c r="N16" i="5"/>
  <c r="P16" i="5"/>
  <c r="N15" i="5"/>
  <c r="I16" i="5"/>
  <c r="B16" i="5"/>
  <c r="I15" i="5"/>
  <c r="B15" i="5"/>
  <c r="B22" i="5" s="1"/>
  <c r="B30" i="5" l="1"/>
  <c r="B31" i="5" s="1"/>
  <c r="B24" i="5"/>
  <c r="D16" i="5"/>
  <c r="D15" i="5"/>
</calcChain>
</file>

<file path=xl/sharedStrings.xml><?xml version="1.0" encoding="utf-8"?>
<sst xmlns="http://schemas.openxmlformats.org/spreadsheetml/2006/main" count="112" uniqueCount="69">
  <si>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</si>
  <si>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</si>
  <si>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</si>
  <si>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</si>
  <si>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</si>
  <si>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</si>
  <si>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</si>
  <si>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</si>
  <si>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</si>
  <si>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</si>
  <si>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</si>
  <si>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</si>
  <si>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</si>
  <si>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4 sec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</si>
  <si>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</si>
  <si>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</si>
  <si>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</si>
  <si>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</si>
  <si>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</si>
  <si>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</si>
  <si>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</si>
  <si>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</si>
  <si>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</si>
  <si>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</si>
  <si>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</si>
  <si>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</si>
  <si>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</si>
  <si>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</si>
  <si>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</si>
  <si>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</si>
  <si>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</si>
  <si>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</si>
  <si>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</si>
  <si>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</si>
  <si>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</si>
  <si>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</si>
  <si>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</si>
  <si>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</si>
  <si>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</si>
  <si>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</si>
  <si>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</si>
  <si>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</si>
  <si>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</si>
  <si>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</si>
  <si>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</si>
  <si>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</si>
  <si>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</si>
  <si>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</si>
  <si>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</si>
  <si>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</si>
  <si>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45 mins</t>
  </si>
  <si>
    <t>Water (kg/h)</t>
  </si>
  <si>
    <t>Feed (kg/day)</t>
  </si>
  <si>
    <t>Water (kg/day)</t>
  </si>
  <si>
    <t>Water per kg of FW wb</t>
  </si>
  <si>
    <t>MIX</t>
  </si>
  <si>
    <t>Νερό</t>
  </si>
  <si>
    <t>TOTAL food</t>
  </si>
  <si>
    <t>Total consumed</t>
  </si>
  <si>
    <t>Residue</t>
  </si>
  <si>
    <t>ΜΟ Inj (L/day)</t>
  </si>
  <si>
    <t xml:space="preserve">MO per kg of FW </t>
  </si>
  <si>
    <t>Total Feed (kg)</t>
  </si>
  <si>
    <t>Total consumed (kg)</t>
  </si>
  <si>
    <t>Consumption (%)</t>
  </si>
  <si>
    <t>ENVI</t>
  </si>
  <si>
    <t>26,72 veg + 8,25 FW</t>
  </si>
  <si>
    <t>15,2 veg + 8,5 FW</t>
  </si>
  <si>
    <t>3,15 FW + 2,5 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</si>
</sst>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AEABAB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2" fillId="0" borderId="0"/>
    <xf numFmtId="0" fontId="10" fillId="0" borderId="0"/>
    <xf numFmtId="0" fontId="1" fillId="0" borderId="0"/>
  </cellStyleXfs>
  <cellXfs count="7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/>
    <xf numFmtId="0" fontId="4" fillId="0" borderId="5" xfId="0" applyFont="1" applyBorder="1"/>
    <xf numFmtId="20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6" xfId="0" applyFont="1" applyBorder="1"/>
    <xf numFmtId="14" fontId="4" fillId="0" borderId="7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0" fontId="0" fillId="0" borderId="0" xfId="0" applyNumberFormat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9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11" fillId="0" borderId="0" xfId="0" applyNumberFormat="1" applyFont="1" applyAlignment="1">
      <alignment horizontal="center" vertical="center"/>
    </xf>
    <xf numFmtId="20" fontId="11" fillId="0" borderId="5" xfId="0" applyNumberFormat="1" applyFont="1" applyBorder="1" applyAlignment="1">
      <alignment horizontal="center" vertical="center"/>
    </xf>
    <xf numFmtId="14" fontId="11" fillId="0" borderId="7" xfId="0" applyNumberFormat="1" applyFont="1" applyBorder="1"/>
    <xf numFmtId="20" fontId="11" fillId="0" borderId="8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/>
    </xf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Ροόμετρο!$C$2:$C$18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2</c:v>
                </c:pt>
                <c:pt idx="3">
                  <c:v>3.25</c:v>
                </c:pt>
                <c:pt idx="4">
                  <c:v>24</c:v>
                </c:pt>
              </c:numCache>
            </c:numRef>
          </c:xVal>
          <c:yVal>
            <c:numRef>
              <c:f>Ροόμετρο!$D$2:$D$18</c:f>
              <c:numCache>
                <c:formatCode>General</c:formatCode>
                <c:ptCount val="17"/>
                <c:pt idx="0">
                  <c:v>15099</c:v>
                </c:pt>
                <c:pt idx="1">
                  <c:v>15106</c:v>
                </c:pt>
                <c:pt idx="2">
                  <c:v>15119</c:v>
                </c:pt>
                <c:pt idx="3">
                  <c:v>15130</c:v>
                </c:pt>
                <c:pt idx="4">
                  <c:v>15259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353472"/>
        <c:axId val="-1537348576"/>
      </c:scatterChart>
      <c:valAx>
        <c:axId val="-15373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48576"/>
        <c:crosses val="autoZero"/>
        <c:crossBetween val="midCat"/>
      </c:valAx>
      <c:valAx>
        <c:axId val="-1537348576"/>
        <c:scaling>
          <c:orientation val="minMax"/>
          <c:min val="7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24</c:v>
                </c:pt>
                <c:pt idx="2">
                  <c:v>24.05</c:v>
                </c:pt>
                <c:pt idx="3">
                  <c:v>26</c:v>
                </c:pt>
                <c:pt idx="4">
                  <c:v>27.25</c:v>
                </c:pt>
                <c:pt idx="5">
                  <c:v>48</c:v>
                </c:pt>
              </c:numCache>
            </c:numRef>
          </c:xVal>
          <c:yVal>
            <c:numRef>
              <c:f>Δεξαμενή!$E$2:$E$18</c:f>
              <c:numCache>
                <c:formatCode>General</c:formatCode>
                <c:ptCount val="17"/>
                <c:pt idx="0">
                  <c:v>34.97</c:v>
                </c:pt>
                <c:pt idx="2">
                  <c:v>23.7</c:v>
                </c:pt>
                <c:pt idx="4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72752"/>
        <c:axId val="-153746622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24</c:v>
                </c:pt>
                <c:pt idx="2">
                  <c:v>24.05</c:v>
                </c:pt>
                <c:pt idx="3">
                  <c:v>26</c:v>
                </c:pt>
                <c:pt idx="4">
                  <c:v>27.25</c:v>
                </c:pt>
                <c:pt idx="5">
                  <c:v>48</c:v>
                </c:pt>
              </c:numCache>
            </c:numRef>
          </c:xVal>
          <c:yVal>
            <c:numRef>
              <c:f>Δεξαμενή!$D$2:$D$18</c:f>
              <c:numCache>
                <c:formatCode>General</c:formatCode>
                <c:ptCount val="17"/>
                <c:pt idx="0">
                  <c:v>0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72752"/>
        <c:axId val="-1537466224"/>
      </c:scatterChart>
      <c:valAx>
        <c:axId val="-15374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466224"/>
        <c:crosses val="autoZero"/>
        <c:crossBetween val="midCat"/>
      </c:valAx>
      <c:valAx>
        <c:axId val="-15374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4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Analyses!$A$10:$A$13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Analyses!$L$10:$L$13</c:f>
              <c:numCache>
                <c:formatCode>0.00</c:formatCode>
                <c:ptCount val="4"/>
                <c:pt idx="0">
                  <c:v>10519.1</c:v>
                </c:pt>
                <c:pt idx="1">
                  <c:v>7685.95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2-4283-9423-A82C3B31C3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Analyses!$M$10:$M$13</c:f>
              <c:numCache>
                <c:formatCode>0.00</c:formatCode>
                <c:ptCount val="4"/>
                <c:pt idx="0">
                  <c:v>14714.56</c:v>
                </c:pt>
                <c:pt idx="1">
                  <c:v>19476.16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2-4283-9423-A82C3B31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35520"/>
        <c:axId val="-1408934976"/>
      </c:scatterChart>
      <c:valAx>
        <c:axId val="-14089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4976"/>
        <c:crosses val="autoZero"/>
        <c:crossBetween val="midCat"/>
      </c:valAx>
      <c:valAx>
        <c:axId val="-1408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Analyses!$E$10:$E$13</c:f>
              <c:numCache>
                <c:formatCode>0.00</c:formatCode>
                <c:ptCount val="4"/>
                <c:pt idx="0">
                  <c:v>12.94</c:v>
                </c:pt>
                <c:pt idx="1">
                  <c:v>16.11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596-B70A-F79B0CE2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21920"/>
        <c:axId val="-1408940416"/>
      </c:scatterChart>
      <c:valAx>
        <c:axId val="-1408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40416"/>
        <c:crosses val="autoZero"/>
        <c:crossBetween val="midCat"/>
      </c:valAx>
      <c:valAx>
        <c:axId val="-1408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107155</xdr:colOff>
      <xdr:row>19</xdr:row>
      <xdr:rowOff>110727</xdr:rowOff>
    </xdr:from>
    <xdr:to>
      <xdr:col>13</xdr:col>
      <xdr:colOff>273843</xdr:colOff>
      <xdr:row>33</xdr:row>
      <xdr:rowOff>32146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833437</xdr:colOff>
      <xdr:row>19</xdr:row>
      <xdr:rowOff>107155</xdr:rowOff>
    </xdr:from>
    <xdr:to>
      <xdr:col>20</xdr:col>
      <xdr:colOff>238124</xdr:colOff>
      <xdr:row>33</xdr:row>
      <xdr:rowOff>28574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0" zoomScaleNormal="70" workbookViewId="0">
      <selection activeCell="O10" sqref="O10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1.5703125" bestFit="1" customWidth="1"/>
    <col min="7" max="7" width="50.7109375" bestFit="1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52" t="s">
        <v>0</v>
      </c>
      <c r="B1" s="53" t="s">
        <v>1</v>
      </c>
      <c r="C1" s="54" t="s">
        <v>2</v>
      </c>
      <c r="D1" s="1" t="s">
        <v>3</v>
      </c>
      <c r="E1" s="2"/>
      <c r="F1" s="3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5" t="s">
        <v>6</v>
      </c>
      <c r="B2" s="5" t="s">
        <v>7</v>
      </c>
      <c r="C2" s="56" t="s">
        <v>49</v>
      </c>
      <c r="D2" s="7"/>
      <c r="E2" s="6" t="s">
        <v>8</v>
      </c>
      <c r="F2" s="8">
        <v>45378</v>
      </c>
      <c r="G2" s="9">
        <v>0.52361111111111114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5" t="s">
        <v>9</v>
      </c>
      <c r="B3" s="5" t="s">
        <v>10</v>
      </c>
      <c r="C3" s="56" t="s">
        <v>49</v>
      </c>
      <c r="D3" s="7"/>
      <c r="E3" s="10" t="s">
        <v>11</v>
      </c>
      <c r="F3" s="29">
        <v>45380</v>
      </c>
      <c r="G3" s="11">
        <v>0.53125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55" t="s">
        <v>12</v>
      </c>
      <c r="B4" s="5" t="s">
        <v>13</v>
      </c>
      <c r="C4" s="56" t="s">
        <v>32</v>
      </c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7" t="s">
        <v>55</v>
      </c>
      <c r="B5" s="58" t="s">
        <v>65</v>
      </c>
      <c r="C5" s="5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" t="s">
        <v>4</v>
      </c>
      <c r="B6" s="1" t="s">
        <v>5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N6" s="1" t="s">
        <v>25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8">
        <v>45378</v>
      </c>
      <c r="B7" s="7">
        <v>0.52361111111111114</v>
      </c>
      <c r="C7" s="5"/>
      <c r="D7" s="5">
        <v>0</v>
      </c>
      <c r="E7" s="5" t="s">
        <v>26</v>
      </c>
      <c r="F7" s="5" t="s">
        <v>28</v>
      </c>
      <c r="G7" s="12" t="s">
        <v>66</v>
      </c>
      <c r="H7" s="5"/>
      <c r="I7" s="5">
        <f>26.72+8.25</f>
        <v>34.97</v>
      </c>
      <c r="J7" s="5">
        <v>-13.14</v>
      </c>
      <c r="K7" s="5">
        <v>27.27</v>
      </c>
      <c r="L7" s="5">
        <f t="shared" ref="L7:L12" si="0">K7-J7</f>
        <v>40.409999999999997</v>
      </c>
      <c r="M7" s="5" t="s">
        <v>27</v>
      </c>
      <c r="N7" s="5"/>
      <c r="O7" s="5">
        <f>K7-J8</f>
        <v>27.27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8">
        <v>45379</v>
      </c>
      <c r="B8" s="7">
        <v>0.52083333333333337</v>
      </c>
      <c r="C8" s="5">
        <v>15099</v>
      </c>
      <c r="D8" s="5">
        <v>175</v>
      </c>
      <c r="E8" s="5" t="s">
        <v>27</v>
      </c>
      <c r="F8" s="5" t="s">
        <v>27</v>
      </c>
      <c r="H8" s="5" t="s">
        <v>56</v>
      </c>
      <c r="J8" s="5">
        <v>0</v>
      </c>
      <c r="K8" s="5">
        <v>0</v>
      </c>
      <c r="L8" s="5">
        <f t="shared" si="0"/>
        <v>0</v>
      </c>
      <c r="M8" s="5" t="s">
        <v>27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8"/>
      <c r="B9" s="7">
        <v>0.52430555555555558</v>
      </c>
      <c r="C9" s="5">
        <v>15106</v>
      </c>
      <c r="D9" s="5">
        <v>0</v>
      </c>
      <c r="E9" s="5" t="s">
        <v>27</v>
      </c>
      <c r="F9" s="5" t="s">
        <v>26</v>
      </c>
      <c r="G9" s="5" t="s">
        <v>67</v>
      </c>
      <c r="H9" s="5"/>
      <c r="I9" s="5">
        <f>15.2+8.5</f>
        <v>23.7</v>
      </c>
      <c r="J9" s="5">
        <v>0</v>
      </c>
      <c r="K9" s="5">
        <v>29.56</v>
      </c>
      <c r="L9" s="5">
        <f t="shared" si="0"/>
        <v>29.56</v>
      </c>
      <c r="M9" s="5" t="s">
        <v>28</v>
      </c>
      <c r="N9" s="5"/>
      <c r="O9" s="5">
        <f>K11-J12-K11+J11</f>
        <v>20.910000000000004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8"/>
      <c r="B10" s="7">
        <v>0.59375</v>
      </c>
      <c r="C10" s="5">
        <v>15119</v>
      </c>
      <c r="D10" s="5">
        <v>0</v>
      </c>
      <c r="E10" s="5" t="s">
        <v>27</v>
      </c>
      <c r="F10" s="5" t="s">
        <v>27</v>
      </c>
      <c r="G10" s="12"/>
      <c r="H10" s="5" t="s">
        <v>56</v>
      </c>
      <c r="I10" s="5"/>
      <c r="J10" s="5">
        <v>34.090000000000003</v>
      </c>
      <c r="K10" s="5">
        <v>34.090000000000003</v>
      </c>
      <c r="L10" s="5">
        <f t="shared" si="0"/>
        <v>0</v>
      </c>
      <c r="M10" s="5" t="s">
        <v>28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8"/>
      <c r="B11" s="7">
        <v>0.65625</v>
      </c>
      <c r="C11" s="5">
        <v>15130</v>
      </c>
      <c r="D11" s="5">
        <v>0</v>
      </c>
      <c r="E11" s="5" t="s">
        <v>27</v>
      </c>
      <c r="F11" s="5" t="s">
        <v>26</v>
      </c>
      <c r="G11" s="12" t="s">
        <v>68</v>
      </c>
      <c r="I11" s="5">
        <f>3.15+2.5</f>
        <v>5.65</v>
      </c>
      <c r="J11" s="5">
        <v>34.090000000000003</v>
      </c>
      <c r="K11" s="5">
        <v>43.18</v>
      </c>
      <c r="L11" s="5">
        <f t="shared" si="0"/>
        <v>9.0899999999999963</v>
      </c>
      <c r="M11" s="5" t="s">
        <v>26</v>
      </c>
      <c r="N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8">
        <v>45380</v>
      </c>
      <c r="B12" s="7">
        <v>0.53125</v>
      </c>
      <c r="C12" s="5">
        <v>15259</v>
      </c>
      <c r="D12" s="5">
        <v>175</v>
      </c>
      <c r="E12" s="5" t="s">
        <v>26</v>
      </c>
      <c r="F12" s="5" t="s">
        <v>27</v>
      </c>
      <c r="G12" s="12"/>
      <c r="H12" s="12"/>
      <c r="I12" s="5"/>
      <c r="J12" s="5">
        <v>13.18</v>
      </c>
      <c r="K12" s="5">
        <v>13.18</v>
      </c>
      <c r="L12" s="5">
        <f t="shared" si="0"/>
        <v>0</v>
      </c>
      <c r="M12" s="5" t="s">
        <v>28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8"/>
      <c r="B13" s="7"/>
      <c r="C13" s="5"/>
      <c r="D13" s="5"/>
      <c r="E13" s="5"/>
      <c r="F13" s="5"/>
      <c r="G13" s="1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8"/>
      <c r="B14" s="7"/>
      <c r="C14" s="5"/>
      <c r="D14" s="5"/>
      <c r="E14" s="5"/>
      <c r="F14" s="5"/>
      <c r="G14" s="5"/>
      <c r="H14" s="1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8"/>
      <c r="B15" s="7"/>
      <c r="C15" s="5"/>
      <c r="D15" s="5"/>
      <c r="E15" s="5"/>
      <c r="F15" s="5"/>
      <c r="G15" s="1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7"/>
      <c r="C16" s="5"/>
      <c r="D16" s="5"/>
      <c r="E16" s="5"/>
      <c r="F16" s="5"/>
      <c r="G16" s="12"/>
      <c r="H16" s="1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/>
      <c r="B17" s="7"/>
      <c r="C17" s="5"/>
      <c r="D17" s="5"/>
      <c r="E17" s="5"/>
      <c r="F17" s="5"/>
      <c r="G17" s="1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8"/>
      <c r="B18" s="7"/>
      <c r="C18" s="5"/>
      <c r="D18" s="5"/>
      <c r="E18" s="5"/>
      <c r="F18" s="5"/>
      <c r="G18" s="12"/>
      <c r="H18" s="1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8"/>
      <c r="B19" s="7"/>
      <c r="C19" s="5"/>
      <c r="D19" s="5"/>
      <c r="E19" s="5"/>
      <c r="F19" s="5"/>
      <c r="G19" s="1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60"/>
      <c r="C20" s="5"/>
      <c r="D20" s="5"/>
      <c r="E20" s="5"/>
      <c r="F20" s="5"/>
      <c r="G20" s="12"/>
      <c r="H20" s="1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8"/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8"/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C3" sqref="C3:C6"/>
    </sheetView>
  </sheetViews>
  <sheetFormatPr defaultColWidth="8.85546875" defaultRowHeight="15" x14ac:dyDescent="0.25"/>
  <cols>
    <col min="1" max="1" width="10.7109375" style="48" bestFit="1" customWidth="1"/>
    <col min="2" max="3" width="8.85546875" style="48"/>
    <col min="4" max="4" width="12.42578125" style="48" bestFit="1" customWidth="1"/>
    <col min="5" max="16384" width="8.85546875" style="48"/>
  </cols>
  <sheetData>
    <row r="1" spans="1:10" x14ac:dyDescent="0.25">
      <c r="A1" s="1" t="s">
        <v>4</v>
      </c>
      <c r="B1" s="1" t="s">
        <v>5</v>
      </c>
      <c r="C1" s="5" t="s">
        <v>29</v>
      </c>
      <c r="D1" s="5" t="s">
        <v>30</v>
      </c>
    </row>
    <row r="2" spans="1:10" x14ac:dyDescent="0.25">
      <c r="A2" s="8">
        <v>45379</v>
      </c>
      <c r="B2" s="7">
        <v>0.52083333333333337</v>
      </c>
      <c r="C2" s="48">
        <v>0</v>
      </c>
      <c r="D2" s="5">
        <v>15099</v>
      </c>
    </row>
    <row r="3" spans="1:10" x14ac:dyDescent="0.25">
      <c r="A3" s="8"/>
      <c r="B3" s="7">
        <v>0.52430555555555558</v>
      </c>
      <c r="C3" s="48">
        <v>0.05</v>
      </c>
      <c r="D3" s="5">
        <v>15106</v>
      </c>
    </row>
    <row r="4" spans="1:10" x14ac:dyDescent="0.25">
      <c r="A4" s="8"/>
      <c r="B4" s="7">
        <v>0.59375</v>
      </c>
      <c r="C4" s="48">
        <v>2</v>
      </c>
      <c r="D4" s="5">
        <v>15119</v>
      </c>
    </row>
    <row r="5" spans="1:10" x14ac:dyDescent="0.25">
      <c r="A5" s="8"/>
      <c r="B5" s="7">
        <v>0.65625</v>
      </c>
      <c r="C5" s="48">
        <v>3.25</v>
      </c>
      <c r="D5" s="5">
        <v>15130</v>
      </c>
    </row>
    <row r="6" spans="1:10" x14ac:dyDescent="0.25">
      <c r="A6" s="8">
        <v>45380</v>
      </c>
      <c r="B6" s="7">
        <v>0.53125</v>
      </c>
      <c r="C6" s="48">
        <v>24</v>
      </c>
      <c r="D6" s="5">
        <v>15259</v>
      </c>
    </row>
    <row r="7" spans="1:10" x14ac:dyDescent="0.25">
      <c r="A7" s="5"/>
      <c r="B7" s="7"/>
      <c r="D7" s="5"/>
    </row>
    <row r="8" spans="1:10" x14ac:dyDescent="0.25">
      <c r="A8" s="8"/>
      <c r="B8" s="7"/>
      <c r="D8" s="5"/>
    </row>
    <row r="9" spans="1:10" x14ac:dyDescent="0.25">
      <c r="A9" s="8"/>
      <c r="B9" s="7"/>
      <c r="D9" s="5"/>
    </row>
    <row r="10" spans="1:10" x14ac:dyDescent="0.25">
      <c r="A10" s="8"/>
      <c r="B10" s="7"/>
      <c r="D10" s="5"/>
    </row>
    <row r="11" spans="1:10" x14ac:dyDescent="0.25">
      <c r="A11" s="5"/>
      <c r="B11" s="7"/>
      <c r="D11" s="5"/>
    </row>
    <row r="12" spans="1:10" x14ac:dyDescent="0.25">
      <c r="A12" s="8"/>
      <c r="B12" s="7"/>
      <c r="D12" s="5"/>
    </row>
    <row r="13" spans="1:10" x14ac:dyDescent="0.25">
      <c r="A13" s="8"/>
      <c r="B13" s="7"/>
      <c r="D13" s="5"/>
    </row>
    <row r="14" spans="1:10" x14ac:dyDescent="0.25">
      <c r="A14" s="8"/>
      <c r="B14" s="7"/>
      <c r="D14" s="5"/>
    </row>
    <row r="15" spans="1:10" x14ac:dyDescent="0.25">
      <c r="A15" s="5"/>
      <c r="B15" s="60"/>
      <c r="D15" s="5"/>
    </row>
    <row r="16" spans="1:10" x14ac:dyDescent="0.25">
      <c r="A16" s="5"/>
      <c r="B16" s="7"/>
      <c r="D16" s="5"/>
      <c r="J16" s="5"/>
    </row>
    <row r="17" spans="1:13" x14ac:dyDescent="0.25">
      <c r="A17" s="8"/>
      <c r="B17" s="7"/>
      <c r="D17" s="5"/>
      <c r="J17" s="5"/>
    </row>
    <row r="18" spans="1:13" x14ac:dyDescent="0.25">
      <c r="A18" s="8"/>
      <c r="B18" s="7"/>
      <c r="D18" s="5"/>
      <c r="J18" s="5"/>
      <c r="M18" s="5"/>
    </row>
    <row r="19" spans="1:13" x14ac:dyDescent="0.25">
      <c r="J19" s="5"/>
    </row>
    <row r="20" spans="1:13" x14ac:dyDescent="0.25">
      <c r="J20" s="5"/>
    </row>
    <row r="21" spans="1:13" x14ac:dyDescent="0.25">
      <c r="J21" s="5"/>
    </row>
    <row r="22" spans="1:13" x14ac:dyDescent="0.25">
      <c r="J2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G25" sqref="G25"/>
    </sheetView>
  </sheetViews>
  <sheetFormatPr defaultColWidth="8.85546875" defaultRowHeight="15" x14ac:dyDescent="0.25"/>
  <cols>
    <col min="1" max="1" width="10.7109375" style="48" bestFit="1" customWidth="1"/>
    <col min="2" max="2" width="8.85546875" style="48"/>
    <col min="3" max="4" width="12.42578125" style="48" bestFit="1" customWidth="1"/>
    <col min="5" max="5" width="9.28515625" style="48" bestFit="1" customWidth="1"/>
    <col min="6" max="16384" width="8.85546875" style="48"/>
  </cols>
  <sheetData>
    <row r="1" spans="1:5" x14ac:dyDescent="0.25">
      <c r="A1" s="1" t="s">
        <v>4</v>
      </c>
      <c r="B1" s="1" t="s">
        <v>5</v>
      </c>
      <c r="C1" s="5" t="s">
        <v>29</v>
      </c>
      <c r="D1" s="1" t="s">
        <v>15</v>
      </c>
      <c r="E1" s="1" t="s">
        <v>31</v>
      </c>
    </row>
    <row r="2" spans="1:5" x14ac:dyDescent="0.25">
      <c r="A2" s="8">
        <v>45378</v>
      </c>
      <c r="B2" s="7">
        <v>0.52361111111111114</v>
      </c>
      <c r="C2" s="48">
        <v>0</v>
      </c>
      <c r="D2" s="5">
        <v>0</v>
      </c>
      <c r="E2" s="5">
        <v>34.97</v>
      </c>
    </row>
    <row r="3" spans="1:5" x14ac:dyDescent="0.25">
      <c r="A3" s="8">
        <v>45379</v>
      </c>
      <c r="B3" s="7">
        <v>0.52083333333333337</v>
      </c>
      <c r="C3" s="48">
        <v>24</v>
      </c>
      <c r="D3" s="5">
        <v>175</v>
      </c>
    </row>
    <row r="4" spans="1:5" x14ac:dyDescent="0.25">
      <c r="A4" s="8"/>
      <c r="B4" s="7">
        <v>0.52430555555555558</v>
      </c>
      <c r="C4" s="48">
        <v>24.05</v>
      </c>
      <c r="D4" s="5">
        <v>0</v>
      </c>
      <c r="E4" s="5">
        <v>23.7</v>
      </c>
    </row>
    <row r="5" spans="1:5" x14ac:dyDescent="0.25">
      <c r="A5" s="8"/>
      <c r="B5" s="7">
        <v>0.59375</v>
      </c>
      <c r="C5" s="48">
        <v>26</v>
      </c>
      <c r="D5" s="5">
        <v>0</v>
      </c>
    </row>
    <row r="6" spans="1:5" x14ac:dyDescent="0.25">
      <c r="A6" s="8"/>
      <c r="B6" s="7">
        <v>0.65625</v>
      </c>
      <c r="C6" s="48">
        <v>27.25</v>
      </c>
      <c r="D6" s="5">
        <v>0</v>
      </c>
      <c r="E6" s="5">
        <v>5.65</v>
      </c>
    </row>
    <row r="7" spans="1:5" x14ac:dyDescent="0.25">
      <c r="A7" s="8">
        <v>45380</v>
      </c>
      <c r="B7" s="7">
        <v>0.53125</v>
      </c>
      <c r="C7" s="48">
        <v>48</v>
      </c>
      <c r="D7" s="5">
        <v>175</v>
      </c>
      <c r="E7" s="5"/>
    </row>
    <row r="8" spans="1:5" x14ac:dyDescent="0.25">
      <c r="A8" s="8"/>
      <c r="B8" s="7"/>
      <c r="D8" s="5"/>
      <c r="E8" s="5"/>
    </row>
    <row r="9" spans="1:5" x14ac:dyDescent="0.25">
      <c r="A9" s="8"/>
      <c r="B9" s="7"/>
      <c r="D9" s="5"/>
      <c r="E9" s="5"/>
    </row>
    <row r="10" spans="1:5" x14ac:dyDescent="0.25">
      <c r="A10" s="8"/>
      <c r="B10" s="7"/>
      <c r="D10" s="5"/>
      <c r="E10" s="5"/>
    </row>
    <row r="11" spans="1:5" x14ac:dyDescent="0.25">
      <c r="A11" s="5"/>
      <c r="B11" s="7"/>
      <c r="D11" s="5"/>
      <c r="E11" s="5"/>
    </row>
    <row r="12" spans="1:5" x14ac:dyDescent="0.25">
      <c r="A12" s="8"/>
      <c r="B12" s="7"/>
      <c r="D12" s="5"/>
      <c r="E12" s="5"/>
    </row>
    <row r="13" spans="1:5" x14ac:dyDescent="0.25">
      <c r="A13" s="8"/>
      <c r="B13" s="7"/>
      <c r="D13" s="5"/>
      <c r="E13" s="5"/>
    </row>
    <row r="14" spans="1:5" x14ac:dyDescent="0.25">
      <c r="A14" s="8"/>
      <c r="B14" s="7"/>
      <c r="D14" s="5"/>
      <c r="E14" s="5"/>
    </row>
    <row r="15" spans="1:5" x14ac:dyDescent="0.25">
      <c r="A15" s="5"/>
      <c r="B15" s="60"/>
      <c r="D15" s="5"/>
      <c r="E15" s="5"/>
    </row>
    <row r="16" spans="1:5" x14ac:dyDescent="0.25">
      <c r="A16" s="5"/>
      <c r="B16" s="7"/>
      <c r="D16" s="5"/>
      <c r="E16" s="5"/>
    </row>
    <row r="17" spans="1:5" x14ac:dyDescent="0.25">
      <c r="A17" s="8"/>
      <c r="B17" s="7"/>
      <c r="D17" s="5"/>
      <c r="E17"/>
    </row>
    <row r="18" spans="1:5" x14ac:dyDescent="0.25">
      <c r="A18" s="8"/>
      <c r="B18" s="7"/>
      <c r="D1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tabSelected="1" zoomScale="80" zoomScaleNormal="80" workbookViewId="0">
      <selection activeCell="B25" sqref="B25"/>
    </sheetView>
  </sheetViews>
  <sheetFormatPr defaultColWidth="14.42578125" defaultRowHeight="15" customHeight="1" x14ac:dyDescent="0.25"/>
  <cols>
    <col min="1" max="1" width="21.42578125" bestFit="1" customWidth="1"/>
    <col min="2" max="2" width="11.140625" customWidth="1"/>
    <col min="3" max="3" width="19.140625" customWidth="1"/>
    <col min="4" max="4" width="12.42578125" customWidth="1"/>
    <col min="5" max="5" width="15.140625" bestFit="1" customWidth="1"/>
    <col min="6" max="6" width="11.5703125" bestFit="1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14"/>
    </row>
    <row r="4" spans="1:26" x14ac:dyDescent="0.25">
      <c r="A4" s="15" t="s">
        <v>0</v>
      </c>
      <c r="B4" s="16" t="s">
        <v>1</v>
      </c>
      <c r="C4" s="17" t="s">
        <v>2</v>
      </c>
      <c r="D4" s="18" t="s">
        <v>3</v>
      </c>
      <c r="E4" s="19"/>
      <c r="F4" s="20" t="s">
        <v>4</v>
      </c>
      <c r="G4" s="21" t="s">
        <v>5</v>
      </c>
    </row>
    <row r="5" spans="1:26" x14ac:dyDescent="0.25">
      <c r="A5" s="22" t="s">
        <v>6</v>
      </c>
      <c r="B5" s="23" t="s">
        <v>7</v>
      </c>
      <c r="C5" s="24" t="s">
        <v>50</v>
      </c>
      <c r="D5" s="25"/>
      <c r="E5" s="6" t="s">
        <v>8</v>
      </c>
      <c r="F5" s="69">
        <v>45378</v>
      </c>
      <c r="G5" s="70">
        <v>0.52361111111111114</v>
      </c>
      <c r="I5" s="26"/>
      <c r="J5" s="27"/>
    </row>
    <row r="6" spans="1:26" x14ac:dyDescent="0.25">
      <c r="A6" s="22" t="s">
        <v>9</v>
      </c>
      <c r="B6" s="23" t="s">
        <v>10</v>
      </c>
      <c r="C6" s="24" t="s">
        <v>50</v>
      </c>
      <c r="D6" s="25"/>
      <c r="E6" s="10" t="s">
        <v>11</v>
      </c>
      <c r="F6" s="71">
        <v>45380</v>
      </c>
      <c r="G6" s="72">
        <v>0.53125</v>
      </c>
    </row>
    <row r="7" spans="1:26" x14ac:dyDescent="0.25">
      <c r="A7" s="28" t="s">
        <v>12</v>
      </c>
      <c r="B7" s="30" t="s">
        <v>13</v>
      </c>
      <c r="C7" s="31" t="s">
        <v>32</v>
      </c>
      <c r="D7" s="25"/>
    </row>
    <row r="9" spans="1:26" x14ac:dyDescent="0.25">
      <c r="A9" s="32" t="s">
        <v>4</v>
      </c>
      <c r="B9" s="33" t="s">
        <v>31</v>
      </c>
      <c r="C9" s="33" t="s">
        <v>33</v>
      </c>
      <c r="D9" s="33" t="s">
        <v>34</v>
      </c>
      <c r="E9" s="33" t="s">
        <v>47</v>
      </c>
      <c r="F9" s="33" t="s">
        <v>35</v>
      </c>
      <c r="G9" s="33" t="s">
        <v>48</v>
      </c>
      <c r="H9" s="33" t="s">
        <v>36</v>
      </c>
      <c r="I9" s="33" t="s">
        <v>37</v>
      </c>
      <c r="J9" s="33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4" t="s">
        <v>44</v>
      </c>
    </row>
    <row r="10" spans="1:26" x14ac:dyDescent="0.25">
      <c r="A10" s="35">
        <v>1</v>
      </c>
      <c r="B10" s="36">
        <v>34.97</v>
      </c>
      <c r="C10" s="49">
        <v>27.27</v>
      </c>
      <c r="D10" s="36">
        <f>B10-C10</f>
        <v>7.6999999999999993</v>
      </c>
      <c r="E10" s="37">
        <v>12.94</v>
      </c>
      <c r="F10" s="37">
        <v>1.2849999999999999</v>
      </c>
      <c r="G10" s="37">
        <v>11.413</v>
      </c>
      <c r="H10" s="37">
        <v>1.1499999999999999</v>
      </c>
      <c r="I10" s="37">
        <f>(H10/F10)*100</f>
        <v>89.494163424124523</v>
      </c>
      <c r="J10" s="37">
        <v>5.1100000000000003</v>
      </c>
      <c r="K10" s="37">
        <v>2.06</v>
      </c>
      <c r="L10" s="37">
        <v>10519.1</v>
      </c>
      <c r="M10" s="37">
        <v>14714.56</v>
      </c>
      <c r="N10" s="37">
        <f>(L10/M10)*100</f>
        <v>71.487696540025667</v>
      </c>
      <c r="O10" s="37">
        <f>(G10/(M10/1000))</f>
        <v>0.77562631842202556</v>
      </c>
      <c r="P10" s="37">
        <f>(E10/(M10/1000))</f>
        <v>0.87940108300893816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35">
        <v>2</v>
      </c>
      <c r="B11" s="36">
        <f>23.7+5.65</f>
        <v>29.35</v>
      </c>
      <c r="C11" s="49">
        <v>20.21</v>
      </c>
      <c r="D11" s="36">
        <f t="shared" ref="D11" si="0">B11-C11</f>
        <v>9.14</v>
      </c>
      <c r="E11" s="37">
        <v>16.11</v>
      </c>
      <c r="F11" s="37">
        <v>1.601</v>
      </c>
      <c r="G11" s="37">
        <v>13.91</v>
      </c>
      <c r="H11" s="37"/>
      <c r="I11" s="37">
        <f>(H11/F11)*100</f>
        <v>0</v>
      </c>
      <c r="J11" s="37">
        <v>4.5</v>
      </c>
      <c r="K11" s="37">
        <v>2.5</v>
      </c>
      <c r="L11" s="37">
        <v>7685.95</v>
      </c>
      <c r="M11" s="73">
        <v>19476.16</v>
      </c>
      <c r="N11" s="37">
        <f>(L11/M11)*100</f>
        <v>39.463374710415195</v>
      </c>
      <c r="O11" s="37">
        <f>(G11/(M11/1000))</f>
        <v>0.71420649655784307</v>
      </c>
      <c r="P11" s="37">
        <f>(E11/(M11/1000))</f>
        <v>0.8271651085224192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35"/>
      <c r="B12" s="36"/>
      <c r="C12" s="49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35"/>
      <c r="B13" s="36"/>
      <c r="C13" s="49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39"/>
      <c r="B14" s="40"/>
      <c r="C14" s="40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0"/>
      <c r="O14" s="13"/>
      <c r="P14" s="42"/>
      <c r="T14">
        <f>40.2/237.2</f>
        <v>0.1694772344013491</v>
      </c>
    </row>
    <row r="15" spans="1:26" x14ac:dyDescent="0.25">
      <c r="A15" s="43" t="s">
        <v>45</v>
      </c>
      <c r="B15" s="44">
        <f t="shared" ref="B15:P15" si="1">AVERAGE(B10:B13)</f>
        <v>32.159999999999997</v>
      </c>
      <c r="C15" s="44">
        <f>AVERAGE(C10:C13)</f>
        <v>23.740000000000002</v>
      </c>
      <c r="D15" s="44">
        <f t="shared" si="1"/>
        <v>8.42</v>
      </c>
      <c r="E15" s="44">
        <f t="shared" si="1"/>
        <v>14.524999999999999</v>
      </c>
      <c r="F15" s="44">
        <f t="shared" si="1"/>
        <v>1.4430000000000001</v>
      </c>
      <c r="G15" s="44">
        <f t="shared" si="1"/>
        <v>12.6615</v>
      </c>
      <c r="H15" s="44">
        <f t="shared" si="1"/>
        <v>1.1499999999999999</v>
      </c>
      <c r="I15" s="44">
        <f t="shared" si="1"/>
        <v>44.747081712062261</v>
      </c>
      <c r="J15" s="44">
        <f>AVERAGE(J11:J13)</f>
        <v>4.5</v>
      </c>
      <c r="K15" s="44">
        <f>AVERAGE(K11:K13)</f>
        <v>2.5</v>
      </c>
      <c r="L15" s="44">
        <f>AVERAGE(L10:L13)</f>
        <v>9102.5249999999996</v>
      </c>
      <c r="M15" s="44">
        <f>AVERAGE(M10:M13)</f>
        <v>17095.36</v>
      </c>
      <c r="N15" s="44">
        <f t="shared" si="1"/>
        <v>55.475535625220431</v>
      </c>
      <c r="O15" s="44">
        <f t="shared" si="1"/>
        <v>0.74491640748993437</v>
      </c>
      <c r="P15" s="44">
        <f t="shared" si="1"/>
        <v>0.85328309576567873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x14ac:dyDescent="0.25">
      <c r="A16" s="46" t="s">
        <v>46</v>
      </c>
      <c r="B16" s="47">
        <f t="shared" ref="B16:P16" si="2">_xlfn.STDEV.P(B10:B13)</f>
        <v>2.8099999999999987</v>
      </c>
      <c r="C16" s="47">
        <f>_xlfn.STDEV.P(C10:C13)</f>
        <v>3.5299999999999891</v>
      </c>
      <c r="D16" s="47">
        <f t="shared" si="2"/>
        <v>0.72000000000000064</v>
      </c>
      <c r="E16" s="47">
        <f t="shared" si="2"/>
        <v>1.5850000000000093</v>
      </c>
      <c r="F16" s="47">
        <f t="shared" si="2"/>
        <v>0.15799999999999925</v>
      </c>
      <c r="G16" s="47">
        <f t="shared" si="2"/>
        <v>1.2484999999999999</v>
      </c>
      <c r="H16" s="47">
        <f t="shared" si="2"/>
        <v>0</v>
      </c>
      <c r="I16" s="47">
        <f t="shared" si="2"/>
        <v>44.747081712062261</v>
      </c>
      <c r="J16" s="47">
        <f>_xlfn.STDEV.P(J11:J13)</f>
        <v>0</v>
      </c>
      <c r="K16" s="47">
        <f>_xlfn.STDEV.P(K11:K13)</f>
        <v>0</v>
      </c>
      <c r="L16" s="47">
        <f t="shared" si="2"/>
        <v>1416.5750000000012</v>
      </c>
      <c r="M16" s="47">
        <f t="shared" si="2"/>
        <v>2380.799999999997</v>
      </c>
      <c r="N16" s="47">
        <f t="shared" si="2"/>
        <v>16.012160914805236</v>
      </c>
      <c r="O16" s="47">
        <f t="shared" si="2"/>
        <v>3.0709910932091244E-2</v>
      </c>
      <c r="P16" s="47">
        <f t="shared" si="2"/>
        <v>2.6117987243259477E-2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8" spans="1:20" ht="15" customHeight="1" x14ac:dyDescent="0.25">
      <c r="D18" s="51"/>
      <c r="T18">
        <f>F13/0.66</f>
        <v>0</v>
      </c>
    </row>
    <row r="19" spans="1:20" ht="15" customHeight="1" x14ac:dyDescent="0.25">
      <c r="D19" s="51"/>
    </row>
    <row r="20" spans="1:20" ht="15" customHeight="1" x14ac:dyDescent="0.25">
      <c r="D20" s="61" t="s">
        <v>57</v>
      </c>
      <c r="E20" s="62" t="s">
        <v>58</v>
      </c>
      <c r="F20" s="63" t="s">
        <v>59</v>
      </c>
    </row>
    <row r="21" spans="1:20" ht="15.75" customHeight="1" x14ac:dyDescent="0.25">
      <c r="A21" t="s">
        <v>51</v>
      </c>
      <c r="B21">
        <v>6.45</v>
      </c>
      <c r="D21" s="64">
        <f>SUM(B10:B13)</f>
        <v>64.319999999999993</v>
      </c>
      <c r="E21">
        <f>SUM(C10:C13)</f>
        <v>47.480000000000004</v>
      </c>
      <c r="F21" s="65">
        <f>D21-E21</f>
        <v>16.839999999999989</v>
      </c>
      <c r="G21">
        <f>(E21/D21)*100</f>
        <v>73.818407960199011</v>
      </c>
    </row>
    <row r="22" spans="1:20" ht="15.75" customHeight="1" x14ac:dyDescent="0.25">
      <c r="A22" t="s">
        <v>52</v>
      </c>
      <c r="B22" s="51">
        <f>B15</f>
        <v>32.159999999999997</v>
      </c>
      <c r="D22" s="66"/>
      <c r="E22" s="67"/>
      <c r="F22" s="68"/>
    </row>
    <row r="23" spans="1:20" ht="15.75" customHeight="1" x14ac:dyDescent="0.25">
      <c r="A23" t="s">
        <v>53</v>
      </c>
      <c r="B23">
        <f>B21*24</f>
        <v>154.80000000000001</v>
      </c>
    </row>
    <row r="24" spans="1:20" ht="15.75" customHeight="1" x14ac:dyDescent="0.25">
      <c r="A24" t="s">
        <v>54</v>
      </c>
      <c r="B24" s="51">
        <f>B23/B22</f>
        <v>4.8134328358208966</v>
      </c>
    </row>
    <row r="25" spans="1:20" ht="15.75" customHeight="1" x14ac:dyDescent="0.25">
      <c r="A25" t="s">
        <v>60</v>
      </c>
      <c r="B25">
        <v>0.2</v>
      </c>
    </row>
    <row r="26" spans="1:20" ht="15.75" customHeight="1" x14ac:dyDescent="0.25">
      <c r="A26" t="s">
        <v>61</v>
      </c>
      <c r="B26">
        <f>B25/B22</f>
        <v>6.2189054726368171E-3</v>
      </c>
    </row>
    <row r="27" spans="1:20" ht="15.75" customHeight="1" x14ac:dyDescent="0.25">
      <c r="A27" t="s">
        <v>62</v>
      </c>
      <c r="B27">
        <f>SUM(B10:B12)</f>
        <v>64.319999999999993</v>
      </c>
    </row>
    <row r="28" spans="1:20" ht="15.75" customHeight="1" x14ac:dyDescent="0.25">
      <c r="A28" t="s">
        <v>63</v>
      </c>
      <c r="B28">
        <f>SUM(C10:C12)</f>
        <v>47.480000000000004</v>
      </c>
    </row>
    <row r="29" spans="1:20" ht="15.75" customHeight="1" x14ac:dyDescent="0.25">
      <c r="A29" t="s">
        <v>64</v>
      </c>
      <c r="B29">
        <f>(B28/B27)*100</f>
        <v>73.818407960199011</v>
      </c>
    </row>
    <row r="30" spans="1:20" ht="15.75" customHeight="1" x14ac:dyDescent="0.25">
      <c r="B30">
        <f>B22/24</f>
        <v>1.3399999999999999</v>
      </c>
    </row>
    <row r="31" spans="1:20" ht="15.75" customHeight="1" x14ac:dyDescent="0.25">
      <c r="B31">
        <f>B21/B30</f>
        <v>4.8134328358208958</v>
      </c>
    </row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Ροόμετρο</vt:lpstr>
      <vt:lpstr>Δεξαμενή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2024-04-23T10:48:35Z</dcterms:modified>
</cp:coreProperties>
</file>