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ppes\Desktop\My ECO 2nd experimental cycle\Myeco experiment 2\"/>
    </mc:Choice>
  </mc:AlternateContent>
  <xr:revisionPtr revIDLastSave="0" documentId="13_ncr:1_{7A048324-74E7-48A2-B9E9-2134502ADEC2}" xr6:coauthVersionLast="47" xr6:coauthVersionMax="47" xr10:uidLastSave="{00000000-0000-0000-0000-000000000000}"/>
  <bookViews>
    <workbookView xWindow="390" yWindow="390" windowWidth="16305" windowHeight="13710" activeTab="6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B27" i="5" l="1"/>
  <c r="B28" i="5"/>
  <c r="B26" i="5"/>
  <c r="E21" i="5"/>
  <c r="D21" i="5"/>
  <c r="B29" i="5" l="1"/>
  <c r="G83" i="9"/>
  <c r="G78" i="9"/>
  <c r="G63" i="9"/>
  <c r="G34" i="9"/>
  <c r="G11" i="9"/>
  <c r="P12" i="5" l="1"/>
  <c r="O12" i="5"/>
  <c r="E96" i="9" l="1"/>
  <c r="E97" i="9"/>
  <c r="E98" i="9"/>
  <c r="E99" i="9"/>
  <c r="E100" i="9"/>
  <c r="E101" i="9"/>
  <c r="E102" i="9"/>
  <c r="O20" i="1"/>
  <c r="O23" i="1"/>
  <c r="Q20" i="1" l="1"/>
  <c r="O18" i="1"/>
  <c r="O15" i="1"/>
  <c r="Q15" i="1" s="1"/>
  <c r="O13" i="1"/>
  <c r="O11" i="1"/>
  <c r="O8" i="1"/>
  <c r="O7" i="1"/>
  <c r="Q7" i="1" s="1"/>
  <c r="P10" i="5"/>
  <c r="I10" i="5"/>
  <c r="Q11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F21" i="5" l="1"/>
  <c r="N10" i="5" l="1"/>
  <c r="B23" i="5" l="1"/>
  <c r="I11" i="5" l="1"/>
  <c r="I12" i="5"/>
  <c r="I13" i="5"/>
  <c r="P13" i="5" l="1"/>
  <c r="O13" i="5"/>
  <c r="D11" i="5" l="1"/>
  <c r="D12" i="5"/>
  <c r="D13" i="5"/>
  <c r="D10" i="5"/>
  <c r="O10" i="5" l="1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34" i="9" l="1"/>
  <c r="F78" i="9"/>
  <c r="F83" i="9"/>
  <c r="F63" i="9"/>
  <c r="F11" i="9"/>
  <c r="F30" i="9"/>
  <c r="M15" i="5"/>
  <c r="L15" i="5"/>
  <c r="N13" i="5" l="1"/>
  <c r="P11" i="5" l="1"/>
  <c r="O11" i="5"/>
  <c r="N11" i="5"/>
  <c r="N12" i="5"/>
  <c r="M16" i="5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7" i="1"/>
  <c r="P15" i="5" l="1"/>
  <c r="O15" i="5"/>
  <c r="O16" i="5"/>
  <c r="N16" i="5"/>
  <c r="P16" i="5"/>
  <c r="N15" i="5"/>
  <c r="I16" i="5"/>
  <c r="B16" i="5"/>
  <c r="I15" i="5"/>
  <c r="B15" i="5"/>
  <c r="B22" i="5" s="1"/>
  <c r="B32" i="5" l="1"/>
  <c r="B33" i="5" s="1"/>
  <c r="B24" i="5"/>
  <c r="D16" i="5"/>
  <c r="D15" i="5"/>
</calcChain>
</file>

<file path=xl/sharedStrings.xml><?xml version="1.0" encoding="utf-8"?>
<sst xmlns="http://schemas.openxmlformats.org/spreadsheetml/2006/main" count="241" uniqueCount="166">
  <si>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</si>
  <si>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</si>
  <si>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</si>
  <si>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</si>
  <si>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</si>
  <si>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</si>
  <si>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</si>
  <si>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</si>
  <si>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</si>
  <si>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</si>
  <si>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</si>
  <si>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</si>
  <si>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</si>
  <si>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4 sec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</si>
  <si>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</si>
  <si>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</si>
  <si>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</si>
  <si>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</si>
  <si>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</si>
  <si>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</si>
  <si>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</si>
  <si>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</si>
  <si>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</si>
  <si>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</si>
  <si>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</si>
  <si>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</si>
  <si>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</si>
  <si>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</si>
  <si>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</si>
  <si>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</si>
  <si>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</si>
  <si>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</si>
  <si>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</si>
  <si>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</si>
  <si>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</si>
  <si>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</si>
  <si>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</si>
  <si>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</si>
  <si>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</si>
  <si>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</si>
  <si>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</si>
  <si>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</si>
  <si>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</si>
  <si>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</si>
  <si>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</si>
  <si>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</si>
  <si>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</si>
  <si>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</si>
  <si>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</si>
  <si>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</si>
  <si>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45 mins</t>
  </si>
  <si>
    <t>food consumed (kg)</t>
  </si>
  <si>
    <t>rate (kg/h)</t>
  </si>
  <si>
    <t>duration (hour)</t>
  </si>
  <si>
    <t>Water (kg/h)</t>
  </si>
  <si>
    <t>Feed (kg/day)</t>
  </si>
  <si>
    <t>Water (kg/day)</t>
  </si>
  <si>
    <t>Water per kg of FW wb</t>
  </si>
  <si>
    <t>Progen</t>
  </si>
  <si>
    <t>MIX</t>
  </si>
  <si>
    <t>Λαχανικά</t>
  </si>
  <si>
    <t>TOTAL food</t>
  </si>
  <si>
    <t>Total consumed</t>
  </si>
  <si>
    <t>Residue</t>
  </si>
  <si>
    <t>25 min</t>
  </si>
  <si>
    <t>Νερό</t>
  </si>
  <si>
    <t>50-50 λαχανικά-κρέας, ψωμί, ρύζι, πατάτες</t>
  </si>
  <si>
    <t>25 mins</t>
  </si>
  <si>
    <t>Λαχανικά 70%, κρέας, ρύζι, ψωμί</t>
  </si>
  <si>
    <t>Δεν άδειαζε γρήγορα</t>
  </si>
  <si>
    <t>κρεας, φακές, μακαρόνια</t>
  </si>
  <si>
    <t>250 tank αλλά υπερχ</t>
  </si>
  <si>
    <t>10 kg Λαχανικά, 20 kg κρέας, μακαρόνια, ρυζι, πατάτες, ψωμί</t>
  </si>
  <si>
    <t>11/27/2023 8:42:01 AM</t>
  </si>
  <si>
    <t>11/27/2023 9:42:01 AM</t>
  </si>
  <si>
    <t>11/27/2023 10:42:01 AM</t>
  </si>
  <si>
    <t>11/27/2023 11:42:01 AM</t>
  </si>
  <si>
    <t>11/27/2023 12:42:01 PM</t>
  </si>
  <si>
    <t>11/27/2023 1:42:01 PM</t>
  </si>
  <si>
    <t>11/27/2023 2:42:01 PM</t>
  </si>
  <si>
    <t>11/27/2023 3:42:01 PM</t>
  </si>
  <si>
    <t>11/27/2023 4:42:02 PM</t>
  </si>
  <si>
    <t>11/27/2023 5:42:01 PM</t>
  </si>
  <si>
    <t>11/27/2023 6:42:01 PM</t>
  </si>
  <si>
    <t>11/27/2023 7:42:02 PM</t>
  </si>
  <si>
    <t>11/27/2023 8:42:02 PM</t>
  </si>
  <si>
    <t>11/27/2023 9:42:02 PM</t>
  </si>
  <si>
    <t>11/27/2023 10:42:02 PM</t>
  </si>
  <si>
    <t>11/27/2023 11:42:02 PM</t>
  </si>
  <si>
    <t>11/28/2023 12:42:02 AM</t>
  </si>
  <si>
    <t>11/28/2023 1:42:02 AM</t>
  </si>
  <si>
    <t>11/28/2023 2:42:02 AM</t>
  </si>
  <si>
    <t>11/28/2023 3:42:02 AM</t>
  </si>
  <si>
    <t>11/28/2023 4:42:02 AM</t>
  </si>
  <si>
    <t>11/28/2023 5:42:02 AM</t>
  </si>
  <si>
    <t>11/28/2023 6:42:02 AM</t>
  </si>
  <si>
    <t>11/28/2023 7:42:02 AM</t>
  </si>
  <si>
    <t>11/28/2023 8:42:02 AM</t>
  </si>
  <si>
    <t>11/28/2023 9:42:02 AM</t>
  </si>
  <si>
    <t>11/28/2023 10:42:02 AM</t>
  </si>
  <si>
    <t>11/28/2023 11:42:02 AM</t>
  </si>
  <si>
    <t>11/28/2023 12:42:02 PM</t>
  </si>
  <si>
    <t>11/28/2023 1:42:02 PM</t>
  </si>
  <si>
    <t>11/28/2023 2:42:02 PM</t>
  </si>
  <si>
    <t>11/28/2023 3:42:02 PM</t>
  </si>
  <si>
    <t>11/28/2023 4:42:02 PM</t>
  </si>
  <si>
    <t>11/28/2023 5:42:02 PM</t>
  </si>
  <si>
    <t>11/28/2023 6:42:02 PM</t>
  </si>
  <si>
    <t>11/28/2023 7:42:02 PM</t>
  </si>
  <si>
    <t>11/28/2023 8:42:02 PM</t>
  </si>
  <si>
    <t>11/28/2023 9:42:02 PM</t>
  </si>
  <si>
    <t>11/28/2023 10:42:02 PM</t>
  </si>
  <si>
    <t>11/28/2023 11:42:02 PM</t>
  </si>
  <si>
    <t>11/29/2023 12:42:02 AM</t>
  </si>
  <si>
    <t>11/29/2023 1:42:02 AM</t>
  </si>
  <si>
    <t>11/29/2023 2:42:02 AM</t>
  </si>
  <si>
    <t>11/29/2023 3:42:02 AM</t>
  </si>
  <si>
    <t>11/29/2023 4:42:02 AM</t>
  </si>
  <si>
    <t>11/29/2023 5:42:02 AM</t>
  </si>
  <si>
    <t>11/29/2023 6:42:02 AM</t>
  </si>
  <si>
    <t>11/29/2023 7:42:02 AM</t>
  </si>
  <si>
    <t>11/29/2023 8:42:02 AM</t>
  </si>
  <si>
    <t>11/29/2023 9:42:02 AM</t>
  </si>
  <si>
    <t>11/29/2023 10:42:02 AM</t>
  </si>
  <si>
    <t>11/29/2023 11:42:02 AM</t>
  </si>
  <si>
    <t>11/29/2023 12:42:02 PM</t>
  </si>
  <si>
    <t>11/29/2023 1:42:02 PM</t>
  </si>
  <si>
    <t>11/29/2023 2:42:02 PM</t>
  </si>
  <si>
    <t>11/29/2023 3:42:02 PM</t>
  </si>
  <si>
    <t>11/29/2023 4:42:02 PM</t>
  </si>
  <si>
    <t>11/29/2023 5:42:02 PM</t>
  </si>
  <si>
    <t>11/29/2023 6:42:02 PM</t>
  </si>
  <si>
    <t>11/29/2023 7:42:02 PM</t>
  </si>
  <si>
    <t>11/29/2023 8:42:02 PM</t>
  </si>
  <si>
    <t>11/29/2023 9:42:02 PM</t>
  </si>
  <si>
    <t>11/29/2023 10:42:02 PM</t>
  </si>
  <si>
    <t>11/29/2023 11:42:02 PM</t>
  </si>
  <si>
    <t>11/30/2023 12:42:02 AM</t>
  </si>
  <si>
    <t>11/30/2023 1:42:02 AM</t>
  </si>
  <si>
    <t>11/30/2023 2:42:02 AM</t>
  </si>
  <si>
    <t>11/30/2023 3:42:02 AM</t>
  </si>
  <si>
    <t>11/30/2023 4:42:02 AM</t>
  </si>
  <si>
    <t>11/30/2023 5:42:02 AM</t>
  </si>
  <si>
    <t>11/30/2023 6:42:02 AM</t>
  </si>
  <si>
    <t>11/30/2023 7:42:02 AM</t>
  </si>
  <si>
    <t>11/30/2023 8:42:02 AM</t>
  </si>
  <si>
    <t>11/30/2023 9:42:02 AM</t>
  </si>
  <si>
    <t>11/30/2023 10:42:02 AM</t>
  </si>
  <si>
    <t>11/30/2023 11:42:02 AM</t>
  </si>
  <si>
    <t>11/30/2023 12:42:02 PM</t>
  </si>
  <si>
    <t>11/30/2023 1:42:03 PM</t>
  </si>
  <si>
    <t>11/30/2023 2:42:02 PM</t>
  </si>
  <si>
    <t>11/30/2023 3:42:03 PM</t>
  </si>
  <si>
    <t>11/30/2023 4:42:02 PM</t>
  </si>
  <si>
    <t>11/30/2023 5:42:03 PM</t>
  </si>
  <si>
    <t>11/30/2023 6:42:03 PM</t>
  </si>
  <si>
    <t>11/30/2023 7:42:03 PM</t>
  </si>
  <si>
    <t>11/30/2023 8:42:03 PM</t>
  </si>
  <si>
    <t>11/30/2023 9:42:03 PM</t>
  </si>
  <si>
    <t>11/30/2023 10:42:03 PM</t>
  </si>
  <si>
    <t>11/30/2023 11:42:03 PM</t>
  </si>
  <si>
    <t>ΜΟ Inj (L/day)</t>
  </si>
  <si>
    <t xml:space="preserve">MO per kg of FW </t>
  </si>
  <si>
    <t>Total Feed (kg)</t>
  </si>
  <si>
    <t>Total consumed (kg)</t>
  </si>
  <si>
    <t>Consumption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</si>
</sst>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AEABAB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8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2"/>
    <xf numFmtId="0" fontId="12" fillId="0" borderId="0" xfId="3" applyFont="1" applyAlignment="1">
      <alignment horizontal="center"/>
    </xf>
    <xf numFmtId="0" fontId="12" fillId="0" borderId="0" xfId="4" applyFont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" fillId="0" borderId="0" xfId="4" applyAlignment="1">
      <alignment horizontal="center"/>
    </xf>
    <xf numFmtId="0" fontId="10" fillId="0" borderId="9" xfId="3" applyBorder="1" applyAlignment="1">
      <alignment horizontal="center"/>
    </xf>
    <xf numFmtId="22" fontId="0" fillId="0" borderId="0" xfId="0" applyNumberFormat="1"/>
    <xf numFmtId="2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0" fontId="0" fillId="0" borderId="0" xfId="0" applyNumberFormat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9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20" fontId="10" fillId="0" borderId="0" xfId="1" applyNumberFormat="1"/>
    <xf numFmtId="14" fontId="10" fillId="0" borderId="0" xfId="1" applyNumberFormat="1"/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Ροόμετρο!$C$2:$C$19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4.25</c:v>
                </c:pt>
                <c:pt idx="3">
                  <c:v>23.8</c:v>
                </c:pt>
                <c:pt idx="4">
                  <c:v>24</c:v>
                </c:pt>
                <c:pt idx="5">
                  <c:v>27.8</c:v>
                </c:pt>
                <c:pt idx="6">
                  <c:v>28</c:v>
                </c:pt>
                <c:pt idx="7">
                  <c:v>47.5</c:v>
                </c:pt>
                <c:pt idx="8">
                  <c:v>49</c:v>
                </c:pt>
                <c:pt idx="9">
                  <c:v>51.5</c:v>
                </c:pt>
                <c:pt idx="10">
                  <c:v>56.5</c:v>
                </c:pt>
                <c:pt idx="11">
                  <c:v>56.6</c:v>
                </c:pt>
                <c:pt idx="12">
                  <c:v>71.5</c:v>
                </c:pt>
                <c:pt idx="13">
                  <c:v>72</c:v>
                </c:pt>
                <c:pt idx="14">
                  <c:v>72.3</c:v>
                </c:pt>
                <c:pt idx="15">
                  <c:v>76</c:v>
                </c:pt>
                <c:pt idx="16">
                  <c:v>76.5</c:v>
                </c:pt>
                <c:pt idx="17">
                  <c:v>95.5</c:v>
                </c:pt>
              </c:numCache>
            </c:numRef>
          </c:xVal>
          <c:yVal>
            <c:numRef>
              <c:f>Ροόμετρο!$D$2:$D$19</c:f>
              <c:numCache>
                <c:formatCode>General</c:formatCode>
                <c:ptCount val="18"/>
                <c:pt idx="0">
                  <c:v>9144</c:v>
                </c:pt>
                <c:pt idx="1">
                  <c:v>9171</c:v>
                </c:pt>
                <c:pt idx="2">
                  <c:v>9175</c:v>
                </c:pt>
                <c:pt idx="3">
                  <c:v>9348</c:v>
                </c:pt>
                <c:pt idx="4">
                  <c:v>9354</c:v>
                </c:pt>
                <c:pt idx="5">
                  <c:v>9385</c:v>
                </c:pt>
                <c:pt idx="6">
                  <c:v>9392</c:v>
                </c:pt>
                <c:pt idx="7">
                  <c:v>9564</c:v>
                </c:pt>
                <c:pt idx="8">
                  <c:v>9579</c:v>
                </c:pt>
                <c:pt idx="9">
                  <c:v>9604</c:v>
                </c:pt>
                <c:pt idx="12">
                  <c:v>9780</c:v>
                </c:pt>
                <c:pt idx="14">
                  <c:v>9790</c:v>
                </c:pt>
                <c:pt idx="15">
                  <c:v>9812</c:v>
                </c:pt>
                <c:pt idx="16">
                  <c:v>9823</c:v>
                </c:pt>
                <c:pt idx="17">
                  <c:v>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231504"/>
        <c:axId val="-694285664"/>
      </c:scatterChart>
      <c:valAx>
        <c:axId val="-6942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285664"/>
        <c:crosses val="autoZero"/>
        <c:crossBetween val="midCat"/>
      </c:valAx>
      <c:valAx>
        <c:axId val="-694285664"/>
        <c:scaling>
          <c:orientation val="minMax"/>
          <c:min val="7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2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'!$D$59:$D$60</c:f>
              <c:numCache>
                <c:formatCode>General</c:formatCode>
                <c:ptCount val="2"/>
                <c:pt idx="0">
                  <c:v>58</c:v>
                </c:pt>
                <c:pt idx="1">
                  <c:v>59</c:v>
                </c:pt>
              </c:numCache>
            </c:numRef>
          </c:xVal>
          <c:yVal>
            <c:numRef>
              <c:f>'Live weight '!$E$59:$E$60</c:f>
              <c:numCache>
                <c:formatCode>General</c:formatCode>
                <c:ptCount val="2"/>
                <c:pt idx="0">
                  <c:v>43.1205</c:v>
                </c:pt>
                <c:pt idx="1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2-4D9D-94EF-74DBD934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108992"/>
        <c:axId val="-684084512"/>
      </c:scatterChart>
      <c:valAx>
        <c:axId val="-6841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84512"/>
        <c:crosses val="autoZero"/>
        <c:crossBetween val="midCat"/>
      </c:valAx>
      <c:valAx>
        <c:axId val="-6840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'!$D$83:$D$92</c:f>
              <c:numCache>
                <c:formatCode>General</c:formatCode>
                <c:ptCount val="10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</c:numCache>
            </c:numRef>
          </c:xVal>
          <c:yVal>
            <c:numRef>
              <c:f>'Live weight '!$E$83:$E$92</c:f>
              <c:numCache>
                <c:formatCode>General</c:formatCode>
                <c:ptCount val="10"/>
                <c:pt idx="0">
                  <c:v>70.354500000000002</c:v>
                </c:pt>
                <c:pt idx="1">
                  <c:v>61.276500000000006</c:v>
                </c:pt>
                <c:pt idx="2">
                  <c:v>59.007000000000005</c:v>
                </c:pt>
                <c:pt idx="3">
                  <c:v>52.198500000000003</c:v>
                </c:pt>
                <c:pt idx="4">
                  <c:v>47.659500000000001</c:v>
                </c:pt>
                <c:pt idx="5">
                  <c:v>47.659500000000001</c:v>
                </c:pt>
                <c:pt idx="6">
                  <c:v>43.1205</c:v>
                </c:pt>
                <c:pt idx="7">
                  <c:v>43.1205</c:v>
                </c:pt>
                <c:pt idx="8">
                  <c:v>43.1205</c:v>
                </c:pt>
                <c:pt idx="9">
                  <c:v>36.312000000000005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6-4DCD-9A81-6BC32E91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086688"/>
        <c:axId val="-684116064"/>
      </c:scatterChart>
      <c:valAx>
        <c:axId val="-6840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6064"/>
        <c:crosses val="autoZero"/>
        <c:crossBetween val="midCat"/>
      </c:valAx>
      <c:valAx>
        <c:axId val="-6841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Analyses!$A$10:$A$13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Analyses!$L$10:$L$13</c:f>
              <c:numCache>
                <c:formatCode>0.00</c:formatCode>
                <c:ptCount val="4"/>
                <c:pt idx="0">
                  <c:v>6659.2280000000001</c:v>
                </c:pt>
                <c:pt idx="1">
                  <c:v>4754.9026000000003</c:v>
                </c:pt>
                <c:pt idx="2">
                  <c:v>3088.62</c:v>
                </c:pt>
                <c:pt idx="3">
                  <c:v>5421.4165920000014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A-4CBC-9449-60D4DF4DA5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Analyses!$M$10:$M$13</c:f>
              <c:numCache>
                <c:formatCode>0.00</c:formatCode>
                <c:ptCount val="4"/>
                <c:pt idx="0">
                  <c:v>14029.622799999999</c:v>
                </c:pt>
                <c:pt idx="1">
                  <c:v>9387.8289999999997</c:v>
                </c:pt>
                <c:pt idx="2">
                  <c:v>9149.7800000000007</c:v>
                </c:pt>
                <c:pt idx="3">
                  <c:v>21699.046130000002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A-4CBC-9449-60D4DF4D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103008"/>
        <c:axId val="-684099200"/>
      </c:scatterChart>
      <c:valAx>
        <c:axId val="-6841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99200"/>
        <c:crosses val="autoZero"/>
        <c:crossBetween val="midCat"/>
      </c:valAx>
      <c:valAx>
        <c:axId val="-6840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Analyses!$E$10:$E$13</c:f>
              <c:numCache>
                <c:formatCode>0.00</c:formatCode>
                <c:ptCount val="4"/>
                <c:pt idx="0" formatCode="General">
                  <c:v>11.01</c:v>
                </c:pt>
                <c:pt idx="1">
                  <c:v>6.4175000000000004</c:v>
                </c:pt>
                <c:pt idx="2">
                  <c:v>6.0274999999999999</c:v>
                </c:pt>
                <c:pt idx="3">
                  <c:v>15.8925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6-420A-952D-3BF4490C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101920"/>
        <c:axId val="-684100832"/>
      </c:scatterChart>
      <c:valAx>
        <c:axId val="-6841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0832"/>
        <c:crosses val="autoZero"/>
        <c:crossBetween val="midCat"/>
      </c:valAx>
      <c:valAx>
        <c:axId val="-6841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4.25</c:v>
                </c:pt>
                <c:pt idx="3">
                  <c:v>23.8</c:v>
                </c:pt>
                <c:pt idx="4">
                  <c:v>24</c:v>
                </c:pt>
                <c:pt idx="5">
                  <c:v>27.8</c:v>
                </c:pt>
                <c:pt idx="6">
                  <c:v>28</c:v>
                </c:pt>
                <c:pt idx="7">
                  <c:v>47.5</c:v>
                </c:pt>
                <c:pt idx="8">
                  <c:v>48</c:v>
                </c:pt>
                <c:pt idx="9">
                  <c:v>49</c:v>
                </c:pt>
                <c:pt idx="10">
                  <c:v>51.5</c:v>
                </c:pt>
                <c:pt idx="11">
                  <c:v>56.5</c:v>
                </c:pt>
                <c:pt idx="12">
                  <c:v>56.6</c:v>
                </c:pt>
                <c:pt idx="13">
                  <c:v>71.5</c:v>
                </c:pt>
                <c:pt idx="14">
                  <c:v>72</c:v>
                </c:pt>
                <c:pt idx="15">
                  <c:v>72.3</c:v>
                </c:pt>
              </c:numCache>
            </c:numRef>
          </c:xVal>
          <c:yVal>
            <c:numRef>
              <c:f>Δεξαμενή!$E$2:$E$18</c:f>
              <c:numCache>
                <c:formatCode>General</c:formatCode>
                <c:ptCount val="17"/>
                <c:pt idx="0">
                  <c:v>16.2</c:v>
                </c:pt>
                <c:pt idx="2">
                  <c:v>23.5</c:v>
                </c:pt>
                <c:pt idx="4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5413872"/>
        <c:axId val="-68408560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Δεξαμενή!$C$2:$C$20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4.25</c:v>
                </c:pt>
                <c:pt idx="3">
                  <c:v>23.8</c:v>
                </c:pt>
                <c:pt idx="4">
                  <c:v>24</c:v>
                </c:pt>
                <c:pt idx="5">
                  <c:v>27.8</c:v>
                </c:pt>
                <c:pt idx="6">
                  <c:v>28</c:v>
                </c:pt>
                <c:pt idx="7">
                  <c:v>47.5</c:v>
                </c:pt>
                <c:pt idx="8">
                  <c:v>48</c:v>
                </c:pt>
                <c:pt idx="9">
                  <c:v>49</c:v>
                </c:pt>
                <c:pt idx="10">
                  <c:v>51.5</c:v>
                </c:pt>
                <c:pt idx="11">
                  <c:v>56.5</c:v>
                </c:pt>
                <c:pt idx="12">
                  <c:v>56.6</c:v>
                </c:pt>
                <c:pt idx="13">
                  <c:v>71.5</c:v>
                </c:pt>
                <c:pt idx="14">
                  <c:v>72</c:v>
                </c:pt>
                <c:pt idx="15">
                  <c:v>72.3</c:v>
                </c:pt>
                <c:pt idx="16">
                  <c:v>76</c:v>
                </c:pt>
                <c:pt idx="17">
                  <c:v>76.5</c:v>
                </c:pt>
                <c:pt idx="18">
                  <c:v>95.5</c:v>
                </c:pt>
              </c:numCache>
            </c:numRef>
          </c:xVal>
          <c:yVal>
            <c:numRef>
              <c:f>Δεξαμενή!$D$2:$D$20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210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235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5413872"/>
        <c:axId val="-684085600"/>
      </c:scatterChart>
      <c:valAx>
        <c:axId val="-12054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85600"/>
        <c:crosses val="autoZero"/>
        <c:crossBetween val="midCat"/>
      </c:valAx>
      <c:valAx>
        <c:axId val="-684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4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'!$D$1:$D$103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'Live weight '!$E$1:$E$103</c:f>
              <c:numCache>
                <c:formatCode>General</c:formatCode>
                <c:ptCount val="103"/>
                <c:pt idx="0">
                  <c:v>-6.8085000000000004</c:v>
                </c:pt>
                <c:pt idx="1">
                  <c:v>-6.8085000000000004</c:v>
                </c:pt>
                <c:pt idx="2">
                  <c:v>-4.5390000000000006</c:v>
                </c:pt>
                <c:pt idx="3">
                  <c:v>-6.8085000000000004</c:v>
                </c:pt>
                <c:pt idx="4">
                  <c:v>-6.8085000000000004</c:v>
                </c:pt>
                <c:pt idx="5">
                  <c:v>15.886500000000002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31.773000000000003</c:v>
                </c:pt>
                <c:pt idx="10">
                  <c:v>34.042500000000004</c:v>
                </c:pt>
                <c:pt idx="11">
                  <c:v>34.042500000000004</c:v>
                </c:pt>
                <c:pt idx="12">
                  <c:v>31.773000000000003</c:v>
                </c:pt>
                <c:pt idx="13">
                  <c:v>27.234000000000002</c:v>
                </c:pt>
                <c:pt idx="14">
                  <c:v>24.964500000000001</c:v>
                </c:pt>
                <c:pt idx="15">
                  <c:v>22.695</c:v>
                </c:pt>
                <c:pt idx="16">
                  <c:v>15.886500000000002</c:v>
                </c:pt>
                <c:pt idx="17">
                  <c:v>15.886500000000002</c:v>
                </c:pt>
                <c:pt idx="18">
                  <c:v>11.3475</c:v>
                </c:pt>
                <c:pt idx="19">
                  <c:v>13.617000000000001</c:v>
                </c:pt>
                <c:pt idx="20">
                  <c:v>11.3475</c:v>
                </c:pt>
                <c:pt idx="21">
                  <c:v>4.5390000000000006</c:v>
                </c:pt>
                <c:pt idx="22">
                  <c:v>9.0780000000000012</c:v>
                </c:pt>
                <c:pt idx="23">
                  <c:v>6.8085000000000004</c:v>
                </c:pt>
                <c:pt idx="24">
                  <c:v>2.2695000000000003</c:v>
                </c:pt>
                <c:pt idx="25">
                  <c:v>0</c:v>
                </c:pt>
                <c:pt idx="26">
                  <c:v>0</c:v>
                </c:pt>
                <c:pt idx="27">
                  <c:v>4.5390000000000006</c:v>
                </c:pt>
                <c:pt idx="28">
                  <c:v>2.2695000000000003</c:v>
                </c:pt>
                <c:pt idx="29">
                  <c:v>29.503500000000003</c:v>
                </c:pt>
                <c:pt idx="30">
                  <c:v>24.964500000000001</c:v>
                </c:pt>
                <c:pt idx="31">
                  <c:v>22.695</c:v>
                </c:pt>
                <c:pt idx="32">
                  <c:v>22.695</c:v>
                </c:pt>
                <c:pt idx="33">
                  <c:v>34.042500000000004</c:v>
                </c:pt>
                <c:pt idx="34">
                  <c:v>31.773000000000003</c:v>
                </c:pt>
                <c:pt idx="35">
                  <c:v>27.234000000000002</c:v>
                </c:pt>
                <c:pt idx="36">
                  <c:v>24.964500000000001</c:v>
                </c:pt>
                <c:pt idx="37">
                  <c:v>24.964500000000001</c:v>
                </c:pt>
                <c:pt idx="38">
                  <c:v>22.695</c:v>
                </c:pt>
                <c:pt idx="39">
                  <c:v>22.695</c:v>
                </c:pt>
                <c:pt idx="40">
                  <c:v>22.695</c:v>
                </c:pt>
                <c:pt idx="41">
                  <c:v>22.695</c:v>
                </c:pt>
                <c:pt idx="42">
                  <c:v>20.4255</c:v>
                </c:pt>
                <c:pt idx="43">
                  <c:v>22.695</c:v>
                </c:pt>
                <c:pt idx="44">
                  <c:v>22.695</c:v>
                </c:pt>
                <c:pt idx="45">
                  <c:v>24.964500000000001</c:v>
                </c:pt>
                <c:pt idx="46">
                  <c:v>22.695</c:v>
                </c:pt>
                <c:pt idx="47">
                  <c:v>24.964500000000001</c:v>
                </c:pt>
                <c:pt idx="48">
                  <c:v>24.964500000000001</c:v>
                </c:pt>
                <c:pt idx="49">
                  <c:v>24.964500000000001</c:v>
                </c:pt>
                <c:pt idx="50">
                  <c:v>29.503500000000003</c:v>
                </c:pt>
                <c:pt idx="51">
                  <c:v>27.234000000000002</c:v>
                </c:pt>
                <c:pt idx="52">
                  <c:v>27.234000000000002</c:v>
                </c:pt>
                <c:pt idx="53">
                  <c:v>29.503500000000003</c:v>
                </c:pt>
                <c:pt idx="54">
                  <c:v>24.964500000000001</c:v>
                </c:pt>
                <c:pt idx="55">
                  <c:v>34.042500000000004</c:v>
                </c:pt>
                <c:pt idx="56">
                  <c:v>36.312000000000005</c:v>
                </c:pt>
                <c:pt idx="57">
                  <c:v>40.850999999999999</c:v>
                </c:pt>
                <c:pt idx="58">
                  <c:v>43.1205</c:v>
                </c:pt>
                <c:pt idx="59">
                  <c:v>34.042500000000004</c:v>
                </c:pt>
                <c:pt idx="60">
                  <c:v>34.042500000000004</c:v>
                </c:pt>
                <c:pt idx="61">
                  <c:v>34.042500000000004</c:v>
                </c:pt>
                <c:pt idx="62">
                  <c:v>59.007000000000005</c:v>
                </c:pt>
                <c:pt idx="63">
                  <c:v>52.198500000000003</c:v>
                </c:pt>
                <c:pt idx="64">
                  <c:v>52.198500000000003</c:v>
                </c:pt>
                <c:pt idx="65">
                  <c:v>49.929000000000002</c:v>
                </c:pt>
                <c:pt idx="66">
                  <c:v>47.659500000000001</c:v>
                </c:pt>
                <c:pt idx="67">
                  <c:v>45.39</c:v>
                </c:pt>
                <c:pt idx="68">
                  <c:v>43.1205</c:v>
                </c:pt>
                <c:pt idx="69">
                  <c:v>36.312000000000005</c:v>
                </c:pt>
                <c:pt idx="70">
                  <c:v>34.042500000000004</c:v>
                </c:pt>
                <c:pt idx="71">
                  <c:v>34.042500000000004</c:v>
                </c:pt>
                <c:pt idx="72">
                  <c:v>34.042500000000004</c:v>
                </c:pt>
                <c:pt idx="73">
                  <c:v>34.042500000000004</c:v>
                </c:pt>
                <c:pt idx="74">
                  <c:v>34.042500000000004</c:v>
                </c:pt>
                <c:pt idx="75">
                  <c:v>34.042500000000004</c:v>
                </c:pt>
                <c:pt idx="76">
                  <c:v>34.042500000000004</c:v>
                </c:pt>
                <c:pt idx="77">
                  <c:v>47.659500000000001</c:v>
                </c:pt>
                <c:pt idx="78">
                  <c:v>36.312000000000005</c:v>
                </c:pt>
                <c:pt idx="79">
                  <c:v>40.850999999999999</c:v>
                </c:pt>
                <c:pt idx="80">
                  <c:v>34.042500000000004</c:v>
                </c:pt>
                <c:pt idx="81">
                  <c:v>38.581500000000005</c:v>
                </c:pt>
                <c:pt idx="82">
                  <c:v>70.354500000000002</c:v>
                </c:pt>
                <c:pt idx="83">
                  <c:v>61.276500000000006</c:v>
                </c:pt>
                <c:pt idx="84">
                  <c:v>59.007000000000005</c:v>
                </c:pt>
                <c:pt idx="85">
                  <c:v>52.198500000000003</c:v>
                </c:pt>
                <c:pt idx="86">
                  <c:v>47.659500000000001</c:v>
                </c:pt>
                <c:pt idx="87">
                  <c:v>47.659500000000001</c:v>
                </c:pt>
                <c:pt idx="88">
                  <c:v>43.1205</c:v>
                </c:pt>
                <c:pt idx="89">
                  <c:v>43.1205</c:v>
                </c:pt>
                <c:pt idx="90">
                  <c:v>43.1205</c:v>
                </c:pt>
                <c:pt idx="91">
                  <c:v>36.312000000000005</c:v>
                </c:pt>
                <c:pt idx="92">
                  <c:v>40.850999999999999</c:v>
                </c:pt>
                <c:pt idx="93">
                  <c:v>36.312000000000005</c:v>
                </c:pt>
                <c:pt idx="94">
                  <c:v>43.1205</c:v>
                </c:pt>
                <c:pt idx="95">
                  <c:v>34.042500000000004</c:v>
                </c:pt>
                <c:pt idx="96">
                  <c:v>34.042500000000004</c:v>
                </c:pt>
                <c:pt idx="97">
                  <c:v>34.042500000000004</c:v>
                </c:pt>
                <c:pt idx="98">
                  <c:v>34.042500000000004</c:v>
                </c:pt>
                <c:pt idx="99">
                  <c:v>36.312000000000005</c:v>
                </c:pt>
                <c:pt idx="100">
                  <c:v>34.042500000000004</c:v>
                </c:pt>
                <c:pt idx="101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087776"/>
        <c:axId val="-684107360"/>
      </c:scatterChart>
      <c:valAx>
        <c:axId val="-6840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7360"/>
        <c:crosses val="autoZero"/>
        <c:crossBetween val="midCat"/>
      </c:valAx>
      <c:valAx>
        <c:axId val="-6841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'!$D$6:$D$7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'Live weight '!$E$6:$E$7</c:f>
              <c:numCache>
                <c:formatCode>General</c:formatCode>
                <c:ptCount val="2"/>
                <c:pt idx="0">
                  <c:v>15.886500000000002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1-4955-9973-E8D70DBE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112256"/>
        <c:axId val="-684092672"/>
      </c:scatterChart>
      <c:valAx>
        <c:axId val="-6841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92672"/>
        <c:crosses val="autoZero"/>
        <c:crossBetween val="midCat"/>
      </c:valAx>
      <c:valAx>
        <c:axId val="-684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'!$D$11:$D$26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'Live weight '!$E$11:$E$26</c:f>
              <c:numCache>
                <c:formatCode>General</c:formatCode>
                <c:ptCount val="16"/>
                <c:pt idx="0">
                  <c:v>34.042500000000004</c:v>
                </c:pt>
                <c:pt idx="1">
                  <c:v>34.042500000000004</c:v>
                </c:pt>
                <c:pt idx="2">
                  <c:v>31.773000000000003</c:v>
                </c:pt>
                <c:pt idx="3">
                  <c:v>27.234000000000002</c:v>
                </c:pt>
                <c:pt idx="4">
                  <c:v>24.964500000000001</c:v>
                </c:pt>
                <c:pt idx="5">
                  <c:v>22.695</c:v>
                </c:pt>
                <c:pt idx="6">
                  <c:v>15.886500000000002</c:v>
                </c:pt>
                <c:pt idx="7">
                  <c:v>15.886500000000002</c:v>
                </c:pt>
                <c:pt idx="8">
                  <c:v>11.3475</c:v>
                </c:pt>
                <c:pt idx="9">
                  <c:v>13.617000000000001</c:v>
                </c:pt>
                <c:pt idx="10">
                  <c:v>11.3475</c:v>
                </c:pt>
                <c:pt idx="11">
                  <c:v>4.5390000000000006</c:v>
                </c:pt>
                <c:pt idx="12">
                  <c:v>9.0780000000000012</c:v>
                </c:pt>
                <c:pt idx="13">
                  <c:v>6.8085000000000004</c:v>
                </c:pt>
                <c:pt idx="14">
                  <c:v>2.2695000000000003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9-400C-8CC5-EB8D51F9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089952"/>
        <c:axId val="-684095936"/>
      </c:scatterChart>
      <c:valAx>
        <c:axId val="-684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95936"/>
        <c:crosses val="autoZero"/>
        <c:crossBetween val="midCat"/>
      </c:valAx>
      <c:valAx>
        <c:axId val="-6840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'!$D$30:$D$32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</c:numCache>
            </c:numRef>
          </c:xVal>
          <c:yVal>
            <c:numRef>
              <c:f>'Live weight '!$E$30:$E$32</c:f>
              <c:numCache>
                <c:formatCode>General</c:formatCode>
                <c:ptCount val="3"/>
                <c:pt idx="0">
                  <c:v>29.503500000000003</c:v>
                </c:pt>
                <c:pt idx="1">
                  <c:v>24.964500000000001</c:v>
                </c:pt>
                <c:pt idx="2">
                  <c:v>22.695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4F9-9A39-7469B3A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085056"/>
        <c:axId val="-684117696"/>
      </c:scatterChart>
      <c:valAx>
        <c:axId val="-6840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7696"/>
        <c:crosses val="autoZero"/>
        <c:crossBetween val="midCat"/>
      </c:valAx>
      <c:valAx>
        <c:axId val="-6841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'!$D$34:$D$43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</c:numCache>
            </c:numRef>
          </c:xVal>
          <c:yVal>
            <c:numRef>
              <c:f>'Live weight '!$E$34:$E$43</c:f>
              <c:numCache>
                <c:formatCode>General</c:formatCode>
                <c:ptCount val="10"/>
                <c:pt idx="0">
                  <c:v>34.042500000000004</c:v>
                </c:pt>
                <c:pt idx="1">
                  <c:v>31.773000000000003</c:v>
                </c:pt>
                <c:pt idx="2">
                  <c:v>27.234000000000002</c:v>
                </c:pt>
                <c:pt idx="3">
                  <c:v>24.964500000000001</c:v>
                </c:pt>
                <c:pt idx="4">
                  <c:v>24.964500000000001</c:v>
                </c:pt>
                <c:pt idx="5">
                  <c:v>22.695</c:v>
                </c:pt>
                <c:pt idx="6">
                  <c:v>22.695</c:v>
                </c:pt>
                <c:pt idx="7">
                  <c:v>22.695</c:v>
                </c:pt>
                <c:pt idx="8">
                  <c:v>22.695</c:v>
                </c:pt>
                <c:pt idx="9">
                  <c:v>20.4255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9E-4971-B268-FAE059B2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116608"/>
        <c:axId val="-684110080"/>
      </c:scatterChart>
      <c:valAx>
        <c:axId val="-6841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0080"/>
        <c:crosses val="autoZero"/>
        <c:crossBetween val="midCat"/>
      </c:valAx>
      <c:valAx>
        <c:axId val="-6841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'!$D$63:$D$72</c:f>
              <c:numCache>
                <c:formatCode>General</c:formatCode>
                <c:ptCount val="10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</c:numCache>
            </c:numRef>
          </c:xVal>
          <c:yVal>
            <c:numRef>
              <c:f>'Live weight '!$E$63:$E$72</c:f>
              <c:numCache>
                <c:formatCode>General</c:formatCode>
                <c:ptCount val="10"/>
                <c:pt idx="0">
                  <c:v>59.007000000000005</c:v>
                </c:pt>
                <c:pt idx="1">
                  <c:v>52.198500000000003</c:v>
                </c:pt>
                <c:pt idx="2">
                  <c:v>52.198500000000003</c:v>
                </c:pt>
                <c:pt idx="3">
                  <c:v>49.929000000000002</c:v>
                </c:pt>
                <c:pt idx="4">
                  <c:v>47.659500000000001</c:v>
                </c:pt>
                <c:pt idx="5">
                  <c:v>45.39</c:v>
                </c:pt>
                <c:pt idx="6">
                  <c:v>43.1205</c:v>
                </c:pt>
                <c:pt idx="7">
                  <c:v>36.312000000000005</c:v>
                </c:pt>
                <c:pt idx="8">
                  <c:v>34.042500000000004</c:v>
                </c:pt>
                <c:pt idx="9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64-4C29-84BC-95622126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105728"/>
        <c:axId val="-684118240"/>
      </c:scatterChart>
      <c:valAx>
        <c:axId val="-684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8240"/>
        <c:crosses val="autoZero"/>
        <c:crossBetween val="midCat"/>
      </c:valAx>
      <c:valAx>
        <c:axId val="-684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'!$D$78:$D$81</c:f>
              <c:numCache>
                <c:formatCode>General</c:formatCode>
                <c:ptCount val="4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</c:numCache>
            </c:numRef>
          </c:xVal>
          <c:yVal>
            <c:numRef>
              <c:f>'Live weight '!$E$78:$E$81</c:f>
              <c:numCache>
                <c:formatCode>General</c:formatCode>
                <c:ptCount val="4"/>
                <c:pt idx="0">
                  <c:v>47.659500000000001</c:v>
                </c:pt>
                <c:pt idx="1">
                  <c:v>36.312000000000005</c:v>
                </c:pt>
                <c:pt idx="2">
                  <c:v>40.850999999999999</c:v>
                </c:pt>
                <c:pt idx="3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B-4849-AB94-808A120B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094848"/>
        <c:axId val="-684115520"/>
      </c:scatterChart>
      <c:valAx>
        <c:axId val="-6840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15520"/>
        <c:crosses val="autoZero"/>
        <c:crossBetween val="midCat"/>
      </c:valAx>
      <c:valAx>
        <c:axId val="-684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0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544285</xdr:colOff>
      <xdr:row>2</xdr:row>
      <xdr:rowOff>38100</xdr:rowOff>
    </xdr:from>
    <xdr:to>
      <xdr:col>14</xdr:col>
      <xdr:colOff>239485</xdr:colOff>
      <xdr:row>17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489857</xdr:colOff>
      <xdr:row>2</xdr:row>
      <xdr:rowOff>40821</xdr:rowOff>
    </xdr:from>
    <xdr:to>
      <xdr:col>21</xdr:col>
      <xdr:colOff>40821</xdr:colOff>
      <xdr:row>14</xdr:row>
      <xdr:rowOff>140153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462643</xdr:colOff>
      <xdr:row>2</xdr:row>
      <xdr:rowOff>95250</xdr:rowOff>
    </xdr:from>
    <xdr:to>
      <xdr:col>28</xdr:col>
      <xdr:colOff>13607</xdr:colOff>
      <xdr:row>15</xdr:row>
      <xdr:rowOff>4082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13606</xdr:colOff>
      <xdr:row>18</xdr:row>
      <xdr:rowOff>108857</xdr:rowOff>
    </xdr:from>
    <xdr:to>
      <xdr:col>15</xdr:col>
      <xdr:colOff>149678</xdr:colOff>
      <xdr:row>31</xdr:row>
      <xdr:rowOff>17689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81642</xdr:colOff>
      <xdr:row>18</xdr:row>
      <xdr:rowOff>176893</xdr:rowOff>
    </xdr:from>
    <xdr:to>
      <xdr:col>22</xdr:col>
      <xdr:colOff>217714</xdr:colOff>
      <xdr:row>31</xdr:row>
      <xdr:rowOff>85725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89807</xdr:colOff>
      <xdr:row>33</xdr:row>
      <xdr:rowOff>16328</xdr:rowOff>
    </xdr:from>
    <xdr:to>
      <xdr:col>19</xdr:col>
      <xdr:colOff>231321</xdr:colOff>
      <xdr:row>45</xdr:row>
      <xdr:rowOff>115660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500744</xdr:colOff>
      <xdr:row>33</xdr:row>
      <xdr:rowOff>89807</xdr:rowOff>
    </xdr:from>
    <xdr:to>
      <xdr:col>27</xdr:col>
      <xdr:colOff>51708</xdr:colOff>
      <xdr:row>45</xdr:row>
      <xdr:rowOff>189139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152400</xdr:colOff>
      <xdr:row>32</xdr:row>
      <xdr:rowOff>76200</xdr:rowOff>
    </xdr:from>
    <xdr:to>
      <xdr:col>14</xdr:col>
      <xdr:colOff>288472</xdr:colOff>
      <xdr:row>44</xdr:row>
      <xdr:rowOff>175532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149679</xdr:colOff>
      <xdr:row>47</xdr:row>
      <xdr:rowOff>108857</xdr:rowOff>
    </xdr:from>
    <xdr:to>
      <xdr:col>14</xdr:col>
      <xdr:colOff>285750</xdr:colOff>
      <xdr:row>60</xdr:row>
      <xdr:rowOff>17689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583406</xdr:colOff>
      <xdr:row>18</xdr:row>
      <xdr:rowOff>51196</xdr:rowOff>
    </xdr:from>
    <xdr:to>
      <xdr:col>13</xdr:col>
      <xdr:colOff>154781</xdr:colOff>
      <xdr:row>31</xdr:row>
      <xdr:rowOff>186927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416719</xdr:colOff>
      <xdr:row>17</xdr:row>
      <xdr:rowOff>178593</xdr:rowOff>
    </xdr:from>
    <xdr:to>
      <xdr:col>19</xdr:col>
      <xdr:colOff>404812</xdr:colOff>
      <xdr:row>31</xdr:row>
      <xdr:rowOff>123824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0" zoomScaleNormal="70" workbookViewId="0">
      <selection activeCell="G3" sqref="G3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1.5703125" bestFit="1" customWidth="1"/>
    <col min="7" max="7" width="50.7109375" bestFit="1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60" t="s">
        <v>0</v>
      </c>
      <c r="B1" s="61" t="s">
        <v>1</v>
      </c>
      <c r="C1" s="62" t="s">
        <v>2</v>
      </c>
      <c r="D1" s="1" t="s">
        <v>3</v>
      </c>
      <c r="E1" s="2"/>
      <c r="F1" s="3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3" t="s">
        <v>6</v>
      </c>
      <c r="B2" s="5" t="s">
        <v>7</v>
      </c>
      <c r="C2" s="64" t="s">
        <v>64</v>
      </c>
      <c r="D2" s="7"/>
      <c r="E2" s="6" t="s">
        <v>8</v>
      </c>
      <c r="F2" s="8">
        <v>45257</v>
      </c>
      <c r="G2" s="9">
        <v>0.52083333333333337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3" t="s">
        <v>9</v>
      </c>
      <c r="B3" s="5" t="s">
        <v>10</v>
      </c>
      <c r="C3" s="64" t="s">
        <v>49</v>
      </c>
      <c r="D3" s="7"/>
      <c r="E3" s="10" t="s">
        <v>11</v>
      </c>
      <c r="F3" s="29">
        <v>45261</v>
      </c>
      <c r="G3" s="11">
        <v>0.5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63" t="s">
        <v>12</v>
      </c>
      <c r="B4" s="5" t="s">
        <v>13</v>
      </c>
      <c r="C4" s="64" t="s">
        <v>32</v>
      </c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5" t="s">
        <v>59</v>
      </c>
      <c r="B5" s="66" t="s">
        <v>58</v>
      </c>
      <c r="C5" s="6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 t="s">
        <v>4</v>
      </c>
      <c r="B6" s="1" t="s">
        <v>5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N6" s="1" t="s">
        <v>25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8">
        <v>45257</v>
      </c>
      <c r="B7" s="7">
        <v>0.52083333333333337</v>
      </c>
      <c r="C7" s="5">
        <v>9144</v>
      </c>
      <c r="D7" s="5">
        <v>0</v>
      </c>
      <c r="E7" s="5" t="s">
        <v>26</v>
      </c>
      <c r="F7" s="5" t="s">
        <v>28</v>
      </c>
      <c r="G7" s="77" t="s">
        <v>60</v>
      </c>
      <c r="H7" s="5"/>
      <c r="I7" s="5">
        <v>16.2</v>
      </c>
      <c r="J7" s="5">
        <v>-2.27</v>
      </c>
      <c r="K7" s="5">
        <v>13.64</v>
      </c>
      <c r="L7" s="5">
        <f t="shared" ref="L7:L23" si="0">K7-J7</f>
        <v>15.91</v>
      </c>
      <c r="M7" s="5" t="s">
        <v>27</v>
      </c>
      <c r="N7" s="5"/>
      <c r="O7" s="5">
        <f>K7-J8</f>
        <v>13.64</v>
      </c>
      <c r="P7" s="5"/>
      <c r="Q7" s="5">
        <f>O7+O8</f>
        <v>40.909999999999997</v>
      </c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8"/>
      <c r="B8" s="7">
        <v>0.6875</v>
      </c>
      <c r="C8" s="5">
        <v>9171</v>
      </c>
      <c r="D8" s="5">
        <v>0</v>
      </c>
      <c r="E8" s="5" t="s">
        <v>27</v>
      </c>
      <c r="F8" s="5" t="s">
        <v>27</v>
      </c>
      <c r="G8" s="12"/>
      <c r="H8" s="5" t="s">
        <v>65</v>
      </c>
      <c r="I8" s="5"/>
      <c r="J8" s="5">
        <v>0</v>
      </c>
      <c r="K8" s="5">
        <v>0</v>
      </c>
      <c r="L8" s="5">
        <f t="shared" si="0"/>
        <v>0</v>
      </c>
      <c r="M8" s="5" t="s">
        <v>27</v>
      </c>
      <c r="N8" s="5"/>
      <c r="O8" s="5">
        <f>K9-J10</f>
        <v>27.27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8"/>
      <c r="B9" s="7">
        <v>0.69791666666666663</v>
      </c>
      <c r="C9" s="5">
        <v>9175</v>
      </c>
      <c r="D9" s="5">
        <v>0</v>
      </c>
      <c r="E9" s="5" t="s">
        <v>27</v>
      </c>
      <c r="F9" s="5" t="s">
        <v>26</v>
      </c>
      <c r="G9" s="5" t="s">
        <v>66</v>
      </c>
      <c r="H9" s="5"/>
      <c r="I9" s="5">
        <v>23.5</v>
      </c>
      <c r="J9" s="5">
        <v>0</v>
      </c>
      <c r="K9" s="5">
        <v>27.27</v>
      </c>
      <c r="L9" s="5">
        <f t="shared" si="0"/>
        <v>27.27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8">
        <v>45258</v>
      </c>
      <c r="B10" s="7">
        <v>0.50902777777777775</v>
      </c>
      <c r="C10" s="5">
        <v>9348</v>
      </c>
      <c r="D10" s="5">
        <v>200</v>
      </c>
      <c r="E10" s="5" t="s">
        <v>28</v>
      </c>
      <c r="F10" s="5" t="s">
        <v>27</v>
      </c>
      <c r="G10" s="12"/>
      <c r="H10" s="5" t="s">
        <v>65</v>
      </c>
      <c r="I10" s="5"/>
      <c r="J10" s="5">
        <v>0</v>
      </c>
      <c r="K10" s="5">
        <v>11.36</v>
      </c>
      <c r="L10" s="5">
        <f t="shared" si="0"/>
        <v>11.36</v>
      </c>
      <c r="M10" s="5" t="s">
        <v>26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8"/>
      <c r="B11" s="7">
        <v>0.52083333333333337</v>
      </c>
      <c r="C11" s="5">
        <v>9354</v>
      </c>
      <c r="D11" s="5">
        <v>0</v>
      </c>
      <c r="E11" s="5" t="s">
        <v>26</v>
      </c>
      <c r="F11" s="5" t="s">
        <v>26</v>
      </c>
      <c r="G11" s="12" t="s">
        <v>60</v>
      </c>
      <c r="H11" s="5"/>
      <c r="I11" s="5">
        <v>23.5</v>
      </c>
      <c r="J11" s="5">
        <v>11.36</v>
      </c>
      <c r="K11" s="5">
        <v>34.090000000000003</v>
      </c>
      <c r="L11" s="5">
        <f t="shared" si="0"/>
        <v>22.730000000000004</v>
      </c>
      <c r="M11" s="5"/>
      <c r="N11" s="5"/>
      <c r="O11">
        <f>K11-J12-K10+J10</f>
        <v>3.5527136788005009E-15</v>
      </c>
      <c r="P11" s="5"/>
      <c r="Q11" s="5">
        <f>O11+O13</f>
        <v>6.8100000000000023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7">
        <v>0.67638888888888893</v>
      </c>
      <c r="C12" s="5">
        <v>9385</v>
      </c>
      <c r="D12" s="5">
        <v>50</v>
      </c>
      <c r="E12" s="5" t="s">
        <v>28</v>
      </c>
      <c r="F12" s="5" t="s">
        <v>28</v>
      </c>
      <c r="G12" s="12"/>
      <c r="H12" s="5" t="s">
        <v>65</v>
      </c>
      <c r="I12" s="5"/>
      <c r="J12" s="5">
        <v>22.73</v>
      </c>
      <c r="K12" s="5">
        <v>25</v>
      </c>
      <c r="L12" s="5">
        <f t="shared" si="0"/>
        <v>2.2699999999999996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7">
        <v>0.6875</v>
      </c>
      <c r="C13" s="5">
        <v>9392</v>
      </c>
      <c r="D13" s="5">
        <v>50</v>
      </c>
      <c r="E13" s="5" t="s">
        <v>28</v>
      </c>
      <c r="F13" s="5" t="s">
        <v>26</v>
      </c>
      <c r="G13" s="12" t="s">
        <v>60</v>
      </c>
      <c r="H13" s="5"/>
      <c r="I13" s="5">
        <v>18</v>
      </c>
      <c r="J13" s="5">
        <v>22.73</v>
      </c>
      <c r="K13" s="5">
        <v>36.36</v>
      </c>
      <c r="L13" s="5">
        <f t="shared" si="0"/>
        <v>13.629999999999999</v>
      </c>
      <c r="M13" s="5"/>
      <c r="N13" s="5"/>
      <c r="O13" s="5">
        <f>K13-J14</f>
        <v>6.8099999999999987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8">
        <v>45259</v>
      </c>
      <c r="B14" s="7">
        <v>0.5</v>
      </c>
      <c r="C14" s="5">
        <v>9564</v>
      </c>
      <c r="D14" s="5">
        <v>210</v>
      </c>
      <c r="E14" s="5" t="s">
        <v>26</v>
      </c>
      <c r="F14" s="5" t="s">
        <v>27</v>
      </c>
      <c r="G14" s="5"/>
      <c r="H14" s="12" t="s">
        <v>65</v>
      </c>
      <c r="I14" s="5"/>
      <c r="J14" s="5">
        <v>29.55</v>
      </c>
      <c r="K14" s="5">
        <v>34.090000000000003</v>
      </c>
      <c r="L14" s="5">
        <f t="shared" si="0"/>
        <v>4.5400000000000027</v>
      </c>
      <c r="M14" s="5" t="s">
        <v>26</v>
      </c>
      <c r="N14" s="5" t="s">
        <v>69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8"/>
      <c r="B15" s="7">
        <v>0.55555555555555558</v>
      </c>
      <c r="C15" s="5">
        <v>9579</v>
      </c>
      <c r="D15" s="5">
        <v>50</v>
      </c>
      <c r="E15" s="5" t="s">
        <v>27</v>
      </c>
      <c r="F15" s="5" t="s">
        <v>26</v>
      </c>
      <c r="G15" s="12" t="s">
        <v>68</v>
      </c>
      <c r="H15" s="5"/>
      <c r="I15" s="5">
        <v>12</v>
      </c>
      <c r="J15" s="5">
        <v>25</v>
      </c>
      <c r="K15" s="5">
        <v>36.36</v>
      </c>
      <c r="L15" s="5">
        <f t="shared" si="0"/>
        <v>11.36</v>
      </c>
      <c r="M15" s="5"/>
      <c r="N15" s="5"/>
      <c r="O15" s="5">
        <f>K16-J17</f>
        <v>9.0899999999999963</v>
      </c>
      <c r="P15" s="5"/>
      <c r="Q15" s="5">
        <f>O15+O18</f>
        <v>34.089999999999996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7">
        <v>0.66666666666666663</v>
      </c>
      <c r="C16" s="5">
        <v>9604</v>
      </c>
      <c r="D16" s="5">
        <v>50</v>
      </c>
      <c r="E16" s="5" t="s">
        <v>27</v>
      </c>
      <c r="F16" s="5" t="s">
        <v>26</v>
      </c>
      <c r="G16" s="12" t="s">
        <v>70</v>
      </c>
      <c r="H16" s="12"/>
      <c r="I16" s="5">
        <v>2.8</v>
      </c>
      <c r="J16" s="5">
        <v>40.01</v>
      </c>
      <c r="K16" s="5">
        <v>43.18</v>
      </c>
      <c r="L16" s="5">
        <f t="shared" si="0"/>
        <v>3.1700000000000017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/>
      <c r="B17" s="7">
        <v>0.88541666666666663</v>
      </c>
      <c r="C17" s="5"/>
      <c r="D17" s="5">
        <v>100</v>
      </c>
      <c r="E17" s="5" t="s">
        <v>28</v>
      </c>
      <c r="F17" s="5" t="s">
        <v>28</v>
      </c>
      <c r="G17" s="12"/>
      <c r="H17" s="12" t="s">
        <v>65</v>
      </c>
      <c r="I17" s="5"/>
      <c r="J17" s="5">
        <v>34.090000000000003</v>
      </c>
      <c r="K17" s="5">
        <v>38.64</v>
      </c>
      <c r="L17" s="5">
        <f t="shared" si="0"/>
        <v>4.5499999999999972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8"/>
      <c r="B18" s="7">
        <v>0.89583333333333337</v>
      </c>
      <c r="C18" s="5"/>
      <c r="D18" s="5">
        <v>100</v>
      </c>
      <c r="E18" s="5" t="s">
        <v>28</v>
      </c>
      <c r="F18" s="5" t="s">
        <v>26</v>
      </c>
      <c r="G18" s="77" t="s">
        <v>60</v>
      </c>
      <c r="H18" s="12"/>
      <c r="I18" s="5">
        <v>18</v>
      </c>
      <c r="J18" s="5">
        <v>38.64</v>
      </c>
      <c r="K18" s="5">
        <v>59.09</v>
      </c>
      <c r="L18" s="5">
        <f t="shared" si="0"/>
        <v>20.450000000000003</v>
      </c>
      <c r="M18" s="5"/>
      <c r="N18" s="5"/>
      <c r="O18" s="5">
        <f>K18-J19</f>
        <v>25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8">
        <v>45260</v>
      </c>
      <c r="B19" s="7">
        <v>0.5</v>
      </c>
      <c r="C19" s="5">
        <v>9780</v>
      </c>
      <c r="D19" s="5">
        <v>235</v>
      </c>
      <c r="E19" s="5" t="s">
        <v>26</v>
      </c>
      <c r="F19" s="5" t="s">
        <v>28</v>
      </c>
      <c r="G19" s="12"/>
      <c r="H19" s="5"/>
      <c r="I19" s="5"/>
      <c r="J19" s="5">
        <v>34.090000000000003</v>
      </c>
      <c r="K19" s="5">
        <v>34.090000000000003</v>
      </c>
      <c r="L19" s="5">
        <f t="shared" si="0"/>
        <v>0</v>
      </c>
      <c r="M19" s="5" t="s">
        <v>26</v>
      </c>
      <c r="N19" s="5" t="s">
        <v>71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68">
        <v>0.52083333333333337</v>
      </c>
      <c r="C20" s="5"/>
      <c r="D20" s="5">
        <v>0</v>
      </c>
      <c r="E20" s="5" t="s">
        <v>28</v>
      </c>
      <c r="F20" s="5" t="s">
        <v>28</v>
      </c>
      <c r="G20" s="12"/>
      <c r="H20" s="12" t="s">
        <v>65</v>
      </c>
      <c r="I20" s="5"/>
      <c r="J20" s="5">
        <v>34.090000000000003</v>
      </c>
      <c r="K20" s="5">
        <v>40.909999999999997</v>
      </c>
      <c r="L20" s="5">
        <f t="shared" si="0"/>
        <v>6.8199999999999932</v>
      </c>
      <c r="M20" s="5"/>
      <c r="N20" s="5"/>
      <c r="O20" s="5">
        <f>K21-J22-K20+J20</f>
        <v>6.82</v>
      </c>
      <c r="P20" s="5"/>
      <c r="Q20" s="5">
        <f>O20+O23</f>
        <v>43.18</v>
      </c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7">
        <v>0.53125</v>
      </c>
      <c r="C21" s="5">
        <v>9790</v>
      </c>
      <c r="D21" s="5">
        <v>0</v>
      </c>
      <c r="E21" s="5" t="s">
        <v>28</v>
      </c>
      <c r="F21" s="5" t="s">
        <v>26</v>
      </c>
      <c r="G21" s="77" t="s">
        <v>60</v>
      </c>
      <c r="H21" s="5"/>
      <c r="I21" s="5">
        <v>6.2</v>
      </c>
      <c r="J21" s="5">
        <v>40.909999999999997</v>
      </c>
      <c r="K21" s="5">
        <v>47.73</v>
      </c>
      <c r="L21" s="5">
        <f t="shared" si="0"/>
        <v>6.82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"/>
      <c r="B22" s="7">
        <v>0.68055555555555547</v>
      </c>
      <c r="C22" s="5">
        <v>9812</v>
      </c>
      <c r="D22" s="5">
        <v>50</v>
      </c>
      <c r="E22" s="5" t="s">
        <v>28</v>
      </c>
      <c r="F22" s="5" t="s">
        <v>28</v>
      </c>
      <c r="G22" s="5"/>
      <c r="H22" s="12" t="s">
        <v>65</v>
      </c>
      <c r="I22" s="5"/>
      <c r="J22" s="5">
        <v>34.090000000000003</v>
      </c>
      <c r="K22" s="5">
        <v>43.18</v>
      </c>
      <c r="L22" s="5">
        <f t="shared" si="0"/>
        <v>9.0899999999999963</v>
      </c>
      <c r="M22" s="5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"/>
      <c r="B23" s="7">
        <v>0.70833333333333337</v>
      </c>
      <c r="C23" s="5">
        <v>9823</v>
      </c>
      <c r="D23" s="5">
        <v>50</v>
      </c>
      <c r="E23" s="5" t="s">
        <v>28</v>
      </c>
      <c r="F23" s="5" t="s">
        <v>26</v>
      </c>
      <c r="G23" s="5" t="s">
        <v>72</v>
      </c>
      <c r="H23" s="5"/>
      <c r="I23" s="5">
        <v>30</v>
      </c>
      <c r="J23" s="5">
        <v>36.36</v>
      </c>
      <c r="K23" s="5">
        <v>70.45</v>
      </c>
      <c r="L23" s="5">
        <f t="shared" si="0"/>
        <v>34.090000000000003</v>
      </c>
      <c r="M23" s="5"/>
      <c r="N23" s="5"/>
      <c r="O23" s="5">
        <f>K23-J24</f>
        <v>36.36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8">
        <v>45261</v>
      </c>
      <c r="B24" s="7">
        <v>0.5</v>
      </c>
      <c r="C24" s="5">
        <v>9991</v>
      </c>
      <c r="D24" s="5">
        <v>235</v>
      </c>
      <c r="E24" s="5" t="s">
        <v>26</v>
      </c>
      <c r="F24" s="5" t="s">
        <v>27</v>
      </c>
      <c r="G24" s="5"/>
      <c r="H24" s="5"/>
      <c r="J24" s="5">
        <v>34.090000000000003</v>
      </c>
      <c r="K24" s="5"/>
      <c r="L24" s="5"/>
      <c r="M24" s="5" t="s">
        <v>26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:B5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s="5"/>
    </row>
    <row r="2" spans="1:2" x14ac:dyDescent="0.25">
      <c r="A2">
        <v>2</v>
      </c>
      <c r="B2" s="12"/>
    </row>
    <row r="3" spans="1:2" x14ac:dyDescent="0.25">
      <c r="A3">
        <v>3</v>
      </c>
      <c r="B3" s="12"/>
    </row>
    <row r="4" spans="1:2" x14ac:dyDescent="0.25">
      <c r="A4">
        <v>4</v>
      </c>
      <c r="B4" s="12"/>
    </row>
    <row r="5" spans="1:2" x14ac:dyDescent="0.25">
      <c r="A5">
        <v>5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O16" sqref="O16"/>
    </sheetView>
  </sheetViews>
  <sheetFormatPr defaultColWidth="8.85546875" defaultRowHeight="15" x14ac:dyDescent="0.25"/>
  <cols>
    <col min="1" max="1" width="10.7109375" style="48" bestFit="1" customWidth="1"/>
    <col min="2" max="3" width="8.85546875" style="48"/>
    <col min="4" max="4" width="12.42578125" style="48" bestFit="1" customWidth="1"/>
    <col min="5" max="16384" width="8.85546875" style="48"/>
  </cols>
  <sheetData>
    <row r="1" spans="1:10" x14ac:dyDescent="0.25">
      <c r="A1" s="1" t="s">
        <v>4</v>
      </c>
      <c r="B1" s="1" t="s">
        <v>5</v>
      </c>
      <c r="C1" s="5" t="s">
        <v>29</v>
      </c>
      <c r="D1" s="5" t="s">
        <v>30</v>
      </c>
    </row>
    <row r="2" spans="1:10" x14ac:dyDescent="0.25">
      <c r="A2" s="8">
        <v>45257</v>
      </c>
      <c r="B2" s="7">
        <v>0.52083333333333337</v>
      </c>
      <c r="C2" s="48">
        <v>0</v>
      </c>
      <c r="D2" s="5">
        <v>9144</v>
      </c>
    </row>
    <row r="3" spans="1:10" x14ac:dyDescent="0.25">
      <c r="A3" s="8"/>
      <c r="B3" s="7">
        <v>0.6875</v>
      </c>
      <c r="C3" s="48">
        <v>4</v>
      </c>
      <c r="D3" s="5">
        <v>9171</v>
      </c>
    </row>
    <row r="4" spans="1:10" x14ac:dyDescent="0.25">
      <c r="A4" s="8"/>
      <c r="B4" s="7">
        <v>0.69791666666666663</v>
      </c>
      <c r="C4" s="48">
        <v>4.25</v>
      </c>
      <c r="D4" s="5">
        <v>9175</v>
      </c>
    </row>
    <row r="5" spans="1:10" x14ac:dyDescent="0.25">
      <c r="A5" s="8">
        <v>45258</v>
      </c>
      <c r="B5" s="7">
        <v>0.50902777777777775</v>
      </c>
      <c r="C5" s="48">
        <v>23.8</v>
      </c>
      <c r="D5" s="5">
        <v>9348</v>
      </c>
    </row>
    <row r="6" spans="1:10" x14ac:dyDescent="0.25">
      <c r="A6" s="8"/>
      <c r="B6" s="7">
        <v>0.52083333333333337</v>
      </c>
      <c r="C6" s="48">
        <v>24</v>
      </c>
      <c r="D6" s="5">
        <v>9354</v>
      </c>
    </row>
    <row r="7" spans="1:10" x14ac:dyDescent="0.25">
      <c r="A7" s="5"/>
      <c r="B7" s="7">
        <v>0.67638888888888893</v>
      </c>
      <c r="C7" s="48">
        <v>27.8</v>
      </c>
      <c r="D7" s="5">
        <v>9385</v>
      </c>
    </row>
    <row r="8" spans="1:10" x14ac:dyDescent="0.25">
      <c r="A8" s="5"/>
      <c r="B8" s="7">
        <v>0.6875</v>
      </c>
      <c r="C8" s="48">
        <v>28</v>
      </c>
      <c r="D8" s="5">
        <v>9392</v>
      </c>
    </row>
    <row r="9" spans="1:10" x14ac:dyDescent="0.25">
      <c r="A9" s="8">
        <v>45259</v>
      </c>
      <c r="B9" s="7">
        <v>0.5</v>
      </c>
      <c r="C9" s="48">
        <v>47.5</v>
      </c>
      <c r="D9" s="5">
        <v>9564</v>
      </c>
    </row>
    <row r="10" spans="1:10" x14ac:dyDescent="0.25">
      <c r="A10" s="8"/>
      <c r="B10" s="7">
        <v>0.55555555555555558</v>
      </c>
      <c r="C10" s="48">
        <v>49</v>
      </c>
      <c r="D10" s="5">
        <v>9579</v>
      </c>
    </row>
    <row r="11" spans="1:10" x14ac:dyDescent="0.25">
      <c r="A11" s="5"/>
      <c r="B11" s="7">
        <v>0.66666666666666663</v>
      </c>
      <c r="C11" s="48">
        <v>51.5</v>
      </c>
      <c r="D11" s="5">
        <v>9604</v>
      </c>
    </row>
    <row r="12" spans="1:10" x14ac:dyDescent="0.25">
      <c r="A12" s="8"/>
      <c r="B12" s="7">
        <v>0.88541666666666663</v>
      </c>
      <c r="C12" s="48">
        <v>56.5</v>
      </c>
      <c r="D12" s="5"/>
    </row>
    <row r="13" spans="1:10" x14ac:dyDescent="0.25">
      <c r="A13" s="8"/>
      <c r="B13" s="7">
        <v>0.89583333333333337</v>
      </c>
      <c r="C13" s="48">
        <v>56.6</v>
      </c>
      <c r="D13" s="5"/>
    </row>
    <row r="14" spans="1:10" x14ac:dyDescent="0.25">
      <c r="A14" s="8">
        <v>45260</v>
      </c>
      <c r="B14" s="7">
        <v>0.5</v>
      </c>
      <c r="C14" s="48">
        <v>71.5</v>
      </c>
      <c r="D14" s="5">
        <v>9780</v>
      </c>
    </row>
    <row r="15" spans="1:10" x14ac:dyDescent="0.25">
      <c r="A15" s="5"/>
      <c r="B15" s="68">
        <v>0.52083333333333337</v>
      </c>
      <c r="C15" s="48">
        <v>72</v>
      </c>
      <c r="D15" s="5"/>
    </row>
    <row r="16" spans="1:10" x14ac:dyDescent="0.25">
      <c r="A16" s="5"/>
      <c r="B16" s="7">
        <v>0.53125</v>
      </c>
      <c r="C16" s="48">
        <v>72.3</v>
      </c>
      <c r="D16" s="5">
        <v>9790</v>
      </c>
      <c r="J16" s="5"/>
    </row>
    <row r="17" spans="1:10" x14ac:dyDescent="0.25">
      <c r="B17" s="7">
        <v>0.68055555555555547</v>
      </c>
      <c r="C17" s="48">
        <v>76</v>
      </c>
      <c r="D17" s="5">
        <v>9812</v>
      </c>
    </row>
    <row r="18" spans="1:10" x14ac:dyDescent="0.25">
      <c r="A18" s="8"/>
      <c r="B18" s="7">
        <v>0.70833333333333337</v>
      </c>
      <c r="C18" s="48">
        <v>76.5</v>
      </c>
      <c r="D18" s="5">
        <v>9823</v>
      </c>
    </row>
    <row r="19" spans="1:10" x14ac:dyDescent="0.25">
      <c r="A19" s="79">
        <v>45261</v>
      </c>
      <c r="B19" s="78">
        <v>0.5</v>
      </c>
      <c r="C19" s="48">
        <v>95.5</v>
      </c>
      <c r="D19" s="48">
        <v>9991</v>
      </c>
      <c r="J19" s="5"/>
    </row>
    <row r="20" spans="1:10" x14ac:dyDescent="0.25">
      <c r="J20" s="5"/>
    </row>
    <row r="21" spans="1:10" x14ac:dyDescent="0.25">
      <c r="J21" s="5"/>
    </row>
    <row r="22" spans="1:10" x14ac:dyDescent="0.25">
      <c r="J2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J22" sqref="J22"/>
    </sheetView>
  </sheetViews>
  <sheetFormatPr defaultColWidth="8.85546875" defaultRowHeight="15" x14ac:dyDescent="0.25"/>
  <cols>
    <col min="1" max="1" width="10.7109375" style="48" bestFit="1" customWidth="1"/>
    <col min="2" max="2" width="8.85546875" style="48"/>
    <col min="3" max="4" width="12.42578125" style="48" bestFit="1" customWidth="1"/>
    <col min="5" max="5" width="9.28515625" style="48" bestFit="1" customWidth="1"/>
    <col min="6" max="16384" width="8.85546875" style="48"/>
  </cols>
  <sheetData>
    <row r="1" spans="1:5" x14ac:dyDescent="0.25">
      <c r="A1" s="1" t="s">
        <v>4</v>
      </c>
      <c r="B1" s="1" t="s">
        <v>5</v>
      </c>
      <c r="C1" s="5" t="s">
        <v>29</v>
      </c>
      <c r="D1" s="1" t="s">
        <v>15</v>
      </c>
      <c r="E1" s="1" t="s">
        <v>31</v>
      </c>
    </row>
    <row r="2" spans="1:5" x14ac:dyDescent="0.25">
      <c r="A2" s="8">
        <v>45257</v>
      </c>
      <c r="B2" s="7">
        <v>0.52083333333333337</v>
      </c>
      <c r="C2" s="48">
        <v>0</v>
      </c>
      <c r="D2" s="5">
        <v>0</v>
      </c>
      <c r="E2" s="5">
        <v>16.2</v>
      </c>
    </row>
    <row r="3" spans="1:5" x14ac:dyDescent="0.25">
      <c r="A3" s="8"/>
      <c r="B3" s="7">
        <v>0.6875</v>
      </c>
      <c r="C3" s="48">
        <v>4</v>
      </c>
      <c r="D3" s="5">
        <v>0</v>
      </c>
      <c r="E3" s="5"/>
    </row>
    <row r="4" spans="1:5" x14ac:dyDescent="0.25">
      <c r="A4" s="8"/>
      <c r="B4" s="7">
        <v>0.69791666666666663</v>
      </c>
      <c r="C4" s="48">
        <v>4.25</v>
      </c>
      <c r="D4" s="5">
        <v>0</v>
      </c>
      <c r="E4" s="5">
        <v>23.5</v>
      </c>
    </row>
    <row r="5" spans="1:5" x14ac:dyDescent="0.25">
      <c r="A5" s="8">
        <v>45258</v>
      </c>
      <c r="B5" s="7">
        <v>0.50902777777777775</v>
      </c>
      <c r="C5" s="48">
        <v>23.8</v>
      </c>
      <c r="D5" s="5">
        <v>200</v>
      </c>
      <c r="E5" s="5"/>
    </row>
    <row r="6" spans="1:5" x14ac:dyDescent="0.25">
      <c r="A6" s="8"/>
      <c r="B6" s="7">
        <v>0.52083333333333337</v>
      </c>
      <c r="C6" s="48">
        <v>24</v>
      </c>
      <c r="D6" s="5">
        <v>0</v>
      </c>
      <c r="E6" s="5">
        <v>23.5</v>
      </c>
    </row>
    <row r="7" spans="1:5" x14ac:dyDescent="0.25">
      <c r="A7" s="5"/>
      <c r="B7" s="7">
        <v>0.67638888888888893</v>
      </c>
      <c r="C7" s="48">
        <v>27.8</v>
      </c>
      <c r="D7" s="5">
        <v>50</v>
      </c>
      <c r="E7" s="5"/>
    </row>
    <row r="8" spans="1:5" x14ac:dyDescent="0.25">
      <c r="A8" s="5"/>
      <c r="B8" s="7">
        <v>0.6875</v>
      </c>
      <c r="C8" s="48">
        <v>28</v>
      </c>
      <c r="D8" s="5">
        <v>50</v>
      </c>
      <c r="E8" s="5"/>
    </row>
    <row r="9" spans="1:5" x14ac:dyDescent="0.25">
      <c r="A9" s="8">
        <v>45259</v>
      </c>
      <c r="B9" s="7">
        <v>0.5</v>
      </c>
      <c r="C9" s="48">
        <v>47.5</v>
      </c>
      <c r="D9" s="5">
        <v>210</v>
      </c>
      <c r="E9" s="5"/>
    </row>
    <row r="10" spans="1:5" x14ac:dyDescent="0.25">
      <c r="A10" s="8"/>
      <c r="B10" s="78">
        <v>0.52083333333333337</v>
      </c>
      <c r="C10" s="48">
        <v>48</v>
      </c>
      <c r="D10" s="48">
        <v>0</v>
      </c>
      <c r="E10" s="5"/>
    </row>
    <row r="11" spans="1:5" x14ac:dyDescent="0.25">
      <c r="A11" s="5"/>
      <c r="B11" s="7">
        <v>0.55555555555555558</v>
      </c>
      <c r="C11" s="48">
        <v>49</v>
      </c>
      <c r="D11" s="5">
        <v>50</v>
      </c>
      <c r="E11" s="5"/>
    </row>
    <row r="12" spans="1:5" x14ac:dyDescent="0.25">
      <c r="A12" s="5"/>
      <c r="B12" s="7">
        <v>0.66666666666666663</v>
      </c>
      <c r="C12" s="48">
        <v>51.5</v>
      </c>
      <c r="D12" s="5">
        <v>50</v>
      </c>
      <c r="E12" s="5"/>
    </row>
    <row r="13" spans="1:5" x14ac:dyDescent="0.25">
      <c r="A13" s="8"/>
      <c r="B13" s="7">
        <v>0.88541666666666663</v>
      </c>
      <c r="C13" s="48">
        <v>56.5</v>
      </c>
      <c r="D13" s="5">
        <v>100</v>
      </c>
      <c r="E13" s="5"/>
    </row>
    <row r="14" spans="1:5" x14ac:dyDescent="0.25">
      <c r="A14" s="8"/>
      <c r="B14" s="7">
        <v>0.89583333333333337</v>
      </c>
      <c r="C14" s="48">
        <v>56.6</v>
      </c>
      <c r="D14" s="5">
        <v>100</v>
      </c>
      <c r="E14" s="5"/>
    </row>
    <row r="15" spans="1:5" x14ac:dyDescent="0.25">
      <c r="A15" s="8">
        <v>45260</v>
      </c>
      <c r="B15" s="7">
        <v>0.5</v>
      </c>
      <c r="C15" s="48">
        <v>71.5</v>
      </c>
      <c r="D15" s="5">
        <v>235</v>
      </c>
      <c r="E15" s="5"/>
    </row>
    <row r="16" spans="1:5" x14ac:dyDescent="0.25">
      <c r="A16" s="5"/>
      <c r="B16" s="68">
        <v>0.52083333333333337</v>
      </c>
      <c r="C16" s="48">
        <v>72</v>
      </c>
      <c r="D16" s="5">
        <v>0</v>
      </c>
      <c r="E16" s="5"/>
    </row>
    <row r="17" spans="1:5" x14ac:dyDescent="0.25">
      <c r="A17" s="5"/>
      <c r="B17" s="7">
        <v>0.53125</v>
      </c>
      <c r="C17" s="48">
        <v>72.3</v>
      </c>
      <c r="D17" s="5">
        <v>0</v>
      </c>
      <c r="E17"/>
    </row>
    <row r="18" spans="1:5" x14ac:dyDescent="0.25">
      <c r="B18" s="7">
        <v>0.68055555555555547</v>
      </c>
      <c r="C18" s="48">
        <v>76</v>
      </c>
      <c r="D18" s="5">
        <v>50</v>
      </c>
    </row>
    <row r="19" spans="1:5" x14ac:dyDescent="0.25">
      <c r="B19" s="7">
        <v>0.70833333333333337</v>
      </c>
      <c r="C19" s="48">
        <v>76.5</v>
      </c>
      <c r="D19" s="48">
        <v>50</v>
      </c>
    </row>
    <row r="20" spans="1:5" x14ac:dyDescent="0.25">
      <c r="A20" s="79">
        <v>45261</v>
      </c>
      <c r="B20" s="78">
        <v>0.5</v>
      </c>
      <c r="C20" s="48">
        <v>95.5</v>
      </c>
      <c r="D20" s="48">
        <v>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zoomScale="60" zoomScaleNormal="60" workbookViewId="0">
      <selection activeCell="G84" sqref="G84"/>
    </sheetView>
  </sheetViews>
  <sheetFormatPr defaultColWidth="8.85546875" defaultRowHeight="15" x14ac:dyDescent="0.25"/>
  <cols>
    <col min="1" max="1" width="23" style="51" bestFit="1" customWidth="1"/>
    <col min="2" max="16384" width="8.85546875" style="51"/>
  </cols>
  <sheetData>
    <row r="1" spans="1:7" x14ac:dyDescent="0.25">
      <c r="A1" t="s">
        <v>73</v>
      </c>
      <c r="B1">
        <v>-15</v>
      </c>
      <c r="D1" s="51">
        <v>0</v>
      </c>
      <c r="E1" s="51">
        <f t="shared" ref="E1:E64" si="0">B1*0.4539</f>
        <v>-6.8085000000000004</v>
      </c>
    </row>
    <row r="2" spans="1:7" x14ac:dyDescent="0.25">
      <c r="A2" t="s">
        <v>74</v>
      </c>
      <c r="B2">
        <v>-15</v>
      </c>
      <c r="D2" s="51">
        <v>1</v>
      </c>
      <c r="E2" s="51">
        <f t="shared" si="0"/>
        <v>-6.8085000000000004</v>
      </c>
    </row>
    <row r="3" spans="1:7" x14ac:dyDescent="0.25">
      <c r="A3" t="s">
        <v>75</v>
      </c>
      <c r="B3">
        <v>-10</v>
      </c>
      <c r="D3" s="51">
        <v>2</v>
      </c>
      <c r="E3" s="51">
        <f t="shared" si="0"/>
        <v>-4.5390000000000006</v>
      </c>
    </row>
    <row r="4" spans="1:7" x14ac:dyDescent="0.25">
      <c r="A4" t="s">
        <v>76</v>
      </c>
      <c r="B4">
        <v>-15</v>
      </c>
      <c r="D4" s="51">
        <v>3</v>
      </c>
      <c r="E4" s="51">
        <f t="shared" si="0"/>
        <v>-6.8085000000000004</v>
      </c>
    </row>
    <row r="5" spans="1:7" x14ac:dyDescent="0.25">
      <c r="A5" t="s">
        <v>77</v>
      </c>
      <c r="B5">
        <v>-15</v>
      </c>
      <c r="D5" s="51">
        <v>4</v>
      </c>
      <c r="E5" s="51">
        <f t="shared" si="0"/>
        <v>-6.8085000000000004</v>
      </c>
    </row>
    <row r="6" spans="1:7" x14ac:dyDescent="0.25">
      <c r="A6" t="s">
        <v>78</v>
      </c>
      <c r="B6">
        <v>35</v>
      </c>
      <c r="D6" s="51">
        <v>5</v>
      </c>
      <c r="E6" s="51">
        <f t="shared" si="0"/>
        <v>15.886500000000002</v>
      </c>
    </row>
    <row r="7" spans="1:7" x14ac:dyDescent="0.25">
      <c r="A7" t="s">
        <v>79</v>
      </c>
      <c r="B7">
        <v>0</v>
      </c>
      <c r="D7" s="51">
        <v>6</v>
      </c>
      <c r="E7" s="51">
        <f t="shared" si="0"/>
        <v>0</v>
      </c>
    </row>
    <row r="8" spans="1:7" x14ac:dyDescent="0.25">
      <c r="A8" t="s">
        <v>80</v>
      </c>
      <c r="B8">
        <v>0</v>
      </c>
      <c r="D8" s="51">
        <v>7</v>
      </c>
      <c r="E8" s="51">
        <f t="shared" si="0"/>
        <v>0</v>
      </c>
    </row>
    <row r="9" spans="1:7" x14ac:dyDescent="0.25">
      <c r="A9" t="s">
        <v>81</v>
      </c>
      <c r="B9">
        <v>0</v>
      </c>
      <c r="D9" s="51">
        <v>8</v>
      </c>
      <c r="E9" s="51">
        <f t="shared" si="0"/>
        <v>0</v>
      </c>
    </row>
    <row r="10" spans="1:7" x14ac:dyDescent="0.25">
      <c r="A10" t="s">
        <v>82</v>
      </c>
      <c r="B10">
        <v>70</v>
      </c>
      <c r="D10" s="51">
        <v>9</v>
      </c>
      <c r="E10" s="51">
        <f t="shared" si="0"/>
        <v>31.773000000000003</v>
      </c>
    </row>
    <row r="11" spans="1:7" x14ac:dyDescent="0.25">
      <c r="A11" t="s">
        <v>83</v>
      </c>
      <c r="B11">
        <v>75</v>
      </c>
      <c r="D11" s="51">
        <v>10</v>
      </c>
      <c r="E11" s="51">
        <f t="shared" si="0"/>
        <v>34.042500000000004</v>
      </c>
      <c r="F11" s="51">
        <f>E11-E26</f>
        <v>34.042500000000004</v>
      </c>
      <c r="G11" s="51">
        <f>D11-D26</f>
        <v>-15</v>
      </c>
    </row>
    <row r="12" spans="1:7" x14ac:dyDescent="0.25">
      <c r="A12" t="s">
        <v>84</v>
      </c>
      <c r="B12">
        <v>75</v>
      </c>
      <c r="D12" s="51">
        <v>11</v>
      </c>
      <c r="E12" s="51">
        <f t="shared" si="0"/>
        <v>34.042500000000004</v>
      </c>
    </row>
    <row r="13" spans="1:7" x14ac:dyDescent="0.25">
      <c r="A13" t="s">
        <v>85</v>
      </c>
      <c r="B13">
        <v>70</v>
      </c>
      <c r="D13" s="51">
        <v>12</v>
      </c>
      <c r="E13" s="51">
        <f t="shared" si="0"/>
        <v>31.773000000000003</v>
      </c>
    </row>
    <row r="14" spans="1:7" x14ac:dyDescent="0.25">
      <c r="A14" t="s">
        <v>86</v>
      </c>
      <c r="B14">
        <v>60</v>
      </c>
      <c r="D14" s="51">
        <v>13</v>
      </c>
      <c r="E14" s="51">
        <f t="shared" si="0"/>
        <v>27.234000000000002</v>
      </c>
    </row>
    <row r="15" spans="1:7" x14ac:dyDescent="0.25">
      <c r="A15" t="s">
        <v>87</v>
      </c>
      <c r="B15">
        <v>55</v>
      </c>
      <c r="D15" s="51">
        <v>14</v>
      </c>
      <c r="E15" s="51">
        <f t="shared" si="0"/>
        <v>24.964500000000001</v>
      </c>
    </row>
    <row r="16" spans="1:7" x14ac:dyDescent="0.25">
      <c r="A16" t="s">
        <v>88</v>
      </c>
      <c r="B16">
        <v>50</v>
      </c>
      <c r="D16" s="51">
        <v>15</v>
      </c>
      <c r="E16" s="51">
        <f t="shared" si="0"/>
        <v>22.695</v>
      </c>
    </row>
    <row r="17" spans="1:6" x14ac:dyDescent="0.25">
      <c r="A17" t="s">
        <v>89</v>
      </c>
      <c r="B17">
        <v>35</v>
      </c>
      <c r="D17" s="51">
        <v>16</v>
      </c>
      <c r="E17" s="51">
        <f t="shared" si="0"/>
        <v>15.886500000000002</v>
      </c>
    </row>
    <row r="18" spans="1:6" x14ac:dyDescent="0.25">
      <c r="A18" t="s">
        <v>90</v>
      </c>
      <c r="B18">
        <v>35</v>
      </c>
      <c r="D18" s="51">
        <v>17</v>
      </c>
      <c r="E18" s="51">
        <f t="shared" si="0"/>
        <v>15.886500000000002</v>
      </c>
    </row>
    <row r="19" spans="1:6" x14ac:dyDescent="0.25">
      <c r="A19" t="s">
        <v>91</v>
      </c>
      <c r="B19">
        <v>25</v>
      </c>
      <c r="D19" s="51">
        <v>18</v>
      </c>
      <c r="E19" s="51">
        <f t="shared" si="0"/>
        <v>11.3475</v>
      </c>
    </row>
    <row r="20" spans="1:6" x14ac:dyDescent="0.25">
      <c r="A20" t="s">
        <v>92</v>
      </c>
      <c r="B20">
        <v>30</v>
      </c>
      <c r="D20" s="51">
        <v>19</v>
      </c>
      <c r="E20" s="51">
        <f t="shared" si="0"/>
        <v>13.617000000000001</v>
      </c>
    </row>
    <row r="21" spans="1:6" x14ac:dyDescent="0.25">
      <c r="A21" t="s">
        <v>93</v>
      </c>
      <c r="B21">
        <v>25</v>
      </c>
      <c r="D21" s="51">
        <v>20</v>
      </c>
      <c r="E21" s="51">
        <f t="shared" si="0"/>
        <v>11.3475</v>
      </c>
    </row>
    <row r="22" spans="1:6" x14ac:dyDescent="0.25">
      <c r="A22" t="s">
        <v>94</v>
      </c>
      <c r="B22">
        <v>10</v>
      </c>
      <c r="D22" s="51">
        <v>21</v>
      </c>
      <c r="E22" s="51">
        <f t="shared" si="0"/>
        <v>4.5390000000000006</v>
      </c>
    </row>
    <row r="23" spans="1:6" x14ac:dyDescent="0.25">
      <c r="A23" t="s">
        <v>95</v>
      </c>
      <c r="B23">
        <v>20</v>
      </c>
      <c r="D23" s="51">
        <v>22</v>
      </c>
      <c r="E23" s="51">
        <f t="shared" si="0"/>
        <v>9.0780000000000012</v>
      </c>
    </row>
    <row r="24" spans="1:6" x14ac:dyDescent="0.25">
      <c r="A24" t="s">
        <v>96</v>
      </c>
      <c r="B24">
        <v>15</v>
      </c>
      <c r="D24" s="51">
        <v>23</v>
      </c>
      <c r="E24" s="51">
        <f t="shared" si="0"/>
        <v>6.8085000000000004</v>
      </c>
    </row>
    <row r="25" spans="1:6" x14ac:dyDescent="0.25">
      <c r="A25" t="s">
        <v>97</v>
      </c>
      <c r="B25">
        <v>5</v>
      </c>
      <c r="D25" s="51">
        <v>24</v>
      </c>
      <c r="E25" s="51">
        <f t="shared" si="0"/>
        <v>2.2695000000000003</v>
      </c>
    </row>
    <row r="26" spans="1:6" x14ac:dyDescent="0.25">
      <c r="A26" t="s">
        <v>98</v>
      </c>
      <c r="B26">
        <v>0</v>
      </c>
      <c r="D26" s="51">
        <v>25</v>
      </c>
      <c r="E26" s="51">
        <f t="shared" si="0"/>
        <v>0</v>
      </c>
    </row>
    <row r="27" spans="1:6" x14ac:dyDescent="0.25">
      <c r="A27" t="s">
        <v>99</v>
      </c>
      <c r="B27">
        <v>0</v>
      </c>
      <c r="D27" s="51">
        <v>26</v>
      </c>
      <c r="E27" s="51">
        <f t="shared" si="0"/>
        <v>0</v>
      </c>
    </row>
    <row r="28" spans="1:6" x14ac:dyDescent="0.25">
      <c r="A28" t="s">
        <v>100</v>
      </c>
      <c r="B28">
        <v>10</v>
      </c>
      <c r="D28" s="51">
        <v>27</v>
      </c>
      <c r="E28" s="51">
        <f t="shared" si="0"/>
        <v>4.5390000000000006</v>
      </c>
    </row>
    <row r="29" spans="1:6" x14ac:dyDescent="0.25">
      <c r="A29" t="s">
        <v>101</v>
      </c>
      <c r="B29">
        <v>5</v>
      </c>
      <c r="D29" s="51">
        <v>28</v>
      </c>
      <c r="E29" s="51">
        <f t="shared" si="0"/>
        <v>2.2695000000000003</v>
      </c>
    </row>
    <row r="30" spans="1:6" x14ac:dyDescent="0.25">
      <c r="A30" t="s">
        <v>102</v>
      </c>
      <c r="B30">
        <v>65</v>
      </c>
      <c r="D30" s="51">
        <v>29</v>
      </c>
      <c r="E30" s="51">
        <f t="shared" si="0"/>
        <v>29.503500000000003</v>
      </c>
      <c r="F30" s="51">
        <f>E30-E32</f>
        <v>6.8085000000000022</v>
      </c>
    </row>
    <row r="31" spans="1:6" x14ac:dyDescent="0.25">
      <c r="A31" t="s">
        <v>103</v>
      </c>
      <c r="B31">
        <v>55</v>
      </c>
      <c r="D31" s="51">
        <v>30</v>
      </c>
      <c r="E31" s="51">
        <f t="shared" si="0"/>
        <v>24.964500000000001</v>
      </c>
    </row>
    <row r="32" spans="1:6" x14ac:dyDescent="0.25">
      <c r="A32" t="s">
        <v>104</v>
      </c>
      <c r="B32">
        <v>50</v>
      </c>
      <c r="D32" s="51">
        <v>31</v>
      </c>
      <c r="E32" s="51">
        <f t="shared" si="0"/>
        <v>22.695</v>
      </c>
    </row>
    <row r="33" spans="1:7" x14ac:dyDescent="0.25">
      <c r="A33" t="s">
        <v>105</v>
      </c>
      <c r="B33">
        <v>50</v>
      </c>
      <c r="D33" s="51">
        <v>32</v>
      </c>
      <c r="E33" s="51">
        <f t="shared" si="0"/>
        <v>22.695</v>
      </c>
    </row>
    <row r="34" spans="1:7" x14ac:dyDescent="0.25">
      <c r="A34" t="s">
        <v>106</v>
      </c>
      <c r="B34">
        <v>75</v>
      </c>
      <c r="D34" s="51">
        <v>33</v>
      </c>
      <c r="E34" s="51">
        <f t="shared" si="0"/>
        <v>34.042500000000004</v>
      </c>
      <c r="F34" s="51">
        <f>E34-E43</f>
        <v>13.617000000000004</v>
      </c>
      <c r="G34" s="51">
        <f>D34-D43</f>
        <v>-9</v>
      </c>
    </row>
    <row r="35" spans="1:7" x14ac:dyDescent="0.25">
      <c r="A35" t="s">
        <v>107</v>
      </c>
      <c r="B35">
        <v>70</v>
      </c>
      <c r="D35" s="51">
        <v>34</v>
      </c>
      <c r="E35" s="51">
        <f t="shared" si="0"/>
        <v>31.773000000000003</v>
      </c>
    </row>
    <row r="36" spans="1:7" x14ac:dyDescent="0.25">
      <c r="A36" t="s">
        <v>108</v>
      </c>
      <c r="B36">
        <v>60</v>
      </c>
      <c r="D36" s="51">
        <v>35</v>
      </c>
      <c r="E36" s="51">
        <f t="shared" si="0"/>
        <v>27.234000000000002</v>
      </c>
    </row>
    <row r="37" spans="1:7" x14ac:dyDescent="0.25">
      <c r="A37" t="s">
        <v>109</v>
      </c>
      <c r="B37">
        <v>55</v>
      </c>
      <c r="D37" s="51">
        <v>36</v>
      </c>
      <c r="E37" s="51">
        <f t="shared" si="0"/>
        <v>24.964500000000001</v>
      </c>
    </row>
    <row r="38" spans="1:7" x14ac:dyDescent="0.25">
      <c r="A38" t="s">
        <v>110</v>
      </c>
      <c r="B38">
        <v>55</v>
      </c>
      <c r="D38" s="51">
        <v>37</v>
      </c>
      <c r="E38" s="51">
        <f t="shared" si="0"/>
        <v>24.964500000000001</v>
      </c>
    </row>
    <row r="39" spans="1:7" x14ac:dyDescent="0.25">
      <c r="A39" t="s">
        <v>111</v>
      </c>
      <c r="B39">
        <v>50</v>
      </c>
      <c r="D39" s="51">
        <v>38</v>
      </c>
      <c r="E39" s="51">
        <f t="shared" si="0"/>
        <v>22.695</v>
      </c>
    </row>
    <row r="40" spans="1:7" x14ac:dyDescent="0.25">
      <c r="A40" t="s">
        <v>112</v>
      </c>
      <c r="B40">
        <v>50</v>
      </c>
      <c r="D40" s="51">
        <v>39</v>
      </c>
      <c r="E40" s="51">
        <f t="shared" si="0"/>
        <v>22.695</v>
      </c>
    </row>
    <row r="41" spans="1:7" x14ac:dyDescent="0.25">
      <c r="A41" t="s">
        <v>113</v>
      </c>
      <c r="B41">
        <v>50</v>
      </c>
      <c r="D41" s="51">
        <v>40</v>
      </c>
      <c r="E41" s="51">
        <f t="shared" si="0"/>
        <v>22.695</v>
      </c>
    </row>
    <row r="42" spans="1:7" x14ac:dyDescent="0.25">
      <c r="A42" t="s">
        <v>114</v>
      </c>
      <c r="B42">
        <v>50</v>
      </c>
      <c r="D42" s="51">
        <v>41</v>
      </c>
      <c r="E42" s="51">
        <f t="shared" si="0"/>
        <v>22.695</v>
      </c>
    </row>
    <row r="43" spans="1:7" x14ac:dyDescent="0.25">
      <c r="A43" t="s">
        <v>115</v>
      </c>
      <c r="B43">
        <v>45</v>
      </c>
      <c r="D43" s="51">
        <v>42</v>
      </c>
      <c r="E43" s="51">
        <f t="shared" si="0"/>
        <v>20.4255</v>
      </c>
    </row>
    <row r="44" spans="1:7" x14ac:dyDescent="0.25">
      <c r="A44" t="s">
        <v>116</v>
      </c>
      <c r="B44">
        <v>50</v>
      </c>
      <c r="D44" s="51">
        <v>43</v>
      </c>
      <c r="E44" s="51">
        <f t="shared" si="0"/>
        <v>22.695</v>
      </c>
    </row>
    <row r="45" spans="1:7" x14ac:dyDescent="0.25">
      <c r="A45" t="s">
        <v>117</v>
      </c>
      <c r="B45">
        <v>50</v>
      </c>
      <c r="D45" s="51">
        <v>44</v>
      </c>
      <c r="E45" s="51">
        <f t="shared" si="0"/>
        <v>22.695</v>
      </c>
    </row>
    <row r="46" spans="1:7" x14ac:dyDescent="0.25">
      <c r="A46" t="s">
        <v>118</v>
      </c>
      <c r="B46">
        <v>55</v>
      </c>
      <c r="D46" s="51">
        <v>45</v>
      </c>
      <c r="E46" s="51">
        <f t="shared" si="0"/>
        <v>24.964500000000001</v>
      </c>
    </row>
    <row r="47" spans="1:7" x14ac:dyDescent="0.25">
      <c r="A47" t="s">
        <v>119</v>
      </c>
      <c r="B47">
        <v>50</v>
      </c>
      <c r="D47" s="51">
        <v>46</v>
      </c>
      <c r="E47" s="51">
        <f t="shared" si="0"/>
        <v>22.695</v>
      </c>
    </row>
    <row r="48" spans="1:7" x14ac:dyDescent="0.25">
      <c r="A48" t="s">
        <v>120</v>
      </c>
      <c r="B48">
        <v>55</v>
      </c>
      <c r="D48" s="51">
        <v>47</v>
      </c>
      <c r="E48" s="51">
        <f t="shared" si="0"/>
        <v>24.964500000000001</v>
      </c>
    </row>
    <row r="49" spans="1:7" x14ac:dyDescent="0.25">
      <c r="A49" t="s">
        <v>121</v>
      </c>
      <c r="B49">
        <v>55</v>
      </c>
      <c r="D49" s="51">
        <v>48</v>
      </c>
      <c r="E49" s="51">
        <f t="shared" si="0"/>
        <v>24.964500000000001</v>
      </c>
    </row>
    <row r="50" spans="1:7" x14ac:dyDescent="0.25">
      <c r="A50" t="s">
        <v>122</v>
      </c>
      <c r="B50">
        <v>55</v>
      </c>
      <c r="D50" s="51">
        <v>49</v>
      </c>
      <c r="E50" s="51">
        <f t="shared" si="0"/>
        <v>24.964500000000001</v>
      </c>
    </row>
    <row r="51" spans="1:7" x14ac:dyDescent="0.25">
      <c r="A51" t="s">
        <v>123</v>
      </c>
      <c r="B51">
        <v>65</v>
      </c>
      <c r="D51" s="51">
        <v>50</v>
      </c>
      <c r="E51" s="51">
        <f t="shared" si="0"/>
        <v>29.503500000000003</v>
      </c>
    </row>
    <row r="52" spans="1:7" x14ac:dyDescent="0.25">
      <c r="A52" t="s">
        <v>124</v>
      </c>
      <c r="B52">
        <v>60</v>
      </c>
      <c r="D52" s="51">
        <v>51</v>
      </c>
      <c r="E52" s="51">
        <f t="shared" si="0"/>
        <v>27.234000000000002</v>
      </c>
    </row>
    <row r="53" spans="1:7" x14ac:dyDescent="0.25">
      <c r="A53" t="s">
        <v>125</v>
      </c>
      <c r="B53">
        <v>60</v>
      </c>
      <c r="D53" s="51">
        <v>52</v>
      </c>
      <c r="E53" s="51">
        <f t="shared" si="0"/>
        <v>27.234000000000002</v>
      </c>
    </row>
    <row r="54" spans="1:7" x14ac:dyDescent="0.25">
      <c r="A54" t="s">
        <v>126</v>
      </c>
      <c r="B54">
        <v>65</v>
      </c>
      <c r="D54" s="51">
        <v>53</v>
      </c>
      <c r="E54" s="51">
        <f t="shared" si="0"/>
        <v>29.503500000000003</v>
      </c>
    </row>
    <row r="55" spans="1:7" x14ac:dyDescent="0.25">
      <c r="A55" t="s">
        <v>127</v>
      </c>
      <c r="B55">
        <v>55</v>
      </c>
      <c r="D55" s="51">
        <v>54</v>
      </c>
      <c r="E55" s="51">
        <f t="shared" si="0"/>
        <v>24.964500000000001</v>
      </c>
    </row>
    <row r="56" spans="1:7" x14ac:dyDescent="0.25">
      <c r="A56" t="s">
        <v>128</v>
      </c>
      <c r="B56">
        <v>75</v>
      </c>
      <c r="D56" s="51">
        <v>55</v>
      </c>
      <c r="E56" s="51">
        <f t="shared" si="0"/>
        <v>34.042500000000004</v>
      </c>
    </row>
    <row r="57" spans="1:7" x14ac:dyDescent="0.25">
      <c r="A57" t="s">
        <v>129</v>
      </c>
      <c r="B57">
        <v>80</v>
      </c>
      <c r="D57" s="51">
        <v>56</v>
      </c>
      <c r="E57" s="51">
        <f t="shared" si="0"/>
        <v>36.312000000000005</v>
      </c>
    </row>
    <row r="58" spans="1:7" x14ac:dyDescent="0.25">
      <c r="A58" t="s">
        <v>130</v>
      </c>
      <c r="B58">
        <v>90</v>
      </c>
      <c r="D58" s="51">
        <v>57</v>
      </c>
      <c r="E58" s="51">
        <f t="shared" si="0"/>
        <v>40.850999999999999</v>
      </c>
    </row>
    <row r="59" spans="1:7" x14ac:dyDescent="0.25">
      <c r="A59" t="s">
        <v>131</v>
      </c>
      <c r="B59">
        <v>95</v>
      </c>
      <c r="D59" s="51">
        <v>58</v>
      </c>
      <c r="E59" s="51">
        <f t="shared" si="0"/>
        <v>43.1205</v>
      </c>
    </row>
    <row r="60" spans="1:7" x14ac:dyDescent="0.25">
      <c r="A60" t="s">
        <v>132</v>
      </c>
      <c r="B60">
        <v>75</v>
      </c>
      <c r="D60" s="51">
        <v>59</v>
      </c>
      <c r="E60" s="51">
        <f t="shared" si="0"/>
        <v>34.042500000000004</v>
      </c>
    </row>
    <row r="61" spans="1:7" x14ac:dyDescent="0.25">
      <c r="A61" t="s">
        <v>133</v>
      </c>
      <c r="B61">
        <v>75</v>
      </c>
      <c r="D61" s="51">
        <v>60</v>
      </c>
      <c r="E61" s="51">
        <f t="shared" si="0"/>
        <v>34.042500000000004</v>
      </c>
    </row>
    <row r="62" spans="1:7" x14ac:dyDescent="0.25">
      <c r="A62" t="s">
        <v>134</v>
      </c>
      <c r="B62">
        <v>75</v>
      </c>
      <c r="D62" s="51">
        <v>61</v>
      </c>
      <c r="E62" s="51">
        <f t="shared" si="0"/>
        <v>34.042500000000004</v>
      </c>
    </row>
    <row r="63" spans="1:7" x14ac:dyDescent="0.25">
      <c r="A63" t="s">
        <v>135</v>
      </c>
      <c r="B63">
        <v>130</v>
      </c>
      <c r="D63" s="51">
        <v>62</v>
      </c>
      <c r="E63" s="51">
        <f t="shared" si="0"/>
        <v>59.007000000000005</v>
      </c>
      <c r="F63" s="51">
        <f>E63-E71</f>
        <v>24.964500000000001</v>
      </c>
      <c r="G63" s="51">
        <f>D63-D71</f>
        <v>-8</v>
      </c>
    </row>
    <row r="64" spans="1:7" x14ac:dyDescent="0.25">
      <c r="A64" t="s">
        <v>136</v>
      </c>
      <c r="B64">
        <v>115</v>
      </c>
      <c r="D64" s="51">
        <v>63</v>
      </c>
      <c r="E64" s="51">
        <f t="shared" si="0"/>
        <v>52.198500000000003</v>
      </c>
    </row>
    <row r="65" spans="1:7" x14ac:dyDescent="0.25">
      <c r="A65" t="s">
        <v>137</v>
      </c>
      <c r="B65">
        <v>115</v>
      </c>
      <c r="D65" s="51">
        <v>64</v>
      </c>
      <c r="E65" s="51">
        <f t="shared" ref="E65:E95" si="1">B65*0.4539</f>
        <v>52.198500000000003</v>
      </c>
    </row>
    <row r="66" spans="1:7" x14ac:dyDescent="0.25">
      <c r="A66" t="s">
        <v>138</v>
      </c>
      <c r="B66">
        <v>110</v>
      </c>
      <c r="D66" s="51">
        <v>65</v>
      </c>
      <c r="E66" s="51">
        <f t="shared" si="1"/>
        <v>49.929000000000002</v>
      </c>
    </row>
    <row r="67" spans="1:7" x14ac:dyDescent="0.25">
      <c r="A67" t="s">
        <v>139</v>
      </c>
      <c r="B67">
        <v>105</v>
      </c>
      <c r="D67" s="51">
        <v>66</v>
      </c>
      <c r="E67" s="51">
        <f t="shared" si="1"/>
        <v>47.659500000000001</v>
      </c>
    </row>
    <row r="68" spans="1:7" x14ac:dyDescent="0.25">
      <c r="A68" t="s">
        <v>140</v>
      </c>
      <c r="B68">
        <v>100</v>
      </c>
      <c r="D68" s="51">
        <v>67</v>
      </c>
      <c r="E68" s="51">
        <f t="shared" si="1"/>
        <v>45.39</v>
      </c>
    </row>
    <row r="69" spans="1:7" x14ac:dyDescent="0.25">
      <c r="A69" t="s">
        <v>141</v>
      </c>
      <c r="B69">
        <v>95</v>
      </c>
      <c r="D69" s="51">
        <v>68</v>
      </c>
      <c r="E69" s="51">
        <f t="shared" si="1"/>
        <v>43.1205</v>
      </c>
    </row>
    <row r="70" spans="1:7" x14ac:dyDescent="0.25">
      <c r="A70" t="s">
        <v>142</v>
      </c>
      <c r="B70">
        <v>80</v>
      </c>
      <c r="D70" s="51">
        <v>69</v>
      </c>
      <c r="E70" s="51">
        <f t="shared" si="1"/>
        <v>36.312000000000005</v>
      </c>
    </row>
    <row r="71" spans="1:7" x14ac:dyDescent="0.25">
      <c r="A71" t="s">
        <v>143</v>
      </c>
      <c r="B71">
        <v>75</v>
      </c>
      <c r="D71" s="51">
        <v>70</v>
      </c>
      <c r="E71" s="51">
        <f t="shared" si="1"/>
        <v>34.042500000000004</v>
      </c>
    </row>
    <row r="72" spans="1:7" x14ac:dyDescent="0.25">
      <c r="A72" t="s">
        <v>144</v>
      </c>
      <c r="B72">
        <v>75</v>
      </c>
      <c r="D72" s="51">
        <v>71</v>
      </c>
      <c r="E72" s="51">
        <f t="shared" si="1"/>
        <v>34.042500000000004</v>
      </c>
    </row>
    <row r="73" spans="1:7" x14ac:dyDescent="0.25">
      <c r="A73" t="s">
        <v>145</v>
      </c>
      <c r="B73">
        <v>75</v>
      </c>
      <c r="D73" s="51">
        <v>72</v>
      </c>
      <c r="E73" s="51">
        <f t="shared" si="1"/>
        <v>34.042500000000004</v>
      </c>
    </row>
    <row r="74" spans="1:7" x14ac:dyDescent="0.25">
      <c r="A74" t="s">
        <v>146</v>
      </c>
      <c r="B74">
        <v>75</v>
      </c>
      <c r="D74" s="51">
        <v>73</v>
      </c>
      <c r="E74" s="51">
        <f t="shared" si="1"/>
        <v>34.042500000000004</v>
      </c>
    </row>
    <row r="75" spans="1:7" x14ac:dyDescent="0.25">
      <c r="A75" t="s">
        <v>147</v>
      </c>
      <c r="B75">
        <v>75</v>
      </c>
      <c r="D75" s="51">
        <v>74</v>
      </c>
      <c r="E75" s="51">
        <f t="shared" si="1"/>
        <v>34.042500000000004</v>
      </c>
    </row>
    <row r="76" spans="1:7" x14ac:dyDescent="0.25">
      <c r="A76" t="s">
        <v>148</v>
      </c>
      <c r="B76">
        <v>75</v>
      </c>
      <c r="D76" s="51">
        <v>75</v>
      </c>
      <c r="E76" s="51">
        <f t="shared" si="1"/>
        <v>34.042500000000004</v>
      </c>
    </row>
    <row r="77" spans="1:7" x14ac:dyDescent="0.25">
      <c r="A77" t="s">
        <v>149</v>
      </c>
      <c r="B77">
        <v>75</v>
      </c>
      <c r="D77" s="51">
        <v>76</v>
      </c>
      <c r="E77" s="51">
        <f t="shared" si="1"/>
        <v>34.042500000000004</v>
      </c>
    </row>
    <row r="78" spans="1:7" x14ac:dyDescent="0.25">
      <c r="A78" t="s">
        <v>150</v>
      </c>
      <c r="B78">
        <v>105</v>
      </c>
      <c r="D78" s="51">
        <v>77</v>
      </c>
      <c r="E78" s="51">
        <f t="shared" si="1"/>
        <v>47.659500000000001</v>
      </c>
      <c r="F78" s="51">
        <f>E78-E81</f>
        <v>13.616999999999997</v>
      </c>
      <c r="G78" s="51">
        <f>D78-D81</f>
        <v>-3</v>
      </c>
    </row>
    <row r="79" spans="1:7" x14ac:dyDescent="0.25">
      <c r="A79" t="s">
        <v>151</v>
      </c>
      <c r="B79">
        <v>80</v>
      </c>
      <c r="D79" s="51">
        <v>78</v>
      </c>
      <c r="E79" s="51">
        <f t="shared" si="1"/>
        <v>36.312000000000005</v>
      </c>
    </row>
    <row r="80" spans="1:7" x14ac:dyDescent="0.25">
      <c r="A80" t="s">
        <v>152</v>
      </c>
      <c r="B80">
        <v>90</v>
      </c>
      <c r="D80" s="51">
        <v>79</v>
      </c>
      <c r="E80" s="51">
        <f t="shared" si="1"/>
        <v>40.850999999999999</v>
      </c>
    </row>
    <row r="81" spans="1:7" x14ac:dyDescent="0.25">
      <c r="A81" t="s">
        <v>153</v>
      </c>
      <c r="B81">
        <v>75</v>
      </c>
      <c r="D81" s="51">
        <v>80</v>
      </c>
      <c r="E81" s="51">
        <f t="shared" si="1"/>
        <v>34.042500000000004</v>
      </c>
    </row>
    <row r="82" spans="1:7" x14ac:dyDescent="0.25">
      <c r="A82" t="s">
        <v>154</v>
      </c>
      <c r="B82">
        <v>85</v>
      </c>
      <c r="D82" s="51">
        <v>81</v>
      </c>
      <c r="E82" s="51">
        <f t="shared" si="1"/>
        <v>38.581500000000005</v>
      </c>
    </row>
    <row r="83" spans="1:7" x14ac:dyDescent="0.25">
      <c r="A83" t="s">
        <v>155</v>
      </c>
      <c r="B83">
        <v>155</v>
      </c>
      <c r="D83" s="51">
        <v>82</v>
      </c>
      <c r="E83" s="51">
        <f t="shared" si="1"/>
        <v>70.354500000000002</v>
      </c>
      <c r="F83" s="51">
        <f>E83-E92</f>
        <v>34.042499999999997</v>
      </c>
      <c r="G83" s="51">
        <f>D83-D92</f>
        <v>-9</v>
      </c>
    </row>
    <row r="84" spans="1:7" x14ac:dyDescent="0.25">
      <c r="A84" t="s">
        <v>156</v>
      </c>
      <c r="B84">
        <v>135</v>
      </c>
      <c r="D84" s="51">
        <v>83</v>
      </c>
      <c r="E84" s="51">
        <f t="shared" si="1"/>
        <v>61.276500000000006</v>
      </c>
    </row>
    <row r="85" spans="1:7" x14ac:dyDescent="0.25">
      <c r="A85" t="s">
        <v>157</v>
      </c>
      <c r="B85">
        <v>130</v>
      </c>
      <c r="D85" s="51">
        <v>84</v>
      </c>
      <c r="E85" s="51">
        <f t="shared" si="1"/>
        <v>59.007000000000005</v>
      </c>
    </row>
    <row r="86" spans="1:7" x14ac:dyDescent="0.25">
      <c r="A86" t="s">
        <v>158</v>
      </c>
      <c r="B86">
        <v>115</v>
      </c>
      <c r="D86" s="51">
        <v>85</v>
      </c>
      <c r="E86" s="51">
        <f t="shared" si="1"/>
        <v>52.198500000000003</v>
      </c>
    </row>
    <row r="87" spans="1:7" x14ac:dyDescent="0.25">
      <c r="A87" t="s">
        <v>159</v>
      </c>
      <c r="B87">
        <v>105</v>
      </c>
      <c r="D87" s="51">
        <v>86</v>
      </c>
      <c r="E87" s="51">
        <f t="shared" si="1"/>
        <v>47.659500000000001</v>
      </c>
    </row>
    <row r="88" spans="1:7" x14ac:dyDescent="0.25">
      <c r="A88" t="s">
        <v>160</v>
      </c>
      <c r="B88">
        <v>105</v>
      </c>
      <c r="D88" s="51">
        <v>87</v>
      </c>
      <c r="E88" s="51">
        <f t="shared" si="1"/>
        <v>47.659500000000001</v>
      </c>
    </row>
    <row r="89" spans="1:7" x14ac:dyDescent="0.25">
      <c r="A89" s="58">
        <v>44938.02920138889</v>
      </c>
      <c r="B89">
        <v>95</v>
      </c>
      <c r="D89" s="51">
        <v>88</v>
      </c>
      <c r="E89" s="51">
        <f t="shared" si="1"/>
        <v>43.1205</v>
      </c>
    </row>
    <row r="90" spans="1:7" x14ac:dyDescent="0.25">
      <c r="A90" s="58">
        <v>44938.070868055554</v>
      </c>
      <c r="B90">
        <v>95</v>
      </c>
      <c r="D90" s="51">
        <v>89</v>
      </c>
      <c r="E90" s="51">
        <f t="shared" si="1"/>
        <v>43.1205</v>
      </c>
    </row>
    <row r="91" spans="1:7" x14ac:dyDescent="0.25">
      <c r="A91" s="58">
        <v>44938.112534722219</v>
      </c>
      <c r="B91">
        <v>95</v>
      </c>
      <c r="D91" s="51">
        <v>90</v>
      </c>
      <c r="E91" s="51">
        <f t="shared" si="1"/>
        <v>43.1205</v>
      </c>
    </row>
    <row r="92" spans="1:7" x14ac:dyDescent="0.25">
      <c r="A92" s="58">
        <v>44938.15420138889</v>
      </c>
      <c r="B92">
        <v>80</v>
      </c>
      <c r="D92" s="51">
        <v>91</v>
      </c>
      <c r="E92" s="51">
        <f t="shared" si="1"/>
        <v>36.312000000000005</v>
      </c>
    </row>
    <row r="93" spans="1:7" x14ac:dyDescent="0.25">
      <c r="A93" s="58">
        <v>44938.195868055554</v>
      </c>
      <c r="B93">
        <v>90</v>
      </c>
      <c r="D93" s="51">
        <v>92</v>
      </c>
      <c r="E93" s="51">
        <f t="shared" si="1"/>
        <v>40.850999999999999</v>
      </c>
    </row>
    <row r="94" spans="1:7" x14ac:dyDescent="0.25">
      <c r="A94" s="58">
        <v>44938.237534722219</v>
      </c>
      <c r="B94">
        <v>80</v>
      </c>
      <c r="D94" s="51">
        <v>93</v>
      </c>
      <c r="E94" s="51">
        <f t="shared" si="1"/>
        <v>36.312000000000005</v>
      </c>
    </row>
    <row r="95" spans="1:7" x14ac:dyDescent="0.25">
      <c r="A95" s="58">
        <v>44938.27920138889</v>
      </c>
      <c r="B95">
        <v>95</v>
      </c>
      <c r="D95" s="51">
        <v>94</v>
      </c>
      <c r="E95" s="51">
        <f t="shared" si="1"/>
        <v>43.1205</v>
      </c>
    </row>
    <row r="96" spans="1:7" x14ac:dyDescent="0.25">
      <c r="A96" s="58">
        <v>44938.320868055554</v>
      </c>
      <c r="B96">
        <v>75</v>
      </c>
      <c r="D96" s="51">
        <v>95</v>
      </c>
      <c r="E96" s="51">
        <f t="shared" ref="E96:E102" si="2">B96*0.4539</f>
        <v>34.042500000000004</v>
      </c>
    </row>
    <row r="97" spans="1:5" x14ac:dyDescent="0.25">
      <c r="A97" s="58">
        <v>44938.362534722219</v>
      </c>
      <c r="B97">
        <v>75</v>
      </c>
      <c r="D97" s="51">
        <v>96</v>
      </c>
      <c r="E97" s="51">
        <f t="shared" si="2"/>
        <v>34.042500000000004</v>
      </c>
    </row>
    <row r="98" spans="1:5" x14ac:dyDescent="0.25">
      <c r="A98" s="58">
        <v>44938.40420138889</v>
      </c>
      <c r="B98">
        <v>75</v>
      </c>
      <c r="D98" s="51">
        <v>97</v>
      </c>
      <c r="E98" s="51">
        <f t="shared" si="2"/>
        <v>34.042500000000004</v>
      </c>
    </row>
    <row r="99" spans="1:5" x14ac:dyDescent="0.25">
      <c r="A99" s="58">
        <v>44938.445868055554</v>
      </c>
      <c r="B99">
        <v>75</v>
      </c>
      <c r="D99" s="51">
        <v>98</v>
      </c>
      <c r="E99" s="51">
        <f t="shared" si="2"/>
        <v>34.042500000000004</v>
      </c>
    </row>
    <row r="100" spans="1:5" x14ac:dyDescent="0.25">
      <c r="A100" s="58">
        <v>44938.487534722219</v>
      </c>
      <c r="B100">
        <v>80</v>
      </c>
      <c r="D100" s="51">
        <v>99</v>
      </c>
      <c r="E100" s="51">
        <f t="shared" si="2"/>
        <v>36.312000000000005</v>
      </c>
    </row>
    <row r="101" spans="1:5" x14ac:dyDescent="0.25">
      <c r="A101" s="58">
        <v>44938.52920138889</v>
      </c>
      <c r="B101">
        <v>75</v>
      </c>
      <c r="D101" s="51">
        <v>100</v>
      </c>
      <c r="E101" s="51">
        <f t="shared" si="2"/>
        <v>34.042500000000004</v>
      </c>
    </row>
    <row r="102" spans="1:5" x14ac:dyDescent="0.25">
      <c r="A102" s="58">
        <v>44938.570868055554</v>
      </c>
      <c r="B102">
        <v>75</v>
      </c>
      <c r="D102" s="51">
        <v>101</v>
      </c>
      <c r="E102" s="51">
        <f t="shared" si="2"/>
        <v>34.042500000000004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H5" sqref="H5:I5"/>
    </sheetView>
  </sheetViews>
  <sheetFormatPr defaultColWidth="9.140625" defaultRowHeight="15" x14ac:dyDescent="0.25"/>
  <cols>
    <col min="1" max="2" width="18.85546875" style="54" bestFit="1" customWidth="1"/>
    <col min="3" max="4" width="14.7109375" style="54" bestFit="1" customWidth="1"/>
    <col min="5" max="16384" width="9.140625" style="54"/>
  </cols>
  <sheetData>
    <row r="1" spans="1:8" x14ac:dyDescent="0.25">
      <c r="A1" s="52" t="s">
        <v>4</v>
      </c>
      <c r="B1" s="53" t="s">
        <v>51</v>
      </c>
      <c r="C1" s="53" t="s">
        <v>52</v>
      </c>
      <c r="D1" s="53" t="s">
        <v>53</v>
      </c>
    </row>
    <row r="2" spans="1:8" x14ac:dyDescent="0.25">
      <c r="A2" s="55">
        <v>1</v>
      </c>
      <c r="B2" s="56">
        <v>15.89</v>
      </c>
      <c r="C2" s="56">
        <v>15.89</v>
      </c>
      <c r="D2" s="56">
        <v>1</v>
      </c>
      <c r="F2" s="57"/>
      <c r="G2" s="55"/>
      <c r="H2" s="55"/>
    </row>
    <row r="3" spans="1:8" x14ac:dyDescent="0.25">
      <c r="A3" s="55">
        <v>1</v>
      </c>
      <c r="B3" s="56">
        <v>34.04</v>
      </c>
      <c r="C3" s="56">
        <v>2.31</v>
      </c>
      <c r="D3" s="56">
        <v>15</v>
      </c>
      <c r="F3" s="57"/>
      <c r="H3" s="55"/>
    </row>
    <row r="4" spans="1:8" x14ac:dyDescent="0.25">
      <c r="A4" s="55">
        <v>2</v>
      </c>
      <c r="B4" s="56">
        <v>6.8085000000000022</v>
      </c>
      <c r="C4" s="56">
        <v>3.4</v>
      </c>
      <c r="D4" s="56">
        <v>2</v>
      </c>
      <c r="F4" s="57"/>
      <c r="G4" s="55"/>
      <c r="H4" s="55"/>
    </row>
    <row r="5" spans="1:8" x14ac:dyDescent="0.25">
      <c r="A5" s="55">
        <v>2</v>
      </c>
      <c r="B5" s="55">
        <v>13.617000000000004</v>
      </c>
      <c r="C5" s="56">
        <v>1.32</v>
      </c>
      <c r="D5" s="56">
        <v>9</v>
      </c>
      <c r="F5" s="57"/>
    </row>
    <row r="6" spans="1:8" x14ac:dyDescent="0.25">
      <c r="A6" s="55">
        <v>3</v>
      </c>
      <c r="B6" s="56">
        <v>9.08</v>
      </c>
      <c r="C6" s="56">
        <v>9.08</v>
      </c>
      <c r="D6" s="56">
        <v>1</v>
      </c>
    </row>
    <row r="7" spans="1:8" x14ac:dyDescent="0.25">
      <c r="A7" s="55">
        <v>3</v>
      </c>
      <c r="B7" s="55">
        <v>24.964500000000001</v>
      </c>
      <c r="C7" s="55">
        <v>2.75</v>
      </c>
      <c r="D7" s="55">
        <v>8</v>
      </c>
    </row>
    <row r="8" spans="1:8" x14ac:dyDescent="0.25">
      <c r="A8" s="55">
        <v>4</v>
      </c>
      <c r="B8" s="56">
        <v>13.616999999999997</v>
      </c>
      <c r="C8" s="56">
        <v>3.63</v>
      </c>
      <c r="D8" s="56">
        <v>3</v>
      </c>
    </row>
    <row r="9" spans="1:8" x14ac:dyDescent="0.25">
      <c r="A9" s="55">
        <v>4</v>
      </c>
      <c r="B9" s="55">
        <v>34.090000000000003</v>
      </c>
      <c r="C9" s="55">
        <v>3.27</v>
      </c>
      <c r="D9" s="55">
        <v>9</v>
      </c>
    </row>
    <row r="10" spans="1:8" x14ac:dyDescent="0.25">
      <c r="A10" s="55"/>
      <c r="B10" s="55"/>
      <c r="C10" s="55"/>
      <c r="D10" s="55"/>
    </row>
    <row r="11" spans="1:8" x14ac:dyDescent="0.25">
      <c r="A11" s="55"/>
      <c r="B11" s="55"/>
      <c r="C11" s="55"/>
      <c r="D11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abSelected="1" topLeftCell="A4" zoomScale="80" zoomScaleNormal="80" workbookViewId="0">
      <selection activeCell="B28" sqref="B28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15.140625" bestFit="1" customWidth="1"/>
    <col min="6" max="6" width="11.5703125" bestFit="1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14"/>
    </row>
    <row r="4" spans="1:26" x14ac:dyDescent="0.25">
      <c r="A4" s="15" t="s">
        <v>0</v>
      </c>
      <c r="B4" s="16" t="s">
        <v>1</v>
      </c>
      <c r="C4" s="17" t="s">
        <v>2</v>
      </c>
      <c r="D4" s="18" t="s">
        <v>3</v>
      </c>
      <c r="E4" s="19"/>
      <c r="F4" s="20" t="s">
        <v>4</v>
      </c>
      <c r="G4" s="21" t="s">
        <v>5</v>
      </c>
    </row>
    <row r="5" spans="1:26" x14ac:dyDescent="0.25">
      <c r="A5" s="22" t="s">
        <v>6</v>
      </c>
      <c r="B5" s="23" t="s">
        <v>7</v>
      </c>
      <c r="C5" s="24" t="s">
        <v>67</v>
      </c>
      <c r="D5" s="25"/>
      <c r="E5" s="6" t="s">
        <v>8</v>
      </c>
      <c r="F5" s="8">
        <v>45257</v>
      </c>
      <c r="G5" s="9">
        <v>0.52083333333333337</v>
      </c>
      <c r="I5" s="26"/>
      <c r="J5" s="27"/>
    </row>
    <row r="6" spans="1:26" x14ac:dyDescent="0.25">
      <c r="A6" s="22" t="s">
        <v>9</v>
      </c>
      <c r="B6" s="23" t="s">
        <v>10</v>
      </c>
      <c r="C6" s="24" t="s">
        <v>50</v>
      </c>
      <c r="D6" s="25"/>
      <c r="E6" s="10" t="s">
        <v>11</v>
      </c>
      <c r="F6" s="29">
        <v>45261</v>
      </c>
      <c r="G6" s="11">
        <v>0.5</v>
      </c>
    </row>
    <row r="7" spans="1:26" x14ac:dyDescent="0.25">
      <c r="A7" s="28" t="s">
        <v>12</v>
      </c>
      <c r="B7" s="30" t="s">
        <v>13</v>
      </c>
      <c r="C7" s="31" t="s">
        <v>32</v>
      </c>
      <c r="D7" s="25"/>
    </row>
    <row r="9" spans="1:26" x14ac:dyDescent="0.25">
      <c r="A9" s="32" t="s">
        <v>4</v>
      </c>
      <c r="B9" s="33" t="s">
        <v>31</v>
      </c>
      <c r="C9" s="33" t="s">
        <v>33</v>
      </c>
      <c r="D9" s="33" t="s">
        <v>34</v>
      </c>
      <c r="E9" s="33" t="s">
        <v>47</v>
      </c>
      <c r="F9" s="33" t="s">
        <v>35</v>
      </c>
      <c r="G9" s="33" t="s">
        <v>48</v>
      </c>
      <c r="H9" s="33" t="s">
        <v>36</v>
      </c>
      <c r="I9" s="33" t="s">
        <v>37</v>
      </c>
      <c r="J9" s="33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4" t="s">
        <v>44</v>
      </c>
    </row>
    <row r="10" spans="1:26" x14ac:dyDescent="0.25">
      <c r="A10" s="35">
        <v>1</v>
      </c>
      <c r="B10" s="36">
        <v>39.700000000000003</v>
      </c>
      <c r="C10" s="49">
        <v>40.909999999999997</v>
      </c>
      <c r="D10" s="36">
        <f>B10-C10</f>
        <v>-1.2099999999999937</v>
      </c>
      <c r="E10" s="36">
        <v>11.01</v>
      </c>
      <c r="F10" s="37">
        <v>1.0660000000000001</v>
      </c>
      <c r="G10" s="37">
        <v>9.41</v>
      </c>
      <c r="H10" s="37">
        <v>0.97060000000000002</v>
      </c>
      <c r="I10" s="37">
        <f>(H10/F10)*100</f>
        <v>91.050656660412756</v>
      </c>
      <c r="J10" s="37">
        <v>4.42</v>
      </c>
      <c r="K10" s="37">
        <v>1.97</v>
      </c>
      <c r="L10" s="37">
        <v>6659.2280000000001</v>
      </c>
      <c r="M10" s="37">
        <v>14029.622799999999</v>
      </c>
      <c r="N10" s="37">
        <f>(L10/M10)*100</f>
        <v>47.465481395551137</v>
      </c>
      <c r="O10" s="37">
        <f>(G10/(M10/1000))</f>
        <v>0.67072366336178346</v>
      </c>
      <c r="P10" s="37">
        <f>(E10/(M10/1000))</f>
        <v>0.7847680694594299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35">
        <v>2</v>
      </c>
      <c r="B11" s="36">
        <v>41.5</v>
      </c>
      <c r="C11" s="49">
        <v>6.82</v>
      </c>
      <c r="D11" s="36">
        <f t="shared" ref="D11:D13" si="0">B11-C11</f>
        <v>34.68</v>
      </c>
      <c r="E11" s="37">
        <v>6.4175000000000004</v>
      </c>
      <c r="F11" s="37">
        <v>0.621</v>
      </c>
      <c r="G11" s="37">
        <v>4.91</v>
      </c>
      <c r="H11" s="37">
        <v>0.51</v>
      </c>
      <c r="I11" s="37">
        <f t="shared" ref="I11:I13" si="1">(H11/F11)*100</f>
        <v>82.125603864734302</v>
      </c>
      <c r="J11" s="37">
        <v>4.3499999999999996</v>
      </c>
      <c r="K11" s="37">
        <v>1.94</v>
      </c>
      <c r="L11" s="37">
        <v>4754.9026000000003</v>
      </c>
      <c r="M11" s="37">
        <v>9387.8289999999997</v>
      </c>
      <c r="N11" s="37">
        <f t="shared" ref="N11:N13" si="2">(L11/M11)*100</f>
        <v>50.649650733944981</v>
      </c>
      <c r="O11" s="37">
        <f t="shared" ref="O11:O13" si="3">(G11/(M11/1000))</f>
        <v>0.52301762207215319</v>
      </c>
      <c r="P11" s="37">
        <f t="shared" ref="P11:P13" si="4">(E11/(M11/1000))</f>
        <v>0.68359787976538566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5">
        <v>3</v>
      </c>
      <c r="B12" s="36">
        <v>32.799999999999997</v>
      </c>
      <c r="C12" s="49">
        <v>34.090000000000003</v>
      </c>
      <c r="D12" s="36">
        <f t="shared" si="0"/>
        <v>-1.2900000000000063</v>
      </c>
      <c r="E12" s="37">
        <v>6.0274999999999999</v>
      </c>
      <c r="F12" s="37">
        <v>0.58889999999999998</v>
      </c>
      <c r="G12" s="37">
        <v>4.93</v>
      </c>
      <c r="H12" s="37">
        <v>0.50449999999999995</v>
      </c>
      <c r="I12" s="37">
        <f t="shared" si="1"/>
        <v>85.668194939718106</v>
      </c>
      <c r="J12" s="37">
        <v>4.5</v>
      </c>
      <c r="K12" s="37">
        <v>1.4950000000000001</v>
      </c>
      <c r="L12" s="37">
        <v>3088.62</v>
      </c>
      <c r="M12" s="37">
        <v>9149.7800000000007</v>
      </c>
      <c r="N12" s="37">
        <f t="shared" si="2"/>
        <v>33.756221461062445</v>
      </c>
      <c r="O12" s="37">
        <f>(G12/(M12/1000))</f>
        <v>0.53881076922068072</v>
      </c>
      <c r="P12" s="37">
        <f>(E12/(M12/1000))</f>
        <v>0.65875900841331703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5">
        <v>4</v>
      </c>
      <c r="B13" s="36">
        <v>36.200000000000003</v>
      </c>
      <c r="C13" s="49">
        <v>43.18</v>
      </c>
      <c r="D13" s="36">
        <f t="shared" si="0"/>
        <v>-6.9799999999999969</v>
      </c>
      <c r="E13" s="37">
        <v>15.8925</v>
      </c>
      <c r="F13" s="37">
        <v>1.53975</v>
      </c>
      <c r="G13" s="37">
        <v>14.362500000000001</v>
      </c>
      <c r="H13" s="37">
        <v>1.4824630000000001</v>
      </c>
      <c r="I13" s="37">
        <f t="shared" si="1"/>
        <v>96.27946095145316</v>
      </c>
      <c r="J13" s="37">
        <v>4.22</v>
      </c>
      <c r="K13" s="37">
        <v>2.0099999999999998</v>
      </c>
      <c r="L13" s="37">
        <v>5421.4165920000014</v>
      </c>
      <c r="M13" s="37">
        <v>21699.046130000002</v>
      </c>
      <c r="N13" s="37">
        <f t="shared" si="2"/>
        <v>24.984584850043827</v>
      </c>
      <c r="O13" s="37">
        <f t="shared" si="3"/>
        <v>0.6618954544800536</v>
      </c>
      <c r="P13" s="37">
        <f t="shared" si="4"/>
        <v>0.73240546634111414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9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0"/>
      <c r="O14" s="13"/>
      <c r="P14" s="42"/>
    </row>
    <row r="15" spans="1:26" x14ac:dyDescent="0.25">
      <c r="A15" s="43" t="s">
        <v>45</v>
      </c>
      <c r="B15" s="44">
        <f t="shared" ref="B15:P15" si="5">AVERAGE(B10:B13)</f>
        <v>37.549999999999997</v>
      </c>
      <c r="C15" s="44">
        <f>AVERAGE(C10:C13)</f>
        <v>31.25</v>
      </c>
      <c r="D15" s="44">
        <f t="shared" si="5"/>
        <v>6.3000000000000007</v>
      </c>
      <c r="E15" s="44">
        <f t="shared" si="5"/>
        <v>9.8368750000000009</v>
      </c>
      <c r="F15" s="44">
        <f>AVERAGE(F10:F13)</f>
        <v>0.95391249999999994</v>
      </c>
      <c r="G15" s="44">
        <f t="shared" si="5"/>
        <v>8.4031249999999993</v>
      </c>
      <c r="H15" s="44">
        <f t="shared" si="5"/>
        <v>0.86689075000000004</v>
      </c>
      <c r="I15" s="44">
        <f t="shared" si="5"/>
        <v>88.780979104079591</v>
      </c>
      <c r="J15" s="44">
        <f>AVERAGE(J11:J13)</f>
        <v>4.3566666666666665</v>
      </c>
      <c r="K15" s="44">
        <f>AVERAGE(K11:K13)</f>
        <v>1.8150000000000002</v>
      </c>
      <c r="L15" s="44">
        <f>AVERAGE(L10:L13)</f>
        <v>4981.0417980000002</v>
      </c>
      <c r="M15" s="44">
        <f>AVERAGE(M10:M13)</f>
        <v>13566.569482500001</v>
      </c>
      <c r="N15" s="44">
        <f t="shared" si="5"/>
        <v>39.213984610150597</v>
      </c>
      <c r="O15" s="44">
        <f t="shared" si="5"/>
        <v>0.59861187728366771</v>
      </c>
      <c r="P15" s="44">
        <f t="shared" si="5"/>
        <v>0.71488260599481168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x14ac:dyDescent="0.25">
      <c r="A16" s="46" t="s">
        <v>46</v>
      </c>
      <c r="B16" s="47">
        <f t="shared" ref="B16:P16" si="6">_xlfn.STDEV.P(B10:B13)</f>
        <v>3.3395358958993104</v>
      </c>
      <c r="C16" s="47">
        <f>_xlfn.STDEV.P(C10:C13)</f>
        <v>14.495956332715686</v>
      </c>
      <c r="D16" s="47">
        <f t="shared" si="6"/>
        <v>16.551367013029466</v>
      </c>
      <c r="E16" s="47">
        <f t="shared" si="6"/>
        <v>4.0078136086743097</v>
      </c>
      <c r="F16" s="47">
        <f>_xlfn.STDEV.P(F10:F13)</f>
        <v>0.38724476816188258</v>
      </c>
      <c r="G16" s="47">
        <f t="shared" si="6"/>
        <v>3.8984762147376264</v>
      </c>
      <c r="H16" s="47">
        <f t="shared" si="6"/>
        <v>0.40261112336432975</v>
      </c>
      <c r="I16" s="47">
        <f t="shared" si="6"/>
        <v>5.370337769998816</v>
      </c>
      <c r="J16" s="47">
        <f>_xlfn.STDEV.P(J11:J13)</f>
        <v>0.11440668201153686</v>
      </c>
      <c r="K16" s="47">
        <f>_xlfn.STDEV.P(K11:K13)</f>
        <v>0.22807162617622129</v>
      </c>
      <c r="L16" s="47">
        <f t="shared" si="6"/>
        <v>1288.6657912538249</v>
      </c>
      <c r="M16" s="47">
        <f t="shared" si="6"/>
        <v>5082.3591015833244</v>
      </c>
      <c r="N16" s="47">
        <f t="shared" si="6"/>
        <v>10.381770742735128</v>
      </c>
      <c r="O16" s="47">
        <f t="shared" si="6"/>
        <v>6.7999236724929121E-2</v>
      </c>
      <c r="P16" s="47">
        <f t="shared" si="6"/>
        <v>4.8269091919985907E-2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8" spans="1:6" ht="15" customHeight="1" x14ac:dyDescent="0.25">
      <c r="D18" s="59"/>
    </row>
    <row r="19" spans="1:6" ht="15" customHeight="1" x14ac:dyDescent="0.25">
      <c r="D19" s="59"/>
    </row>
    <row r="20" spans="1:6" ht="15" customHeight="1" x14ac:dyDescent="0.25">
      <c r="D20" s="69" t="s">
        <v>61</v>
      </c>
      <c r="E20" s="70" t="s">
        <v>62</v>
      </c>
      <c r="F20" s="71" t="s">
        <v>63</v>
      </c>
    </row>
    <row r="21" spans="1:6" ht="15.75" customHeight="1" x14ac:dyDescent="0.25">
      <c r="A21" t="s">
        <v>54</v>
      </c>
      <c r="B21">
        <v>8.94</v>
      </c>
      <c r="D21" s="72">
        <f>SUM(B10:B13)</f>
        <v>150.19999999999999</v>
      </c>
      <c r="E21">
        <f>SUM(C10:C13)</f>
        <v>125</v>
      </c>
      <c r="F21" s="73">
        <f>D21-E21</f>
        <v>25.199999999999989</v>
      </c>
    </row>
    <row r="22" spans="1:6" ht="15.75" customHeight="1" x14ac:dyDescent="0.25">
      <c r="A22" t="s">
        <v>55</v>
      </c>
      <c r="B22" s="59">
        <f>B15</f>
        <v>37.549999999999997</v>
      </c>
      <c r="D22" s="74"/>
      <c r="E22" s="75"/>
      <c r="F22" s="76"/>
    </row>
    <row r="23" spans="1:6" ht="15.75" customHeight="1" x14ac:dyDescent="0.25">
      <c r="A23" t="s">
        <v>56</v>
      </c>
      <c r="B23">
        <f>B21*24</f>
        <v>214.56</v>
      </c>
    </row>
    <row r="24" spans="1:6" ht="15.75" customHeight="1" x14ac:dyDescent="0.25">
      <c r="A24" t="s">
        <v>57</v>
      </c>
      <c r="B24" s="59">
        <f>B23/B22</f>
        <v>5.7139813581890815</v>
      </c>
    </row>
    <row r="25" spans="1:6" ht="15.75" customHeight="1" x14ac:dyDescent="0.25">
      <c r="A25" t="s">
        <v>161</v>
      </c>
      <c r="B25">
        <v>0.2</v>
      </c>
    </row>
    <row r="26" spans="1:6" ht="15.75" customHeight="1" x14ac:dyDescent="0.25">
      <c r="A26" t="s">
        <v>162</v>
      </c>
      <c r="B26">
        <f>B25/B22</f>
        <v>5.3262316910785623E-3</v>
      </c>
    </row>
    <row r="27" spans="1:6" ht="15.75" customHeight="1" x14ac:dyDescent="0.25">
      <c r="A27" t="s">
        <v>163</v>
      </c>
      <c r="B27">
        <f>SUM(B10:B13)</f>
        <v>150.19999999999999</v>
      </c>
    </row>
    <row r="28" spans="1:6" ht="15.75" customHeight="1" x14ac:dyDescent="0.25">
      <c r="A28" t="s">
        <v>164</v>
      </c>
      <c r="B28">
        <f>SUM(C10:C13)</f>
        <v>125</v>
      </c>
    </row>
    <row r="29" spans="1:6" ht="15.75" customHeight="1" x14ac:dyDescent="0.25">
      <c r="A29" t="s">
        <v>165</v>
      </c>
      <c r="B29">
        <f>(B28/B27)*100</f>
        <v>83.222370173102533</v>
      </c>
    </row>
    <row r="30" spans="1:6" ht="15.75" customHeight="1" x14ac:dyDescent="0.25"/>
    <row r="31" spans="1:6" ht="15.75" customHeight="1" x14ac:dyDescent="0.25"/>
    <row r="32" spans="1:6" ht="15.75" customHeight="1" x14ac:dyDescent="0.25">
      <c r="B32">
        <f>B22/24</f>
        <v>1.5645833333333332</v>
      </c>
    </row>
    <row r="33" spans="2:2" ht="15.75" customHeight="1" x14ac:dyDescent="0.25">
      <c r="B33">
        <f>B21/B32</f>
        <v>5.7139813581890815</v>
      </c>
    </row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2023-12-14T19:49:05Z</dcterms:modified>
</cp:coreProperties>
</file>