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ppes\Desktop\Διδακτορικο+Μεταπτυχιακο\Διδακτορικο\Σύμβαση ΕΛΚΕ ΟΧΤ\Σύμβαση Ιούνιος-Οκτώβριος 2023\Υδρολυση\My eco 1st experimental cycle\Myeco experiment 1\"/>
    </mc:Choice>
  </mc:AlternateContent>
  <xr:revisionPtr revIDLastSave="0" documentId="13_ncr:1_{D9DDC276-27BE-495D-8151-0DBAD4EBECF1}" xr6:coauthVersionLast="47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Log" sheetId="1" r:id="rId1"/>
    <sheet name="Λεσχη φαγητο" sheetId="2" r:id="rId2"/>
    <sheet name="Ροόμετρο" sheetId="3" r:id="rId3"/>
    <sheet name="Δεξαμενή" sheetId="4" r:id="rId4"/>
    <sheet name="Live Weight" sheetId="5" r:id="rId5"/>
    <sheet name="Consumption rates" sheetId="7" r:id="rId6"/>
    <sheet name="Analyse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6" l="1"/>
  <c r="L24" i="6" l="1"/>
  <c r="M24" i="6" s="1"/>
  <c r="L25" i="6"/>
  <c r="M25" i="6" s="1"/>
  <c r="L26" i="6"/>
  <c r="M26" i="6" s="1"/>
  <c r="L27" i="6"/>
  <c r="M27" i="6" s="1"/>
  <c r="L23" i="6"/>
  <c r="M23" i="6" s="1"/>
  <c r="G23" i="6" l="1"/>
  <c r="I11" i="6" l="1"/>
  <c r="I12" i="6"/>
  <c r="I10" i="6"/>
  <c r="I21" i="1" l="1"/>
  <c r="J21" i="1" s="1"/>
  <c r="I20" i="1"/>
  <c r="J20" i="1" s="1"/>
  <c r="I19" i="1"/>
  <c r="J19" i="1" s="1"/>
  <c r="M16" i="6"/>
  <c r="L16" i="6"/>
  <c r="K16" i="6"/>
  <c r="J16" i="6"/>
  <c r="H16" i="6"/>
  <c r="G16" i="6"/>
  <c r="F16" i="6"/>
  <c r="E16" i="6"/>
  <c r="C16" i="6"/>
  <c r="M15" i="6"/>
  <c r="L15" i="6"/>
  <c r="K15" i="6"/>
  <c r="J15" i="6"/>
  <c r="H15" i="6"/>
  <c r="G15" i="6"/>
  <c r="F15" i="6"/>
  <c r="E15" i="6"/>
  <c r="C15" i="6"/>
  <c r="P12" i="6"/>
  <c r="O12" i="6"/>
  <c r="N12" i="6"/>
  <c r="B12" i="6"/>
  <c r="D12" i="6" s="1"/>
  <c r="P11" i="6"/>
  <c r="O11" i="6"/>
  <c r="N11" i="6"/>
  <c r="B11" i="6"/>
  <c r="D11" i="6" s="1"/>
  <c r="P10" i="6"/>
  <c r="O10" i="6"/>
  <c r="N10" i="6"/>
  <c r="B10" i="6"/>
  <c r="D10" i="6" s="1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P16" i="6" l="1"/>
  <c r="O16" i="6"/>
  <c r="I16" i="6"/>
  <c r="I15" i="6"/>
  <c r="N16" i="6"/>
  <c r="D16" i="6"/>
  <c r="D15" i="6"/>
  <c r="B15" i="6"/>
  <c r="N15" i="6"/>
  <c r="P15" i="6"/>
  <c r="O15" i="6"/>
  <c r="B16" i="6"/>
  <c r="L17" i="1" l="1"/>
  <c r="L16" i="1" l="1"/>
  <c r="L15" i="1"/>
  <c r="L14" i="1"/>
  <c r="L13" i="1" l="1"/>
  <c r="L12" i="1" l="1"/>
  <c r="L11" i="1"/>
  <c r="L10" i="1"/>
  <c r="L9" i="1" l="1"/>
  <c r="L8" i="1"/>
</calcChain>
</file>

<file path=xl/sharedStrings.xml><?xml version="1.0" encoding="utf-8"?>
<sst xmlns="http://schemas.openxmlformats.org/spreadsheetml/2006/main" count="261" uniqueCount="130">
  <si>
    <t>Day</t>
  </si>
  <si>
    <t>Time</t>
  </si>
  <si>
    <t>Ροομετρο (L)</t>
  </si>
  <si>
    <t>Δεξαμενη (L)</t>
  </si>
  <si>
    <t>Empty Tank</t>
  </si>
  <si>
    <t>Current Before (kg)</t>
  </si>
  <si>
    <t>Feed</t>
  </si>
  <si>
    <t>Real (kg) of Feed</t>
  </si>
  <si>
    <t>Current After (kg)</t>
  </si>
  <si>
    <t>Myeco Parameters</t>
  </si>
  <si>
    <t>Top spray</t>
  </si>
  <si>
    <t>Bottom flush</t>
  </si>
  <si>
    <t>MO pump</t>
  </si>
  <si>
    <t>End trial</t>
  </si>
  <si>
    <t>Start trial</t>
  </si>
  <si>
    <t>Sample</t>
  </si>
  <si>
    <t xml:space="preserve">duration </t>
  </si>
  <si>
    <t>frequency</t>
  </si>
  <si>
    <t>NO</t>
  </si>
  <si>
    <t>YES</t>
  </si>
  <si>
    <t>Λέσχη (φαγητά)</t>
  </si>
  <si>
    <t>Σχολιασμός Feed</t>
  </si>
  <si>
    <t>Πολύ καρπούζι/μυρωδιά</t>
  </si>
  <si>
    <t>ΝΟ</t>
  </si>
  <si>
    <t>Μοσχαρι, σπαγγετι κοτοπουλο αλα κρεμ, χοιρινο</t>
  </si>
  <si>
    <t>Περισσότερο καρπούζι</t>
  </si>
  <si>
    <t>Diff (kg)</t>
  </si>
  <si>
    <t>='Λεσχη φαγητο'!B1</t>
  </si>
  <si>
    <t>Καρπούζι</t>
  </si>
  <si>
    <t>Κοτοπουλο, λαχανο, μακαρονια, ψωμι</t>
  </si>
  <si>
    <t>='Λεσχη φαγητο'!B2</t>
  </si>
  <si>
    <t>Μερικά κόκαλα κοτοπ</t>
  </si>
  <si>
    <t>Hours</t>
  </si>
  <si>
    <t>Ροόμετρο (L)</t>
  </si>
  <si>
    <t>Γίγαντες, χοιρινό, πατάτες, λάχανο, παντζάρια, καρπούζι</t>
  </si>
  <si>
    <t>='Λεσχη φαγητο'!B3</t>
  </si>
  <si>
    <t>Λίγα πλαστικά (αφαιρ)</t>
  </si>
  <si>
    <t>Feed (kg)</t>
  </si>
  <si>
    <t>ΥΕΣ</t>
  </si>
  <si>
    <t>Τa</t>
  </si>
  <si>
    <t>8 sec</t>
  </si>
  <si>
    <t>3 hours</t>
  </si>
  <si>
    <t>5 sec</t>
  </si>
  <si>
    <t>4 sec</t>
  </si>
  <si>
    <t>12 hous</t>
  </si>
  <si>
    <t>Live_Weight_Imperial</t>
  </si>
  <si>
    <t>6/13/2023 12:14:28 AM</t>
  </si>
  <si>
    <t>6/13/2023 1:14:28 AM</t>
  </si>
  <si>
    <t>6/13/2023 2:14:28 AM</t>
  </si>
  <si>
    <t>6/13/2023 3:14:28 AM</t>
  </si>
  <si>
    <t>6/13/2023 4:14:28 AM</t>
  </si>
  <si>
    <t>6/13/2023 5:14:28 AM</t>
  </si>
  <si>
    <t>6/13/2023 6:14:27 AM</t>
  </si>
  <si>
    <t>6/13/2023 7:14:27 AM</t>
  </si>
  <si>
    <t>6/13/2023 8:14:27 AM</t>
  </si>
  <si>
    <t>6/13/2023 9:14:27 AM</t>
  </si>
  <si>
    <t>6/13/2023 10:14:27 AM</t>
  </si>
  <si>
    <t>6/13/2023 11:14:27 AM</t>
  </si>
  <si>
    <t>6/13/2023 12:14:27 PM</t>
  </si>
  <si>
    <t>6/13/2023 1:14:27 PM</t>
  </si>
  <si>
    <t>6/13/2023 2:14:27 PM</t>
  </si>
  <si>
    <t>6/13/2023 3:14:27 PM</t>
  </si>
  <si>
    <t>6/13/2023 4:14:27 PM</t>
  </si>
  <si>
    <t>6/13/2023 5:14:27 PM</t>
  </si>
  <si>
    <t>6/13/2023 6:14:27 PM</t>
  </si>
  <si>
    <t>6/13/2023 7:14:27 PM</t>
  </si>
  <si>
    <t>6/13/2023 8:14:27 PM</t>
  </si>
  <si>
    <t>6/13/2023 9:14:27 PM</t>
  </si>
  <si>
    <t>6/13/2023 10:14:27 PM</t>
  </si>
  <si>
    <t>6/13/2023 11:14:27 PM</t>
  </si>
  <si>
    <t>6/14/2023 12:14:27 AM</t>
  </si>
  <si>
    <t>6/14/2023 1:14:26 AM</t>
  </si>
  <si>
    <t>6/14/2023 2:14:26 AM</t>
  </si>
  <si>
    <t>6/14/2023 3:14:26 AM</t>
  </si>
  <si>
    <t>6/14/2023 4:14:26 AM</t>
  </si>
  <si>
    <t>6/14/2023 5:14:26 AM</t>
  </si>
  <si>
    <t>6/14/2023 6:14:26 AM</t>
  </si>
  <si>
    <t>6/14/2023 7:14:26 AM</t>
  </si>
  <si>
    <t>6/14/2023 8:14:26 AM</t>
  </si>
  <si>
    <t>6/14/2023 9:14:26 AM</t>
  </si>
  <si>
    <t>6/14/2023 10:14:26 AM</t>
  </si>
  <si>
    <t>6/14/2023 11:14:26 AM</t>
  </si>
  <si>
    <t>6/14/2023 12:14:26 PM</t>
  </si>
  <si>
    <t>6/14/2023 1:14:26 PM</t>
  </si>
  <si>
    <t>6/14/2023 2:14:26 PM</t>
  </si>
  <si>
    <t>6/14/2023 3:14:26 PM</t>
  </si>
  <si>
    <t>6/14/2023 4:14:26 PM</t>
  </si>
  <si>
    <t>6/14/2023 5:14:26 PM</t>
  </si>
  <si>
    <t>6/14/2023 6:14:26 PM</t>
  </si>
  <si>
    <t>6/14/2023 7:14:25 PM</t>
  </si>
  <si>
    <t>6/14/2023 8:14:25 PM</t>
  </si>
  <si>
    <t>6/14/2023 9:14:25 PM</t>
  </si>
  <si>
    <t>6/14/2023 10:14:25 PM</t>
  </si>
  <si>
    <t>6/14/2023 11:14:25 PM</t>
  </si>
  <si>
    <t>6/15/2023 12:14:25 AM</t>
  </si>
  <si>
    <t>6/15/2023 1:14:25 AM</t>
  </si>
  <si>
    <t>6/15/2023 2:14:25 AM</t>
  </si>
  <si>
    <t>6/15/2023 3:14:25 AM</t>
  </si>
  <si>
    <t>6/15/2023 4:14:25 AM</t>
  </si>
  <si>
    <t>6/15/2023 5:14:25 AM</t>
  </si>
  <si>
    <t>6/15/2023 6:14:25 AM</t>
  </si>
  <si>
    <t>6/15/2023 7:14:25 AM</t>
  </si>
  <si>
    <t>6/15/2023 8:14:25 AM</t>
  </si>
  <si>
    <t>Experiment</t>
  </si>
  <si>
    <t>Start</t>
  </si>
  <si>
    <t>End</t>
  </si>
  <si>
    <t>Food consumed (kg)</t>
  </si>
  <si>
    <t>Residue (kg)</t>
  </si>
  <si>
    <t>TS (g/L)</t>
  </si>
  <si>
    <t>TS (%)</t>
  </si>
  <si>
    <t>VS (g/L)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</si>
  <si>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</si>
  <si>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</si>
  <si>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</si>
  <si>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</si>
  <si>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</si>
  <si>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</si>
  <si>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</si>
  <si>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</si>
  <si>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</si>
  <si>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</si>
  <si>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</si>
  <si>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rate (kg/h)</t>
  </si>
  <si>
    <t>duration (hour)</t>
  </si>
  <si>
    <t>food consumed (kg)</t>
  </si>
  <si>
    <t xml:space="preserve">Consumption </t>
  </si>
  <si>
    <t>Top spray/FW</t>
  </si>
  <si>
    <t>L MO/ kg FW</t>
  </si>
  <si>
    <t>Feed (kg/day)</t>
  </si>
  <si>
    <t>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</si>
</sst>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/>
    <xf numFmtId="20" fontId="0" fillId="0" borderId="5" xfId="0" applyNumberFormat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7" xfId="0" applyNumberFormat="1" applyBorder="1"/>
    <xf numFmtId="20" fontId="0" fillId="0" borderId="8" xfId="0" applyNumberFormat="1" applyBorder="1"/>
    <xf numFmtId="0" fontId="3" fillId="0" borderId="0" xfId="0" applyFont="1"/>
    <xf numFmtId="20" fontId="0" fillId="0" borderId="0" xfId="0" applyNumberFormat="1"/>
    <xf numFmtId="0" fontId="2" fillId="0" borderId="0" xfId="1"/>
    <xf numFmtId="22" fontId="2" fillId="0" borderId="0" xfId="1" applyNumberFormat="1"/>
    <xf numFmtId="3" fontId="2" fillId="0" borderId="0" xfId="1" applyNumberFormat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0" xfId="1" applyFont="1"/>
    <xf numFmtId="0" fontId="4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15244969378828"/>
                  <c:y val="-2.8480606590842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48</c:v>
                </c:pt>
                <c:pt idx="7">
                  <c:v>50</c:v>
                </c:pt>
                <c:pt idx="8">
                  <c:v>54</c:v>
                </c:pt>
                <c:pt idx="9">
                  <c:v>71</c:v>
                </c:pt>
              </c:numCache>
            </c:numRef>
          </c:xVal>
          <c:yVal>
            <c:numRef>
              <c:f>Ροόμετρο!$D$2:$D$11</c:f>
              <c:numCache>
                <c:formatCode>General</c:formatCode>
                <c:ptCount val="10"/>
                <c:pt idx="0">
                  <c:v>754</c:v>
                </c:pt>
                <c:pt idx="1">
                  <c:v>760</c:v>
                </c:pt>
                <c:pt idx="2">
                  <c:v>765</c:v>
                </c:pt>
                <c:pt idx="3">
                  <c:v>795</c:v>
                </c:pt>
                <c:pt idx="4">
                  <c:v>799</c:v>
                </c:pt>
                <c:pt idx="5">
                  <c:v>809</c:v>
                </c:pt>
                <c:pt idx="6">
                  <c:v>839</c:v>
                </c:pt>
                <c:pt idx="7">
                  <c:v>844</c:v>
                </c:pt>
                <c:pt idx="8">
                  <c:v>856</c:v>
                </c:pt>
                <c:pt idx="9">
                  <c:v>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5-45AB-8BAC-D14C41C1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16752"/>
        <c:axId val="1181917296"/>
      </c:scatterChart>
      <c:valAx>
        <c:axId val="11819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17296"/>
        <c:crosses val="autoZero"/>
        <c:crossBetween val="midCat"/>
      </c:valAx>
      <c:valAx>
        <c:axId val="11819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Weight'!$H$48:$H$50</c:f>
              <c:numCache>
                <c:formatCode>General</c:formatCode>
                <c:ptCount val="3"/>
                <c:pt idx="0">
                  <c:v>48</c:v>
                </c:pt>
                <c:pt idx="1">
                  <c:v>49</c:v>
                </c:pt>
                <c:pt idx="2">
                  <c:v>50</c:v>
                </c:pt>
              </c:numCache>
            </c:numRef>
          </c:xVal>
          <c:yVal>
            <c:numRef>
              <c:f>'Live Weight'!$I$48:$I$50</c:f>
              <c:numCache>
                <c:formatCode>General</c:formatCode>
                <c:ptCount val="3"/>
                <c:pt idx="0">
                  <c:v>34.019399999999997</c:v>
                </c:pt>
                <c:pt idx="1">
                  <c:v>31.751439999999999</c:v>
                </c:pt>
                <c:pt idx="2">
                  <c:v>29.48348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F-4137-8219-893CDFFE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99024"/>
        <c:axId val="1194798480"/>
      </c:scatterChart>
      <c:valAx>
        <c:axId val="1194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8480"/>
        <c:crosses val="autoZero"/>
        <c:crossBetween val="midCat"/>
      </c:valAx>
      <c:valAx>
        <c:axId val="1194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Feed (kg)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48</c:v>
                </c:pt>
                <c:pt idx="6">
                  <c:v>50</c:v>
                </c:pt>
                <c:pt idx="7">
                  <c:v>54</c:v>
                </c:pt>
              </c:numCache>
            </c:numRef>
          </c:xVal>
          <c:yVal>
            <c:numRef>
              <c:f>Δεξαμενή!$E$2:$E$9</c:f>
              <c:numCache>
                <c:formatCode>General</c:formatCode>
                <c:ptCount val="8"/>
                <c:pt idx="0">
                  <c:v>24.99</c:v>
                </c:pt>
                <c:pt idx="1">
                  <c:v>25.2</c:v>
                </c:pt>
                <c:pt idx="3">
                  <c:v>23.7</c:v>
                </c:pt>
                <c:pt idx="4">
                  <c:v>21.6</c:v>
                </c:pt>
                <c:pt idx="6">
                  <c:v>22.55</c:v>
                </c:pt>
                <c:pt idx="7">
                  <c:v>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E27-9FF8-EF214840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20560"/>
        <c:axId val="1181921648"/>
      </c:scatterChart>
      <c:scatterChart>
        <c:scatterStyle val="smoothMarker"/>
        <c:varyColors val="0"/>
        <c:ser>
          <c:idx val="0"/>
          <c:order val="0"/>
          <c:tx>
            <c:v>Δεξαμενή (L)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48</c:v>
                </c:pt>
                <c:pt idx="6">
                  <c:v>50</c:v>
                </c:pt>
                <c:pt idx="7">
                  <c:v>54</c:v>
                </c:pt>
                <c:pt idx="8">
                  <c:v>71</c:v>
                </c:pt>
              </c:numCache>
            </c:numRef>
          </c:xVal>
          <c:yVal>
            <c:numRef>
              <c:f>Δεξαμενή!$D$2:$D$10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0</c:v>
                </c:pt>
                <c:pt idx="4">
                  <c:v>50</c:v>
                </c:pt>
                <c:pt idx="5">
                  <c:v>75</c:v>
                </c:pt>
                <c:pt idx="6">
                  <c:v>0</c:v>
                </c:pt>
                <c:pt idx="7">
                  <c:v>50</c:v>
                </c:pt>
                <c:pt idx="8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0-4E27-9FF8-EF214840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20560"/>
        <c:axId val="1181921648"/>
      </c:scatterChart>
      <c:valAx>
        <c:axId val="11819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21648"/>
        <c:crosses val="autoZero"/>
        <c:crossBetween val="midCat"/>
      </c:valAx>
      <c:valAx>
        <c:axId val="1181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Weight'!$H$1:$H$71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'Live Weight'!$I$1:$I$71</c:f>
              <c:numCache>
                <c:formatCode>General</c:formatCode>
                <c:ptCount val="71"/>
                <c:pt idx="0">
                  <c:v>24.947559999999999</c:v>
                </c:pt>
                <c:pt idx="1">
                  <c:v>15.875719999999999</c:v>
                </c:pt>
                <c:pt idx="2">
                  <c:v>15.875719999999999</c:v>
                </c:pt>
                <c:pt idx="3">
                  <c:v>15.875719999999999</c:v>
                </c:pt>
                <c:pt idx="4">
                  <c:v>13.607759999999999</c:v>
                </c:pt>
                <c:pt idx="5">
                  <c:v>13.607759999999999</c:v>
                </c:pt>
                <c:pt idx="6">
                  <c:v>38.555320000000002</c:v>
                </c:pt>
                <c:pt idx="7">
                  <c:v>34.019399999999997</c:v>
                </c:pt>
                <c:pt idx="8">
                  <c:v>34.019399999999997</c:v>
                </c:pt>
                <c:pt idx="9">
                  <c:v>31.751439999999999</c:v>
                </c:pt>
                <c:pt idx="10">
                  <c:v>29.48348</c:v>
                </c:pt>
                <c:pt idx="11">
                  <c:v>27.215519999999998</c:v>
                </c:pt>
                <c:pt idx="12">
                  <c:v>24.947559999999999</c:v>
                </c:pt>
                <c:pt idx="13">
                  <c:v>22.679600000000001</c:v>
                </c:pt>
                <c:pt idx="14">
                  <c:v>20.411639999999998</c:v>
                </c:pt>
                <c:pt idx="15">
                  <c:v>18.14368</c:v>
                </c:pt>
                <c:pt idx="16">
                  <c:v>15.875719999999999</c:v>
                </c:pt>
                <c:pt idx="17">
                  <c:v>15.875719999999999</c:v>
                </c:pt>
                <c:pt idx="18">
                  <c:v>15.875719999999999</c:v>
                </c:pt>
                <c:pt idx="19">
                  <c:v>15.875719999999999</c:v>
                </c:pt>
                <c:pt idx="20">
                  <c:v>15.875719999999999</c:v>
                </c:pt>
                <c:pt idx="21">
                  <c:v>15.875719999999999</c:v>
                </c:pt>
                <c:pt idx="22">
                  <c:v>15.875719999999999</c:v>
                </c:pt>
                <c:pt idx="23">
                  <c:v>15.875719999999999</c:v>
                </c:pt>
                <c:pt idx="24">
                  <c:v>15.875719999999999</c:v>
                </c:pt>
                <c:pt idx="25">
                  <c:v>15.875719999999999</c:v>
                </c:pt>
                <c:pt idx="26">
                  <c:v>43.091239999999999</c:v>
                </c:pt>
                <c:pt idx="27">
                  <c:v>34.019399999999997</c:v>
                </c:pt>
                <c:pt idx="28">
                  <c:v>34.019399999999997</c:v>
                </c:pt>
                <c:pt idx="29">
                  <c:v>34.019399999999997</c:v>
                </c:pt>
                <c:pt idx="30">
                  <c:v>52.163080000000001</c:v>
                </c:pt>
                <c:pt idx="31">
                  <c:v>49.895119999999999</c:v>
                </c:pt>
                <c:pt idx="32">
                  <c:v>47.627159999999996</c:v>
                </c:pt>
                <c:pt idx="33">
                  <c:v>43.091239999999999</c:v>
                </c:pt>
                <c:pt idx="34">
                  <c:v>40.823279999999997</c:v>
                </c:pt>
                <c:pt idx="35">
                  <c:v>34.019399999999997</c:v>
                </c:pt>
                <c:pt idx="36">
                  <c:v>34.019399999999997</c:v>
                </c:pt>
                <c:pt idx="37">
                  <c:v>34.019399999999997</c:v>
                </c:pt>
                <c:pt idx="38">
                  <c:v>34.019399999999997</c:v>
                </c:pt>
                <c:pt idx="39">
                  <c:v>34.019399999999997</c:v>
                </c:pt>
                <c:pt idx="40">
                  <c:v>34.019399999999997</c:v>
                </c:pt>
                <c:pt idx="41">
                  <c:v>34.019399999999997</c:v>
                </c:pt>
                <c:pt idx="42">
                  <c:v>31.751439999999999</c:v>
                </c:pt>
                <c:pt idx="43">
                  <c:v>31.751439999999999</c:v>
                </c:pt>
                <c:pt idx="44">
                  <c:v>31.751439999999999</c:v>
                </c:pt>
                <c:pt idx="45">
                  <c:v>31.751439999999999</c:v>
                </c:pt>
                <c:pt idx="46">
                  <c:v>31.751439999999999</c:v>
                </c:pt>
                <c:pt idx="47">
                  <c:v>34.019399999999997</c:v>
                </c:pt>
                <c:pt idx="48">
                  <c:v>31.751439999999999</c:v>
                </c:pt>
                <c:pt idx="49">
                  <c:v>29.48348</c:v>
                </c:pt>
                <c:pt idx="50">
                  <c:v>58.96696</c:v>
                </c:pt>
                <c:pt idx="51">
                  <c:v>52.163080000000001</c:v>
                </c:pt>
                <c:pt idx="52">
                  <c:v>52.163080000000001</c:v>
                </c:pt>
                <c:pt idx="53">
                  <c:v>47.627159999999996</c:v>
                </c:pt>
                <c:pt idx="54">
                  <c:v>63.502879999999998</c:v>
                </c:pt>
                <c:pt idx="55">
                  <c:v>58.96696</c:v>
                </c:pt>
                <c:pt idx="56">
                  <c:v>54.431039999999996</c:v>
                </c:pt>
                <c:pt idx="57">
                  <c:v>52.163080000000001</c:v>
                </c:pt>
                <c:pt idx="58">
                  <c:v>49.895119999999999</c:v>
                </c:pt>
                <c:pt idx="59">
                  <c:v>47.627159999999996</c:v>
                </c:pt>
                <c:pt idx="60">
                  <c:v>45.359200000000001</c:v>
                </c:pt>
                <c:pt idx="61">
                  <c:v>43.091239999999999</c:v>
                </c:pt>
                <c:pt idx="62">
                  <c:v>43.091239999999999</c:v>
                </c:pt>
                <c:pt idx="63">
                  <c:v>40.823279999999997</c:v>
                </c:pt>
                <c:pt idx="64">
                  <c:v>38.555320000000002</c:v>
                </c:pt>
                <c:pt idx="65">
                  <c:v>38.555320000000002</c:v>
                </c:pt>
                <c:pt idx="66">
                  <c:v>38.555320000000002</c:v>
                </c:pt>
                <c:pt idx="67">
                  <c:v>36.28736</c:v>
                </c:pt>
                <c:pt idx="68">
                  <c:v>38.555320000000002</c:v>
                </c:pt>
                <c:pt idx="69">
                  <c:v>36.28736</c:v>
                </c:pt>
                <c:pt idx="70">
                  <c:v>34.019399999999997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762-8A3B-B527B982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65328"/>
        <c:axId val="1181874576"/>
      </c:scatterChart>
      <c:valAx>
        <c:axId val="11818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74576"/>
        <c:crosses val="autoZero"/>
        <c:crossBetween val="midCat"/>
      </c:valAx>
      <c:valAx>
        <c:axId val="11818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Weight'!$H$1:$H$5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'Live Weight'!$I$1:$I$5</c:f>
              <c:numCache>
                <c:formatCode>General</c:formatCode>
                <c:ptCount val="5"/>
                <c:pt idx="0">
                  <c:v>24.947559999999999</c:v>
                </c:pt>
                <c:pt idx="1">
                  <c:v>15.875719999999999</c:v>
                </c:pt>
                <c:pt idx="2">
                  <c:v>15.875719999999999</c:v>
                </c:pt>
                <c:pt idx="3">
                  <c:v>15.875719999999999</c:v>
                </c:pt>
                <c:pt idx="4">
                  <c:v>13.607759999999999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A-477D-9F75-6F74B214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72944"/>
        <c:axId val="629101424"/>
      </c:scatterChart>
      <c:valAx>
        <c:axId val="11818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1424"/>
        <c:crosses val="autoZero"/>
        <c:crossBetween val="midCat"/>
      </c:valAx>
      <c:valAx>
        <c:axId val="629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Weight'!$H$7:$H$17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xVal>
          <c:yVal>
            <c:numRef>
              <c:f>'Live Weight'!$I$7:$I$17</c:f>
              <c:numCache>
                <c:formatCode>General</c:formatCode>
                <c:ptCount val="11"/>
                <c:pt idx="0">
                  <c:v>38.555320000000002</c:v>
                </c:pt>
                <c:pt idx="1">
                  <c:v>34.019399999999997</c:v>
                </c:pt>
                <c:pt idx="2">
                  <c:v>34.019399999999997</c:v>
                </c:pt>
                <c:pt idx="3">
                  <c:v>31.751439999999999</c:v>
                </c:pt>
                <c:pt idx="4">
                  <c:v>29.48348</c:v>
                </c:pt>
                <c:pt idx="5">
                  <c:v>27.215519999999998</c:v>
                </c:pt>
                <c:pt idx="6">
                  <c:v>24.947559999999999</c:v>
                </c:pt>
                <c:pt idx="7">
                  <c:v>22.679600000000001</c:v>
                </c:pt>
                <c:pt idx="8">
                  <c:v>20.411639999999998</c:v>
                </c:pt>
                <c:pt idx="9">
                  <c:v>18.14368</c:v>
                </c:pt>
                <c:pt idx="10">
                  <c:v>15.875719999999999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E2-4835-AEBC-11707306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11536"/>
        <c:axId val="1194812080"/>
      </c:scatterChart>
      <c:valAx>
        <c:axId val="11948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2080"/>
        <c:crosses val="autoZero"/>
        <c:crossBetween val="midCat"/>
      </c:valAx>
      <c:valAx>
        <c:axId val="11948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Weight'!$H$27:$H$28</c:f>
              <c:numCache>
                <c:formatCode>General</c:formatCode>
                <c:ptCount val="2"/>
                <c:pt idx="0">
                  <c:v>27</c:v>
                </c:pt>
                <c:pt idx="1">
                  <c:v>28</c:v>
                </c:pt>
              </c:numCache>
            </c:numRef>
          </c:xVal>
          <c:yVal>
            <c:numRef>
              <c:f>'Live Weight'!$I$27:$I$28</c:f>
              <c:numCache>
                <c:formatCode>General</c:formatCode>
                <c:ptCount val="2"/>
                <c:pt idx="0">
                  <c:v>43.091239999999999</c:v>
                </c:pt>
                <c:pt idx="1">
                  <c:v>34.019399999999997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3-41B2-9415-AE40D12E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10448"/>
        <c:axId val="1194792496"/>
      </c:scatterChart>
      <c:valAx>
        <c:axId val="11948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2496"/>
        <c:crosses val="autoZero"/>
        <c:crossBetween val="midCat"/>
      </c:valAx>
      <c:valAx>
        <c:axId val="11947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Weight'!$H$31:$H$36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xVal>
          <c:yVal>
            <c:numRef>
              <c:f>'Live Weight'!$I$31:$I$36</c:f>
              <c:numCache>
                <c:formatCode>General</c:formatCode>
                <c:ptCount val="6"/>
                <c:pt idx="0">
                  <c:v>52.163080000000001</c:v>
                </c:pt>
                <c:pt idx="1">
                  <c:v>49.895119999999999</c:v>
                </c:pt>
                <c:pt idx="2">
                  <c:v>47.627159999999996</c:v>
                </c:pt>
                <c:pt idx="3">
                  <c:v>43.091239999999999</c:v>
                </c:pt>
                <c:pt idx="4">
                  <c:v>40.823279999999997</c:v>
                </c:pt>
                <c:pt idx="5">
                  <c:v>34.019399999999997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9-489A-9F41-FBE70ABE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09360"/>
        <c:axId val="1194784880"/>
      </c:scatterChart>
      <c:valAx>
        <c:axId val="11948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4880"/>
        <c:crosses val="autoZero"/>
        <c:crossBetween val="midCat"/>
      </c:valAx>
      <c:valAx>
        <c:axId val="1194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Weight'!$H$51:$H$54</c:f>
              <c:numCache>
                <c:formatCode>General</c:formatCode>
                <c:ptCount val="4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</c:numCache>
            </c:numRef>
          </c:xVal>
          <c:yVal>
            <c:numRef>
              <c:f>'Live Weight'!$I$51:$I$54</c:f>
              <c:numCache>
                <c:formatCode>General</c:formatCode>
                <c:ptCount val="4"/>
                <c:pt idx="0">
                  <c:v>58.96696</c:v>
                </c:pt>
                <c:pt idx="1">
                  <c:v>52.163080000000001</c:v>
                </c:pt>
                <c:pt idx="2">
                  <c:v>52.163080000000001</c:v>
                </c:pt>
                <c:pt idx="3">
                  <c:v>47.627159999999996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F-4137-8219-893CDFFE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14256"/>
        <c:axId val="1194803920"/>
      </c:scatterChart>
      <c:valAx>
        <c:axId val="11948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03920"/>
        <c:crosses val="autoZero"/>
        <c:crossBetween val="midCat"/>
      </c:valAx>
      <c:valAx>
        <c:axId val="11948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078862370585E-2"/>
                  <c:y val="5.67841084207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Weight'!$H$55:$H$71</c:f>
              <c:numCache>
                <c:formatCode>General</c:formatCode>
                <c:ptCount val="1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</c:numCache>
            </c:numRef>
          </c:xVal>
          <c:yVal>
            <c:numRef>
              <c:f>'Live Weight'!$I$55:$I$71</c:f>
              <c:numCache>
                <c:formatCode>General</c:formatCode>
                <c:ptCount val="17"/>
                <c:pt idx="0">
                  <c:v>63.502879999999998</c:v>
                </c:pt>
                <c:pt idx="1">
                  <c:v>58.96696</c:v>
                </c:pt>
                <c:pt idx="2">
                  <c:v>54.431039999999996</c:v>
                </c:pt>
                <c:pt idx="3">
                  <c:v>52.163080000000001</c:v>
                </c:pt>
                <c:pt idx="4">
                  <c:v>49.895119999999999</c:v>
                </c:pt>
                <c:pt idx="5">
                  <c:v>47.627159999999996</c:v>
                </c:pt>
                <c:pt idx="6">
                  <c:v>45.359200000000001</c:v>
                </c:pt>
                <c:pt idx="7">
                  <c:v>43.091239999999999</c:v>
                </c:pt>
                <c:pt idx="8">
                  <c:v>43.091239999999999</c:v>
                </c:pt>
                <c:pt idx="9">
                  <c:v>40.823279999999997</c:v>
                </c:pt>
                <c:pt idx="10">
                  <c:v>38.555320000000002</c:v>
                </c:pt>
                <c:pt idx="11">
                  <c:v>38.555320000000002</c:v>
                </c:pt>
                <c:pt idx="12">
                  <c:v>38.555320000000002</c:v>
                </c:pt>
                <c:pt idx="13">
                  <c:v>36.28736</c:v>
                </c:pt>
                <c:pt idx="14">
                  <c:v>38.555320000000002</c:v>
                </c:pt>
                <c:pt idx="15">
                  <c:v>36.28736</c:v>
                </c:pt>
                <c:pt idx="16">
                  <c:v>34.019399999999997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3-4000-9574-8368ED11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09904"/>
        <c:axId val="1194788688"/>
      </c:scatterChart>
      <c:valAx>
        <c:axId val="11948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8688"/>
        <c:crosses val="autoZero"/>
        <c:crossBetween val="midCat"/>
      </c:valAx>
      <c:valAx>
        <c:axId val="11947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2</xdr:row>
      <xdr:rowOff>82550</xdr:rowOff>
    </xdr:from>
    <xdr:to>
      <xdr:col>17</xdr:col>
      <xdr:colOff>349250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</xdr:row>
      <xdr:rowOff>171450</xdr:rowOff>
    </xdr:from>
    <xdr:to>
      <xdr:col>22</xdr:col>
      <xdr:colOff>292100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19</xdr:row>
      <xdr:rowOff>127000</xdr:rowOff>
    </xdr:from>
    <xdr:to>
      <xdr:col>15</xdr:col>
      <xdr:colOff>44450</xdr:colOff>
      <xdr:row>33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19</xdr:row>
      <xdr:rowOff>165100</xdr:rowOff>
    </xdr:from>
    <xdr:to>
      <xdr:col>20</xdr:col>
      <xdr:colOff>171450</xdr:colOff>
      <xdr:row>33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241300</xdr:colOff>
      <xdr:row>19</xdr:row>
      <xdr:rowOff>165100</xdr:rowOff>
    </xdr:from>
    <xdr:to>
      <xdr:col>25</xdr:col>
      <xdr:colOff>57150</xdr:colOff>
      <xdr:row>33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323849</xdr:colOff>
      <xdr:row>35</xdr:row>
      <xdr:rowOff>111578</xdr:rowOff>
    </xdr:from>
    <xdr:to>
      <xdr:col>20</xdr:col>
      <xdr:colOff>139700</xdr:colOff>
      <xdr:row>48</xdr:row>
      <xdr:rowOff>181428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225879</xdr:colOff>
      <xdr:row>35</xdr:row>
      <xdr:rowOff>35378</xdr:rowOff>
    </xdr:from>
    <xdr:to>
      <xdr:col>24</xdr:col>
      <xdr:colOff>82549</xdr:colOff>
      <xdr:row>48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462643</xdr:colOff>
      <xdr:row>35</xdr:row>
      <xdr:rowOff>122464</xdr:rowOff>
    </xdr:from>
    <xdr:to>
      <xdr:col>15</xdr:col>
      <xdr:colOff>278493</xdr:colOff>
      <xdr:row>49</xdr:row>
      <xdr:rowOff>1814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J21" sqref="J21"/>
    </sheetView>
  </sheetViews>
  <sheetFormatPr defaultRowHeight="15" x14ac:dyDescent="0.25"/>
  <cols>
    <col min="1" max="1" width="16.85546875" bestFit="1" customWidth="1"/>
    <col min="3" max="4" width="11.5703125" bestFit="1" customWidth="1"/>
    <col min="5" max="5" width="11.28515625" bestFit="1" customWidth="1"/>
    <col min="6" max="6" width="10.42578125" bestFit="1" customWidth="1"/>
    <col min="7" max="7" width="18.7109375" bestFit="1" customWidth="1"/>
    <col min="8" max="8" width="23.28515625" bestFit="1" customWidth="1"/>
    <col min="9" max="9" width="16.5703125" bestFit="1" customWidth="1"/>
    <col min="10" max="10" width="17.28515625" bestFit="1" customWidth="1"/>
    <col min="11" max="11" width="15.85546875" bestFit="1" customWidth="1"/>
  </cols>
  <sheetData>
    <row r="1" spans="1:14" x14ac:dyDescent="0.25">
      <c r="A1" s="9" t="s">
        <v>9</v>
      </c>
      <c r="B1" s="12" t="s">
        <v>16</v>
      </c>
      <c r="C1" s="13" t="s">
        <v>17</v>
      </c>
      <c r="D1" s="22" t="s">
        <v>39</v>
      </c>
      <c r="E1" s="2"/>
      <c r="F1" s="6" t="s">
        <v>0</v>
      </c>
      <c r="G1" s="7" t="s">
        <v>1</v>
      </c>
    </row>
    <row r="2" spans="1:14" x14ac:dyDescent="0.25">
      <c r="A2" s="10" t="s">
        <v>10</v>
      </c>
      <c r="B2" t="s">
        <v>40</v>
      </c>
      <c r="C2" s="3" t="s">
        <v>41</v>
      </c>
      <c r="D2" s="23">
        <v>2.8472222222222222E-2</v>
      </c>
      <c r="E2" s="10" t="s">
        <v>14</v>
      </c>
      <c r="F2" s="16">
        <v>45089</v>
      </c>
      <c r="G2" s="17">
        <v>0.42569444444444443</v>
      </c>
    </row>
    <row r="3" spans="1:14" x14ac:dyDescent="0.25">
      <c r="A3" s="10" t="s">
        <v>11</v>
      </c>
      <c r="B3" t="s">
        <v>42</v>
      </c>
      <c r="C3" s="3" t="s">
        <v>41</v>
      </c>
      <c r="D3" s="23">
        <v>3.1944444444444449E-2</v>
      </c>
      <c r="E3" s="11" t="s">
        <v>13</v>
      </c>
      <c r="F3" s="20">
        <v>45092</v>
      </c>
      <c r="G3" s="21">
        <v>0.375</v>
      </c>
    </row>
    <row r="4" spans="1:14" x14ac:dyDescent="0.25">
      <c r="A4" s="11" t="s">
        <v>12</v>
      </c>
      <c r="B4" s="4" t="s">
        <v>43</v>
      </c>
      <c r="C4" s="5" t="s">
        <v>44</v>
      </c>
      <c r="D4" s="23">
        <v>7.9166666666666663E-2</v>
      </c>
    </row>
    <row r="6" spans="1:14" x14ac:dyDescent="0.25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6</v>
      </c>
      <c r="G6" s="8" t="s">
        <v>20</v>
      </c>
      <c r="H6" s="8" t="s">
        <v>21</v>
      </c>
      <c r="I6" s="8" t="s">
        <v>7</v>
      </c>
      <c r="J6" s="8" t="s">
        <v>5</v>
      </c>
      <c r="K6" s="8" t="s">
        <v>8</v>
      </c>
      <c r="L6" s="8" t="s">
        <v>26</v>
      </c>
      <c r="M6" s="8" t="s">
        <v>15</v>
      </c>
    </row>
    <row r="7" spans="1:14" x14ac:dyDescent="0.25">
      <c r="A7" s="14">
        <v>45089</v>
      </c>
      <c r="B7" s="15">
        <v>0.42569444444444443</v>
      </c>
      <c r="C7" s="1">
        <v>754</v>
      </c>
      <c r="D7" s="1">
        <v>0</v>
      </c>
      <c r="E7" s="1" t="s">
        <v>18</v>
      </c>
      <c r="F7" s="1" t="s">
        <v>19</v>
      </c>
      <c r="G7" s="18" t="s">
        <v>28</v>
      </c>
      <c r="H7" s="1" t="s">
        <v>22</v>
      </c>
      <c r="I7" s="1">
        <v>24.99</v>
      </c>
      <c r="J7" s="1">
        <v>0</v>
      </c>
      <c r="K7" s="1">
        <v>25</v>
      </c>
      <c r="M7" s="1" t="s">
        <v>18</v>
      </c>
    </row>
    <row r="8" spans="1:14" x14ac:dyDescent="0.25">
      <c r="A8" s="14"/>
      <c r="B8" s="15">
        <v>0.47569444444444442</v>
      </c>
      <c r="C8" s="1">
        <v>760</v>
      </c>
      <c r="D8" s="1">
        <v>0</v>
      </c>
      <c r="E8" s="1" t="s">
        <v>23</v>
      </c>
      <c r="F8" s="1" t="s">
        <v>23</v>
      </c>
      <c r="G8" s="18"/>
      <c r="H8" s="1"/>
      <c r="I8" s="1"/>
      <c r="J8" s="1">
        <v>15.91</v>
      </c>
      <c r="K8" s="1">
        <v>18.18</v>
      </c>
      <c r="L8" s="1">
        <f t="shared" ref="L8:L17" si="0">K8-J8</f>
        <v>2.2699999999999996</v>
      </c>
      <c r="M8" s="1" t="s">
        <v>18</v>
      </c>
    </row>
    <row r="9" spans="1:14" x14ac:dyDescent="0.25">
      <c r="A9" s="14"/>
      <c r="B9" s="15">
        <v>0.66666666666666663</v>
      </c>
      <c r="C9" s="1">
        <v>765</v>
      </c>
      <c r="D9" s="1">
        <v>50</v>
      </c>
      <c r="E9" s="1" t="s">
        <v>18</v>
      </c>
      <c r="F9" s="1" t="s">
        <v>19</v>
      </c>
      <c r="G9" s="18" t="s">
        <v>27</v>
      </c>
      <c r="H9" s="1" t="s">
        <v>25</v>
      </c>
      <c r="I9" s="1">
        <v>25.2</v>
      </c>
      <c r="J9" s="1">
        <v>13.64</v>
      </c>
      <c r="K9" s="1">
        <v>38.64</v>
      </c>
      <c r="L9" s="1">
        <f t="shared" si="0"/>
        <v>25</v>
      </c>
      <c r="M9" s="1" t="s">
        <v>18</v>
      </c>
    </row>
    <row r="10" spans="1:14" x14ac:dyDescent="0.25">
      <c r="A10" s="14">
        <v>45090</v>
      </c>
      <c r="B10" s="15">
        <v>0.38541666666666669</v>
      </c>
      <c r="C10" s="1">
        <v>795</v>
      </c>
      <c r="D10" s="1">
        <v>80</v>
      </c>
      <c r="E10" s="1" t="s">
        <v>18</v>
      </c>
      <c r="F10" s="1" t="s">
        <v>18</v>
      </c>
      <c r="G10" s="18"/>
      <c r="H10" s="1"/>
      <c r="J10" s="1">
        <v>15.91</v>
      </c>
      <c r="K10" s="1">
        <v>15.91</v>
      </c>
      <c r="L10" s="1">
        <f t="shared" si="0"/>
        <v>0</v>
      </c>
      <c r="M10" s="1" t="s">
        <v>19</v>
      </c>
    </row>
    <row r="11" spans="1:14" x14ac:dyDescent="0.25">
      <c r="A11" s="14"/>
      <c r="B11" s="15">
        <v>0.5</v>
      </c>
      <c r="C11" s="1">
        <v>799</v>
      </c>
      <c r="D11" s="1">
        <v>0</v>
      </c>
      <c r="E11" s="1" t="s">
        <v>19</v>
      </c>
      <c r="F11" s="1" t="s">
        <v>19</v>
      </c>
      <c r="G11" t="s">
        <v>28</v>
      </c>
      <c r="H11" s="1" t="s">
        <v>28</v>
      </c>
      <c r="I11" s="1">
        <v>23.7</v>
      </c>
      <c r="J11" s="1">
        <v>15.91</v>
      </c>
      <c r="K11" s="1">
        <v>47.73</v>
      </c>
      <c r="L11" s="1">
        <f t="shared" si="0"/>
        <v>31.819999999999997</v>
      </c>
      <c r="M11" s="1" t="s">
        <v>23</v>
      </c>
    </row>
    <row r="12" spans="1:14" x14ac:dyDescent="0.25">
      <c r="A12" s="1"/>
      <c r="B12" s="15">
        <v>0.60972222222222217</v>
      </c>
      <c r="C12" s="1"/>
      <c r="D12" s="1"/>
      <c r="E12" s="1" t="s">
        <v>23</v>
      </c>
      <c r="F12" s="1" t="s">
        <v>23</v>
      </c>
      <c r="G12" s="19"/>
      <c r="H12" s="1"/>
      <c r="I12" s="1"/>
      <c r="J12" s="1">
        <v>34.9</v>
      </c>
      <c r="K12" s="1">
        <v>34.9</v>
      </c>
      <c r="L12" s="1">
        <f t="shared" si="0"/>
        <v>0</v>
      </c>
      <c r="M12" s="1" t="s">
        <v>23</v>
      </c>
    </row>
    <row r="13" spans="1:14" x14ac:dyDescent="0.25">
      <c r="A13" s="1"/>
      <c r="B13" s="15">
        <v>0.66666666666666663</v>
      </c>
      <c r="C13" s="1">
        <v>809</v>
      </c>
      <c r="D13" s="1">
        <v>50</v>
      </c>
      <c r="E13" s="1" t="s">
        <v>23</v>
      </c>
      <c r="F13" s="1" t="s">
        <v>19</v>
      </c>
      <c r="G13" s="19" t="s">
        <v>30</v>
      </c>
      <c r="H13" s="1" t="s">
        <v>31</v>
      </c>
      <c r="I13" s="1">
        <v>21.6</v>
      </c>
      <c r="J13" s="1">
        <v>29.55</v>
      </c>
      <c r="K13" s="1">
        <v>52.27</v>
      </c>
      <c r="L13" s="1">
        <f t="shared" si="0"/>
        <v>22.720000000000002</v>
      </c>
      <c r="M13" s="1" t="s">
        <v>23</v>
      </c>
      <c r="N13" s="1"/>
    </row>
    <row r="14" spans="1:14" x14ac:dyDescent="0.25">
      <c r="A14" s="14">
        <v>45091</v>
      </c>
      <c r="B14" s="15">
        <v>0.42708333333333331</v>
      </c>
      <c r="C14" s="1">
        <v>839</v>
      </c>
      <c r="D14" s="1">
        <v>75</v>
      </c>
      <c r="E14" s="1" t="s">
        <v>18</v>
      </c>
      <c r="F14" s="1" t="s">
        <v>18</v>
      </c>
      <c r="G14" s="19"/>
      <c r="H14" s="1"/>
      <c r="I14" s="1"/>
      <c r="J14" s="1">
        <v>29.55</v>
      </c>
      <c r="K14" s="1">
        <v>29.55</v>
      </c>
      <c r="L14" s="1">
        <f t="shared" si="0"/>
        <v>0</v>
      </c>
      <c r="M14" s="1" t="s">
        <v>19</v>
      </c>
      <c r="N14" s="1"/>
    </row>
    <row r="15" spans="1:14" x14ac:dyDescent="0.25">
      <c r="B15" s="15">
        <v>0.5</v>
      </c>
      <c r="C15" s="1">
        <v>844</v>
      </c>
      <c r="D15" s="1">
        <v>0</v>
      </c>
      <c r="E15" s="1" t="s">
        <v>19</v>
      </c>
      <c r="F15" s="1" t="s">
        <v>19</v>
      </c>
      <c r="G15" s="19" t="s">
        <v>30</v>
      </c>
      <c r="H15" s="1"/>
      <c r="I15" s="1">
        <v>22.55</v>
      </c>
      <c r="J15" s="1">
        <v>31.82</v>
      </c>
      <c r="K15" s="1">
        <v>59.09</v>
      </c>
      <c r="L15" s="1">
        <f t="shared" si="0"/>
        <v>27.270000000000003</v>
      </c>
      <c r="M15" s="1" t="s">
        <v>18</v>
      </c>
      <c r="N15" s="1"/>
    </row>
    <row r="16" spans="1:14" x14ac:dyDescent="0.25">
      <c r="A16" s="1"/>
      <c r="B16" s="15">
        <v>0.68055555555555547</v>
      </c>
      <c r="C16" s="1">
        <v>856</v>
      </c>
      <c r="D16" s="1">
        <v>50</v>
      </c>
      <c r="E16" s="1" t="s">
        <v>18</v>
      </c>
      <c r="F16" s="1" t="s">
        <v>19</v>
      </c>
      <c r="G16" s="19" t="s">
        <v>35</v>
      </c>
      <c r="H16" s="1" t="s">
        <v>36</v>
      </c>
      <c r="I16" s="1">
        <v>21.88</v>
      </c>
      <c r="J16" s="1">
        <v>43.18</v>
      </c>
      <c r="K16" s="1">
        <v>63.64</v>
      </c>
      <c r="L16" s="1">
        <f t="shared" si="0"/>
        <v>20.46</v>
      </c>
      <c r="M16" s="1" t="s">
        <v>18</v>
      </c>
      <c r="N16" s="1"/>
    </row>
    <row r="17" spans="1:13" x14ac:dyDescent="0.25">
      <c r="A17" s="14">
        <v>45092</v>
      </c>
      <c r="B17" s="15">
        <v>0.35416666666666669</v>
      </c>
      <c r="C17" s="1">
        <v>881</v>
      </c>
      <c r="D17" s="1">
        <v>75</v>
      </c>
      <c r="E17" s="1" t="s">
        <v>38</v>
      </c>
      <c r="F17" s="1" t="s">
        <v>23</v>
      </c>
      <c r="G17" s="19"/>
      <c r="H17" s="1"/>
      <c r="I17" s="1"/>
      <c r="J17" s="1">
        <v>34.090000000000003</v>
      </c>
      <c r="K17" s="1">
        <v>43.13</v>
      </c>
      <c r="L17" s="1">
        <f t="shared" si="0"/>
        <v>9.0399999999999991</v>
      </c>
      <c r="M17" s="1" t="s">
        <v>38</v>
      </c>
    </row>
    <row r="18" spans="1:13" x14ac:dyDescent="0.25">
      <c r="G18" s="18"/>
    </row>
    <row r="19" spans="1:13" x14ac:dyDescent="0.25">
      <c r="G19" s="18"/>
      <c r="I19">
        <f>J9++J10-J9</f>
        <v>15.91</v>
      </c>
      <c r="J19">
        <f>I7+I9-I19</f>
        <v>34.28</v>
      </c>
    </row>
    <row r="20" spans="1:13" x14ac:dyDescent="0.25">
      <c r="G20" s="18"/>
      <c r="I20">
        <f>J14-J11</f>
        <v>13.64</v>
      </c>
      <c r="J20">
        <f>I11+I13-I20</f>
        <v>31.659999999999997</v>
      </c>
    </row>
    <row r="21" spans="1:13" x14ac:dyDescent="0.25">
      <c r="I21">
        <f>J17-J14</f>
        <v>4.5400000000000027</v>
      </c>
      <c r="J21">
        <f>I15+I16-I21</f>
        <v>39.89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4" sqref="B24"/>
    </sheetView>
  </sheetViews>
  <sheetFormatPr defaultRowHeight="15" x14ac:dyDescent="0.25"/>
  <cols>
    <col min="2" max="2" width="45.28515625" bestFit="1" customWidth="1"/>
  </cols>
  <sheetData>
    <row r="1" spans="1:2" x14ac:dyDescent="0.25">
      <c r="A1">
        <v>1</v>
      </c>
      <c r="B1" s="18" t="s">
        <v>24</v>
      </c>
    </row>
    <row r="2" spans="1:2" x14ac:dyDescent="0.25">
      <c r="A2">
        <v>2</v>
      </c>
      <c r="B2" t="s">
        <v>29</v>
      </c>
    </row>
    <row r="3" spans="1:2" x14ac:dyDescent="0.25">
      <c r="A3">
        <v>3</v>
      </c>
      <c r="B3" t="s">
        <v>34</v>
      </c>
    </row>
    <row r="4" spans="1:2" x14ac:dyDescent="0.25">
      <c r="A4">
        <v>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1" sqref="A11:C11"/>
    </sheetView>
  </sheetViews>
  <sheetFormatPr defaultRowHeight="15" x14ac:dyDescent="0.25"/>
  <cols>
    <col min="1" max="1" width="9.7109375" bestFit="1" customWidth="1"/>
    <col min="4" max="4" width="12.42578125" bestFit="1" customWidth="1"/>
  </cols>
  <sheetData>
    <row r="1" spans="1:4" x14ac:dyDescent="0.25">
      <c r="A1" s="8" t="s">
        <v>0</v>
      </c>
      <c r="B1" s="8" t="s">
        <v>1</v>
      </c>
      <c r="C1" t="s">
        <v>32</v>
      </c>
      <c r="D1" t="s">
        <v>33</v>
      </c>
    </row>
    <row r="2" spans="1:4" x14ac:dyDescent="0.25">
      <c r="A2" s="14">
        <v>45089</v>
      </c>
      <c r="B2" s="15">
        <v>0.42569444444444443</v>
      </c>
      <c r="C2">
        <v>0</v>
      </c>
      <c r="D2" s="1">
        <v>754</v>
      </c>
    </row>
    <row r="3" spans="1:4" x14ac:dyDescent="0.25">
      <c r="B3" s="15">
        <v>0.47569444444444442</v>
      </c>
      <c r="C3">
        <v>1</v>
      </c>
      <c r="D3" s="1">
        <v>760</v>
      </c>
    </row>
    <row r="4" spans="1:4" x14ac:dyDescent="0.25">
      <c r="A4" s="14"/>
      <c r="B4" s="15">
        <v>0.66666666666666663</v>
      </c>
      <c r="C4">
        <v>6</v>
      </c>
      <c r="D4" s="1">
        <v>765</v>
      </c>
    </row>
    <row r="5" spans="1:4" x14ac:dyDescent="0.25">
      <c r="A5" s="14">
        <v>45090</v>
      </c>
      <c r="B5" s="15">
        <v>0.38541666666666669</v>
      </c>
      <c r="C5">
        <v>23</v>
      </c>
      <c r="D5" s="1">
        <v>795</v>
      </c>
    </row>
    <row r="6" spans="1:4" x14ac:dyDescent="0.25">
      <c r="B6" s="15">
        <v>0.5</v>
      </c>
      <c r="C6">
        <v>26</v>
      </c>
      <c r="D6" s="1">
        <v>799</v>
      </c>
    </row>
    <row r="7" spans="1:4" x14ac:dyDescent="0.25">
      <c r="B7" s="15">
        <v>0.66666666666666663</v>
      </c>
      <c r="C7">
        <v>30</v>
      </c>
      <c r="D7" s="1">
        <v>809</v>
      </c>
    </row>
    <row r="8" spans="1:4" x14ac:dyDescent="0.25">
      <c r="A8" s="14">
        <v>45091</v>
      </c>
      <c r="B8" s="15">
        <v>0.42708333333333331</v>
      </c>
      <c r="C8">
        <v>48</v>
      </c>
      <c r="D8" s="1">
        <v>839</v>
      </c>
    </row>
    <row r="9" spans="1:4" x14ac:dyDescent="0.25">
      <c r="B9" s="15">
        <v>0.5</v>
      </c>
      <c r="C9">
        <v>50</v>
      </c>
      <c r="D9" s="1">
        <v>844</v>
      </c>
    </row>
    <row r="10" spans="1:4" x14ac:dyDescent="0.25">
      <c r="B10" s="15">
        <v>0.68055555555555547</v>
      </c>
      <c r="C10">
        <v>54</v>
      </c>
      <c r="D10" s="1">
        <v>856</v>
      </c>
    </row>
    <row r="11" spans="1:4" x14ac:dyDescent="0.25">
      <c r="A11" s="16">
        <v>45092</v>
      </c>
      <c r="B11" s="15">
        <v>0.35416666666666669</v>
      </c>
      <c r="C11">
        <v>71</v>
      </c>
      <c r="D11" s="1">
        <v>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3" max="4" width="12.42578125" bestFit="1" customWidth="1"/>
    <col min="5" max="5" width="9.28515625" bestFit="1" customWidth="1"/>
  </cols>
  <sheetData>
    <row r="1" spans="1:5" x14ac:dyDescent="0.25">
      <c r="A1" s="8" t="s">
        <v>0</v>
      </c>
      <c r="B1" s="8" t="s">
        <v>1</v>
      </c>
      <c r="C1" t="s">
        <v>32</v>
      </c>
      <c r="D1" s="8" t="s">
        <v>3</v>
      </c>
      <c r="E1" s="8" t="s">
        <v>37</v>
      </c>
    </row>
    <row r="2" spans="1:5" x14ac:dyDescent="0.25">
      <c r="A2" s="14">
        <v>45089</v>
      </c>
      <c r="B2" s="15">
        <v>0.42569444444444443</v>
      </c>
      <c r="C2">
        <v>0</v>
      </c>
      <c r="D2" s="1">
        <v>0</v>
      </c>
      <c r="E2" s="1">
        <v>24.99</v>
      </c>
    </row>
    <row r="3" spans="1:5" x14ac:dyDescent="0.25">
      <c r="A3" s="14"/>
      <c r="B3" s="15">
        <v>0.66666666666666663</v>
      </c>
      <c r="C3">
        <v>6</v>
      </c>
      <c r="D3" s="1">
        <v>50</v>
      </c>
      <c r="E3" s="1">
        <v>25.2</v>
      </c>
    </row>
    <row r="4" spans="1:5" x14ac:dyDescent="0.25">
      <c r="A4" s="14">
        <v>45090</v>
      </c>
      <c r="B4" s="15">
        <v>0.38541666666666669</v>
      </c>
      <c r="C4">
        <v>23</v>
      </c>
      <c r="D4" s="1">
        <v>80</v>
      </c>
    </row>
    <row r="5" spans="1:5" x14ac:dyDescent="0.25">
      <c r="A5" s="14"/>
      <c r="B5" s="15">
        <v>0.5</v>
      </c>
      <c r="C5">
        <v>26</v>
      </c>
      <c r="D5" s="1">
        <v>0</v>
      </c>
      <c r="E5" s="1">
        <v>23.7</v>
      </c>
    </row>
    <row r="6" spans="1:5" x14ac:dyDescent="0.25">
      <c r="A6" s="1"/>
      <c r="B6" s="15">
        <v>0.66666666666666663</v>
      </c>
      <c r="C6">
        <v>30</v>
      </c>
      <c r="D6" s="1">
        <v>50</v>
      </c>
      <c r="E6" s="1">
        <v>21.6</v>
      </c>
    </row>
    <row r="7" spans="1:5" x14ac:dyDescent="0.25">
      <c r="A7" s="14">
        <v>45091</v>
      </c>
      <c r="B7" s="15">
        <v>0.42708333333333331</v>
      </c>
      <c r="C7">
        <v>48</v>
      </c>
      <c r="D7" s="1">
        <v>75</v>
      </c>
    </row>
    <row r="8" spans="1:5" x14ac:dyDescent="0.25">
      <c r="B8" s="15">
        <v>0.5</v>
      </c>
      <c r="C8">
        <v>50</v>
      </c>
      <c r="D8" s="1">
        <v>0</v>
      </c>
      <c r="E8" s="1">
        <v>22.55</v>
      </c>
    </row>
    <row r="9" spans="1:5" x14ac:dyDescent="0.25">
      <c r="B9" s="15">
        <v>0.68055555555555547</v>
      </c>
      <c r="C9">
        <v>54</v>
      </c>
      <c r="D9" s="1">
        <v>50</v>
      </c>
      <c r="E9" s="1">
        <v>21.88</v>
      </c>
    </row>
    <row r="10" spans="1:5" x14ac:dyDescent="0.25">
      <c r="A10" s="16">
        <v>45092</v>
      </c>
      <c r="B10" s="15">
        <v>0.35416666666666669</v>
      </c>
      <c r="C10">
        <v>71</v>
      </c>
      <c r="D10" s="1"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1"/>
  <sheetViews>
    <sheetView topLeftCell="C1" zoomScale="80" zoomScaleNormal="80" workbookViewId="0">
      <selection activeCell="X1" sqref="X1:Z8"/>
    </sheetView>
  </sheetViews>
  <sheetFormatPr defaultColWidth="8.85546875" defaultRowHeight="15" x14ac:dyDescent="0.25"/>
  <cols>
    <col min="1" max="1" width="18.85546875" style="24" bestFit="1" customWidth="1"/>
    <col min="2" max="2" width="20.5703125" style="24" bestFit="1" customWidth="1"/>
    <col min="3" max="4" width="8.85546875" style="24"/>
    <col min="5" max="5" width="20.42578125" style="24" bestFit="1" customWidth="1"/>
    <col min="6" max="23" width="8.85546875" style="24"/>
    <col min="24" max="24" width="17" style="24" bestFit="1" customWidth="1"/>
    <col min="25" max="16384" width="8.85546875" style="24"/>
  </cols>
  <sheetData>
    <row r="1" spans="1:26" x14ac:dyDescent="0.25">
      <c r="A1" s="24" t="s">
        <v>45</v>
      </c>
      <c r="B1" s="25">
        <v>45266.426712962966</v>
      </c>
      <c r="C1" s="24">
        <v>55</v>
      </c>
      <c r="D1" s="24">
        <v>1</v>
      </c>
      <c r="E1" s="26">
        <v>45089426718588</v>
      </c>
      <c r="H1" s="24">
        <v>1</v>
      </c>
      <c r="I1" s="24">
        <f t="shared" ref="I1:I64" si="0">C1*0.453592</f>
        <v>24.947559999999999</v>
      </c>
      <c r="X1" s="38"/>
      <c r="Y1" s="38"/>
      <c r="Z1" s="38"/>
    </row>
    <row r="2" spans="1:26" x14ac:dyDescent="0.25">
      <c r="A2" s="24" t="s">
        <v>45</v>
      </c>
      <c r="B2" s="25">
        <v>45266.46837962963</v>
      </c>
      <c r="C2" s="24">
        <v>35</v>
      </c>
      <c r="D2" s="24">
        <v>1</v>
      </c>
      <c r="E2" s="26">
        <v>450894683851968</v>
      </c>
      <c r="H2" s="24">
        <v>2</v>
      </c>
      <c r="I2" s="24">
        <f t="shared" si="0"/>
        <v>15.875719999999999</v>
      </c>
    </row>
    <row r="3" spans="1:26" x14ac:dyDescent="0.25">
      <c r="A3" s="24" t="s">
        <v>45</v>
      </c>
      <c r="B3" s="25">
        <v>45266.510046296295</v>
      </c>
      <c r="C3" s="24">
        <v>35</v>
      </c>
      <c r="D3" s="24">
        <v>1</v>
      </c>
      <c r="E3" s="26">
        <v>450895100506713</v>
      </c>
      <c r="H3" s="24">
        <v>3</v>
      </c>
      <c r="I3" s="24">
        <f t="shared" si="0"/>
        <v>15.875719999999999</v>
      </c>
    </row>
    <row r="4" spans="1:26" x14ac:dyDescent="0.25">
      <c r="A4" s="24" t="s">
        <v>45</v>
      </c>
      <c r="B4" s="25">
        <v>45266.551712962966</v>
      </c>
      <c r="C4" s="24">
        <v>35</v>
      </c>
      <c r="D4" s="24">
        <v>1</v>
      </c>
      <c r="E4" s="26">
        <v>45089551716875</v>
      </c>
      <c r="H4" s="24">
        <v>4</v>
      </c>
      <c r="I4" s="24">
        <f t="shared" si="0"/>
        <v>15.875719999999999</v>
      </c>
    </row>
    <row r="5" spans="1:26" x14ac:dyDescent="0.25">
      <c r="A5" s="24" t="s">
        <v>45</v>
      </c>
      <c r="B5" s="25">
        <v>45266.59337962963</v>
      </c>
      <c r="C5" s="24">
        <v>30</v>
      </c>
      <c r="D5" s="24">
        <v>1</v>
      </c>
      <c r="E5" s="26">
        <v>450895933835995</v>
      </c>
      <c r="H5" s="24">
        <v>5</v>
      </c>
      <c r="I5" s="24">
        <f t="shared" si="0"/>
        <v>13.607759999999999</v>
      </c>
    </row>
    <row r="6" spans="1:26" x14ac:dyDescent="0.25">
      <c r="A6" s="24" t="s">
        <v>45</v>
      </c>
      <c r="B6" s="25">
        <v>45266.635046296295</v>
      </c>
      <c r="C6" s="24">
        <v>30</v>
      </c>
      <c r="D6" s="24">
        <v>1</v>
      </c>
      <c r="E6" s="26">
        <v>450896350492593</v>
      </c>
      <c r="H6" s="24">
        <v>6</v>
      </c>
      <c r="I6" s="24">
        <f t="shared" si="0"/>
        <v>13.607759999999999</v>
      </c>
    </row>
    <row r="7" spans="1:26" x14ac:dyDescent="0.25">
      <c r="A7" s="24" t="s">
        <v>45</v>
      </c>
      <c r="B7" s="25">
        <v>45266.676712962966</v>
      </c>
      <c r="C7" s="24">
        <v>85</v>
      </c>
      <c r="D7" s="24">
        <v>1</v>
      </c>
      <c r="E7" s="26">
        <v>450896767152546</v>
      </c>
      <c r="H7" s="24">
        <v>7</v>
      </c>
      <c r="I7" s="24">
        <f t="shared" si="0"/>
        <v>38.555320000000002</v>
      </c>
    </row>
    <row r="8" spans="1:26" x14ac:dyDescent="0.25">
      <c r="A8" s="24" t="s">
        <v>45</v>
      </c>
      <c r="B8" s="25">
        <v>45266.71837962963</v>
      </c>
      <c r="C8" s="24">
        <v>75</v>
      </c>
      <c r="D8" s="24">
        <v>1</v>
      </c>
      <c r="E8" s="26">
        <v>450897183812037</v>
      </c>
      <c r="H8" s="24">
        <v>8</v>
      </c>
      <c r="I8" s="24">
        <f t="shared" si="0"/>
        <v>34.019399999999997</v>
      </c>
    </row>
    <row r="9" spans="1:26" x14ac:dyDescent="0.25">
      <c r="A9" s="24" t="s">
        <v>45</v>
      </c>
      <c r="B9" s="25">
        <v>45266.760046296295</v>
      </c>
      <c r="C9" s="24">
        <v>75</v>
      </c>
      <c r="D9" s="24">
        <v>1</v>
      </c>
      <c r="E9" s="26">
        <v>450897600474306</v>
      </c>
      <c r="H9" s="24">
        <v>9</v>
      </c>
      <c r="I9" s="24">
        <f t="shared" si="0"/>
        <v>34.019399999999997</v>
      </c>
    </row>
    <row r="10" spans="1:26" x14ac:dyDescent="0.25">
      <c r="A10" s="24" t="s">
        <v>45</v>
      </c>
      <c r="B10" s="25">
        <v>45266.801712962966</v>
      </c>
      <c r="C10" s="24">
        <v>70</v>
      </c>
      <c r="D10" s="24">
        <v>1</v>
      </c>
      <c r="E10" s="26">
        <v>450898017142824</v>
      </c>
      <c r="H10" s="24">
        <v>10</v>
      </c>
      <c r="I10" s="24">
        <f t="shared" si="0"/>
        <v>31.751439999999999</v>
      </c>
    </row>
    <row r="11" spans="1:26" x14ac:dyDescent="0.25">
      <c r="A11" s="24" t="s">
        <v>45</v>
      </c>
      <c r="B11" s="25">
        <v>45266.84337962963</v>
      </c>
      <c r="C11" s="24">
        <v>65</v>
      </c>
      <c r="D11" s="24">
        <v>1</v>
      </c>
      <c r="E11" s="26">
        <v>450898433796181</v>
      </c>
      <c r="H11" s="24">
        <v>11</v>
      </c>
      <c r="I11" s="24">
        <f t="shared" si="0"/>
        <v>29.48348</v>
      </c>
    </row>
    <row r="12" spans="1:26" x14ac:dyDescent="0.25">
      <c r="A12" s="24" t="s">
        <v>45</v>
      </c>
      <c r="B12" s="25">
        <v>45266.885046296295</v>
      </c>
      <c r="C12" s="24">
        <v>60</v>
      </c>
      <c r="D12" s="24">
        <v>1</v>
      </c>
      <c r="E12" s="26">
        <v>450898850458565</v>
      </c>
      <c r="H12" s="24">
        <v>12</v>
      </c>
      <c r="I12" s="24">
        <f t="shared" si="0"/>
        <v>27.215519999999998</v>
      </c>
    </row>
    <row r="13" spans="1:26" x14ac:dyDescent="0.25">
      <c r="A13" s="24" t="s">
        <v>45</v>
      </c>
      <c r="B13" s="25">
        <v>45266.926712962966</v>
      </c>
      <c r="C13" s="24">
        <v>55</v>
      </c>
      <c r="D13" s="24">
        <v>1</v>
      </c>
      <c r="E13" s="26">
        <v>450899267120833</v>
      </c>
      <c r="H13" s="24">
        <v>13</v>
      </c>
      <c r="I13" s="24">
        <f t="shared" si="0"/>
        <v>24.947559999999999</v>
      </c>
    </row>
    <row r="14" spans="1:26" x14ac:dyDescent="0.25">
      <c r="A14" s="24" t="s">
        <v>45</v>
      </c>
      <c r="B14" s="25">
        <v>45266.96837962963</v>
      </c>
      <c r="C14" s="24">
        <v>50</v>
      </c>
      <c r="D14" s="24">
        <v>1</v>
      </c>
      <c r="E14" s="26">
        <v>450899683778704</v>
      </c>
      <c r="H14" s="24">
        <v>14</v>
      </c>
      <c r="I14" s="24">
        <f t="shared" si="0"/>
        <v>22.679600000000001</v>
      </c>
    </row>
    <row r="15" spans="1:26" x14ac:dyDescent="0.25">
      <c r="A15" s="24" t="s">
        <v>45</v>
      </c>
      <c r="B15" s="24" t="s">
        <v>46</v>
      </c>
      <c r="C15" s="24">
        <v>45</v>
      </c>
      <c r="D15" s="24">
        <v>1</v>
      </c>
      <c r="E15" s="26">
        <v>45090010043912</v>
      </c>
      <c r="H15" s="24">
        <v>15</v>
      </c>
      <c r="I15" s="24">
        <f t="shared" si="0"/>
        <v>20.411639999999998</v>
      </c>
    </row>
    <row r="16" spans="1:26" x14ac:dyDescent="0.25">
      <c r="A16" s="24" t="s">
        <v>45</v>
      </c>
      <c r="B16" s="24" t="s">
        <v>47</v>
      </c>
      <c r="C16" s="24">
        <v>40</v>
      </c>
      <c r="D16" s="24">
        <v>1</v>
      </c>
      <c r="E16" s="26">
        <v>450900517097338</v>
      </c>
      <c r="H16" s="24">
        <v>16</v>
      </c>
      <c r="I16" s="24">
        <f t="shared" si="0"/>
        <v>18.14368</v>
      </c>
    </row>
    <row r="17" spans="1:9" x14ac:dyDescent="0.25">
      <c r="A17" s="24" t="s">
        <v>45</v>
      </c>
      <c r="B17" s="24" t="s">
        <v>48</v>
      </c>
      <c r="C17" s="24">
        <v>35</v>
      </c>
      <c r="D17" s="24">
        <v>1</v>
      </c>
      <c r="E17" s="26">
        <v>450900933764352</v>
      </c>
      <c r="H17" s="24">
        <v>17</v>
      </c>
      <c r="I17" s="24">
        <f t="shared" si="0"/>
        <v>15.875719999999999</v>
      </c>
    </row>
    <row r="18" spans="1:9" x14ac:dyDescent="0.25">
      <c r="A18" s="24" t="s">
        <v>45</v>
      </c>
      <c r="B18" s="24" t="s">
        <v>49</v>
      </c>
      <c r="C18" s="24">
        <v>35</v>
      </c>
      <c r="D18" s="24">
        <v>1</v>
      </c>
      <c r="E18" s="26">
        <v>450901350418866</v>
      </c>
      <c r="H18" s="24">
        <v>18</v>
      </c>
      <c r="I18" s="24">
        <f t="shared" si="0"/>
        <v>15.875719999999999</v>
      </c>
    </row>
    <row r="19" spans="1:9" x14ac:dyDescent="0.25">
      <c r="A19" s="24" t="s">
        <v>45</v>
      </c>
      <c r="B19" s="24" t="s">
        <v>50</v>
      </c>
      <c r="C19" s="24">
        <v>35</v>
      </c>
      <c r="D19" s="24">
        <v>1</v>
      </c>
      <c r="E19" s="26">
        <v>450901767083912</v>
      </c>
      <c r="H19" s="24">
        <v>19</v>
      </c>
      <c r="I19" s="24">
        <f t="shared" si="0"/>
        <v>15.875719999999999</v>
      </c>
    </row>
    <row r="20" spans="1:9" x14ac:dyDescent="0.25">
      <c r="A20" s="24" t="s">
        <v>45</v>
      </c>
      <c r="B20" s="24" t="s">
        <v>51</v>
      </c>
      <c r="C20" s="24">
        <v>35</v>
      </c>
      <c r="D20" s="24">
        <v>1</v>
      </c>
      <c r="E20" s="26">
        <v>450902183745139</v>
      </c>
      <c r="H20" s="24">
        <v>20</v>
      </c>
      <c r="I20" s="24">
        <f t="shared" si="0"/>
        <v>15.875719999999999</v>
      </c>
    </row>
    <row r="21" spans="1:9" x14ac:dyDescent="0.25">
      <c r="A21" s="24" t="s">
        <v>45</v>
      </c>
      <c r="B21" s="24" t="s">
        <v>52</v>
      </c>
      <c r="C21" s="24">
        <v>35</v>
      </c>
      <c r="D21" s="24">
        <v>1</v>
      </c>
      <c r="E21" s="26">
        <v>450902600399769</v>
      </c>
      <c r="H21" s="24">
        <v>21</v>
      </c>
      <c r="I21" s="24">
        <f t="shared" si="0"/>
        <v>15.875719999999999</v>
      </c>
    </row>
    <row r="22" spans="1:9" x14ac:dyDescent="0.25">
      <c r="A22" s="24" t="s">
        <v>45</v>
      </c>
      <c r="B22" s="24" t="s">
        <v>53</v>
      </c>
      <c r="C22" s="24">
        <v>35</v>
      </c>
      <c r="D22" s="24">
        <v>1</v>
      </c>
      <c r="E22" s="26">
        <v>450903017063657</v>
      </c>
      <c r="H22" s="24">
        <v>22</v>
      </c>
      <c r="I22" s="24">
        <f t="shared" si="0"/>
        <v>15.875719999999999</v>
      </c>
    </row>
    <row r="23" spans="1:9" x14ac:dyDescent="0.25">
      <c r="A23" s="24" t="s">
        <v>45</v>
      </c>
      <c r="B23" s="24" t="s">
        <v>54</v>
      </c>
      <c r="C23" s="24">
        <v>35</v>
      </c>
      <c r="D23" s="24">
        <v>1</v>
      </c>
      <c r="E23" s="26">
        <v>450903433729398</v>
      </c>
      <c r="H23" s="24">
        <v>23</v>
      </c>
      <c r="I23" s="24">
        <f t="shared" si="0"/>
        <v>15.875719999999999</v>
      </c>
    </row>
    <row r="24" spans="1:9" x14ac:dyDescent="0.25">
      <c r="A24" s="24" t="s">
        <v>45</v>
      </c>
      <c r="B24" s="24" t="s">
        <v>55</v>
      </c>
      <c r="C24" s="24">
        <v>35</v>
      </c>
      <c r="D24" s="24">
        <v>1</v>
      </c>
      <c r="E24" s="26">
        <v>450903850388426</v>
      </c>
      <c r="H24" s="24">
        <v>24</v>
      </c>
      <c r="I24" s="24">
        <f t="shared" si="0"/>
        <v>15.875719999999999</v>
      </c>
    </row>
    <row r="25" spans="1:9" x14ac:dyDescent="0.25">
      <c r="A25" s="24" t="s">
        <v>45</v>
      </c>
      <c r="B25" s="24" t="s">
        <v>56</v>
      </c>
      <c r="C25" s="24">
        <v>35</v>
      </c>
      <c r="D25" s="24">
        <v>1</v>
      </c>
      <c r="E25" s="26">
        <v>450904267051852</v>
      </c>
      <c r="H25" s="24">
        <v>25</v>
      </c>
      <c r="I25" s="24">
        <f t="shared" si="0"/>
        <v>15.875719999999999</v>
      </c>
    </row>
    <row r="26" spans="1:9" x14ac:dyDescent="0.25">
      <c r="A26" s="24" t="s">
        <v>45</v>
      </c>
      <c r="B26" s="24" t="s">
        <v>57</v>
      </c>
      <c r="C26" s="24">
        <v>35</v>
      </c>
      <c r="D26" s="24">
        <v>1</v>
      </c>
      <c r="E26" s="26">
        <v>450904683709491</v>
      </c>
      <c r="H26" s="24">
        <v>26</v>
      </c>
      <c r="I26" s="24">
        <f t="shared" si="0"/>
        <v>15.875719999999999</v>
      </c>
    </row>
    <row r="27" spans="1:9" x14ac:dyDescent="0.25">
      <c r="A27" s="24" t="s">
        <v>45</v>
      </c>
      <c r="B27" s="24" t="s">
        <v>58</v>
      </c>
      <c r="C27" s="24">
        <v>95</v>
      </c>
      <c r="D27" s="24">
        <v>1</v>
      </c>
      <c r="E27" s="26">
        <v>450905100368403</v>
      </c>
      <c r="H27" s="24">
        <v>27</v>
      </c>
      <c r="I27" s="24">
        <f t="shared" si="0"/>
        <v>43.091239999999999</v>
      </c>
    </row>
    <row r="28" spans="1:9" x14ac:dyDescent="0.25">
      <c r="A28" s="24" t="s">
        <v>45</v>
      </c>
      <c r="B28" s="24" t="s">
        <v>59</v>
      </c>
      <c r="C28" s="24">
        <v>75</v>
      </c>
      <c r="D28" s="24">
        <v>1</v>
      </c>
      <c r="E28" s="26">
        <v>450905517033449</v>
      </c>
      <c r="H28" s="24">
        <v>28</v>
      </c>
      <c r="I28" s="24">
        <f t="shared" si="0"/>
        <v>34.019399999999997</v>
      </c>
    </row>
    <row r="29" spans="1:9" x14ac:dyDescent="0.25">
      <c r="A29" s="24" t="s">
        <v>45</v>
      </c>
      <c r="B29" s="24" t="s">
        <v>60</v>
      </c>
      <c r="C29" s="24">
        <v>75</v>
      </c>
      <c r="D29" s="24">
        <v>1</v>
      </c>
      <c r="E29" s="26">
        <v>450905933684259</v>
      </c>
      <c r="H29" s="24">
        <v>29</v>
      </c>
      <c r="I29" s="24">
        <f t="shared" si="0"/>
        <v>34.019399999999997</v>
      </c>
    </row>
    <row r="30" spans="1:9" x14ac:dyDescent="0.25">
      <c r="A30" s="24" t="s">
        <v>45</v>
      </c>
      <c r="B30" s="24" t="s">
        <v>61</v>
      </c>
      <c r="C30" s="24">
        <v>75</v>
      </c>
      <c r="D30" s="24">
        <v>1</v>
      </c>
      <c r="E30" s="26">
        <v>450906350348727</v>
      </c>
      <c r="H30" s="24">
        <v>30</v>
      </c>
      <c r="I30" s="24">
        <f t="shared" si="0"/>
        <v>34.019399999999997</v>
      </c>
    </row>
    <row r="31" spans="1:9" x14ac:dyDescent="0.25">
      <c r="A31" s="24" t="s">
        <v>45</v>
      </c>
      <c r="B31" s="24" t="s">
        <v>62</v>
      </c>
      <c r="C31" s="24">
        <v>115</v>
      </c>
      <c r="D31" s="24">
        <v>1</v>
      </c>
      <c r="E31" s="26">
        <v>450906767009375</v>
      </c>
      <c r="H31" s="24">
        <v>31</v>
      </c>
      <c r="I31" s="24">
        <f t="shared" si="0"/>
        <v>52.163080000000001</v>
      </c>
    </row>
    <row r="32" spans="1:9" x14ac:dyDescent="0.25">
      <c r="A32" s="24" t="s">
        <v>45</v>
      </c>
      <c r="B32" s="24" t="s">
        <v>63</v>
      </c>
      <c r="C32" s="24">
        <v>110</v>
      </c>
      <c r="D32" s="24">
        <v>1</v>
      </c>
      <c r="E32" s="26">
        <v>450907183674421</v>
      </c>
      <c r="H32" s="24">
        <v>32</v>
      </c>
      <c r="I32" s="24">
        <f t="shared" si="0"/>
        <v>49.895119999999999</v>
      </c>
    </row>
    <row r="33" spans="1:9" x14ac:dyDescent="0.25">
      <c r="A33" s="24" t="s">
        <v>45</v>
      </c>
      <c r="B33" s="24" t="s">
        <v>64</v>
      </c>
      <c r="C33" s="24">
        <v>105</v>
      </c>
      <c r="D33" s="24">
        <v>1</v>
      </c>
      <c r="E33" s="26">
        <v>450907600328125</v>
      </c>
      <c r="H33" s="24">
        <v>33</v>
      </c>
      <c r="I33" s="24">
        <f t="shared" si="0"/>
        <v>47.627159999999996</v>
      </c>
    </row>
    <row r="34" spans="1:9" x14ac:dyDescent="0.25">
      <c r="A34" s="24" t="s">
        <v>45</v>
      </c>
      <c r="B34" s="24" t="s">
        <v>65</v>
      </c>
      <c r="C34" s="24">
        <v>95</v>
      </c>
      <c r="D34" s="24">
        <v>1</v>
      </c>
      <c r="E34" s="26">
        <v>450908016986343</v>
      </c>
      <c r="H34" s="24">
        <v>34</v>
      </c>
      <c r="I34" s="24">
        <f t="shared" si="0"/>
        <v>43.091239999999999</v>
      </c>
    </row>
    <row r="35" spans="1:9" x14ac:dyDescent="0.25">
      <c r="A35" s="24" t="s">
        <v>45</v>
      </c>
      <c r="B35" s="24" t="s">
        <v>66</v>
      </c>
      <c r="C35" s="24">
        <v>90</v>
      </c>
      <c r="D35" s="24">
        <v>1</v>
      </c>
      <c r="E35" s="26">
        <v>450908433655324</v>
      </c>
      <c r="H35" s="24">
        <v>35</v>
      </c>
      <c r="I35" s="24">
        <f t="shared" si="0"/>
        <v>40.823279999999997</v>
      </c>
    </row>
    <row r="36" spans="1:9" x14ac:dyDescent="0.25">
      <c r="A36" s="24" t="s">
        <v>45</v>
      </c>
      <c r="B36" s="24" t="s">
        <v>67</v>
      </c>
      <c r="C36" s="24">
        <v>75</v>
      </c>
      <c r="D36" s="24">
        <v>1</v>
      </c>
      <c r="E36" s="26">
        <v>450908850316088</v>
      </c>
      <c r="H36" s="24">
        <v>36</v>
      </c>
      <c r="I36" s="24">
        <f t="shared" si="0"/>
        <v>34.019399999999997</v>
      </c>
    </row>
    <row r="37" spans="1:9" x14ac:dyDescent="0.25">
      <c r="A37" s="24" t="s">
        <v>45</v>
      </c>
      <c r="B37" s="24" t="s">
        <v>68</v>
      </c>
      <c r="C37" s="24">
        <v>75</v>
      </c>
      <c r="D37" s="24">
        <v>1</v>
      </c>
      <c r="E37" s="26">
        <v>450909266975347</v>
      </c>
      <c r="H37" s="24">
        <v>37</v>
      </c>
      <c r="I37" s="24">
        <f t="shared" si="0"/>
        <v>34.019399999999997</v>
      </c>
    </row>
    <row r="38" spans="1:9" x14ac:dyDescent="0.25">
      <c r="A38" s="24" t="s">
        <v>45</v>
      </c>
      <c r="B38" s="24" t="s">
        <v>69</v>
      </c>
      <c r="C38" s="24">
        <v>75</v>
      </c>
      <c r="D38" s="24">
        <v>1</v>
      </c>
      <c r="E38" s="26">
        <v>450909683634722</v>
      </c>
      <c r="H38" s="24">
        <v>38</v>
      </c>
      <c r="I38" s="24">
        <f t="shared" si="0"/>
        <v>34.019399999999997</v>
      </c>
    </row>
    <row r="39" spans="1:9" x14ac:dyDescent="0.25">
      <c r="A39" s="24" t="s">
        <v>45</v>
      </c>
      <c r="B39" s="24" t="s">
        <v>70</v>
      </c>
      <c r="C39" s="24">
        <v>75</v>
      </c>
      <c r="D39" s="24">
        <v>1</v>
      </c>
      <c r="E39" s="26">
        <v>45091010029456</v>
      </c>
      <c r="H39" s="24">
        <v>39</v>
      </c>
      <c r="I39" s="24">
        <f t="shared" si="0"/>
        <v>34.019399999999997</v>
      </c>
    </row>
    <row r="40" spans="1:9" x14ac:dyDescent="0.25">
      <c r="A40" s="24" t="s">
        <v>45</v>
      </c>
      <c r="B40" s="24" t="s">
        <v>71</v>
      </c>
      <c r="C40" s="24">
        <v>75</v>
      </c>
      <c r="D40" s="24">
        <v>1</v>
      </c>
      <c r="E40" s="26">
        <v>450910516947222</v>
      </c>
      <c r="H40" s="24">
        <v>40</v>
      </c>
      <c r="I40" s="24">
        <f t="shared" si="0"/>
        <v>34.019399999999997</v>
      </c>
    </row>
    <row r="41" spans="1:9" x14ac:dyDescent="0.25">
      <c r="A41" s="24" t="s">
        <v>45</v>
      </c>
      <c r="B41" s="24" t="s">
        <v>72</v>
      </c>
      <c r="C41" s="24">
        <v>75</v>
      </c>
      <c r="D41" s="24">
        <v>1</v>
      </c>
      <c r="E41" s="26">
        <v>450910933604282</v>
      </c>
      <c r="H41" s="24">
        <v>41</v>
      </c>
      <c r="I41" s="24">
        <f t="shared" si="0"/>
        <v>34.019399999999997</v>
      </c>
    </row>
    <row r="42" spans="1:9" x14ac:dyDescent="0.25">
      <c r="A42" s="24" t="s">
        <v>45</v>
      </c>
      <c r="B42" s="24" t="s">
        <v>73</v>
      </c>
      <c r="C42" s="24">
        <v>75</v>
      </c>
      <c r="D42" s="24">
        <v>1</v>
      </c>
      <c r="E42" s="26">
        <v>450911350263542</v>
      </c>
      <c r="H42" s="24">
        <v>42</v>
      </c>
      <c r="I42" s="24">
        <f t="shared" si="0"/>
        <v>34.019399999999997</v>
      </c>
    </row>
    <row r="43" spans="1:9" x14ac:dyDescent="0.25">
      <c r="A43" s="24" t="s">
        <v>45</v>
      </c>
      <c r="B43" s="24" t="s">
        <v>74</v>
      </c>
      <c r="C43" s="24">
        <v>70</v>
      </c>
      <c r="D43" s="24">
        <v>1</v>
      </c>
      <c r="E43" s="26">
        <v>45091176692963</v>
      </c>
      <c r="H43" s="24">
        <v>43</v>
      </c>
      <c r="I43" s="24">
        <f t="shared" si="0"/>
        <v>31.751439999999999</v>
      </c>
    </row>
    <row r="44" spans="1:9" x14ac:dyDescent="0.25">
      <c r="A44" s="24" t="s">
        <v>45</v>
      </c>
      <c r="B44" s="24" t="s">
        <v>75</v>
      </c>
      <c r="C44" s="24">
        <v>70</v>
      </c>
      <c r="D44" s="24">
        <v>1</v>
      </c>
      <c r="E44" s="26">
        <v>450912183586227</v>
      </c>
      <c r="H44" s="24">
        <v>44</v>
      </c>
      <c r="I44" s="24">
        <f t="shared" si="0"/>
        <v>31.751439999999999</v>
      </c>
    </row>
    <row r="45" spans="1:9" x14ac:dyDescent="0.25">
      <c r="A45" s="24" t="s">
        <v>45</v>
      </c>
      <c r="B45" s="24" t="s">
        <v>76</v>
      </c>
      <c r="C45" s="24">
        <v>70</v>
      </c>
      <c r="D45" s="24">
        <v>1</v>
      </c>
      <c r="E45" s="26">
        <v>450912600253241</v>
      </c>
      <c r="H45" s="24">
        <v>45</v>
      </c>
      <c r="I45" s="24">
        <f t="shared" si="0"/>
        <v>31.751439999999999</v>
      </c>
    </row>
    <row r="46" spans="1:9" x14ac:dyDescent="0.25">
      <c r="A46" s="24" t="s">
        <v>45</v>
      </c>
      <c r="B46" s="24" t="s">
        <v>77</v>
      </c>
      <c r="C46" s="24">
        <v>70</v>
      </c>
      <c r="D46" s="24">
        <v>1</v>
      </c>
      <c r="E46" s="26">
        <v>450913016907986</v>
      </c>
      <c r="H46" s="24">
        <v>46</v>
      </c>
      <c r="I46" s="24">
        <f t="shared" si="0"/>
        <v>31.751439999999999</v>
      </c>
    </row>
    <row r="47" spans="1:9" x14ac:dyDescent="0.25">
      <c r="A47" s="24" t="s">
        <v>45</v>
      </c>
      <c r="B47" s="24" t="s">
        <v>78</v>
      </c>
      <c r="C47" s="24">
        <v>70</v>
      </c>
      <c r="D47" s="24">
        <v>1</v>
      </c>
      <c r="E47" s="26">
        <v>450913433564699</v>
      </c>
      <c r="H47" s="24">
        <v>47</v>
      </c>
      <c r="I47" s="24">
        <f t="shared" si="0"/>
        <v>31.751439999999999</v>
      </c>
    </row>
    <row r="48" spans="1:9" x14ac:dyDescent="0.25">
      <c r="A48" s="24" t="s">
        <v>45</v>
      </c>
      <c r="B48" s="24" t="s">
        <v>79</v>
      </c>
      <c r="C48" s="24">
        <v>75</v>
      </c>
      <c r="D48" s="24">
        <v>1</v>
      </c>
      <c r="E48" s="26">
        <v>45091385022581</v>
      </c>
      <c r="H48" s="24">
        <v>48</v>
      </c>
      <c r="I48" s="24">
        <f t="shared" si="0"/>
        <v>34.019399999999997</v>
      </c>
    </row>
    <row r="49" spans="1:9" x14ac:dyDescent="0.25">
      <c r="A49" s="24" t="s">
        <v>45</v>
      </c>
      <c r="B49" s="24" t="s">
        <v>80</v>
      </c>
      <c r="C49" s="24">
        <v>70</v>
      </c>
      <c r="D49" s="24">
        <v>1</v>
      </c>
      <c r="E49" s="26">
        <v>450914266893519</v>
      </c>
      <c r="H49" s="24">
        <v>49</v>
      </c>
      <c r="I49" s="24">
        <f t="shared" si="0"/>
        <v>31.751439999999999</v>
      </c>
    </row>
    <row r="50" spans="1:9" x14ac:dyDescent="0.25">
      <c r="A50" s="24" t="s">
        <v>45</v>
      </c>
      <c r="B50" s="24" t="s">
        <v>81</v>
      </c>
      <c r="C50" s="24">
        <v>65</v>
      </c>
      <c r="D50" s="24">
        <v>1</v>
      </c>
      <c r="E50" s="26">
        <v>450914683550926</v>
      </c>
      <c r="H50" s="24">
        <v>50</v>
      </c>
      <c r="I50" s="24">
        <f t="shared" si="0"/>
        <v>29.48348</v>
      </c>
    </row>
    <row r="51" spans="1:9" x14ac:dyDescent="0.25">
      <c r="A51" s="24" t="s">
        <v>45</v>
      </c>
      <c r="B51" s="24" t="s">
        <v>82</v>
      </c>
      <c r="C51" s="24">
        <v>130</v>
      </c>
      <c r="D51" s="24">
        <v>1</v>
      </c>
      <c r="E51" s="26">
        <v>450915100209838</v>
      </c>
      <c r="H51" s="24">
        <v>51</v>
      </c>
      <c r="I51" s="24">
        <f t="shared" si="0"/>
        <v>58.96696</v>
      </c>
    </row>
    <row r="52" spans="1:9" x14ac:dyDescent="0.25">
      <c r="A52" s="24" t="s">
        <v>45</v>
      </c>
      <c r="B52" s="24" t="s">
        <v>83</v>
      </c>
      <c r="C52" s="24">
        <v>115</v>
      </c>
      <c r="D52" s="24">
        <v>1</v>
      </c>
      <c r="E52" s="26">
        <v>45091551686875</v>
      </c>
      <c r="H52" s="24">
        <v>52</v>
      </c>
      <c r="I52" s="24">
        <f t="shared" si="0"/>
        <v>52.163080000000001</v>
      </c>
    </row>
    <row r="53" spans="1:9" x14ac:dyDescent="0.25">
      <c r="A53" s="24" t="s">
        <v>45</v>
      </c>
      <c r="B53" s="24" t="s">
        <v>84</v>
      </c>
      <c r="C53" s="24">
        <v>115</v>
      </c>
      <c r="D53" s="24">
        <v>1</v>
      </c>
      <c r="E53" s="26">
        <v>450915933528125</v>
      </c>
      <c r="H53" s="24">
        <v>53</v>
      </c>
      <c r="I53" s="24">
        <f t="shared" si="0"/>
        <v>52.163080000000001</v>
      </c>
    </row>
    <row r="54" spans="1:9" x14ac:dyDescent="0.25">
      <c r="A54" s="24" t="s">
        <v>45</v>
      </c>
      <c r="B54" s="24" t="s">
        <v>85</v>
      </c>
      <c r="C54" s="24">
        <v>105</v>
      </c>
      <c r="D54" s="24">
        <v>1</v>
      </c>
      <c r="E54" s="26">
        <v>450916350187963</v>
      </c>
      <c r="H54" s="24">
        <v>54</v>
      </c>
      <c r="I54" s="24">
        <f t="shared" si="0"/>
        <v>47.627159999999996</v>
      </c>
    </row>
    <row r="55" spans="1:9" x14ac:dyDescent="0.25">
      <c r="A55" s="24" t="s">
        <v>45</v>
      </c>
      <c r="B55" s="24" t="s">
        <v>86</v>
      </c>
      <c r="C55" s="24">
        <v>140</v>
      </c>
      <c r="D55" s="24">
        <v>1</v>
      </c>
      <c r="E55" s="26">
        <v>450916766855324</v>
      </c>
      <c r="H55" s="24">
        <v>55</v>
      </c>
      <c r="I55" s="24">
        <f t="shared" si="0"/>
        <v>63.502879999999998</v>
      </c>
    </row>
    <row r="56" spans="1:9" x14ac:dyDescent="0.25">
      <c r="A56" s="24" t="s">
        <v>45</v>
      </c>
      <c r="B56" s="24" t="s">
        <v>87</v>
      </c>
      <c r="C56" s="24">
        <v>130</v>
      </c>
      <c r="D56" s="24">
        <v>1</v>
      </c>
      <c r="E56" s="26">
        <v>450917183507407</v>
      </c>
      <c r="H56" s="24">
        <v>56</v>
      </c>
      <c r="I56" s="24">
        <f t="shared" si="0"/>
        <v>58.96696</v>
      </c>
    </row>
    <row r="57" spans="1:9" x14ac:dyDescent="0.25">
      <c r="A57" s="24" t="s">
        <v>45</v>
      </c>
      <c r="B57" s="24" t="s">
        <v>88</v>
      </c>
      <c r="C57" s="24">
        <v>120</v>
      </c>
      <c r="D57" s="24">
        <v>1</v>
      </c>
      <c r="E57" s="26">
        <v>450917600174074</v>
      </c>
      <c r="H57" s="24">
        <v>57</v>
      </c>
      <c r="I57" s="24">
        <f t="shared" si="0"/>
        <v>54.431039999999996</v>
      </c>
    </row>
    <row r="58" spans="1:9" x14ac:dyDescent="0.25">
      <c r="A58" s="24" t="s">
        <v>45</v>
      </c>
      <c r="B58" s="24" t="s">
        <v>89</v>
      </c>
      <c r="C58" s="24">
        <v>115</v>
      </c>
      <c r="D58" s="24">
        <v>1</v>
      </c>
      <c r="E58" s="26">
        <v>450918016834722</v>
      </c>
      <c r="H58" s="24">
        <v>58</v>
      </c>
      <c r="I58" s="24">
        <f t="shared" si="0"/>
        <v>52.163080000000001</v>
      </c>
    </row>
    <row r="59" spans="1:9" x14ac:dyDescent="0.25">
      <c r="A59" s="24" t="s">
        <v>45</v>
      </c>
      <c r="B59" s="24" t="s">
        <v>90</v>
      </c>
      <c r="C59" s="24">
        <v>110</v>
      </c>
      <c r="D59" s="24">
        <v>1</v>
      </c>
      <c r="E59" s="26">
        <v>450918433489352</v>
      </c>
      <c r="H59" s="24">
        <v>59</v>
      </c>
      <c r="I59" s="24">
        <f t="shared" si="0"/>
        <v>49.895119999999999</v>
      </c>
    </row>
    <row r="60" spans="1:9" x14ac:dyDescent="0.25">
      <c r="A60" s="24" t="s">
        <v>45</v>
      </c>
      <c r="B60" s="24" t="s">
        <v>91</v>
      </c>
      <c r="C60" s="24">
        <v>105</v>
      </c>
      <c r="D60" s="24">
        <v>1</v>
      </c>
      <c r="E60" s="26">
        <v>450918850148958</v>
      </c>
      <c r="H60" s="24">
        <v>60</v>
      </c>
      <c r="I60" s="24">
        <f t="shared" si="0"/>
        <v>47.627159999999996</v>
      </c>
    </row>
    <row r="61" spans="1:9" x14ac:dyDescent="0.25">
      <c r="A61" s="24" t="s">
        <v>45</v>
      </c>
      <c r="B61" s="24" t="s">
        <v>92</v>
      </c>
      <c r="C61" s="24">
        <v>100</v>
      </c>
      <c r="D61" s="24">
        <v>1</v>
      </c>
      <c r="E61" s="26">
        <v>450919266812731</v>
      </c>
      <c r="H61" s="24">
        <v>61</v>
      </c>
      <c r="I61" s="24">
        <f t="shared" si="0"/>
        <v>45.359200000000001</v>
      </c>
    </row>
    <row r="62" spans="1:9" x14ac:dyDescent="0.25">
      <c r="A62" s="24" t="s">
        <v>45</v>
      </c>
      <c r="B62" s="24" t="s">
        <v>93</v>
      </c>
      <c r="C62" s="24">
        <v>95</v>
      </c>
      <c r="D62" s="24">
        <v>1</v>
      </c>
      <c r="E62" s="26">
        <v>450919683465741</v>
      </c>
      <c r="H62" s="24">
        <v>62</v>
      </c>
      <c r="I62" s="24">
        <f t="shared" si="0"/>
        <v>43.091239999999999</v>
      </c>
    </row>
    <row r="63" spans="1:9" x14ac:dyDescent="0.25">
      <c r="A63" s="24" t="s">
        <v>45</v>
      </c>
      <c r="B63" s="24" t="s">
        <v>94</v>
      </c>
      <c r="C63" s="24">
        <v>95</v>
      </c>
      <c r="D63" s="24">
        <v>1</v>
      </c>
      <c r="E63" s="26">
        <v>450920100123843</v>
      </c>
      <c r="H63" s="24">
        <v>63</v>
      </c>
      <c r="I63" s="24">
        <f t="shared" si="0"/>
        <v>43.091239999999999</v>
      </c>
    </row>
    <row r="64" spans="1:9" x14ac:dyDescent="0.25">
      <c r="A64" s="24" t="s">
        <v>45</v>
      </c>
      <c r="B64" s="24" t="s">
        <v>95</v>
      </c>
      <c r="C64" s="24">
        <v>90</v>
      </c>
      <c r="D64" s="24">
        <v>1</v>
      </c>
      <c r="E64" s="26">
        <v>450920516780671</v>
      </c>
      <c r="H64" s="24">
        <v>64</v>
      </c>
      <c r="I64" s="24">
        <f t="shared" si="0"/>
        <v>40.823279999999997</v>
      </c>
    </row>
    <row r="65" spans="1:9" x14ac:dyDescent="0.25">
      <c r="A65" s="24" t="s">
        <v>45</v>
      </c>
      <c r="B65" s="24" t="s">
        <v>96</v>
      </c>
      <c r="C65" s="24">
        <v>85</v>
      </c>
      <c r="D65" s="24">
        <v>1</v>
      </c>
      <c r="E65" s="26">
        <v>450920933446412</v>
      </c>
      <c r="H65" s="24">
        <v>65</v>
      </c>
      <c r="I65" s="24">
        <f t="shared" ref="I65:I71" si="1">C65*0.453592</f>
        <v>38.555320000000002</v>
      </c>
    </row>
    <row r="66" spans="1:9" x14ac:dyDescent="0.25">
      <c r="A66" s="24" t="s">
        <v>45</v>
      </c>
      <c r="B66" s="24" t="s">
        <v>97</v>
      </c>
      <c r="C66" s="24">
        <v>85</v>
      </c>
      <c r="D66" s="24">
        <v>1</v>
      </c>
      <c r="E66" s="26">
        <v>450921350106829</v>
      </c>
      <c r="H66" s="24">
        <v>66</v>
      </c>
      <c r="I66" s="24">
        <f t="shared" si="1"/>
        <v>38.555320000000002</v>
      </c>
    </row>
    <row r="67" spans="1:9" x14ac:dyDescent="0.25">
      <c r="A67" s="24" t="s">
        <v>45</v>
      </c>
      <c r="B67" s="24" t="s">
        <v>98</v>
      </c>
      <c r="C67" s="24">
        <v>85</v>
      </c>
      <c r="D67" s="24">
        <v>1</v>
      </c>
      <c r="E67" s="26">
        <v>450921766763773</v>
      </c>
      <c r="H67" s="24">
        <v>67</v>
      </c>
      <c r="I67" s="24">
        <f t="shared" si="1"/>
        <v>38.555320000000002</v>
      </c>
    </row>
    <row r="68" spans="1:9" x14ac:dyDescent="0.25">
      <c r="A68" s="24" t="s">
        <v>45</v>
      </c>
      <c r="B68" s="24" t="s">
        <v>99</v>
      </c>
      <c r="C68" s="24">
        <v>80</v>
      </c>
      <c r="D68" s="24">
        <v>1</v>
      </c>
      <c r="E68" s="26">
        <v>450922183419444</v>
      </c>
      <c r="H68" s="24">
        <v>68</v>
      </c>
      <c r="I68" s="24">
        <f t="shared" si="1"/>
        <v>36.28736</v>
      </c>
    </row>
    <row r="69" spans="1:9" x14ac:dyDescent="0.25">
      <c r="A69" s="24" t="s">
        <v>45</v>
      </c>
      <c r="B69" s="24" t="s">
        <v>100</v>
      </c>
      <c r="C69" s="24">
        <v>85</v>
      </c>
      <c r="D69" s="24">
        <v>1</v>
      </c>
      <c r="E69" s="26">
        <v>450922600081481</v>
      </c>
      <c r="H69" s="24">
        <v>69</v>
      </c>
      <c r="I69" s="24">
        <f t="shared" si="1"/>
        <v>38.555320000000002</v>
      </c>
    </row>
    <row r="70" spans="1:9" x14ac:dyDescent="0.25">
      <c r="A70" s="24" t="s">
        <v>45</v>
      </c>
      <c r="B70" s="24" t="s">
        <v>101</v>
      </c>
      <c r="C70" s="24">
        <v>80</v>
      </c>
      <c r="D70" s="24">
        <v>1</v>
      </c>
      <c r="E70" s="26">
        <v>450923016739005</v>
      </c>
      <c r="H70" s="24">
        <v>70</v>
      </c>
      <c r="I70" s="24">
        <f t="shared" si="1"/>
        <v>36.28736</v>
      </c>
    </row>
    <row r="71" spans="1:9" x14ac:dyDescent="0.25">
      <c r="A71" s="24" t="s">
        <v>45</v>
      </c>
      <c r="B71" s="24" t="s">
        <v>102</v>
      </c>
      <c r="C71" s="24">
        <v>75</v>
      </c>
      <c r="D71" s="24">
        <v>1</v>
      </c>
      <c r="E71" s="26">
        <v>450923433410185</v>
      </c>
      <c r="H71" s="24">
        <v>71</v>
      </c>
      <c r="I71" s="24">
        <f t="shared" si="1"/>
        <v>34.019399999999997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/>
  </sheetViews>
  <sheetFormatPr defaultRowHeight="15" x14ac:dyDescent="0.25"/>
  <cols>
    <col min="1" max="2" width="18.85546875" bestFit="1" customWidth="1"/>
    <col min="3" max="4" width="14.7109375" bestFit="1" customWidth="1"/>
  </cols>
  <sheetData>
    <row r="1" spans="1:8" x14ac:dyDescent="0.25">
      <c r="A1" s="41" t="s">
        <v>0</v>
      </c>
      <c r="B1" s="39" t="s">
        <v>124</v>
      </c>
      <c r="C1" s="39" t="s">
        <v>122</v>
      </c>
      <c r="D1" s="39" t="s">
        <v>123</v>
      </c>
    </row>
    <row r="2" spans="1:8" x14ac:dyDescent="0.25">
      <c r="A2" s="1">
        <v>1</v>
      </c>
      <c r="B2" s="40">
        <v>11.34</v>
      </c>
      <c r="C2" s="40">
        <v>2.27</v>
      </c>
      <c r="D2" s="40">
        <v>4</v>
      </c>
      <c r="F2" s="32"/>
      <c r="G2" s="1"/>
      <c r="H2" s="1"/>
    </row>
    <row r="3" spans="1:8" x14ac:dyDescent="0.25">
      <c r="A3" s="1">
        <v>1</v>
      </c>
      <c r="B3" s="40">
        <v>22.68</v>
      </c>
      <c r="C3" s="40">
        <v>2.19</v>
      </c>
      <c r="D3" s="40">
        <v>10</v>
      </c>
      <c r="F3" s="32"/>
      <c r="G3" s="1"/>
      <c r="H3" s="1"/>
    </row>
    <row r="4" spans="1:8" x14ac:dyDescent="0.25">
      <c r="A4" s="1">
        <v>2</v>
      </c>
      <c r="B4" s="40">
        <v>9.07</v>
      </c>
      <c r="C4" s="40">
        <v>9.07</v>
      </c>
      <c r="D4" s="40">
        <v>1</v>
      </c>
      <c r="F4" s="32"/>
      <c r="G4" s="1"/>
      <c r="H4" s="1"/>
    </row>
    <row r="5" spans="1:8" x14ac:dyDescent="0.25">
      <c r="A5" s="1">
        <v>2</v>
      </c>
      <c r="B5" s="40">
        <v>18.14</v>
      </c>
      <c r="C5" s="40">
        <v>3.5</v>
      </c>
      <c r="D5" s="40">
        <v>5</v>
      </c>
    </row>
    <row r="6" spans="1:8" x14ac:dyDescent="0.25">
      <c r="A6" s="1">
        <v>2</v>
      </c>
      <c r="B6" s="40">
        <v>4.54</v>
      </c>
      <c r="C6" s="40">
        <v>2.27</v>
      </c>
      <c r="D6" s="40">
        <v>2</v>
      </c>
    </row>
    <row r="7" spans="1:8" x14ac:dyDescent="0.25">
      <c r="A7" s="1">
        <v>3</v>
      </c>
      <c r="B7" s="40">
        <v>11.34</v>
      </c>
      <c r="C7" s="40">
        <v>0.88</v>
      </c>
      <c r="D7" s="40">
        <v>3</v>
      </c>
    </row>
    <row r="8" spans="1:8" x14ac:dyDescent="0.25">
      <c r="A8" s="1">
        <v>3</v>
      </c>
      <c r="B8" s="40">
        <v>29.48</v>
      </c>
      <c r="C8" s="40">
        <v>1.61</v>
      </c>
      <c r="D8" s="40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tabSelected="1" zoomScale="90" zoomScaleNormal="90" workbookViewId="0">
      <selection activeCell="C22" sqref="C22:G30"/>
    </sheetView>
  </sheetViews>
  <sheetFormatPr defaultRowHeight="15" x14ac:dyDescent="0.25"/>
  <cols>
    <col min="1" max="1" width="17.85546875" bestFit="1" customWidth="1"/>
    <col min="2" max="2" width="11.140625" customWidth="1"/>
    <col min="3" max="4" width="19.140625" bestFit="1" customWidth="1"/>
    <col min="5" max="5" width="13.42578125" bestFit="1" customWidth="1"/>
    <col min="6" max="6" width="13.28515625" bestFit="1" customWidth="1"/>
    <col min="7" max="7" width="12" bestFit="1" customWidth="1"/>
    <col min="8" max="8" width="6.7109375" bestFit="1" customWidth="1"/>
    <col min="9" max="9" width="9.140625" bestFit="1" customWidth="1"/>
    <col min="10" max="10" width="6.28515625" customWidth="1"/>
    <col min="11" max="14" width="14.7109375" bestFit="1" customWidth="1"/>
    <col min="15" max="15" width="13.5703125" bestFit="1" customWidth="1"/>
    <col min="16" max="16" width="14.28515625" bestFit="1" customWidth="1"/>
  </cols>
  <sheetData>
    <row r="1" spans="1:16" x14ac:dyDescent="0.25">
      <c r="A1" t="s">
        <v>103</v>
      </c>
      <c r="B1">
        <v>1</v>
      </c>
    </row>
    <row r="2" spans="1:16" x14ac:dyDescent="0.25">
      <c r="A2" t="s">
        <v>104</v>
      </c>
      <c r="B2" s="16">
        <v>45089</v>
      </c>
    </row>
    <row r="3" spans="1:16" x14ac:dyDescent="0.25">
      <c r="A3" t="s">
        <v>105</v>
      </c>
    </row>
    <row r="4" spans="1:16" x14ac:dyDescent="0.25">
      <c r="A4" s="9" t="s">
        <v>9</v>
      </c>
      <c r="B4" s="12" t="s">
        <v>16</v>
      </c>
      <c r="C4" s="13" t="s">
        <v>17</v>
      </c>
      <c r="D4" s="22" t="s">
        <v>39</v>
      </c>
      <c r="E4" s="2"/>
      <c r="F4" s="6" t="s">
        <v>0</v>
      </c>
      <c r="G4" s="7" t="s">
        <v>1</v>
      </c>
    </row>
    <row r="5" spans="1:16" x14ac:dyDescent="0.25">
      <c r="A5" s="10" t="s">
        <v>10</v>
      </c>
      <c r="B5" t="s">
        <v>40</v>
      </c>
      <c r="C5" s="3" t="s">
        <v>41</v>
      </c>
      <c r="D5" s="23">
        <v>2.8472222222222222E-2</v>
      </c>
      <c r="E5" s="10" t="s">
        <v>14</v>
      </c>
      <c r="F5" s="16">
        <v>45089</v>
      </c>
      <c r="G5" s="17">
        <v>0.42569444444444443</v>
      </c>
      <c r="I5" s="27"/>
      <c r="J5" s="27"/>
    </row>
    <row r="6" spans="1:16" x14ac:dyDescent="0.25">
      <c r="A6" s="10" t="s">
        <v>11</v>
      </c>
      <c r="B6" t="s">
        <v>42</v>
      </c>
      <c r="C6" s="3" t="s">
        <v>41</v>
      </c>
      <c r="D6" s="23">
        <v>3.1944444444444449E-2</v>
      </c>
      <c r="E6" s="11" t="s">
        <v>13</v>
      </c>
      <c r="F6" s="20">
        <v>45092</v>
      </c>
      <c r="G6" s="21">
        <v>0.375</v>
      </c>
    </row>
    <row r="7" spans="1:16" x14ac:dyDescent="0.25">
      <c r="A7" s="11" t="s">
        <v>12</v>
      </c>
      <c r="B7" s="4" t="s">
        <v>43</v>
      </c>
      <c r="C7" s="5" t="s">
        <v>44</v>
      </c>
      <c r="D7" s="23">
        <v>7.9166666666666663E-2</v>
      </c>
    </row>
    <row r="9" spans="1:16" x14ac:dyDescent="0.25">
      <c r="A9" s="28" t="s">
        <v>0</v>
      </c>
      <c r="B9" s="29" t="s">
        <v>37</v>
      </c>
      <c r="C9" s="29" t="s">
        <v>106</v>
      </c>
      <c r="D9" s="29" t="s">
        <v>107</v>
      </c>
      <c r="E9" s="30" t="s">
        <v>108</v>
      </c>
      <c r="F9" s="29" t="s">
        <v>109</v>
      </c>
      <c r="G9" s="30" t="s">
        <v>110</v>
      </c>
      <c r="H9" s="30" t="s">
        <v>111</v>
      </c>
      <c r="I9" s="30" t="s">
        <v>112</v>
      </c>
      <c r="J9" s="30" t="s">
        <v>113</v>
      </c>
      <c r="K9" s="30" t="s">
        <v>114</v>
      </c>
      <c r="L9" s="30" t="s">
        <v>115</v>
      </c>
      <c r="M9" s="30" t="s">
        <v>116</v>
      </c>
      <c r="N9" s="30" t="s">
        <v>117</v>
      </c>
      <c r="O9" s="30" t="s">
        <v>118</v>
      </c>
      <c r="P9" s="31" t="s">
        <v>119</v>
      </c>
    </row>
    <row r="10" spans="1:16" x14ac:dyDescent="0.25">
      <c r="A10" s="32">
        <v>1</v>
      </c>
      <c r="B10" s="1">
        <f>24.99+25.2</f>
        <v>50.19</v>
      </c>
      <c r="C10" s="1">
        <v>34.090000000000003</v>
      </c>
      <c r="D10" s="1">
        <f>B10-C10</f>
        <v>16.099999999999994</v>
      </c>
      <c r="E10" s="33">
        <v>28.08</v>
      </c>
      <c r="F10" s="33">
        <v>2.76</v>
      </c>
      <c r="G10" s="33">
        <v>24.99</v>
      </c>
      <c r="H10" s="33">
        <v>2.5453905775000027</v>
      </c>
      <c r="I10" s="33">
        <f>(H10/F10)*100</f>
        <v>92.22429628623199</v>
      </c>
      <c r="J10" s="33">
        <v>3.95</v>
      </c>
      <c r="K10" s="33">
        <v>3.67</v>
      </c>
      <c r="L10" s="33">
        <v>18024.45</v>
      </c>
      <c r="M10" s="33">
        <v>32568.1</v>
      </c>
      <c r="N10" s="33">
        <f>(L10/M10)*100</f>
        <v>55.343879440311227</v>
      </c>
      <c r="O10" s="33">
        <f>G10/(M10/1000)</f>
        <v>0.76731525633979258</v>
      </c>
      <c r="P10" s="34">
        <f>E10/(M10/1000)</f>
        <v>0.8621933732701631</v>
      </c>
    </row>
    <row r="11" spans="1:16" x14ac:dyDescent="0.25">
      <c r="A11" s="32">
        <v>2</v>
      </c>
      <c r="B11" s="1">
        <f>23.7+21.6</f>
        <v>45.3</v>
      </c>
      <c r="C11" s="1">
        <v>31.659999999999997</v>
      </c>
      <c r="D11" s="1">
        <f t="shared" ref="D11:D12" si="0">B11-C11</f>
        <v>13.64</v>
      </c>
      <c r="E11" s="33">
        <v>38.450000000000003</v>
      </c>
      <c r="F11" s="33">
        <v>3.8</v>
      </c>
      <c r="G11" s="33">
        <v>32.83</v>
      </c>
      <c r="H11" s="33">
        <v>3.3230860087499963</v>
      </c>
      <c r="I11" s="33">
        <f t="shared" ref="I11:I12" si="1">(H11/F11)*100</f>
        <v>87.449631809210445</v>
      </c>
      <c r="J11" s="33">
        <v>4.05</v>
      </c>
      <c r="K11" s="33">
        <v>5.5</v>
      </c>
      <c r="L11" s="33">
        <v>24355.497181799994</v>
      </c>
      <c r="M11" s="33">
        <v>44507.43</v>
      </c>
      <c r="N11" s="33">
        <f t="shared" ref="N11:N12" si="2">(L11/M11)*100</f>
        <v>54.722317558663789</v>
      </c>
      <c r="O11" s="33">
        <f t="shared" ref="O11:O12" si="3">G11/(M11/1000)</f>
        <v>0.73762964970118472</v>
      </c>
      <c r="P11" s="34">
        <f t="shared" ref="P11:P12" si="4">E11/(M11/1000)</f>
        <v>0.86390070152331877</v>
      </c>
    </row>
    <row r="12" spans="1:16" x14ac:dyDescent="0.25">
      <c r="A12" s="32">
        <v>3</v>
      </c>
      <c r="B12" s="1">
        <f>22.55+21.88</f>
        <v>44.43</v>
      </c>
      <c r="C12" s="1">
        <v>39.89</v>
      </c>
      <c r="D12" s="1">
        <f t="shared" si="0"/>
        <v>4.5399999999999991</v>
      </c>
      <c r="E12" s="33">
        <v>62.4</v>
      </c>
      <c r="F12" s="33">
        <v>6.09</v>
      </c>
      <c r="G12" s="33">
        <v>54.06</v>
      </c>
      <c r="H12" s="33">
        <v>5.5433726249999946</v>
      </c>
      <c r="I12" s="33">
        <f t="shared" si="1"/>
        <v>91.02418103448268</v>
      </c>
      <c r="J12" s="33">
        <v>4.03</v>
      </c>
      <c r="K12" s="33">
        <v>7.37</v>
      </c>
      <c r="L12" s="33">
        <v>38951.85</v>
      </c>
      <c r="M12" s="33">
        <v>79560.035511999973</v>
      </c>
      <c r="N12" s="33">
        <f t="shared" si="2"/>
        <v>48.959065628024916</v>
      </c>
      <c r="O12" s="33">
        <f t="shared" si="3"/>
        <v>0.6794868761948476</v>
      </c>
      <c r="P12" s="34">
        <f t="shared" si="4"/>
        <v>0.78431337540803714</v>
      </c>
    </row>
    <row r="13" spans="1:16" x14ac:dyDescent="0.25">
      <c r="A13" s="32"/>
      <c r="B13" s="1"/>
      <c r="C13" s="1"/>
      <c r="D13" s="1"/>
      <c r="E13" s="33"/>
      <c r="F13" s="33"/>
      <c r="G13" s="33"/>
      <c r="H13" s="33"/>
      <c r="I13" s="33"/>
      <c r="J13" s="33"/>
      <c r="K13" s="33"/>
      <c r="L13" s="33"/>
      <c r="M13" s="33"/>
      <c r="N13" s="1"/>
      <c r="P13" s="3"/>
    </row>
    <row r="14" spans="1:16" x14ac:dyDescent="0.25">
      <c r="A14" s="32"/>
      <c r="B14" s="1"/>
      <c r="C14" s="1"/>
      <c r="D14" s="1"/>
      <c r="E14" s="33"/>
      <c r="F14" s="33"/>
      <c r="G14" s="33"/>
      <c r="H14" s="33"/>
      <c r="I14" s="33"/>
      <c r="J14" s="33"/>
      <c r="K14" s="33"/>
      <c r="L14" s="33"/>
      <c r="M14" s="33"/>
      <c r="N14" s="1"/>
      <c r="P14" s="3"/>
    </row>
    <row r="15" spans="1:16" x14ac:dyDescent="0.25">
      <c r="A15" s="35" t="s">
        <v>120</v>
      </c>
      <c r="B15" s="33">
        <f>AVERAGE(B10:B13)</f>
        <v>46.639999999999993</v>
      </c>
      <c r="C15" s="33">
        <f t="shared" ref="C15:D15" si="5">AVERAGE(C10:C13)</f>
        <v>35.213333333333331</v>
      </c>
      <c r="D15" s="33">
        <f t="shared" si="5"/>
        <v>11.426666666666664</v>
      </c>
      <c r="E15" s="33">
        <f>AVERAGE(E10:E13)</f>
        <v>42.976666666666667</v>
      </c>
      <c r="F15" s="33">
        <f>AVERAGE(F10:F13)</f>
        <v>4.2166666666666659</v>
      </c>
      <c r="G15" s="33">
        <f t="shared" ref="G15:P15" si="6">AVERAGE(G10:G13)</f>
        <v>37.293333333333329</v>
      </c>
      <c r="H15" s="33">
        <f t="shared" si="6"/>
        <v>3.8039497370833311</v>
      </c>
      <c r="I15" s="33">
        <f t="shared" si="6"/>
        <v>90.232703043308376</v>
      </c>
      <c r="J15" s="33">
        <f t="shared" si="6"/>
        <v>4.0100000000000007</v>
      </c>
      <c r="K15" s="33">
        <f t="shared" si="6"/>
        <v>5.5133333333333328</v>
      </c>
      <c r="L15" s="33">
        <f t="shared" si="6"/>
        <v>27110.599060599998</v>
      </c>
      <c r="M15" s="33">
        <f t="shared" si="6"/>
        <v>52211.855170666655</v>
      </c>
      <c r="N15" s="33">
        <f t="shared" si="6"/>
        <v>53.008420875666644</v>
      </c>
      <c r="O15" s="33">
        <f t="shared" si="6"/>
        <v>0.72814392741194167</v>
      </c>
      <c r="P15" s="33">
        <f t="shared" si="6"/>
        <v>0.83680248340050634</v>
      </c>
    </row>
    <row r="16" spans="1:16" x14ac:dyDescent="0.25">
      <c r="A16" s="36" t="s">
        <v>121</v>
      </c>
      <c r="B16" s="37">
        <f>_xlfn.STDEV.P(B10:B13)</f>
        <v>2.5352317448312292</v>
      </c>
      <c r="C16" s="37">
        <f>_xlfn.STDEV.P(C10:C13)</f>
        <v>3.452499899428755</v>
      </c>
      <c r="D16" s="37">
        <f>_xlfn.STDEV.P(D10:D13)</f>
        <v>4.9720909976476593</v>
      </c>
      <c r="E16" s="37">
        <f>_xlfn.STDEV.P(E10:E13)</f>
        <v>14.372047716159146</v>
      </c>
      <c r="F16" s="37">
        <f t="shared" ref="F16:P16" si="7">_xlfn.STDEV.P(F10:F13)</f>
        <v>1.3910267990069636</v>
      </c>
      <c r="G16" s="37">
        <f t="shared" si="7"/>
        <v>12.280261488348778</v>
      </c>
      <c r="H16" s="37">
        <f t="shared" si="7"/>
        <v>1.2702746509326339</v>
      </c>
      <c r="I16" s="37">
        <f t="shared" si="7"/>
        <v>2.0280011957455129</v>
      </c>
      <c r="J16" s="37">
        <f t="shared" si="7"/>
        <v>4.3204937989385635E-2</v>
      </c>
      <c r="K16" s="37">
        <f t="shared" si="7"/>
        <v>1.5105480977299448</v>
      </c>
      <c r="L16" s="37">
        <f t="shared" si="7"/>
        <v>8762.8746220223638</v>
      </c>
      <c r="M16" s="37">
        <f t="shared" si="7"/>
        <v>19942.903937638126</v>
      </c>
      <c r="N16" s="37">
        <f t="shared" si="7"/>
        <v>2.8745484554832812</v>
      </c>
      <c r="O16" s="37">
        <f t="shared" si="7"/>
        <v>3.6477758385375272E-2</v>
      </c>
      <c r="P16" s="37">
        <f t="shared" si="7"/>
        <v>3.7121948456628064E-2</v>
      </c>
    </row>
    <row r="21" spans="2:14" x14ac:dyDescent="0.25">
      <c r="B21">
        <v>0.2</v>
      </c>
    </row>
    <row r="22" spans="2:14" x14ac:dyDescent="0.25">
      <c r="B22" s="1"/>
      <c r="C22" s="1" t="s">
        <v>129</v>
      </c>
      <c r="D22" s="1" t="s">
        <v>128</v>
      </c>
      <c r="E22" s="1" t="s">
        <v>125</v>
      </c>
      <c r="F22" s="1" t="s">
        <v>126</v>
      </c>
      <c r="G22" s="1" t="s">
        <v>127</v>
      </c>
    </row>
    <row r="23" spans="2:14" x14ac:dyDescent="0.25">
      <c r="C23" s="1">
        <v>1</v>
      </c>
      <c r="D23" s="33">
        <v>46.639999999999993</v>
      </c>
      <c r="E23" s="27">
        <v>75.500285877644373</v>
      </c>
      <c r="F23" s="33">
        <v>0.45283018867924535</v>
      </c>
      <c r="G23" s="43">
        <f>B21/B15</f>
        <v>4.2881646655231571E-3</v>
      </c>
      <c r="K23">
        <v>0.88</v>
      </c>
      <c r="L23">
        <f>K23*24</f>
        <v>21.12</v>
      </c>
      <c r="M23">
        <f>L23/B15</f>
        <v>0.45283018867924535</v>
      </c>
    </row>
    <row r="24" spans="2:14" x14ac:dyDescent="0.25">
      <c r="C24" s="1">
        <v>2</v>
      </c>
      <c r="D24" s="33">
        <v>48.7</v>
      </c>
      <c r="E24" s="27">
        <v>81.663244353182748</v>
      </c>
      <c r="F24" s="33">
        <v>0.43367556468172486</v>
      </c>
      <c r="G24" s="43">
        <v>4.1067761806981521E-3</v>
      </c>
      <c r="K24">
        <v>0.88</v>
      </c>
      <c r="L24">
        <f>K24*24</f>
        <v>21.12</v>
      </c>
      <c r="M24">
        <f>L24/N24</f>
        <v>0.43367556468172486</v>
      </c>
      <c r="N24">
        <v>48.7</v>
      </c>
    </row>
    <row r="25" spans="2:14" x14ac:dyDescent="0.25">
      <c r="C25" s="1">
        <v>3</v>
      </c>
      <c r="D25" s="33">
        <v>45.435000000000002</v>
      </c>
      <c r="E25" s="27">
        <v>93.782326400352147</v>
      </c>
      <c r="F25" s="33">
        <v>0.92967976229778804</v>
      </c>
      <c r="G25" s="43">
        <v>4.4018928139099812E-3</v>
      </c>
      <c r="K25">
        <v>1.76</v>
      </c>
      <c r="L25">
        <f>K25*24</f>
        <v>42.24</v>
      </c>
      <c r="M25">
        <f t="shared" ref="M25:M26" si="8">L25/N25</f>
        <v>0.92967976229778804</v>
      </c>
      <c r="N25">
        <v>45.435000000000002</v>
      </c>
    </row>
    <row r="26" spans="2:14" x14ac:dyDescent="0.25">
      <c r="C26" s="1">
        <v>4</v>
      </c>
      <c r="D26" s="33">
        <v>52.524999999999999</v>
      </c>
      <c r="E26" s="27">
        <v>106.50166587339362</v>
      </c>
      <c r="F26" s="33">
        <v>1.6083769633507854</v>
      </c>
      <c r="G26" s="43">
        <v>3.8077106139933368E-3</v>
      </c>
      <c r="K26">
        <v>3.52</v>
      </c>
      <c r="L26">
        <f>K26*24</f>
        <v>84.48</v>
      </c>
      <c r="M26">
        <f t="shared" si="8"/>
        <v>1.6083769633507854</v>
      </c>
      <c r="N26">
        <v>52.524999999999999</v>
      </c>
    </row>
    <row r="27" spans="2:14" x14ac:dyDescent="0.25">
      <c r="C27" s="1">
        <v>5</v>
      </c>
      <c r="D27" s="33">
        <v>49.416666666666664</v>
      </c>
      <c r="E27" s="27">
        <v>90.118043844856658</v>
      </c>
      <c r="F27" s="33">
        <v>1.7095446880269816</v>
      </c>
      <c r="G27" s="43">
        <v>6.0708263069139965E-3</v>
      </c>
      <c r="K27">
        <v>3.52</v>
      </c>
      <c r="L27">
        <f>K27*24</f>
        <v>84.48</v>
      </c>
      <c r="M27">
        <f>L27/N27</f>
        <v>1.7095446880269816</v>
      </c>
      <c r="N27">
        <v>49.416666666666664</v>
      </c>
    </row>
    <row r="30" spans="2:14" x14ac:dyDescent="0.25">
      <c r="G30" s="42">
        <f>AVERAGE(G25:G27)</f>
        <v>4.7601432449391051E-3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 φαγητο</vt:lpstr>
      <vt:lpstr>Ροόμετρο</vt:lpstr>
      <vt:lpstr>Δεξαμενή</vt:lpstr>
      <vt:lpstr>Live Weight</vt:lpstr>
      <vt:lpstr>Consumption rates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2023-12-14T23:14:07Z</dcterms:modified>
</cp:coreProperties>
</file>