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ippes\Desktop\Υδρολυση\My eco 1st experimental cycle\Myeco Experiment 3\"/>
    </mc:Choice>
  </mc:AlternateContent>
  <xr:revisionPtr revIDLastSave="0" documentId="13_ncr:1_{E38DD07B-F8E6-426E-9742-DD7E8431746D}" xr6:coauthVersionLast="47" xr6:coauthVersionMax="47" xr10:uidLastSave="{00000000-0000-0000-0000-000000000000}"/>
  <bookViews>
    <workbookView xWindow="390" yWindow="390" windowWidth="15375" windowHeight="12540" activeTab="3" xr2:uid="{00000000-000D-0000-FFFF-FFFF00000000}"/>
  </bookViews>
  <sheets>
    <sheet name="Log" sheetId="1" r:id="rId1"/>
    <sheet name="Λεσχη" sheetId="6" r:id="rId2"/>
    <sheet name="Ροόμετρο" sheetId="8" r:id="rId3"/>
    <sheet name="Δεξαμενή" sheetId="7" r:id="rId4"/>
    <sheet name="Live weight " sheetId="9" r:id="rId5"/>
    <sheet name="Consumption rates" sheetId="10" r:id="rId6"/>
    <sheet name="Analyses" sheetId="5" r:id="rId7"/>
  </sheets>
  <calcPr calcId="191029"/>
  <extLst>
    <ext uri="GoogleSheetsCustomDataVersion2">
      <go:sheetsCustomData xmlns:go="http://customooxmlschemas.google.com/" r:id="rId9" roundtripDataChecksum="lzzzDpY4wZctMtlOBgF1wikVFm5gDXUpxL5LwTS2+P0="/>
    </ext>
  </extLst>
</workbook>
</file>

<file path=xl/calcChain.xml><?xml version="1.0" encoding="utf-8"?>
<calcChain xmlns="http://schemas.openxmlformats.org/spreadsheetml/2006/main">
  <c r="I10" i="5" l="1"/>
  <c r="I11" i="5"/>
  <c r="I12" i="5"/>
  <c r="I13" i="5"/>
  <c r="J27" i="1" l="1"/>
  <c r="I27" i="1"/>
  <c r="K26" i="1"/>
  <c r="J26" i="1"/>
  <c r="I26" i="1"/>
  <c r="K25" i="1"/>
  <c r="J25" i="1"/>
  <c r="I25" i="1"/>
  <c r="K24" i="1"/>
  <c r="I24" i="1"/>
  <c r="J24" i="1" s="1"/>
  <c r="G15" i="5" l="1"/>
  <c r="P13" i="5" l="1"/>
  <c r="O13" i="5"/>
  <c r="P10" i="5" l="1"/>
  <c r="O10" i="5"/>
  <c r="E55" i="9" l="1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F24" i="9" s="1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F53" i="9" l="1"/>
  <c r="F6" i="9"/>
  <c r="F49" i="9"/>
  <c r="F29" i="9"/>
  <c r="F77" i="9"/>
  <c r="F72" i="9"/>
  <c r="F1" i="9"/>
  <c r="M15" i="5"/>
  <c r="L15" i="5"/>
  <c r="N13" i="5" l="1"/>
  <c r="P11" i="5" l="1"/>
  <c r="P12" i="5"/>
  <c r="O11" i="5"/>
  <c r="O12" i="5"/>
  <c r="N11" i="5"/>
  <c r="N12" i="5"/>
  <c r="N10" i="5"/>
  <c r="L22" i="1"/>
  <c r="G21" i="1"/>
  <c r="G9" i="1"/>
  <c r="M16" i="5"/>
  <c r="L16" i="5"/>
  <c r="K16" i="5"/>
  <c r="J16" i="5"/>
  <c r="H16" i="5"/>
  <c r="G16" i="5"/>
  <c r="F16" i="5"/>
  <c r="E16" i="5"/>
  <c r="C16" i="5"/>
  <c r="K15" i="5"/>
  <c r="J15" i="5"/>
  <c r="H15" i="5"/>
  <c r="F15" i="5"/>
  <c r="E15" i="5"/>
  <c r="C15" i="5"/>
  <c r="D13" i="5"/>
  <c r="B12" i="5"/>
  <c r="D12" i="5" s="1"/>
  <c r="B11" i="5"/>
  <c r="D11" i="5" s="1"/>
  <c r="B10" i="5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P15" i="5" l="1"/>
  <c r="O15" i="5"/>
  <c r="O16" i="5"/>
  <c r="N16" i="5"/>
  <c r="P16" i="5"/>
  <c r="N15" i="5"/>
  <c r="I16" i="5"/>
  <c r="B16" i="5"/>
  <c r="I15" i="5"/>
  <c r="B15" i="5"/>
  <c r="D10" i="5"/>
  <c r="D16" i="5" l="1"/>
  <c r="D15" i="5"/>
</calcChain>
</file>

<file path=xl/sharedStrings.xml><?xml version="1.0" encoding="utf-8"?>
<sst xmlns="http://schemas.openxmlformats.org/spreadsheetml/2006/main" count="243" uniqueCount="165">
  <si>
    <t>Myeco Parameters</t>
  </si>
  <si>
    <t xml:space="preserve">duration </t>
  </si>
  <si>
    <t>frequency</t>
  </si>
  <si>
    <t>Τa</t>
  </si>
  <si>
    <t>Day</t>
  </si>
  <si>
    <t>Time</t>
  </si>
  <si>
    <t>Top spray</t>
  </si>
  <si>
    <t>8 sec</t>
  </si>
  <si>
    <t>1.5 hours</t>
  </si>
  <si>
    <t>Start trial</t>
  </si>
  <si>
    <t>Bottom flush</t>
  </si>
  <si>
    <t>5 sec</t>
  </si>
  <si>
    <t>`.5 hours</t>
  </si>
  <si>
    <t>End trial</t>
  </si>
  <si>
    <t>MO pump</t>
  </si>
  <si>
    <t>4 sec</t>
  </si>
  <si>
    <t>12 hous</t>
  </si>
  <si>
    <t>Ροομετρο (L)</t>
  </si>
  <si>
    <t>Δεξαμενη (L)</t>
  </si>
  <si>
    <t>Empty Tank</t>
  </si>
  <si>
    <t>Feed</t>
  </si>
  <si>
    <t>Λέσχη (φαγητά)</t>
  </si>
  <si>
    <t>Σχολιασμός Feed</t>
  </si>
  <si>
    <t>Real (kg) of Feed</t>
  </si>
  <si>
    <t>Current Before (kg)</t>
  </si>
  <si>
    <t>Current After (kg)</t>
  </si>
  <si>
    <t>Diff (kg)</t>
  </si>
  <si>
    <t>Sample</t>
  </si>
  <si>
    <t>Παρατηρήσεις</t>
  </si>
  <si>
    <t>YES</t>
  </si>
  <si>
    <t>καρπούζι και νερό τοιχώματα</t>
  </si>
  <si>
    <t>άνοιξα 2 φορές την πόρτα και έριξα νερό λογω του error sensor</t>
  </si>
  <si>
    <t>NO</t>
  </si>
  <si>
    <t>Νερό τοιχώματα</t>
  </si>
  <si>
    <t>ΝΟ</t>
  </si>
  <si>
    <t>ΥΕΣ</t>
  </si>
  <si>
    <t>ψωμί μακαρόνια ρύζι ντομάτα καρπούζι</t>
  </si>
  <si>
    <t>καρπούζι 50%</t>
  </si>
  <si>
    <t>Καρπούζι 100%</t>
  </si>
  <si>
    <t>Ψωμί μακαρόνια ρύζι λαχανικά</t>
  </si>
  <si>
    <t>Λάχανα 75%</t>
  </si>
  <si>
    <t>Λαχανικά ψωμί μακαρόνια ρύζι</t>
  </si>
  <si>
    <t>Ρύζι μακαρόνια καρπούζι πατάτες χοιρινό ντομάτα φασόλια λουκάνικα</t>
  </si>
  <si>
    <t>Καρπούζι λάχανο μακαρόνια πατάτες…</t>
  </si>
  <si>
    <t>Hours</t>
  </si>
  <si>
    <t>Ροόμετρο (L)</t>
  </si>
  <si>
    <t>Feed (kg)</t>
  </si>
  <si>
    <t>12 hours</t>
  </si>
  <si>
    <t>Food consumed (kg)</t>
  </si>
  <si>
    <t>Residue (kg)</t>
  </si>
  <si>
    <t>TS (%)</t>
  </si>
  <si>
    <t>VS (%)</t>
  </si>
  <si>
    <t>VS/TS(%)</t>
  </si>
  <si>
    <t>pH</t>
  </si>
  <si>
    <t>EC (mS/cm)</t>
  </si>
  <si>
    <t>sCOD (mg/L)</t>
  </si>
  <si>
    <t>tsCOD (mg/L)</t>
  </si>
  <si>
    <t>sCOD/tCOD (%)</t>
  </si>
  <si>
    <t>VS/tCOD (g/g)</t>
  </si>
  <si>
    <t>TS/tCOD (g/g)</t>
  </si>
  <si>
    <t>Mean</t>
  </si>
  <si>
    <t>SDV</t>
  </si>
  <si>
    <t>=Λεσχη!B2</t>
  </si>
  <si>
    <t>=Λεσχη!B3</t>
  </si>
  <si>
    <t>=Λεσχη!B4</t>
  </si>
  <si>
    <t>6/26/2023 12:14:08 PM</t>
  </si>
  <si>
    <t>6/26/2023 1:14:08 PM</t>
  </si>
  <si>
    <t>6/26/2023 2:14:08 PM</t>
  </si>
  <si>
    <t>6/26/2023 3:14:08 PM</t>
  </si>
  <si>
    <t>6/26/2023 4:14:07 PM</t>
  </si>
  <si>
    <t>6/26/2023 5:14:07 PM</t>
  </si>
  <si>
    <t>6/26/2023 6:14:07 PM</t>
  </si>
  <si>
    <t>6/26/2023 7:14:07 PM</t>
  </si>
  <si>
    <t>6/26/2023 8:14:07 PM</t>
  </si>
  <si>
    <t>6/26/2023 9:14:07 PM</t>
  </si>
  <si>
    <t>6/26/2023 10:14:07 PM</t>
  </si>
  <si>
    <t>6/26/2023 11:14:07 PM</t>
  </si>
  <si>
    <t>6/27/2023 12:14:07 AM</t>
  </si>
  <si>
    <t>6/27/2023 1:14:07 AM</t>
  </si>
  <si>
    <t>6/27/2023 2:14:07 AM</t>
  </si>
  <si>
    <t>6/27/2023 3:14:07 AM</t>
  </si>
  <si>
    <t>6/27/2023 4:14:07 AM</t>
  </si>
  <si>
    <t>6/27/2023 5:14:07 AM</t>
  </si>
  <si>
    <t>6/27/2023 6:14:06 AM</t>
  </si>
  <si>
    <t>6/27/2023 7:14:06 AM</t>
  </si>
  <si>
    <t>6/27/2023 8:14:06 AM</t>
  </si>
  <si>
    <t>6/27/2023 9:14:06 AM</t>
  </si>
  <si>
    <t>6/27/2023 10:14:06 AM</t>
  </si>
  <si>
    <t>6/27/2023 11:14:06 AM</t>
  </si>
  <si>
    <t>6/27/2023 12:14:06 PM</t>
  </si>
  <si>
    <t>6/27/2023 1:14:06 PM</t>
  </si>
  <si>
    <t>6/27/2023 2:14:06 PM</t>
  </si>
  <si>
    <t>6/27/2023 3:14:06 PM</t>
  </si>
  <si>
    <t>6/27/2023 4:14:06 PM</t>
  </si>
  <si>
    <t>6/27/2023 5:14:06 PM</t>
  </si>
  <si>
    <t>6/27/2023 6:14:06 PM</t>
  </si>
  <si>
    <t>6/27/2023 7:14:06 PM</t>
  </si>
  <si>
    <t>6/27/2023 8:14:05 PM</t>
  </si>
  <si>
    <t>6/27/2023 9:14:05 PM</t>
  </si>
  <si>
    <t>6/27/2023 10:14:05 PM</t>
  </si>
  <si>
    <t>6/27/2023 11:14:05 PM</t>
  </si>
  <si>
    <t>6/28/2023 12:14:05 AM</t>
  </si>
  <si>
    <t>6/28/2023 1:14:05 AM</t>
  </si>
  <si>
    <t>6/28/2023 2:14:05 AM</t>
  </si>
  <si>
    <t>6/28/2023 3:14:05 AM</t>
  </si>
  <si>
    <t>6/28/2023 4:14:05 AM</t>
  </si>
  <si>
    <t>6/28/2023 5:14:05 AM</t>
  </si>
  <si>
    <t>6/28/2023 6:14:05 AM</t>
  </si>
  <si>
    <t>6/28/2023 7:14:05 AM</t>
  </si>
  <si>
    <t>6/28/2023 8:14:05 AM</t>
  </si>
  <si>
    <t>6/28/2023 9:14:05 AM</t>
  </si>
  <si>
    <t>6/28/2023 10:14:04 AM</t>
  </si>
  <si>
    <t>6/28/2023 11:14:04 AM</t>
  </si>
  <si>
    <t>6/28/2023 12:14:04 PM</t>
  </si>
  <si>
    <t>6/28/2023 1:14:04 PM</t>
  </si>
  <si>
    <t>6/28/2023 2:14:04 PM</t>
  </si>
  <si>
    <t>6/28/2023 3:14:04 PM</t>
  </si>
  <si>
    <t>6/28/2023 4:14:04 PM</t>
  </si>
  <si>
    <t>6/28/2023 5:14:04 PM</t>
  </si>
  <si>
    <t>6/28/2023 6:14:04 PM</t>
  </si>
  <si>
    <t>6/28/2023 7:14:04 PM</t>
  </si>
  <si>
    <t>6/28/2023 8:14:04 PM</t>
  </si>
  <si>
    <t>6/28/2023 9:14:04 PM</t>
  </si>
  <si>
    <t>6/28/2023 10:14:04 PM</t>
  </si>
  <si>
    <t>6/28/2023 11:14:04 PM</t>
  </si>
  <si>
    <t>6/29/2023 12:14:03 AM</t>
  </si>
  <si>
    <t>6/29/2023 1:14:03 AM</t>
  </si>
  <si>
    <t>6/29/2023 2:14:03 AM</t>
  </si>
  <si>
    <t>6/29/2023 3:14:03 AM</t>
  </si>
  <si>
    <t>6/29/2023 4:14:03 AM</t>
  </si>
  <si>
    <t>6/29/2023 5:14:03 AM</t>
  </si>
  <si>
    <t>6/29/2023 6:14:03 AM</t>
  </si>
  <si>
    <t>6/29/2023 7:14:03 AM</t>
  </si>
  <si>
    <t>6/29/2023 8:14:03 AM</t>
  </si>
  <si>
    <t>6/29/2023 9:14:03 AM</t>
  </si>
  <si>
    <t>6/29/2023 10:14:03 AM</t>
  </si>
  <si>
    <t>6/29/2023 11:14:03 AM</t>
  </si>
  <si>
    <t>6/29/2023 12:14:03 PM</t>
  </si>
  <si>
    <t>6/29/2023 1:14:02 PM</t>
  </si>
  <si>
    <t>6/29/2023 2:14:02 PM</t>
  </si>
  <si>
    <t>6/29/2023 3:14:02 PM</t>
  </si>
  <si>
    <t>6/29/2023 4:14:02 PM</t>
  </si>
  <si>
    <t>6/29/2023 5:14:02 PM</t>
  </si>
  <si>
    <t>6/29/2023 6:14:02 PM</t>
  </si>
  <si>
    <t>6/29/2023 7:14:02 PM</t>
  </si>
  <si>
    <t>6/29/2023 8:14:02 PM</t>
  </si>
  <si>
    <t>6/29/2023 9:14:02 PM</t>
  </si>
  <si>
    <t>6/29/2023 10:14:02 PM</t>
  </si>
  <si>
    <t>6/29/2023 11:14:02 PM</t>
  </si>
  <si>
    <t>6/30/2023 12:14:02 AM</t>
  </si>
  <si>
    <t>6/30/2023 1:14:02 AM</t>
  </si>
  <si>
    <t>6/30/2023 2:14:01 AM</t>
  </si>
  <si>
    <t>6/30/2023 3:14:01 AM</t>
  </si>
  <si>
    <t>6/30/2023 4:14:01 AM</t>
  </si>
  <si>
    <t>6/30/2023 5:14:01 AM</t>
  </si>
  <si>
    <t>6/30/2023 6:14:01 AM</t>
  </si>
  <si>
    <t>6/30/2023 7:14:01 AM</t>
  </si>
  <si>
    <t>6/30/2023 8:14:01 AM</t>
  </si>
  <si>
    <t>6/30/2023 9:14:01 AM</t>
  </si>
  <si>
    <t>6/30/2023 10:14:01 AM</t>
  </si>
  <si>
    <t>TS (g/L)</t>
  </si>
  <si>
    <t>VS (g/L)</t>
  </si>
  <si>
    <t>food consumed (kg)</t>
  </si>
  <si>
    <t>rate (kg/h)</t>
  </si>
  <si>
    <t>duration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</si>
</sst>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AEABAB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0" fillId="0" borderId="0"/>
    <xf numFmtId="0" fontId="2" fillId="0" borderId="0"/>
    <xf numFmtId="0" fontId="10" fillId="0" borderId="0"/>
    <xf numFmtId="0" fontId="1" fillId="0" borderId="0"/>
  </cellStyleXfs>
  <cellXfs count="6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20" fontId="4" fillId="0" borderId="8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14" fontId="4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4" xfId="0" applyFont="1" applyBorder="1"/>
    <xf numFmtId="0" fontId="6" fillId="0" borderId="0" xfId="0" applyFont="1"/>
    <xf numFmtId="0" fontId="4" fillId="0" borderId="5" xfId="0" applyFont="1" applyBorder="1"/>
    <xf numFmtId="20" fontId="4" fillId="0" borderId="0" xfId="0" applyNumberFormat="1" applyFont="1"/>
    <xf numFmtId="20" fontId="4" fillId="0" borderId="5" xfId="0" applyNumberFormat="1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0" borderId="6" xfId="0" applyFont="1" applyBorder="1"/>
    <xf numFmtId="14" fontId="4" fillId="0" borderId="7" xfId="0" applyNumberFormat="1" applyFont="1" applyBorder="1"/>
    <xf numFmtId="20" fontId="4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5" xfId="0" applyFont="1" applyBorder="1"/>
    <xf numFmtId="0" fontId="7" fillId="0" borderId="4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7" fillId="0" borderId="6" xfId="0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0" fontId="10" fillId="0" borderId="0" xfId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2"/>
    <xf numFmtId="0" fontId="12" fillId="0" borderId="0" xfId="3" applyFont="1" applyAlignment="1">
      <alignment horizontal="center"/>
    </xf>
    <xf numFmtId="0" fontId="12" fillId="0" borderId="0" xfId="4" applyFont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" fillId="0" borderId="0" xfId="4" applyAlignment="1">
      <alignment horizontal="center"/>
    </xf>
    <xf numFmtId="0" fontId="10" fillId="0" borderId="9" xfId="3" applyBorder="1" applyAlignment="1">
      <alignment horizontal="center"/>
    </xf>
  </cellXfs>
  <cellStyles count="5">
    <cellStyle name="Normal" xfId="0" builtinId="0"/>
    <cellStyle name="Normal 2" xfId="1" xr:uid="{00000000-0005-0000-0000-000000000000}"/>
    <cellStyle name="Normal 2 2" xfId="2" xr:uid="{00000000-0005-0000-0000-000001000000}"/>
    <cellStyle name="Normal 2 2 2" xfId="4" xr:uid="{00000000-0005-0000-0000-000002000000}"/>
    <cellStyle name="Κανονικό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9937882764654417E-2"/>
                  <c:y val="0.149325626204238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00656167979003"/>
                  <c:y val="0.28901734104046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Ροόμετρο!$C$2:$C$17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22.5</c:v>
                </c:pt>
                <c:pt idx="4">
                  <c:v>23</c:v>
                </c:pt>
                <c:pt idx="5">
                  <c:v>28</c:v>
                </c:pt>
                <c:pt idx="6">
                  <c:v>28</c:v>
                </c:pt>
                <c:pt idx="7">
                  <c:v>47</c:v>
                </c:pt>
                <c:pt idx="8">
                  <c:v>47.2</c:v>
                </c:pt>
                <c:pt idx="9">
                  <c:v>52.2</c:v>
                </c:pt>
                <c:pt idx="10">
                  <c:v>52.4</c:v>
                </c:pt>
                <c:pt idx="11">
                  <c:v>71</c:v>
                </c:pt>
                <c:pt idx="12">
                  <c:v>71</c:v>
                </c:pt>
                <c:pt idx="13">
                  <c:v>76</c:v>
                </c:pt>
                <c:pt idx="14">
                  <c:v>76.2</c:v>
                </c:pt>
                <c:pt idx="15">
                  <c:v>94.5</c:v>
                </c:pt>
              </c:numCache>
            </c:numRef>
          </c:xVal>
          <c:yVal>
            <c:numRef>
              <c:f>Ροόμετρο!$D$2:$D$17</c:f>
              <c:numCache>
                <c:formatCode>General</c:formatCode>
                <c:ptCount val="16"/>
                <c:pt idx="0">
                  <c:v>1512</c:v>
                </c:pt>
                <c:pt idx="1">
                  <c:v>1525</c:v>
                </c:pt>
                <c:pt idx="2">
                  <c:v>1531.5</c:v>
                </c:pt>
                <c:pt idx="3">
                  <c:v>1585.5</c:v>
                </c:pt>
                <c:pt idx="4">
                  <c:v>1599</c:v>
                </c:pt>
                <c:pt idx="5">
                  <c:v>1613.5</c:v>
                </c:pt>
                <c:pt idx="6">
                  <c:v>1619</c:v>
                </c:pt>
                <c:pt idx="7">
                  <c:v>1681</c:v>
                </c:pt>
                <c:pt idx="8">
                  <c:v>1687</c:v>
                </c:pt>
                <c:pt idx="9">
                  <c:v>1701</c:v>
                </c:pt>
                <c:pt idx="10">
                  <c:v>1707</c:v>
                </c:pt>
                <c:pt idx="11">
                  <c:v>1764</c:v>
                </c:pt>
                <c:pt idx="12">
                  <c:v>1769</c:v>
                </c:pt>
                <c:pt idx="13">
                  <c:v>1783</c:v>
                </c:pt>
                <c:pt idx="14">
                  <c:v>1789</c:v>
                </c:pt>
                <c:pt idx="15">
                  <c:v>1846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21-4B63-B5BC-326322BD3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58944"/>
        <c:axId val="1609573088"/>
      </c:scatterChart>
      <c:valAx>
        <c:axId val="16095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73088"/>
        <c:crosses val="autoZero"/>
        <c:crossBetween val="midCat"/>
      </c:valAx>
      <c:valAx>
        <c:axId val="1609573088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5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'!$D$77:$D$86</c:f>
              <c:numCache>
                <c:formatCode>General</c:formatCode>
                <c:ptCount val="10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</c:numCache>
            </c:numRef>
          </c:xVal>
          <c:yVal>
            <c:numRef>
              <c:f>'Live weight '!$E$77:$E$86</c:f>
              <c:numCache>
                <c:formatCode>General</c:formatCode>
                <c:ptCount val="10"/>
                <c:pt idx="0">
                  <c:v>72.624000000000009</c:v>
                </c:pt>
                <c:pt idx="1">
                  <c:v>63.546000000000006</c:v>
                </c:pt>
                <c:pt idx="2">
                  <c:v>59.007000000000005</c:v>
                </c:pt>
                <c:pt idx="3">
                  <c:v>52.198500000000003</c:v>
                </c:pt>
                <c:pt idx="4">
                  <c:v>47.659500000000001</c:v>
                </c:pt>
                <c:pt idx="5">
                  <c:v>45.39</c:v>
                </c:pt>
                <c:pt idx="6">
                  <c:v>38.581500000000005</c:v>
                </c:pt>
                <c:pt idx="7">
                  <c:v>36.312000000000005</c:v>
                </c:pt>
                <c:pt idx="8">
                  <c:v>38.581500000000005</c:v>
                </c:pt>
                <c:pt idx="9">
                  <c:v>34.042500000000004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B-4793-9B0D-228CE6D2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68816"/>
        <c:axId val="1621964464"/>
      </c:scatterChart>
      <c:valAx>
        <c:axId val="16219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4464"/>
        <c:crosses val="autoZero"/>
        <c:crossBetween val="midCat"/>
      </c:valAx>
      <c:valAx>
        <c:axId val="16219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Δεξαμενή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Feed (kg)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22.5</c:v>
                </c:pt>
                <c:pt idx="4">
                  <c:v>23</c:v>
                </c:pt>
                <c:pt idx="5">
                  <c:v>28</c:v>
                </c:pt>
                <c:pt idx="6">
                  <c:v>28</c:v>
                </c:pt>
                <c:pt idx="7">
                  <c:v>47</c:v>
                </c:pt>
                <c:pt idx="8">
                  <c:v>47.2</c:v>
                </c:pt>
                <c:pt idx="9">
                  <c:v>52.2</c:v>
                </c:pt>
                <c:pt idx="10">
                  <c:v>52.4</c:v>
                </c:pt>
                <c:pt idx="11">
                  <c:v>71</c:v>
                </c:pt>
                <c:pt idx="12">
                  <c:v>71</c:v>
                </c:pt>
                <c:pt idx="13">
                  <c:v>76</c:v>
                </c:pt>
                <c:pt idx="14">
                  <c:v>76.2</c:v>
                </c:pt>
                <c:pt idx="15">
                  <c:v>94.5</c:v>
                </c:pt>
              </c:numCache>
            </c:numRef>
          </c:xVal>
          <c:yVal>
            <c:numRef>
              <c:f>Δεξαμενή!$E$2:$E$17</c:f>
              <c:numCache>
                <c:formatCode>@</c:formatCode>
                <c:ptCount val="16"/>
                <c:pt idx="0" formatCode="General">
                  <c:v>23.5</c:v>
                </c:pt>
                <c:pt idx="2" formatCode="General">
                  <c:v>24.96</c:v>
                </c:pt>
                <c:pt idx="4" formatCode="General">
                  <c:v>24.49</c:v>
                </c:pt>
                <c:pt idx="6" formatCode="General">
                  <c:v>20.12</c:v>
                </c:pt>
                <c:pt idx="8" formatCode="General">
                  <c:v>21.85</c:v>
                </c:pt>
                <c:pt idx="10" formatCode="General">
                  <c:v>22.15</c:v>
                </c:pt>
                <c:pt idx="12" formatCode="General">
                  <c:v>23</c:v>
                </c:pt>
                <c:pt idx="14" formatCode="General">
                  <c:v>21.67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50192"/>
        <c:axId val="1621979696"/>
      </c:scatterChart>
      <c:scatterChart>
        <c:scatterStyle val="smoothMarker"/>
        <c:varyColors val="0"/>
        <c:ser>
          <c:idx val="0"/>
          <c:order val="0"/>
          <c:tx>
            <c:v>Δεξαμενή (L)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Δεξαμενή!$C$2:$C$17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22.5</c:v>
                </c:pt>
                <c:pt idx="4">
                  <c:v>23</c:v>
                </c:pt>
                <c:pt idx="5">
                  <c:v>28</c:v>
                </c:pt>
                <c:pt idx="6">
                  <c:v>28</c:v>
                </c:pt>
                <c:pt idx="7">
                  <c:v>47</c:v>
                </c:pt>
                <c:pt idx="8">
                  <c:v>47.2</c:v>
                </c:pt>
                <c:pt idx="9">
                  <c:v>52.2</c:v>
                </c:pt>
                <c:pt idx="10">
                  <c:v>52.4</c:v>
                </c:pt>
                <c:pt idx="11">
                  <c:v>71</c:v>
                </c:pt>
                <c:pt idx="12">
                  <c:v>71</c:v>
                </c:pt>
                <c:pt idx="13">
                  <c:v>76</c:v>
                </c:pt>
                <c:pt idx="14">
                  <c:v>76.2</c:v>
                </c:pt>
                <c:pt idx="15">
                  <c:v>94.5</c:v>
                </c:pt>
              </c:numCache>
            </c:numRef>
          </c:xVal>
          <c:yVal>
            <c:numRef>
              <c:f>Δεξαμενή!$D$2:$D$17</c:f>
              <c:numCache>
                <c:formatCode>General</c:formatCode>
                <c:ptCount val="16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75</c:v>
                </c:pt>
                <c:pt idx="4">
                  <c:v>0</c:v>
                </c:pt>
                <c:pt idx="5">
                  <c:v>45</c:v>
                </c:pt>
                <c:pt idx="6">
                  <c:v>45</c:v>
                </c:pt>
                <c:pt idx="7">
                  <c:v>125</c:v>
                </c:pt>
                <c:pt idx="8">
                  <c:v>0</c:v>
                </c:pt>
                <c:pt idx="9">
                  <c:v>45</c:v>
                </c:pt>
                <c:pt idx="10">
                  <c:v>45</c:v>
                </c:pt>
                <c:pt idx="11">
                  <c:v>125</c:v>
                </c:pt>
                <c:pt idx="12">
                  <c:v>0</c:v>
                </c:pt>
                <c:pt idx="13">
                  <c:v>40</c:v>
                </c:pt>
                <c:pt idx="14">
                  <c:v>40</c:v>
                </c:pt>
                <c:pt idx="1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C-4A00-BE87-9FE840FC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50192"/>
        <c:axId val="1621979696"/>
      </c:scatterChart>
      <c:valAx>
        <c:axId val="16094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9696"/>
        <c:crosses val="autoZero"/>
        <c:crossBetween val="midCat"/>
      </c:valAx>
      <c:valAx>
        <c:axId val="16219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Liters</a:t>
                </a:r>
                <a:r>
                  <a:rPr lang="en-US" baseline="0"/>
                  <a:t> or Kg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'Live weight '!$D$1:$D$95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xVal>
          <c:yVal>
            <c:numRef>
              <c:f>'Live weight '!$E$1:$E$95</c:f>
              <c:numCache>
                <c:formatCode>General</c:formatCode>
                <c:ptCount val="95"/>
                <c:pt idx="0">
                  <c:v>18.156000000000002</c:v>
                </c:pt>
                <c:pt idx="1">
                  <c:v>15.886500000000002</c:v>
                </c:pt>
                <c:pt idx="2">
                  <c:v>15.886500000000002</c:v>
                </c:pt>
                <c:pt idx="3">
                  <c:v>15.886500000000002</c:v>
                </c:pt>
                <c:pt idx="4">
                  <c:v>43.1205</c:v>
                </c:pt>
                <c:pt idx="5">
                  <c:v>45.39</c:v>
                </c:pt>
                <c:pt idx="6">
                  <c:v>45.39</c:v>
                </c:pt>
                <c:pt idx="7">
                  <c:v>43.1205</c:v>
                </c:pt>
                <c:pt idx="8">
                  <c:v>38.581500000000005</c:v>
                </c:pt>
                <c:pt idx="9">
                  <c:v>34.042500000000004</c:v>
                </c:pt>
                <c:pt idx="10">
                  <c:v>34.042500000000004</c:v>
                </c:pt>
                <c:pt idx="11">
                  <c:v>34.042500000000004</c:v>
                </c:pt>
                <c:pt idx="12">
                  <c:v>34.042500000000004</c:v>
                </c:pt>
                <c:pt idx="13">
                  <c:v>31.773000000000003</c:v>
                </c:pt>
                <c:pt idx="14">
                  <c:v>31.773000000000003</c:v>
                </c:pt>
                <c:pt idx="15">
                  <c:v>29.503500000000003</c:v>
                </c:pt>
                <c:pt idx="16">
                  <c:v>27.234000000000002</c:v>
                </c:pt>
                <c:pt idx="17">
                  <c:v>27.234000000000002</c:v>
                </c:pt>
                <c:pt idx="18">
                  <c:v>27.234000000000002</c:v>
                </c:pt>
                <c:pt idx="19">
                  <c:v>24.964500000000001</c:v>
                </c:pt>
                <c:pt idx="20">
                  <c:v>27.234000000000002</c:v>
                </c:pt>
                <c:pt idx="21">
                  <c:v>24.964500000000001</c:v>
                </c:pt>
                <c:pt idx="22">
                  <c:v>24.964500000000001</c:v>
                </c:pt>
                <c:pt idx="23">
                  <c:v>49.929000000000002</c:v>
                </c:pt>
                <c:pt idx="24">
                  <c:v>43.1205</c:v>
                </c:pt>
                <c:pt idx="25">
                  <c:v>34.042500000000004</c:v>
                </c:pt>
                <c:pt idx="26">
                  <c:v>31.773000000000003</c:v>
                </c:pt>
                <c:pt idx="27">
                  <c:v>31.773000000000003</c:v>
                </c:pt>
                <c:pt idx="28">
                  <c:v>52.198500000000003</c:v>
                </c:pt>
                <c:pt idx="29">
                  <c:v>49.929000000000002</c:v>
                </c:pt>
                <c:pt idx="30">
                  <c:v>47.659500000000001</c:v>
                </c:pt>
                <c:pt idx="31">
                  <c:v>36.312000000000005</c:v>
                </c:pt>
                <c:pt idx="32">
                  <c:v>34.042500000000004</c:v>
                </c:pt>
                <c:pt idx="33">
                  <c:v>34.042500000000004</c:v>
                </c:pt>
                <c:pt idx="34">
                  <c:v>34.042500000000004</c:v>
                </c:pt>
                <c:pt idx="35">
                  <c:v>34.042500000000004</c:v>
                </c:pt>
                <c:pt idx="36">
                  <c:v>34.042500000000004</c:v>
                </c:pt>
                <c:pt idx="37">
                  <c:v>31.773000000000003</c:v>
                </c:pt>
                <c:pt idx="38">
                  <c:v>31.773000000000003</c:v>
                </c:pt>
                <c:pt idx="39">
                  <c:v>34.042500000000004</c:v>
                </c:pt>
                <c:pt idx="40">
                  <c:v>31.773000000000003</c:v>
                </c:pt>
                <c:pt idx="41">
                  <c:v>31.773000000000003</c:v>
                </c:pt>
                <c:pt idx="42">
                  <c:v>31.773000000000003</c:v>
                </c:pt>
                <c:pt idx="43">
                  <c:v>29.503500000000003</c:v>
                </c:pt>
                <c:pt idx="44">
                  <c:v>29.503500000000003</c:v>
                </c:pt>
                <c:pt idx="45">
                  <c:v>29.503500000000003</c:v>
                </c:pt>
                <c:pt idx="46">
                  <c:v>29.503500000000003</c:v>
                </c:pt>
                <c:pt idx="47">
                  <c:v>52.198500000000003</c:v>
                </c:pt>
                <c:pt idx="48">
                  <c:v>52.198500000000003</c:v>
                </c:pt>
                <c:pt idx="49">
                  <c:v>52.198500000000003</c:v>
                </c:pt>
                <c:pt idx="50">
                  <c:v>52.198500000000003</c:v>
                </c:pt>
                <c:pt idx="51">
                  <c:v>49.929000000000002</c:v>
                </c:pt>
                <c:pt idx="52">
                  <c:v>72.624000000000009</c:v>
                </c:pt>
                <c:pt idx="53">
                  <c:v>63.546000000000006</c:v>
                </c:pt>
                <c:pt idx="54">
                  <c:v>59.007000000000005</c:v>
                </c:pt>
                <c:pt idx="55">
                  <c:v>52.198500000000003</c:v>
                </c:pt>
                <c:pt idx="56">
                  <c:v>49.929000000000002</c:v>
                </c:pt>
                <c:pt idx="57">
                  <c:v>47.659500000000001</c:v>
                </c:pt>
                <c:pt idx="58">
                  <c:v>43.1205</c:v>
                </c:pt>
                <c:pt idx="59">
                  <c:v>43.1205</c:v>
                </c:pt>
                <c:pt idx="60">
                  <c:v>40.850999999999999</c:v>
                </c:pt>
                <c:pt idx="61">
                  <c:v>34.042500000000004</c:v>
                </c:pt>
                <c:pt idx="62">
                  <c:v>36.312000000000005</c:v>
                </c:pt>
                <c:pt idx="63">
                  <c:v>36.312000000000005</c:v>
                </c:pt>
                <c:pt idx="64">
                  <c:v>34.042500000000004</c:v>
                </c:pt>
                <c:pt idx="65">
                  <c:v>34.042500000000004</c:v>
                </c:pt>
                <c:pt idx="66">
                  <c:v>34.042500000000004</c:v>
                </c:pt>
                <c:pt idx="67">
                  <c:v>34.042500000000004</c:v>
                </c:pt>
                <c:pt idx="68">
                  <c:v>34.042500000000004</c:v>
                </c:pt>
                <c:pt idx="69">
                  <c:v>34.042500000000004</c:v>
                </c:pt>
                <c:pt idx="70">
                  <c:v>34.042500000000004</c:v>
                </c:pt>
                <c:pt idx="71">
                  <c:v>59.007000000000005</c:v>
                </c:pt>
                <c:pt idx="72">
                  <c:v>56.737500000000004</c:v>
                </c:pt>
                <c:pt idx="73">
                  <c:v>52.198500000000003</c:v>
                </c:pt>
                <c:pt idx="74">
                  <c:v>52.198500000000003</c:v>
                </c:pt>
                <c:pt idx="75">
                  <c:v>49.929000000000002</c:v>
                </c:pt>
                <c:pt idx="76">
                  <c:v>72.624000000000009</c:v>
                </c:pt>
                <c:pt idx="77">
                  <c:v>63.546000000000006</c:v>
                </c:pt>
                <c:pt idx="78">
                  <c:v>59.007000000000005</c:v>
                </c:pt>
                <c:pt idx="79">
                  <c:v>52.198500000000003</c:v>
                </c:pt>
                <c:pt idx="80">
                  <c:v>47.659500000000001</c:v>
                </c:pt>
                <c:pt idx="81">
                  <c:v>45.39</c:v>
                </c:pt>
                <c:pt idx="82">
                  <c:v>38.581500000000005</c:v>
                </c:pt>
                <c:pt idx="83">
                  <c:v>36.312000000000005</c:v>
                </c:pt>
                <c:pt idx="84">
                  <c:v>38.581500000000005</c:v>
                </c:pt>
                <c:pt idx="85">
                  <c:v>34.042500000000004</c:v>
                </c:pt>
                <c:pt idx="86">
                  <c:v>34.042500000000004</c:v>
                </c:pt>
                <c:pt idx="87">
                  <c:v>34.042500000000004</c:v>
                </c:pt>
                <c:pt idx="88">
                  <c:v>34.042500000000004</c:v>
                </c:pt>
                <c:pt idx="89">
                  <c:v>34.042500000000004</c:v>
                </c:pt>
                <c:pt idx="90">
                  <c:v>34.042500000000004</c:v>
                </c:pt>
                <c:pt idx="91">
                  <c:v>34.042500000000004</c:v>
                </c:pt>
                <c:pt idx="92">
                  <c:v>34.042500000000004</c:v>
                </c:pt>
                <c:pt idx="93">
                  <c:v>34.042500000000004</c:v>
                </c:pt>
                <c:pt idx="94">
                  <c:v>34.042500000000004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0-4F4F-A7E0-8D303F52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70992"/>
        <c:axId val="1621963376"/>
      </c:scatterChart>
      <c:valAx>
        <c:axId val="162197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3376"/>
        <c:crosses val="autoZero"/>
        <c:crossBetween val="midCat"/>
      </c:valAx>
      <c:valAx>
        <c:axId val="16219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Kg 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'!$D$6:$D$17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xVal>
          <c:yVal>
            <c:numRef>
              <c:f>'Live weight '!$E$6:$E$17</c:f>
              <c:numCache>
                <c:formatCode>General</c:formatCode>
                <c:ptCount val="12"/>
                <c:pt idx="0">
                  <c:v>45.39</c:v>
                </c:pt>
                <c:pt idx="1">
                  <c:v>45.39</c:v>
                </c:pt>
                <c:pt idx="2">
                  <c:v>43.1205</c:v>
                </c:pt>
                <c:pt idx="3">
                  <c:v>38.581500000000005</c:v>
                </c:pt>
                <c:pt idx="4">
                  <c:v>34.042500000000004</c:v>
                </c:pt>
                <c:pt idx="5">
                  <c:v>34.042500000000004</c:v>
                </c:pt>
                <c:pt idx="6">
                  <c:v>34.042500000000004</c:v>
                </c:pt>
                <c:pt idx="7">
                  <c:v>34.042500000000004</c:v>
                </c:pt>
                <c:pt idx="8">
                  <c:v>31.773000000000003</c:v>
                </c:pt>
                <c:pt idx="9">
                  <c:v>31.773000000000003</c:v>
                </c:pt>
                <c:pt idx="10">
                  <c:v>29.503500000000003</c:v>
                </c:pt>
                <c:pt idx="11">
                  <c:v>27.234000000000002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DD-4D1F-AFB9-9ABD735B0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80784"/>
        <c:axId val="1621960112"/>
      </c:scatterChart>
      <c:valAx>
        <c:axId val="16219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0112"/>
        <c:crosses val="autoZero"/>
        <c:crossBetween val="midCat"/>
      </c:valAx>
      <c:valAx>
        <c:axId val="16219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8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'!$D$24:$D$27</c:f>
              <c:numCache>
                <c:formatCode>General</c:formatCode>
                <c:ptCount val="4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xVal>
          <c:yVal>
            <c:numRef>
              <c:f>'Live weight '!$E$24:$E$27</c:f>
              <c:numCache>
                <c:formatCode>General</c:formatCode>
                <c:ptCount val="4"/>
                <c:pt idx="0">
                  <c:v>49.929000000000002</c:v>
                </c:pt>
                <c:pt idx="1">
                  <c:v>43.1205</c:v>
                </c:pt>
                <c:pt idx="2">
                  <c:v>34.042500000000004</c:v>
                </c:pt>
                <c:pt idx="3">
                  <c:v>31.773000000000003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F-4DC2-ABB3-EAF43172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54128"/>
        <c:axId val="1621962832"/>
      </c:scatterChart>
      <c:valAx>
        <c:axId val="16219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2832"/>
        <c:crosses val="autoZero"/>
        <c:crossBetween val="midCat"/>
      </c:valAx>
      <c:valAx>
        <c:axId val="16219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'!$D$29:$D$34</c:f>
              <c:numCache>
                <c:formatCode>General</c:formatCode>
                <c:ptCount val="6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</c:numCache>
            </c:numRef>
          </c:xVal>
          <c:yVal>
            <c:numRef>
              <c:f>'Live weight '!$E$29:$E$34</c:f>
              <c:numCache>
                <c:formatCode>General</c:formatCode>
                <c:ptCount val="6"/>
                <c:pt idx="0">
                  <c:v>52.198500000000003</c:v>
                </c:pt>
                <c:pt idx="1">
                  <c:v>49.929000000000002</c:v>
                </c:pt>
                <c:pt idx="2">
                  <c:v>47.659500000000001</c:v>
                </c:pt>
                <c:pt idx="3">
                  <c:v>36.312000000000005</c:v>
                </c:pt>
                <c:pt idx="4">
                  <c:v>34.042500000000004</c:v>
                </c:pt>
                <c:pt idx="5">
                  <c:v>34.042500000000004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C-40CC-8EEC-DB5B4E79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54672"/>
        <c:axId val="1621978608"/>
      </c:scatterChart>
      <c:valAx>
        <c:axId val="16219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8608"/>
        <c:crosses val="autoZero"/>
        <c:crossBetween val="midCat"/>
      </c:valAx>
      <c:valAx>
        <c:axId val="16219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'!$D$51:$D$52</c:f>
              <c:numCache>
                <c:formatCode>General</c:formatCode>
                <c:ptCount val="2"/>
                <c:pt idx="0">
                  <c:v>50</c:v>
                </c:pt>
                <c:pt idx="1">
                  <c:v>51</c:v>
                </c:pt>
              </c:numCache>
            </c:numRef>
          </c:xVal>
          <c:yVal>
            <c:numRef>
              <c:f>'Live weight '!$E$51:$E$52</c:f>
              <c:numCache>
                <c:formatCode>General</c:formatCode>
                <c:ptCount val="2"/>
                <c:pt idx="0">
                  <c:v>52.198500000000003</c:v>
                </c:pt>
                <c:pt idx="1">
                  <c:v>49.929000000000002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9-40F1-AFCA-8DCDF5DF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81872"/>
        <c:axId val="1621979152"/>
      </c:scatterChart>
      <c:valAx>
        <c:axId val="162198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9152"/>
        <c:crosses val="autoZero"/>
        <c:crossBetween val="midCat"/>
      </c:valAx>
      <c:valAx>
        <c:axId val="16219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'!$D$53:$D$62</c:f>
              <c:numCache>
                <c:formatCode>General</c:formatCode>
                <c:ptCount val="10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</c:numCache>
            </c:numRef>
          </c:xVal>
          <c:yVal>
            <c:numRef>
              <c:f>'Live weight '!$E$53:$E$62</c:f>
              <c:numCache>
                <c:formatCode>General</c:formatCode>
                <c:ptCount val="10"/>
                <c:pt idx="0">
                  <c:v>72.624000000000009</c:v>
                </c:pt>
                <c:pt idx="1">
                  <c:v>63.546000000000006</c:v>
                </c:pt>
                <c:pt idx="2">
                  <c:v>59.007000000000005</c:v>
                </c:pt>
                <c:pt idx="3">
                  <c:v>52.198500000000003</c:v>
                </c:pt>
                <c:pt idx="4">
                  <c:v>49.929000000000002</c:v>
                </c:pt>
                <c:pt idx="5">
                  <c:v>47.659500000000001</c:v>
                </c:pt>
                <c:pt idx="6">
                  <c:v>43.1205</c:v>
                </c:pt>
                <c:pt idx="7">
                  <c:v>43.1205</c:v>
                </c:pt>
                <c:pt idx="8">
                  <c:v>40.850999999999999</c:v>
                </c:pt>
                <c:pt idx="9">
                  <c:v>34.042500000000004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54F-BBB9-750E9A2C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72080"/>
        <c:axId val="1621956304"/>
      </c:scatterChart>
      <c:valAx>
        <c:axId val="162197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56304"/>
        <c:crosses val="autoZero"/>
        <c:crossBetween val="midCat"/>
      </c:valAx>
      <c:valAx>
        <c:axId val="16219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'Live weight '!$D$72:$D$76</c:f>
              <c:numCache>
                <c:formatCode>General</c:formatCode>
                <c:ptCount val="5"/>
                <c:pt idx="0">
                  <c:v>71</c:v>
                </c:pt>
                <c:pt idx="1">
                  <c:v>72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</c:numCache>
            </c:numRef>
          </c:xVal>
          <c:yVal>
            <c:numRef>
              <c:f>'Live weight '!$E$72:$E$76</c:f>
              <c:numCache>
                <c:formatCode>General</c:formatCode>
                <c:ptCount val="5"/>
                <c:pt idx="0">
                  <c:v>59.007000000000005</c:v>
                </c:pt>
                <c:pt idx="1">
                  <c:v>56.737500000000004</c:v>
                </c:pt>
                <c:pt idx="2">
                  <c:v>52.198500000000003</c:v>
                </c:pt>
                <c:pt idx="3">
                  <c:v>52.198500000000003</c:v>
                </c:pt>
                <c:pt idx="4">
                  <c:v>49.929000000000002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5-4384-A9FB-7B775043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53040"/>
        <c:axId val="1621962288"/>
      </c:scatterChart>
      <c:valAx>
        <c:axId val="16219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62288"/>
        <c:crosses val="autoZero"/>
        <c:crossBetween val="midCat"/>
      </c:valAx>
      <c:valAx>
        <c:axId val="16219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5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100012</xdr:rowOff>
    </xdr:from>
    <xdr:to>
      <xdr:col>12</xdr:col>
      <xdr:colOff>323850</xdr:colOff>
      <xdr:row>14</xdr:row>
      <xdr:rowOff>176212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33337</xdr:rowOff>
    </xdr:from>
    <xdr:to>
      <xdr:col>13</xdr:col>
      <xdr:colOff>266700</xdr:colOff>
      <xdr:row>16</xdr:row>
      <xdr:rowOff>109537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544285</xdr:colOff>
      <xdr:row>2</xdr:row>
      <xdr:rowOff>38100</xdr:rowOff>
    </xdr:from>
    <xdr:to>
      <xdr:col>14</xdr:col>
      <xdr:colOff>239485</xdr:colOff>
      <xdr:row>17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408214</xdr:colOff>
      <xdr:row>3</xdr:row>
      <xdr:rowOff>23811</xdr:rowOff>
    </xdr:from>
    <xdr:to>
      <xdr:col>19</xdr:col>
      <xdr:colOff>381000</xdr:colOff>
      <xdr:row>14</xdr:row>
      <xdr:rowOff>78920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476249</xdr:colOff>
      <xdr:row>2</xdr:row>
      <xdr:rowOff>166688</xdr:rowOff>
    </xdr:from>
    <xdr:to>
      <xdr:col>24</xdr:col>
      <xdr:colOff>449036</xdr:colOff>
      <xdr:row>14</xdr:row>
      <xdr:rowOff>31297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18</xdr:row>
      <xdr:rowOff>154782</xdr:rowOff>
    </xdr:from>
    <xdr:to>
      <xdr:col>11</xdr:col>
      <xdr:colOff>449036</xdr:colOff>
      <xdr:row>30</xdr:row>
      <xdr:rowOff>19391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107157</xdr:colOff>
      <xdr:row>18</xdr:row>
      <xdr:rowOff>95250</xdr:rowOff>
    </xdr:from>
    <xdr:to>
      <xdr:col>17</xdr:col>
      <xdr:colOff>79943</xdr:colOff>
      <xdr:row>29</xdr:row>
      <xdr:rowOff>150359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23</xdr:col>
      <xdr:colOff>568099</xdr:colOff>
      <xdr:row>30</xdr:row>
      <xdr:rowOff>55109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12</xdr:col>
      <xdr:colOff>568099</xdr:colOff>
      <xdr:row>44</xdr:row>
      <xdr:rowOff>55109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18</xdr:col>
      <xdr:colOff>568099</xdr:colOff>
      <xdr:row>49</xdr:row>
      <xdr:rowOff>55109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" workbookViewId="0">
      <selection activeCell="J27" sqref="J27"/>
    </sheetView>
  </sheetViews>
  <sheetFormatPr defaultColWidth="14.42578125" defaultRowHeight="15" customHeight="1" x14ac:dyDescent="0.25"/>
  <cols>
    <col min="1" max="1" width="16.85546875" customWidth="1"/>
    <col min="2" max="2" width="9.140625" customWidth="1"/>
    <col min="3" max="4" width="11.5703125" customWidth="1"/>
    <col min="5" max="5" width="11.28515625" customWidth="1"/>
    <col min="6" max="6" width="10.42578125" customWidth="1"/>
    <col min="7" max="7" width="21.5703125" customWidth="1"/>
    <col min="8" max="8" width="23.28515625" customWidth="1"/>
    <col min="9" max="9" width="16.5703125" customWidth="1"/>
    <col min="10" max="10" width="17.28515625" customWidth="1"/>
    <col min="11" max="11" width="15.85546875" customWidth="1"/>
    <col min="12" max="13" width="9.140625" customWidth="1"/>
    <col min="14" max="14" width="22.85546875" customWidth="1"/>
    <col min="15" max="26" width="8.7109375" customWidth="1"/>
  </cols>
  <sheetData>
    <row r="1" spans="1:26" x14ac:dyDescent="0.25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 t="s">
        <v>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9" t="s">
        <v>6</v>
      </c>
      <c r="B2" s="8" t="s">
        <v>7</v>
      </c>
      <c r="C2" s="10" t="s">
        <v>8</v>
      </c>
      <c r="D2" s="11"/>
      <c r="E2" s="9" t="s">
        <v>9</v>
      </c>
      <c r="F2" s="12">
        <v>45103</v>
      </c>
      <c r="G2" s="13">
        <v>0.48819444444444443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9" t="s">
        <v>10</v>
      </c>
      <c r="B3" s="8" t="s">
        <v>11</v>
      </c>
      <c r="C3" s="10" t="s">
        <v>12</v>
      </c>
      <c r="D3" s="11"/>
      <c r="E3" s="14" t="s">
        <v>13</v>
      </c>
      <c r="F3" s="15">
        <v>45107</v>
      </c>
      <c r="G3" s="16">
        <v>0.4201388888888889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14" t="s">
        <v>14</v>
      </c>
      <c r="B4" s="17" t="s">
        <v>15</v>
      </c>
      <c r="C4" s="18" t="s">
        <v>16</v>
      </c>
      <c r="D4" s="11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4</v>
      </c>
      <c r="B6" s="4" t="s">
        <v>5</v>
      </c>
      <c r="C6" s="4" t="s">
        <v>17</v>
      </c>
      <c r="D6" s="4" t="s">
        <v>18</v>
      </c>
      <c r="E6" s="4" t="s">
        <v>19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27</v>
      </c>
      <c r="N6" s="4" t="s">
        <v>28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12">
        <v>45103</v>
      </c>
      <c r="B7" s="11">
        <v>0.48819444444444443</v>
      </c>
      <c r="C7" s="8">
        <v>1512</v>
      </c>
      <c r="D7" s="8">
        <v>0</v>
      </c>
      <c r="E7" s="8" t="s">
        <v>29</v>
      </c>
      <c r="F7" s="8" t="s">
        <v>29</v>
      </c>
      <c r="G7" s="19"/>
      <c r="H7" s="8" t="s">
        <v>30</v>
      </c>
      <c r="I7" s="8">
        <v>23.5</v>
      </c>
      <c r="J7" s="8">
        <v>4.55</v>
      </c>
      <c r="K7" s="8">
        <v>34.090000000000003</v>
      </c>
      <c r="L7" s="8">
        <f t="shared" ref="L7:L22" si="0">K7-J7</f>
        <v>29.540000000000003</v>
      </c>
      <c r="M7" s="8" t="s">
        <v>29</v>
      </c>
      <c r="N7" s="8" t="s">
        <v>31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5">
      <c r="A8" s="12"/>
      <c r="B8" s="11">
        <v>0.66666666666666663</v>
      </c>
      <c r="C8" s="8">
        <v>1525</v>
      </c>
      <c r="D8" s="8">
        <v>30</v>
      </c>
      <c r="E8" s="8" t="s">
        <v>32</v>
      </c>
      <c r="F8" s="8" t="s">
        <v>32</v>
      </c>
      <c r="G8" s="19"/>
      <c r="H8" s="8" t="s">
        <v>33</v>
      </c>
      <c r="I8" s="8"/>
      <c r="J8" s="8">
        <v>15.91</v>
      </c>
      <c r="K8" s="8">
        <v>15.91</v>
      </c>
      <c r="L8" s="8">
        <f t="shared" si="0"/>
        <v>0</v>
      </c>
      <c r="M8" s="8" t="s">
        <v>34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5">
      <c r="A9" s="12"/>
      <c r="B9" s="11">
        <v>0.67361111111111116</v>
      </c>
      <c r="C9" s="8">
        <v>1531.5</v>
      </c>
      <c r="D9" s="8">
        <v>30</v>
      </c>
      <c r="E9" s="8" t="s">
        <v>32</v>
      </c>
      <c r="F9" s="8" t="s">
        <v>35</v>
      </c>
      <c r="G9" s="8" t="str">
        <f>Λεσχη!B1</f>
        <v>ψωμί μακαρόνια ρύζι ντομάτα καρπούζι</v>
      </c>
      <c r="H9" s="8" t="s">
        <v>37</v>
      </c>
      <c r="I9" s="8">
        <v>24.96</v>
      </c>
      <c r="J9" s="8">
        <v>15.91</v>
      </c>
      <c r="K9" s="8">
        <v>43.18</v>
      </c>
      <c r="L9" s="8">
        <f t="shared" si="0"/>
        <v>27.27</v>
      </c>
      <c r="M9" s="8" t="s">
        <v>34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5">
      <c r="A10" s="12">
        <v>45104</v>
      </c>
      <c r="B10" s="11">
        <v>0.4375</v>
      </c>
      <c r="C10" s="8">
        <v>1585.5</v>
      </c>
      <c r="D10" s="8">
        <v>75</v>
      </c>
      <c r="E10" s="8" t="s">
        <v>32</v>
      </c>
      <c r="F10" s="8" t="s">
        <v>34</v>
      </c>
      <c r="G10" s="8"/>
      <c r="H10" s="19" t="s">
        <v>33</v>
      </c>
      <c r="I10" s="8"/>
      <c r="J10" s="8">
        <v>25</v>
      </c>
      <c r="K10" s="8">
        <v>29.55</v>
      </c>
      <c r="L10" s="8">
        <f t="shared" si="0"/>
        <v>4.5500000000000007</v>
      </c>
      <c r="M10" s="8" t="s">
        <v>34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5">
      <c r="A11" s="12"/>
      <c r="B11" s="11">
        <v>0.4465277777777778</v>
      </c>
      <c r="C11" s="8">
        <v>1599</v>
      </c>
      <c r="D11" s="8">
        <v>0</v>
      </c>
      <c r="E11" s="8" t="s">
        <v>29</v>
      </c>
      <c r="F11" s="8" t="s">
        <v>29</v>
      </c>
      <c r="G11" s="19" t="s">
        <v>38</v>
      </c>
      <c r="H11" s="8"/>
      <c r="I11" s="8">
        <v>24.49</v>
      </c>
      <c r="J11" s="8">
        <v>29.55</v>
      </c>
      <c r="K11" s="8">
        <v>52.27</v>
      </c>
      <c r="L11" s="8">
        <f t="shared" si="0"/>
        <v>22.720000000000002</v>
      </c>
      <c r="M11" s="8" t="s">
        <v>29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5">
      <c r="A12" s="8"/>
      <c r="B12" s="11">
        <v>0.65694444444444444</v>
      </c>
      <c r="C12" s="8">
        <v>1613.5</v>
      </c>
      <c r="D12" s="8">
        <v>45</v>
      </c>
      <c r="E12" s="8" t="s">
        <v>34</v>
      </c>
      <c r="F12" s="8" t="s">
        <v>34</v>
      </c>
      <c r="G12" s="19"/>
      <c r="H12" s="8" t="s">
        <v>33</v>
      </c>
      <c r="I12" s="8"/>
      <c r="J12" s="8">
        <v>29.55</v>
      </c>
      <c r="K12" s="8">
        <v>31.82</v>
      </c>
      <c r="L12" s="8">
        <f t="shared" si="0"/>
        <v>2.2699999999999996</v>
      </c>
      <c r="M12" s="8" t="s">
        <v>34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5">
      <c r="A13" s="8"/>
      <c r="B13" s="11">
        <v>0.6645833333333333</v>
      </c>
      <c r="C13" s="8">
        <v>1619</v>
      </c>
      <c r="D13" s="8">
        <v>45</v>
      </c>
      <c r="E13" s="8" t="s">
        <v>34</v>
      </c>
      <c r="F13" s="8" t="s">
        <v>29</v>
      </c>
      <c r="G13" s="19" t="s">
        <v>62</v>
      </c>
      <c r="H13" s="8" t="s">
        <v>40</v>
      </c>
      <c r="I13" s="8">
        <v>20.12</v>
      </c>
      <c r="J13" s="8">
        <v>31.82</v>
      </c>
      <c r="K13" s="8">
        <v>52.27</v>
      </c>
      <c r="L13" s="8">
        <f t="shared" si="0"/>
        <v>20.450000000000003</v>
      </c>
      <c r="M13" s="8" t="s">
        <v>34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5">
      <c r="A14" s="12">
        <v>45105</v>
      </c>
      <c r="B14" s="11">
        <v>0.44444444444444442</v>
      </c>
      <c r="C14" s="8">
        <v>1681</v>
      </c>
      <c r="D14" s="8">
        <v>125</v>
      </c>
      <c r="E14" s="8" t="s">
        <v>32</v>
      </c>
      <c r="F14" s="8" t="s">
        <v>32</v>
      </c>
      <c r="G14" s="8"/>
      <c r="H14" s="19" t="s">
        <v>33</v>
      </c>
      <c r="I14" s="8"/>
      <c r="J14" s="8">
        <v>29.55</v>
      </c>
      <c r="K14" s="8">
        <v>34.090000000000003</v>
      </c>
      <c r="L14" s="8">
        <f t="shared" si="0"/>
        <v>4.5400000000000027</v>
      </c>
      <c r="M14" s="8" t="s">
        <v>29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5">
      <c r="A15" s="8"/>
      <c r="B15" s="11">
        <v>0.45833333333333331</v>
      </c>
      <c r="C15" s="8">
        <v>1687</v>
      </c>
      <c r="D15" s="8">
        <v>0</v>
      </c>
      <c r="E15" s="8" t="s">
        <v>29</v>
      </c>
      <c r="F15" s="8" t="s">
        <v>29</v>
      </c>
      <c r="G15" s="19" t="s">
        <v>63</v>
      </c>
      <c r="H15" s="8"/>
      <c r="I15" s="8">
        <v>21.85</v>
      </c>
      <c r="J15" s="8">
        <v>34.090000000000003</v>
      </c>
      <c r="K15" s="8">
        <v>52.27</v>
      </c>
      <c r="L15" s="8">
        <f t="shared" si="0"/>
        <v>18.18</v>
      </c>
      <c r="M15" s="8" t="s">
        <v>34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5">
      <c r="A16" s="8"/>
      <c r="B16" s="11">
        <v>0.66597222222222219</v>
      </c>
      <c r="C16" s="8">
        <v>1701</v>
      </c>
      <c r="D16" s="8">
        <v>45</v>
      </c>
      <c r="E16" s="8" t="s">
        <v>32</v>
      </c>
      <c r="F16" s="8" t="s">
        <v>32</v>
      </c>
      <c r="G16" s="19"/>
      <c r="H16" s="19" t="s">
        <v>33</v>
      </c>
      <c r="I16" s="8"/>
      <c r="J16" s="8">
        <v>47.73</v>
      </c>
      <c r="K16" s="8">
        <v>52.27</v>
      </c>
      <c r="L16" s="8">
        <f t="shared" si="0"/>
        <v>4.5400000000000063</v>
      </c>
      <c r="M16" s="8" t="s">
        <v>32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5">
      <c r="A17" s="12"/>
      <c r="B17" s="11">
        <v>0.67222222222222217</v>
      </c>
      <c r="C17" s="8">
        <v>1707</v>
      </c>
      <c r="D17" s="8">
        <v>45</v>
      </c>
      <c r="E17" s="8" t="s">
        <v>32</v>
      </c>
      <c r="F17" s="8" t="s">
        <v>29</v>
      </c>
      <c r="G17" s="19"/>
      <c r="H17" s="8"/>
      <c r="I17" s="8">
        <v>22.15</v>
      </c>
      <c r="J17" s="8">
        <v>52.27</v>
      </c>
      <c r="K17" s="8">
        <v>72.73</v>
      </c>
      <c r="L17" s="8">
        <f t="shared" si="0"/>
        <v>20.46</v>
      </c>
      <c r="M17" s="8" t="s">
        <v>32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5">
      <c r="A18" s="12">
        <v>45106</v>
      </c>
      <c r="B18" s="11">
        <v>0.43333333333333335</v>
      </c>
      <c r="C18" s="8">
        <v>1764</v>
      </c>
      <c r="D18" s="8">
        <v>125</v>
      </c>
      <c r="E18" s="8" t="s">
        <v>32</v>
      </c>
      <c r="F18" s="8" t="s">
        <v>32</v>
      </c>
      <c r="G18" s="19"/>
      <c r="H18" s="19" t="s">
        <v>33</v>
      </c>
      <c r="I18" s="8"/>
      <c r="J18" s="8">
        <v>34.090000000000003</v>
      </c>
      <c r="K18" s="8">
        <v>34.090000000000003</v>
      </c>
      <c r="L18" s="8">
        <f t="shared" si="0"/>
        <v>0</v>
      </c>
      <c r="M18" s="8" t="s">
        <v>29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5">
      <c r="A19" s="8"/>
      <c r="B19" s="11">
        <v>0.44444444444444442</v>
      </c>
      <c r="C19" s="8">
        <v>1769</v>
      </c>
      <c r="D19" s="8">
        <v>0</v>
      </c>
      <c r="E19" s="8" t="s">
        <v>29</v>
      </c>
      <c r="F19" s="8" t="s">
        <v>29</v>
      </c>
      <c r="G19" s="19" t="s">
        <v>64</v>
      </c>
      <c r="H19" s="8"/>
      <c r="I19" s="8">
        <v>23</v>
      </c>
      <c r="J19" s="8">
        <v>34.090000000000003</v>
      </c>
      <c r="K19" s="8">
        <v>61.36</v>
      </c>
      <c r="L19" s="8">
        <f t="shared" si="0"/>
        <v>27.269999999999996</v>
      </c>
      <c r="M19" s="8" t="s">
        <v>34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5">
      <c r="A20" s="8"/>
      <c r="B20" s="11">
        <v>0.65625</v>
      </c>
      <c r="C20" s="8">
        <v>1783</v>
      </c>
      <c r="D20" s="8">
        <v>40</v>
      </c>
      <c r="E20" s="8" t="s">
        <v>34</v>
      </c>
      <c r="F20" s="8" t="s">
        <v>34</v>
      </c>
      <c r="G20" s="19"/>
      <c r="H20" s="19" t="s">
        <v>33</v>
      </c>
      <c r="I20" s="8"/>
      <c r="J20" s="8">
        <v>47.73</v>
      </c>
      <c r="K20" s="8">
        <v>52.27</v>
      </c>
      <c r="L20" s="8">
        <f t="shared" si="0"/>
        <v>4.5400000000000063</v>
      </c>
      <c r="M20" s="8" t="s">
        <v>34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8"/>
      <c r="B21" s="11">
        <v>0.66666666666666663</v>
      </c>
      <c r="C21" s="8">
        <v>1789</v>
      </c>
      <c r="D21" s="8">
        <v>40</v>
      </c>
      <c r="E21" s="8" t="s">
        <v>34</v>
      </c>
      <c r="F21" s="8" t="s">
        <v>35</v>
      </c>
      <c r="G21" s="8" t="str">
        <f>Λεσχη!B5</f>
        <v>Καρπούζι λάχανο μακαρόνια πατάτες…</v>
      </c>
      <c r="H21" s="8"/>
      <c r="I21" s="8">
        <v>21.67</v>
      </c>
      <c r="J21" s="8">
        <v>52.27</v>
      </c>
      <c r="K21" s="8">
        <v>72.73</v>
      </c>
      <c r="L21" s="8">
        <f t="shared" si="0"/>
        <v>20.46</v>
      </c>
      <c r="M21" s="8" t="s">
        <v>34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2">
        <v>45107</v>
      </c>
      <c r="B22" s="11">
        <v>0.4201388888888889</v>
      </c>
      <c r="C22" s="8">
        <v>1846</v>
      </c>
      <c r="D22" s="8">
        <v>120</v>
      </c>
      <c r="E22" s="8" t="s">
        <v>35</v>
      </c>
      <c r="F22" s="8" t="s">
        <v>34</v>
      </c>
      <c r="G22" s="8"/>
      <c r="H22" s="8" t="s">
        <v>33</v>
      </c>
      <c r="I22" s="8"/>
      <c r="J22" s="8">
        <v>34.090000000000003</v>
      </c>
      <c r="K22" s="8">
        <v>34.090000000000003</v>
      </c>
      <c r="L22" s="8">
        <f t="shared" si="0"/>
        <v>0</v>
      </c>
      <c r="M22" s="59" t="s">
        <v>29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>
        <f>J10-J7</f>
        <v>20.45</v>
      </c>
      <c r="J24" s="8">
        <f>I7+I9-I24</f>
        <v>28.01</v>
      </c>
      <c r="K24" s="8">
        <f>K7-J8+K9-J10</f>
        <v>36.36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>
        <f>J14-J11</f>
        <v>0</v>
      </c>
      <c r="J25" s="8">
        <f>I11+I13</f>
        <v>44.61</v>
      </c>
      <c r="K25" s="8">
        <f>K11-J12+K13-J14-K12+J12</f>
        <v>43.170000000000016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>
        <f>K15-J16+K17-J18-K16+J16</f>
        <v>38.64</v>
      </c>
      <c r="J26" s="8">
        <f>I15+I17</f>
        <v>44</v>
      </c>
      <c r="K26" s="8">
        <f>K15-J16+K17-J18</f>
        <v>43.180000000000007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>
        <f>K19-J20+K21-J22</f>
        <v>52.27000000000001</v>
      </c>
      <c r="J27" s="8">
        <f>K19-J20-K20+J20+K21-J22</f>
        <v>47.72999999999999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A6" sqref="A6"/>
    </sheetView>
  </sheetViews>
  <sheetFormatPr defaultRowHeight="15" x14ac:dyDescent="0.25"/>
  <cols>
    <col min="2" max="2" width="60.5703125" bestFit="1" customWidth="1"/>
  </cols>
  <sheetData>
    <row r="1" spans="1:2" x14ac:dyDescent="0.25">
      <c r="A1">
        <v>1</v>
      </c>
      <c r="B1" s="8" t="s">
        <v>36</v>
      </c>
    </row>
    <row r="2" spans="1:2" x14ac:dyDescent="0.25">
      <c r="A2">
        <v>2</v>
      </c>
      <c r="B2" s="19" t="s">
        <v>39</v>
      </c>
    </row>
    <row r="3" spans="1:2" x14ac:dyDescent="0.25">
      <c r="A3">
        <v>3</v>
      </c>
      <c r="B3" s="19" t="s">
        <v>41</v>
      </c>
    </row>
    <row r="4" spans="1:2" x14ac:dyDescent="0.25">
      <c r="A4">
        <v>4</v>
      </c>
      <c r="B4" s="19" t="s">
        <v>42</v>
      </c>
    </row>
    <row r="5" spans="1:2" x14ac:dyDescent="0.25">
      <c r="A5">
        <v>5</v>
      </c>
      <c r="B5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P10" sqref="P10"/>
    </sheetView>
  </sheetViews>
  <sheetFormatPr defaultColWidth="8.85546875" defaultRowHeight="15" x14ac:dyDescent="0.25"/>
  <cols>
    <col min="1" max="1" width="9.7109375" style="57" bestFit="1" customWidth="1"/>
    <col min="2" max="3" width="8.85546875" style="57"/>
    <col min="4" max="4" width="12.42578125" style="57" bestFit="1" customWidth="1"/>
    <col min="5" max="16384" width="8.85546875" style="57"/>
  </cols>
  <sheetData>
    <row r="1" spans="1:4" x14ac:dyDescent="0.25">
      <c r="A1" s="4" t="s">
        <v>4</v>
      </c>
      <c r="B1" s="4" t="s">
        <v>5</v>
      </c>
      <c r="C1" s="8" t="s">
        <v>44</v>
      </c>
      <c r="D1" s="8" t="s">
        <v>45</v>
      </c>
    </row>
    <row r="2" spans="1:4" x14ac:dyDescent="0.25">
      <c r="A2" s="12">
        <v>45103</v>
      </c>
      <c r="B2" s="11">
        <v>0.48819444444444443</v>
      </c>
      <c r="C2" s="8">
        <v>0</v>
      </c>
      <c r="D2" s="8">
        <v>1512</v>
      </c>
    </row>
    <row r="3" spans="1:4" x14ac:dyDescent="0.25">
      <c r="A3" s="12"/>
      <c r="B3" s="11">
        <v>0.66666666666666663</v>
      </c>
      <c r="C3" s="8">
        <v>5</v>
      </c>
      <c r="D3" s="8">
        <v>1525</v>
      </c>
    </row>
    <row r="4" spans="1:4" x14ac:dyDescent="0.25">
      <c r="A4" s="12"/>
      <c r="B4" s="11">
        <v>0.67361111111111116</v>
      </c>
      <c r="C4" s="8">
        <v>5</v>
      </c>
      <c r="D4" s="8">
        <v>1531.5</v>
      </c>
    </row>
    <row r="5" spans="1:4" x14ac:dyDescent="0.25">
      <c r="A5" s="12">
        <v>45104</v>
      </c>
      <c r="B5" s="11">
        <v>0.4375</v>
      </c>
      <c r="C5" s="8">
        <v>22.5</v>
      </c>
      <c r="D5" s="8">
        <v>1585.5</v>
      </c>
    </row>
    <row r="6" spans="1:4" x14ac:dyDescent="0.25">
      <c r="A6" s="12"/>
      <c r="B6" s="11">
        <v>0.4465277777777778</v>
      </c>
      <c r="C6" s="8">
        <v>23</v>
      </c>
      <c r="D6" s="8">
        <v>1599</v>
      </c>
    </row>
    <row r="7" spans="1:4" x14ac:dyDescent="0.25">
      <c r="A7" s="8"/>
      <c r="B7" s="11">
        <v>0.65694444444444444</v>
      </c>
      <c r="C7" s="8">
        <v>28</v>
      </c>
      <c r="D7" s="8">
        <v>1613.5</v>
      </c>
    </row>
    <row r="8" spans="1:4" x14ac:dyDescent="0.25">
      <c r="A8" s="8"/>
      <c r="B8" s="11">
        <v>0.6645833333333333</v>
      </c>
      <c r="C8" s="8">
        <v>28</v>
      </c>
      <c r="D8" s="8">
        <v>1619</v>
      </c>
    </row>
    <row r="9" spans="1:4" x14ac:dyDescent="0.25">
      <c r="A9" s="12">
        <v>45105</v>
      </c>
      <c r="B9" s="11">
        <v>0.44444444444444442</v>
      </c>
      <c r="C9" s="8">
        <v>47</v>
      </c>
      <c r="D9" s="8">
        <v>1681</v>
      </c>
    </row>
    <row r="10" spans="1:4" x14ac:dyDescent="0.25">
      <c r="A10" s="8"/>
      <c r="B10" s="11">
        <v>0.45833333333333331</v>
      </c>
      <c r="C10" s="8">
        <v>47.2</v>
      </c>
      <c r="D10" s="8">
        <v>1687</v>
      </c>
    </row>
    <row r="11" spans="1:4" x14ac:dyDescent="0.25">
      <c r="A11" s="8"/>
      <c r="B11" s="11">
        <v>0.66597222222222219</v>
      </c>
      <c r="C11" s="8">
        <v>52.2</v>
      </c>
      <c r="D11" s="8">
        <v>1701</v>
      </c>
    </row>
    <row r="12" spans="1:4" x14ac:dyDescent="0.25">
      <c r="A12" s="12"/>
      <c r="B12" s="11">
        <v>0.67222222222222217</v>
      </c>
      <c r="C12" s="8">
        <v>52.4</v>
      </c>
      <c r="D12" s="8">
        <v>1707</v>
      </c>
    </row>
    <row r="13" spans="1:4" x14ac:dyDescent="0.25">
      <c r="A13" s="12">
        <v>45106</v>
      </c>
      <c r="B13" s="11">
        <v>0.43333333333333335</v>
      </c>
      <c r="C13" s="8">
        <v>71</v>
      </c>
      <c r="D13" s="8">
        <v>1764</v>
      </c>
    </row>
    <row r="14" spans="1:4" x14ac:dyDescent="0.25">
      <c r="A14" s="8"/>
      <c r="B14" s="11">
        <v>0.44444444444444442</v>
      </c>
      <c r="C14" s="8">
        <v>71</v>
      </c>
      <c r="D14" s="8">
        <v>1769</v>
      </c>
    </row>
    <row r="15" spans="1:4" x14ac:dyDescent="0.25">
      <c r="A15" s="8"/>
      <c r="B15" s="11">
        <v>0.65625</v>
      </c>
      <c r="C15" s="8">
        <v>76</v>
      </c>
      <c r="D15" s="8">
        <v>1783</v>
      </c>
    </row>
    <row r="16" spans="1:4" x14ac:dyDescent="0.25">
      <c r="A16" s="8"/>
      <c r="B16" s="11">
        <v>0.66666666666666663</v>
      </c>
      <c r="C16" s="8">
        <v>76.2</v>
      </c>
      <c r="D16" s="8">
        <v>1789</v>
      </c>
    </row>
    <row r="17" spans="1:4" x14ac:dyDescent="0.25">
      <c r="A17" s="12">
        <v>45107</v>
      </c>
      <c r="B17" s="11">
        <v>0.4201388888888889</v>
      </c>
      <c r="C17" s="8">
        <v>94.5</v>
      </c>
      <c r="D17" s="8">
        <v>1846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tabSelected="1" topLeftCell="A2" workbookViewId="0">
      <selection activeCell="H23" sqref="H23"/>
    </sheetView>
  </sheetViews>
  <sheetFormatPr defaultColWidth="8.85546875" defaultRowHeight="15" x14ac:dyDescent="0.25"/>
  <cols>
    <col min="1" max="1" width="9.7109375" style="57" bestFit="1" customWidth="1"/>
    <col min="2" max="2" width="8.85546875" style="57"/>
    <col min="3" max="4" width="12.42578125" style="57" bestFit="1" customWidth="1"/>
    <col min="5" max="5" width="9.28515625" style="57" bestFit="1" customWidth="1"/>
    <col min="6" max="16384" width="8.85546875" style="57"/>
  </cols>
  <sheetData>
    <row r="1" spans="1:5" x14ac:dyDescent="0.25">
      <c r="A1" s="4" t="s">
        <v>4</v>
      </c>
      <c r="B1" s="4" t="s">
        <v>5</v>
      </c>
      <c r="C1" s="8" t="s">
        <v>44</v>
      </c>
      <c r="D1" s="4" t="s">
        <v>18</v>
      </c>
      <c r="E1" s="4" t="s">
        <v>46</v>
      </c>
    </row>
    <row r="2" spans="1:5" x14ac:dyDescent="0.25">
      <c r="A2" s="12">
        <v>45103</v>
      </c>
      <c r="B2" s="11">
        <v>0.48819444444444443</v>
      </c>
      <c r="C2" s="8">
        <v>0</v>
      </c>
      <c r="D2" s="8">
        <v>0</v>
      </c>
      <c r="E2" s="8">
        <v>23.5</v>
      </c>
    </row>
    <row r="3" spans="1:5" x14ac:dyDescent="0.25">
      <c r="A3" s="12"/>
      <c r="B3" s="11">
        <v>0.66666666666666663</v>
      </c>
      <c r="C3" s="8">
        <v>5</v>
      </c>
      <c r="D3" s="8">
        <v>30</v>
      </c>
      <c r="E3" s="19"/>
    </row>
    <row r="4" spans="1:5" x14ac:dyDescent="0.25">
      <c r="A4" s="12"/>
      <c r="B4" s="11">
        <v>0.67361111111111116</v>
      </c>
      <c r="C4" s="8">
        <v>5</v>
      </c>
      <c r="D4" s="8">
        <v>30</v>
      </c>
      <c r="E4" s="8">
        <v>24.96</v>
      </c>
    </row>
    <row r="5" spans="1:5" x14ac:dyDescent="0.25">
      <c r="A5" s="12">
        <v>45104</v>
      </c>
      <c r="B5" s="11">
        <v>0.4375</v>
      </c>
      <c r="C5" s="8">
        <v>22.5</v>
      </c>
      <c r="D5" s="8">
        <v>75</v>
      </c>
      <c r="E5" s="8"/>
    </row>
    <row r="6" spans="1:5" x14ac:dyDescent="0.25">
      <c r="A6" s="12"/>
      <c r="B6" s="11">
        <v>0.4465277777777778</v>
      </c>
      <c r="C6" s="8">
        <v>23</v>
      </c>
      <c r="D6" s="8">
        <v>0</v>
      </c>
      <c r="E6" s="8">
        <v>24.49</v>
      </c>
    </row>
    <row r="7" spans="1:5" x14ac:dyDescent="0.25">
      <c r="A7" s="8"/>
      <c r="B7" s="11">
        <v>0.65694444444444444</v>
      </c>
      <c r="C7" s="8">
        <v>28</v>
      </c>
      <c r="D7" s="8">
        <v>45</v>
      </c>
      <c r="E7" s="8"/>
    </row>
    <row r="8" spans="1:5" x14ac:dyDescent="0.25">
      <c r="A8" s="8"/>
      <c r="B8" s="11">
        <v>0.6645833333333333</v>
      </c>
      <c r="C8" s="8">
        <v>28</v>
      </c>
      <c r="D8" s="8">
        <v>45</v>
      </c>
      <c r="E8" s="8">
        <v>20.12</v>
      </c>
    </row>
    <row r="9" spans="1:5" x14ac:dyDescent="0.25">
      <c r="A9" s="12">
        <v>45105</v>
      </c>
      <c r="B9" s="11">
        <v>0.44444444444444442</v>
      </c>
      <c r="C9" s="8">
        <v>47</v>
      </c>
      <c r="D9" s="8">
        <v>125</v>
      </c>
      <c r="E9" s="8"/>
    </row>
    <row r="10" spans="1:5" x14ac:dyDescent="0.25">
      <c r="A10" s="8"/>
      <c r="B10" s="11">
        <v>0.45833333333333331</v>
      </c>
      <c r="C10" s="8">
        <v>47.2</v>
      </c>
      <c r="D10" s="8">
        <v>0</v>
      </c>
      <c r="E10" s="8">
        <v>21.85</v>
      </c>
    </row>
    <row r="11" spans="1:5" x14ac:dyDescent="0.25">
      <c r="A11" s="8"/>
      <c r="B11" s="11">
        <v>0.66597222222222219</v>
      </c>
      <c r="C11" s="8">
        <v>52.2</v>
      </c>
      <c r="D11" s="8">
        <v>45</v>
      </c>
      <c r="E11" s="8"/>
    </row>
    <row r="12" spans="1:5" x14ac:dyDescent="0.25">
      <c r="A12" s="12"/>
      <c r="B12" s="11">
        <v>0.67222222222222217</v>
      </c>
      <c r="C12" s="8">
        <v>52.4</v>
      </c>
      <c r="D12" s="8">
        <v>45</v>
      </c>
      <c r="E12" s="8">
        <v>22.15</v>
      </c>
    </row>
    <row r="13" spans="1:5" x14ac:dyDescent="0.25">
      <c r="A13" s="12">
        <v>45106</v>
      </c>
      <c r="B13" s="11">
        <v>0.43333333333333335</v>
      </c>
      <c r="C13" s="8">
        <v>71</v>
      </c>
      <c r="D13" s="8">
        <v>125</v>
      </c>
      <c r="E13" s="8"/>
    </row>
    <row r="14" spans="1:5" x14ac:dyDescent="0.25">
      <c r="A14" s="8"/>
      <c r="B14" s="11">
        <v>0.44444444444444442</v>
      </c>
      <c r="C14" s="8">
        <v>71</v>
      </c>
      <c r="D14" s="8">
        <v>0</v>
      </c>
      <c r="E14" s="8">
        <v>23</v>
      </c>
    </row>
    <row r="15" spans="1:5" x14ac:dyDescent="0.25">
      <c r="A15" s="8"/>
      <c r="B15" s="11">
        <v>0.65625</v>
      </c>
      <c r="C15" s="8">
        <v>76</v>
      </c>
      <c r="D15" s="8">
        <v>40</v>
      </c>
      <c r="E15" s="8"/>
    </row>
    <row r="16" spans="1:5" x14ac:dyDescent="0.25">
      <c r="A16" s="8"/>
      <c r="B16" s="11">
        <v>0.66666666666666663</v>
      </c>
      <c r="C16" s="8">
        <v>76.2</v>
      </c>
      <c r="D16" s="8">
        <v>40</v>
      </c>
      <c r="E16" s="8">
        <v>21.67</v>
      </c>
    </row>
    <row r="17" spans="1:5" x14ac:dyDescent="0.25">
      <c r="A17" s="12">
        <v>45107</v>
      </c>
      <c r="B17" s="11">
        <v>0.4201388888888889</v>
      </c>
      <c r="C17" s="8">
        <v>94.5</v>
      </c>
      <c r="D17" s="8">
        <v>120</v>
      </c>
      <c r="E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5"/>
  <sheetViews>
    <sheetView topLeftCell="A43" zoomScale="80" zoomScaleNormal="80" workbookViewId="0">
      <selection activeCell="F7" sqref="F7"/>
    </sheetView>
  </sheetViews>
  <sheetFormatPr defaultColWidth="8.85546875" defaultRowHeight="15" x14ac:dyDescent="0.25"/>
  <cols>
    <col min="1" max="1" width="20.5703125" style="60" bestFit="1" customWidth="1"/>
    <col min="2" max="16384" width="8.85546875" style="60"/>
  </cols>
  <sheetData>
    <row r="1" spans="1:6" x14ac:dyDescent="0.25">
      <c r="A1" t="s">
        <v>65</v>
      </c>
      <c r="B1">
        <v>40</v>
      </c>
      <c r="D1" s="60">
        <v>0</v>
      </c>
      <c r="E1" s="60">
        <f t="shared" ref="E1:E64" si="0">B1*0.4539</f>
        <v>18.156000000000002</v>
      </c>
      <c r="F1" s="60">
        <f>E1-E2</f>
        <v>2.2695000000000007</v>
      </c>
    </row>
    <row r="2" spans="1:6" x14ac:dyDescent="0.25">
      <c r="A2" t="s">
        <v>66</v>
      </c>
      <c r="B2">
        <v>35</v>
      </c>
      <c r="D2" s="60">
        <v>1</v>
      </c>
      <c r="E2" s="60">
        <f t="shared" si="0"/>
        <v>15.886500000000002</v>
      </c>
    </row>
    <row r="3" spans="1:6" x14ac:dyDescent="0.25">
      <c r="A3" t="s">
        <v>67</v>
      </c>
      <c r="B3">
        <v>35</v>
      </c>
      <c r="D3" s="60">
        <v>2</v>
      </c>
      <c r="E3" s="60">
        <f t="shared" si="0"/>
        <v>15.886500000000002</v>
      </c>
    </row>
    <row r="4" spans="1:6" x14ac:dyDescent="0.25">
      <c r="A4" t="s">
        <v>68</v>
      </c>
      <c r="B4">
        <v>35</v>
      </c>
      <c r="D4" s="60">
        <v>3</v>
      </c>
      <c r="E4" s="60">
        <f t="shared" si="0"/>
        <v>15.886500000000002</v>
      </c>
    </row>
    <row r="5" spans="1:6" x14ac:dyDescent="0.25">
      <c r="A5" t="s">
        <v>69</v>
      </c>
      <c r="B5">
        <v>95</v>
      </c>
      <c r="D5" s="60">
        <v>4</v>
      </c>
      <c r="E5" s="60">
        <f t="shared" si="0"/>
        <v>43.1205</v>
      </c>
    </row>
    <row r="6" spans="1:6" x14ac:dyDescent="0.25">
      <c r="A6" t="s">
        <v>70</v>
      </c>
      <c r="B6">
        <v>100</v>
      </c>
      <c r="D6" s="60">
        <v>5</v>
      </c>
      <c r="E6" s="60">
        <f t="shared" si="0"/>
        <v>45.39</v>
      </c>
      <c r="F6" s="60">
        <f>E6-E20</f>
        <v>20.4255</v>
      </c>
    </row>
    <row r="7" spans="1:6" x14ac:dyDescent="0.25">
      <c r="A7" t="s">
        <v>71</v>
      </c>
      <c r="B7">
        <v>100</v>
      </c>
      <c r="D7" s="60">
        <v>6</v>
      </c>
      <c r="E7" s="60">
        <f t="shared" si="0"/>
        <v>45.39</v>
      </c>
    </row>
    <row r="8" spans="1:6" x14ac:dyDescent="0.25">
      <c r="A8" t="s">
        <v>72</v>
      </c>
      <c r="B8">
        <v>95</v>
      </c>
      <c r="D8" s="60">
        <v>7</v>
      </c>
      <c r="E8" s="60">
        <f t="shared" si="0"/>
        <v>43.1205</v>
      </c>
    </row>
    <row r="9" spans="1:6" x14ac:dyDescent="0.25">
      <c r="A9" t="s">
        <v>73</v>
      </c>
      <c r="B9">
        <v>85</v>
      </c>
      <c r="D9" s="60">
        <v>8</v>
      </c>
      <c r="E9" s="60">
        <f t="shared" si="0"/>
        <v>38.581500000000005</v>
      </c>
    </row>
    <row r="10" spans="1:6" x14ac:dyDescent="0.25">
      <c r="A10" t="s">
        <v>74</v>
      </c>
      <c r="B10">
        <v>75</v>
      </c>
      <c r="D10" s="60">
        <v>9</v>
      </c>
      <c r="E10" s="60">
        <f t="shared" si="0"/>
        <v>34.042500000000004</v>
      </c>
    </row>
    <row r="11" spans="1:6" x14ac:dyDescent="0.25">
      <c r="A11" t="s">
        <v>75</v>
      </c>
      <c r="B11">
        <v>75</v>
      </c>
      <c r="D11" s="60">
        <v>10</v>
      </c>
      <c r="E11" s="60">
        <f t="shared" si="0"/>
        <v>34.042500000000004</v>
      </c>
    </row>
    <row r="12" spans="1:6" x14ac:dyDescent="0.25">
      <c r="A12" t="s">
        <v>76</v>
      </c>
      <c r="B12">
        <v>75</v>
      </c>
      <c r="D12" s="60">
        <v>11</v>
      </c>
      <c r="E12" s="60">
        <f t="shared" si="0"/>
        <v>34.042500000000004</v>
      </c>
    </row>
    <row r="13" spans="1:6" x14ac:dyDescent="0.25">
      <c r="A13" t="s">
        <v>77</v>
      </c>
      <c r="B13">
        <v>75</v>
      </c>
      <c r="D13" s="60">
        <v>12</v>
      </c>
      <c r="E13" s="60">
        <f t="shared" si="0"/>
        <v>34.042500000000004</v>
      </c>
    </row>
    <row r="14" spans="1:6" x14ac:dyDescent="0.25">
      <c r="A14" t="s">
        <v>78</v>
      </c>
      <c r="B14">
        <v>70</v>
      </c>
      <c r="D14" s="60">
        <v>13</v>
      </c>
      <c r="E14" s="60">
        <f t="shared" si="0"/>
        <v>31.773000000000003</v>
      </c>
    </row>
    <row r="15" spans="1:6" x14ac:dyDescent="0.25">
      <c r="A15" t="s">
        <v>79</v>
      </c>
      <c r="B15">
        <v>70</v>
      </c>
      <c r="D15" s="60">
        <v>14</v>
      </c>
      <c r="E15" s="60">
        <f t="shared" si="0"/>
        <v>31.773000000000003</v>
      </c>
    </row>
    <row r="16" spans="1:6" x14ac:dyDescent="0.25">
      <c r="A16" t="s">
        <v>80</v>
      </c>
      <c r="B16">
        <v>65</v>
      </c>
      <c r="D16" s="60">
        <v>15</v>
      </c>
      <c r="E16" s="60">
        <f t="shared" si="0"/>
        <v>29.503500000000003</v>
      </c>
    </row>
    <row r="17" spans="1:6" x14ac:dyDescent="0.25">
      <c r="A17" t="s">
        <v>81</v>
      </c>
      <c r="B17">
        <v>60</v>
      </c>
      <c r="D17" s="60">
        <v>16</v>
      </c>
      <c r="E17" s="60">
        <f t="shared" si="0"/>
        <v>27.234000000000002</v>
      </c>
    </row>
    <row r="18" spans="1:6" x14ac:dyDescent="0.25">
      <c r="A18" t="s">
        <v>82</v>
      </c>
      <c r="B18">
        <v>60</v>
      </c>
      <c r="D18" s="60">
        <v>17</v>
      </c>
      <c r="E18" s="60">
        <f t="shared" si="0"/>
        <v>27.234000000000002</v>
      </c>
    </row>
    <row r="19" spans="1:6" x14ac:dyDescent="0.25">
      <c r="A19" t="s">
        <v>83</v>
      </c>
      <c r="B19">
        <v>60</v>
      </c>
      <c r="D19" s="60">
        <v>18</v>
      </c>
      <c r="E19" s="60">
        <f t="shared" si="0"/>
        <v>27.234000000000002</v>
      </c>
    </row>
    <row r="20" spans="1:6" x14ac:dyDescent="0.25">
      <c r="A20" t="s">
        <v>84</v>
      </c>
      <c r="B20">
        <v>55</v>
      </c>
      <c r="D20" s="60">
        <v>19</v>
      </c>
      <c r="E20" s="60">
        <f t="shared" si="0"/>
        <v>24.964500000000001</v>
      </c>
    </row>
    <row r="21" spans="1:6" x14ac:dyDescent="0.25">
      <c r="A21" t="s">
        <v>85</v>
      </c>
      <c r="B21">
        <v>60</v>
      </c>
      <c r="D21" s="60">
        <v>20</v>
      </c>
      <c r="E21" s="60">
        <f t="shared" si="0"/>
        <v>27.234000000000002</v>
      </c>
    </row>
    <row r="22" spans="1:6" x14ac:dyDescent="0.25">
      <c r="A22" t="s">
        <v>86</v>
      </c>
      <c r="B22">
        <v>55</v>
      </c>
      <c r="D22" s="60">
        <v>21</v>
      </c>
      <c r="E22" s="60">
        <f t="shared" si="0"/>
        <v>24.964500000000001</v>
      </c>
    </row>
    <row r="23" spans="1:6" x14ac:dyDescent="0.25">
      <c r="A23" t="s">
        <v>87</v>
      </c>
      <c r="B23">
        <v>55</v>
      </c>
      <c r="D23" s="60">
        <v>22</v>
      </c>
      <c r="E23" s="60">
        <f t="shared" si="0"/>
        <v>24.964500000000001</v>
      </c>
    </row>
    <row r="24" spans="1:6" x14ac:dyDescent="0.25">
      <c r="A24" t="s">
        <v>88</v>
      </c>
      <c r="B24">
        <v>110</v>
      </c>
      <c r="D24" s="60">
        <v>23</v>
      </c>
      <c r="E24" s="60">
        <f t="shared" si="0"/>
        <v>49.929000000000002</v>
      </c>
      <c r="F24" s="60">
        <f>E24-E27</f>
        <v>18.155999999999999</v>
      </c>
    </row>
    <row r="25" spans="1:6" x14ac:dyDescent="0.25">
      <c r="A25" t="s">
        <v>89</v>
      </c>
      <c r="B25">
        <v>95</v>
      </c>
      <c r="D25" s="60">
        <v>24</v>
      </c>
      <c r="E25" s="60">
        <f t="shared" si="0"/>
        <v>43.1205</v>
      </c>
    </row>
    <row r="26" spans="1:6" x14ac:dyDescent="0.25">
      <c r="A26" t="s">
        <v>90</v>
      </c>
      <c r="B26">
        <v>75</v>
      </c>
      <c r="D26" s="60">
        <v>25</v>
      </c>
      <c r="E26" s="60">
        <f t="shared" si="0"/>
        <v>34.042500000000004</v>
      </c>
    </row>
    <row r="27" spans="1:6" x14ac:dyDescent="0.25">
      <c r="A27" t="s">
        <v>91</v>
      </c>
      <c r="B27">
        <v>70</v>
      </c>
      <c r="D27" s="60">
        <v>26</v>
      </c>
      <c r="E27" s="60">
        <f t="shared" si="0"/>
        <v>31.773000000000003</v>
      </c>
    </row>
    <row r="28" spans="1:6" x14ac:dyDescent="0.25">
      <c r="A28" t="s">
        <v>92</v>
      </c>
      <c r="B28">
        <v>70</v>
      </c>
      <c r="D28" s="60">
        <v>27</v>
      </c>
      <c r="E28" s="60">
        <f t="shared" si="0"/>
        <v>31.773000000000003</v>
      </c>
    </row>
    <row r="29" spans="1:6" x14ac:dyDescent="0.25">
      <c r="A29" t="s">
        <v>93</v>
      </c>
      <c r="B29">
        <v>115</v>
      </c>
      <c r="D29" s="60">
        <v>28</v>
      </c>
      <c r="E29" s="60">
        <f t="shared" si="0"/>
        <v>52.198500000000003</v>
      </c>
      <c r="F29" s="60">
        <f>E29-E44</f>
        <v>22.695</v>
      </c>
    </row>
    <row r="30" spans="1:6" x14ac:dyDescent="0.25">
      <c r="A30" t="s">
        <v>94</v>
      </c>
      <c r="B30">
        <v>110</v>
      </c>
      <c r="D30" s="60">
        <v>29</v>
      </c>
      <c r="E30" s="60">
        <f t="shared" si="0"/>
        <v>49.929000000000002</v>
      </c>
    </row>
    <row r="31" spans="1:6" x14ac:dyDescent="0.25">
      <c r="A31" t="s">
        <v>95</v>
      </c>
      <c r="B31">
        <v>105</v>
      </c>
      <c r="D31" s="60">
        <v>30</v>
      </c>
      <c r="E31" s="60">
        <f t="shared" si="0"/>
        <v>47.659500000000001</v>
      </c>
    </row>
    <row r="32" spans="1:6" x14ac:dyDescent="0.25">
      <c r="A32" t="s">
        <v>96</v>
      </c>
      <c r="B32">
        <v>80</v>
      </c>
      <c r="D32" s="60">
        <v>31</v>
      </c>
      <c r="E32" s="60">
        <f t="shared" si="0"/>
        <v>36.312000000000005</v>
      </c>
    </row>
    <row r="33" spans="1:5" x14ac:dyDescent="0.25">
      <c r="A33" t="s">
        <v>97</v>
      </c>
      <c r="B33">
        <v>75</v>
      </c>
      <c r="D33" s="60">
        <v>32</v>
      </c>
      <c r="E33" s="60">
        <f t="shared" si="0"/>
        <v>34.042500000000004</v>
      </c>
    </row>
    <row r="34" spans="1:5" x14ac:dyDescent="0.25">
      <c r="A34" t="s">
        <v>98</v>
      </c>
      <c r="B34">
        <v>75</v>
      </c>
      <c r="D34" s="60">
        <v>33</v>
      </c>
      <c r="E34" s="60">
        <f t="shared" si="0"/>
        <v>34.042500000000004</v>
      </c>
    </row>
    <row r="35" spans="1:5" x14ac:dyDescent="0.25">
      <c r="A35" t="s">
        <v>99</v>
      </c>
      <c r="B35">
        <v>75</v>
      </c>
      <c r="D35" s="60">
        <v>34</v>
      </c>
      <c r="E35" s="60">
        <f t="shared" si="0"/>
        <v>34.042500000000004</v>
      </c>
    </row>
    <row r="36" spans="1:5" x14ac:dyDescent="0.25">
      <c r="A36" t="s">
        <v>100</v>
      </c>
      <c r="B36">
        <v>75</v>
      </c>
      <c r="D36" s="60">
        <v>35</v>
      </c>
      <c r="E36" s="60">
        <f t="shared" si="0"/>
        <v>34.042500000000004</v>
      </c>
    </row>
    <row r="37" spans="1:5" x14ac:dyDescent="0.25">
      <c r="A37" t="s">
        <v>101</v>
      </c>
      <c r="B37">
        <v>75</v>
      </c>
      <c r="D37" s="60">
        <v>36</v>
      </c>
      <c r="E37" s="60">
        <f t="shared" si="0"/>
        <v>34.042500000000004</v>
      </c>
    </row>
    <row r="38" spans="1:5" x14ac:dyDescent="0.25">
      <c r="A38" t="s">
        <v>102</v>
      </c>
      <c r="B38">
        <v>70</v>
      </c>
      <c r="D38" s="60">
        <v>37</v>
      </c>
      <c r="E38" s="60">
        <f t="shared" si="0"/>
        <v>31.773000000000003</v>
      </c>
    </row>
    <row r="39" spans="1:5" x14ac:dyDescent="0.25">
      <c r="A39" t="s">
        <v>103</v>
      </c>
      <c r="B39">
        <v>70</v>
      </c>
      <c r="D39" s="60">
        <v>38</v>
      </c>
      <c r="E39" s="60">
        <f t="shared" si="0"/>
        <v>31.773000000000003</v>
      </c>
    </row>
    <row r="40" spans="1:5" x14ac:dyDescent="0.25">
      <c r="A40" t="s">
        <v>104</v>
      </c>
      <c r="B40">
        <v>75</v>
      </c>
      <c r="D40" s="60">
        <v>39</v>
      </c>
      <c r="E40" s="60">
        <f t="shared" si="0"/>
        <v>34.042500000000004</v>
      </c>
    </row>
    <row r="41" spans="1:5" x14ac:dyDescent="0.25">
      <c r="A41" t="s">
        <v>105</v>
      </c>
      <c r="B41">
        <v>70</v>
      </c>
      <c r="D41" s="60">
        <v>40</v>
      </c>
      <c r="E41" s="60">
        <f t="shared" si="0"/>
        <v>31.773000000000003</v>
      </c>
    </row>
    <row r="42" spans="1:5" x14ac:dyDescent="0.25">
      <c r="A42" t="s">
        <v>106</v>
      </c>
      <c r="B42">
        <v>70</v>
      </c>
      <c r="D42" s="60">
        <v>41</v>
      </c>
      <c r="E42" s="60">
        <f t="shared" si="0"/>
        <v>31.773000000000003</v>
      </c>
    </row>
    <row r="43" spans="1:5" x14ac:dyDescent="0.25">
      <c r="A43" t="s">
        <v>107</v>
      </c>
      <c r="B43">
        <v>70</v>
      </c>
      <c r="D43" s="60">
        <v>42</v>
      </c>
      <c r="E43" s="60">
        <f t="shared" si="0"/>
        <v>31.773000000000003</v>
      </c>
    </row>
    <row r="44" spans="1:5" x14ac:dyDescent="0.25">
      <c r="A44" t="s">
        <v>108</v>
      </c>
      <c r="B44">
        <v>65</v>
      </c>
      <c r="D44" s="60">
        <v>43</v>
      </c>
      <c r="E44" s="60">
        <f t="shared" si="0"/>
        <v>29.503500000000003</v>
      </c>
    </row>
    <row r="45" spans="1:5" x14ac:dyDescent="0.25">
      <c r="A45" t="s">
        <v>109</v>
      </c>
      <c r="B45">
        <v>65</v>
      </c>
      <c r="D45" s="60">
        <v>44</v>
      </c>
      <c r="E45" s="60">
        <f t="shared" si="0"/>
        <v>29.503500000000003</v>
      </c>
    </row>
    <row r="46" spans="1:5" x14ac:dyDescent="0.25">
      <c r="A46" t="s">
        <v>110</v>
      </c>
      <c r="B46">
        <v>65</v>
      </c>
      <c r="D46" s="60">
        <v>45</v>
      </c>
      <c r="E46" s="60">
        <f t="shared" si="0"/>
        <v>29.503500000000003</v>
      </c>
    </row>
    <row r="47" spans="1:5" x14ac:dyDescent="0.25">
      <c r="A47" t="s">
        <v>111</v>
      </c>
      <c r="B47">
        <v>65</v>
      </c>
      <c r="D47" s="60">
        <v>46</v>
      </c>
      <c r="E47" s="60">
        <f t="shared" si="0"/>
        <v>29.503500000000003</v>
      </c>
    </row>
    <row r="48" spans="1:5" x14ac:dyDescent="0.25">
      <c r="A48" t="s">
        <v>112</v>
      </c>
      <c r="B48">
        <v>115</v>
      </c>
      <c r="D48" s="60">
        <v>47</v>
      </c>
      <c r="E48" s="60">
        <f t="shared" si="0"/>
        <v>52.198500000000003</v>
      </c>
    </row>
    <row r="49" spans="1:6" x14ac:dyDescent="0.25">
      <c r="A49" t="s">
        <v>113</v>
      </c>
      <c r="B49">
        <v>115</v>
      </c>
      <c r="D49" s="60">
        <v>48</v>
      </c>
      <c r="E49" s="60">
        <f t="shared" si="0"/>
        <v>52.198500000000003</v>
      </c>
      <c r="F49" s="60">
        <f>E49-E52</f>
        <v>2.2695000000000007</v>
      </c>
    </row>
    <row r="50" spans="1:6" x14ac:dyDescent="0.25">
      <c r="A50" t="s">
        <v>114</v>
      </c>
      <c r="B50">
        <v>115</v>
      </c>
      <c r="D50" s="60">
        <v>49</v>
      </c>
      <c r="E50" s="60">
        <f t="shared" si="0"/>
        <v>52.198500000000003</v>
      </c>
    </row>
    <row r="51" spans="1:6" x14ac:dyDescent="0.25">
      <c r="A51" t="s">
        <v>115</v>
      </c>
      <c r="B51">
        <v>115</v>
      </c>
      <c r="D51" s="60">
        <v>50</v>
      </c>
      <c r="E51" s="60">
        <f t="shared" si="0"/>
        <v>52.198500000000003</v>
      </c>
    </row>
    <row r="52" spans="1:6" x14ac:dyDescent="0.25">
      <c r="A52" t="s">
        <v>116</v>
      </c>
      <c r="B52">
        <v>110</v>
      </c>
      <c r="D52" s="60">
        <v>51</v>
      </c>
      <c r="E52" s="60">
        <f t="shared" si="0"/>
        <v>49.929000000000002</v>
      </c>
    </row>
    <row r="53" spans="1:6" x14ac:dyDescent="0.25">
      <c r="A53" t="s">
        <v>117</v>
      </c>
      <c r="B53">
        <v>160</v>
      </c>
      <c r="D53" s="60">
        <v>52</v>
      </c>
      <c r="E53" s="60">
        <f t="shared" si="0"/>
        <v>72.624000000000009</v>
      </c>
      <c r="F53" s="60">
        <f>E53-E65</f>
        <v>38.581500000000005</v>
      </c>
    </row>
    <row r="54" spans="1:6" x14ac:dyDescent="0.25">
      <c r="A54" t="s">
        <v>118</v>
      </c>
      <c r="B54">
        <v>140</v>
      </c>
      <c r="D54" s="60">
        <v>53</v>
      </c>
      <c r="E54" s="60">
        <f t="shared" si="0"/>
        <v>63.546000000000006</v>
      </c>
    </row>
    <row r="55" spans="1:6" x14ac:dyDescent="0.25">
      <c r="A55" t="s">
        <v>119</v>
      </c>
      <c r="B55">
        <v>130</v>
      </c>
      <c r="D55" s="60">
        <v>54</v>
      </c>
      <c r="E55" s="60">
        <f t="shared" si="0"/>
        <v>59.007000000000005</v>
      </c>
    </row>
    <row r="56" spans="1:6" x14ac:dyDescent="0.25">
      <c r="A56" t="s">
        <v>120</v>
      </c>
      <c r="B56">
        <v>115</v>
      </c>
      <c r="D56" s="60">
        <v>55</v>
      </c>
      <c r="E56" s="60">
        <f t="shared" si="0"/>
        <v>52.198500000000003</v>
      </c>
    </row>
    <row r="57" spans="1:6" x14ac:dyDescent="0.25">
      <c r="A57" t="s">
        <v>121</v>
      </c>
      <c r="B57">
        <v>110</v>
      </c>
      <c r="D57" s="60">
        <v>56</v>
      </c>
      <c r="E57" s="60">
        <f t="shared" si="0"/>
        <v>49.929000000000002</v>
      </c>
    </row>
    <row r="58" spans="1:6" x14ac:dyDescent="0.25">
      <c r="A58" t="s">
        <v>122</v>
      </c>
      <c r="B58">
        <v>105</v>
      </c>
      <c r="D58" s="60">
        <v>57</v>
      </c>
      <c r="E58" s="60">
        <f t="shared" si="0"/>
        <v>47.659500000000001</v>
      </c>
    </row>
    <row r="59" spans="1:6" x14ac:dyDescent="0.25">
      <c r="A59" t="s">
        <v>123</v>
      </c>
      <c r="B59">
        <v>95</v>
      </c>
      <c r="D59" s="60">
        <v>58</v>
      </c>
      <c r="E59" s="60">
        <f t="shared" si="0"/>
        <v>43.1205</v>
      </c>
    </row>
    <row r="60" spans="1:6" x14ac:dyDescent="0.25">
      <c r="A60" t="s">
        <v>124</v>
      </c>
      <c r="B60">
        <v>95</v>
      </c>
      <c r="D60" s="60">
        <v>59</v>
      </c>
      <c r="E60" s="60">
        <f t="shared" si="0"/>
        <v>43.1205</v>
      </c>
    </row>
    <row r="61" spans="1:6" x14ac:dyDescent="0.25">
      <c r="A61" t="s">
        <v>125</v>
      </c>
      <c r="B61">
        <v>90</v>
      </c>
      <c r="D61" s="60">
        <v>60</v>
      </c>
      <c r="E61" s="60">
        <f t="shared" si="0"/>
        <v>40.850999999999999</v>
      </c>
    </row>
    <row r="62" spans="1:6" x14ac:dyDescent="0.25">
      <c r="A62" t="s">
        <v>126</v>
      </c>
      <c r="B62">
        <v>75</v>
      </c>
      <c r="D62" s="60">
        <v>61</v>
      </c>
      <c r="E62" s="60">
        <f t="shared" si="0"/>
        <v>34.042500000000004</v>
      </c>
    </row>
    <row r="63" spans="1:6" x14ac:dyDescent="0.25">
      <c r="A63" t="s">
        <v>127</v>
      </c>
      <c r="B63">
        <v>80</v>
      </c>
      <c r="D63" s="60">
        <v>62</v>
      </c>
      <c r="E63" s="60">
        <f t="shared" si="0"/>
        <v>36.312000000000005</v>
      </c>
    </row>
    <row r="64" spans="1:6" x14ac:dyDescent="0.25">
      <c r="A64" t="s">
        <v>128</v>
      </c>
      <c r="B64">
        <v>80</v>
      </c>
      <c r="D64" s="60">
        <v>63</v>
      </c>
      <c r="E64" s="60">
        <f t="shared" si="0"/>
        <v>36.312000000000005</v>
      </c>
    </row>
    <row r="65" spans="1:6" x14ac:dyDescent="0.25">
      <c r="A65" t="s">
        <v>129</v>
      </c>
      <c r="B65">
        <v>75</v>
      </c>
      <c r="D65" s="60">
        <v>64</v>
      </c>
      <c r="E65" s="60">
        <f t="shared" ref="E65:E95" si="1">B65*0.4539</f>
        <v>34.042500000000004</v>
      </c>
    </row>
    <row r="66" spans="1:6" x14ac:dyDescent="0.25">
      <c r="A66" t="s">
        <v>130</v>
      </c>
      <c r="B66">
        <v>75</v>
      </c>
      <c r="D66" s="60">
        <v>65</v>
      </c>
      <c r="E66" s="60">
        <f t="shared" si="1"/>
        <v>34.042500000000004</v>
      </c>
    </row>
    <row r="67" spans="1:6" x14ac:dyDescent="0.25">
      <c r="A67" t="s">
        <v>131</v>
      </c>
      <c r="B67">
        <v>75</v>
      </c>
      <c r="D67" s="60">
        <v>66</v>
      </c>
      <c r="E67" s="60">
        <f t="shared" si="1"/>
        <v>34.042500000000004</v>
      </c>
    </row>
    <row r="68" spans="1:6" x14ac:dyDescent="0.25">
      <c r="A68" t="s">
        <v>132</v>
      </c>
      <c r="B68">
        <v>75</v>
      </c>
      <c r="D68" s="60">
        <v>67</v>
      </c>
      <c r="E68" s="60">
        <f t="shared" si="1"/>
        <v>34.042500000000004</v>
      </c>
    </row>
    <row r="69" spans="1:6" x14ac:dyDescent="0.25">
      <c r="A69" t="s">
        <v>133</v>
      </c>
      <c r="B69">
        <v>75</v>
      </c>
      <c r="D69" s="60">
        <v>68</v>
      </c>
      <c r="E69" s="60">
        <f t="shared" si="1"/>
        <v>34.042500000000004</v>
      </c>
    </row>
    <row r="70" spans="1:6" x14ac:dyDescent="0.25">
      <c r="A70" t="s">
        <v>134</v>
      </c>
      <c r="B70">
        <v>75</v>
      </c>
      <c r="D70" s="60">
        <v>69</v>
      </c>
      <c r="E70" s="60">
        <f t="shared" si="1"/>
        <v>34.042500000000004</v>
      </c>
    </row>
    <row r="71" spans="1:6" x14ac:dyDescent="0.25">
      <c r="A71" t="s">
        <v>135</v>
      </c>
      <c r="B71">
        <v>75</v>
      </c>
      <c r="D71" s="60">
        <v>70</v>
      </c>
      <c r="E71" s="60">
        <f t="shared" si="1"/>
        <v>34.042500000000004</v>
      </c>
    </row>
    <row r="72" spans="1:6" x14ac:dyDescent="0.25">
      <c r="A72" t="s">
        <v>136</v>
      </c>
      <c r="B72">
        <v>130</v>
      </c>
      <c r="D72" s="60">
        <v>71</v>
      </c>
      <c r="E72" s="60">
        <f t="shared" si="1"/>
        <v>59.007000000000005</v>
      </c>
      <c r="F72" s="60">
        <f>E72-E76</f>
        <v>9.078000000000003</v>
      </c>
    </row>
    <row r="73" spans="1:6" x14ac:dyDescent="0.25">
      <c r="A73" t="s">
        <v>137</v>
      </c>
      <c r="B73">
        <v>125</v>
      </c>
      <c r="D73" s="60">
        <v>72</v>
      </c>
      <c r="E73" s="60">
        <f t="shared" si="1"/>
        <v>56.737500000000004</v>
      </c>
    </row>
    <row r="74" spans="1:6" x14ac:dyDescent="0.25">
      <c r="A74" t="s">
        <v>138</v>
      </c>
      <c r="B74">
        <v>115</v>
      </c>
      <c r="D74" s="60">
        <v>73</v>
      </c>
      <c r="E74" s="60">
        <f t="shared" si="1"/>
        <v>52.198500000000003</v>
      </c>
    </row>
    <row r="75" spans="1:6" x14ac:dyDescent="0.25">
      <c r="A75" t="s">
        <v>139</v>
      </c>
      <c r="B75">
        <v>115</v>
      </c>
      <c r="D75" s="60">
        <v>74</v>
      </c>
      <c r="E75" s="60">
        <f t="shared" si="1"/>
        <v>52.198500000000003</v>
      </c>
    </row>
    <row r="76" spans="1:6" x14ac:dyDescent="0.25">
      <c r="A76" t="s">
        <v>140</v>
      </c>
      <c r="B76">
        <v>110</v>
      </c>
      <c r="D76" s="60">
        <v>75</v>
      </c>
      <c r="E76" s="60">
        <f t="shared" si="1"/>
        <v>49.929000000000002</v>
      </c>
    </row>
    <row r="77" spans="1:6" x14ac:dyDescent="0.25">
      <c r="A77" t="s">
        <v>141</v>
      </c>
      <c r="B77">
        <v>160</v>
      </c>
      <c r="D77" s="60">
        <v>76</v>
      </c>
      <c r="E77" s="60">
        <f t="shared" si="1"/>
        <v>72.624000000000009</v>
      </c>
      <c r="F77" s="60">
        <f>E77-E87</f>
        <v>38.581500000000005</v>
      </c>
    </row>
    <row r="78" spans="1:6" x14ac:dyDescent="0.25">
      <c r="A78" t="s">
        <v>142</v>
      </c>
      <c r="B78">
        <v>140</v>
      </c>
      <c r="D78" s="60">
        <v>77</v>
      </c>
      <c r="E78" s="60">
        <f t="shared" si="1"/>
        <v>63.546000000000006</v>
      </c>
    </row>
    <row r="79" spans="1:6" x14ac:dyDescent="0.25">
      <c r="A79" t="s">
        <v>143</v>
      </c>
      <c r="B79">
        <v>130</v>
      </c>
      <c r="D79" s="60">
        <v>78</v>
      </c>
      <c r="E79" s="60">
        <f t="shared" si="1"/>
        <v>59.007000000000005</v>
      </c>
    </row>
    <row r="80" spans="1:6" x14ac:dyDescent="0.25">
      <c r="A80" t="s">
        <v>144</v>
      </c>
      <c r="B80">
        <v>115</v>
      </c>
      <c r="D80" s="60">
        <v>79</v>
      </c>
      <c r="E80" s="60">
        <f t="shared" si="1"/>
        <v>52.198500000000003</v>
      </c>
    </row>
    <row r="81" spans="1:5" x14ac:dyDescent="0.25">
      <c r="A81" t="s">
        <v>145</v>
      </c>
      <c r="B81">
        <v>105</v>
      </c>
      <c r="D81" s="60">
        <v>80</v>
      </c>
      <c r="E81" s="60">
        <f t="shared" si="1"/>
        <v>47.659500000000001</v>
      </c>
    </row>
    <row r="82" spans="1:5" x14ac:dyDescent="0.25">
      <c r="A82" t="s">
        <v>146</v>
      </c>
      <c r="B82">
        <v>100</v>
      </c>
      <c r="D82" s="60">
        <v>81</v>
      </c>
      <c r="E82" s="60">
        <f t="shared" si="1"/>
        <v>45.39</v>
      </c>
    </row>
    <row r="83" spans="1:5" x14ac:dyDescent="0.25">
      <c r="A83" t="s">
        <v>147</v>
      </c>
      <c r="B83">
        <v>85</v>
      </c>
      <c r="D83" s="60">
        <v>82</v>
      </c>
      <c r="E83" s="60">
        <f t="shared" si="1"/>
        <v>38.581500000000005</v>
      </c>
    </row>
    <row r="84" spans="1:5" x14ac:dyDescent="0.25">
      <c r="A84" t="s">
        <v>148</v>
      </c>
      <c r="B84">
        <v>80</v>
      </c>
      <c r="D84" s="60">
        <v>83</v>
      </c>
      <c r="E84" s="60">
        <f t="shared" si="1"/>
        <v>36.312000000000005</v>
      </c>
    </row>
    <row r="85" spans="1:5" x14ac:dyDescent="0.25">
      <c r="A85" t="s">
        <v>149</v>
      </c>
      <c r="B85">
        <v>85</v>
      </c>
      <c r="D85" s="60">
        <v>84</v>
      </c>
      <c r="E85" s="60">
        <f t="shared" si="1"/>
        <v>38.581500000000005</v>
      </c>
    </row>
    <row r="86" spans="1:5" x14ac:dyDescent="0.25">
      <c r="A86" t="s">
        <v>150</v>
      </c>
      <c r="B86">
        <v>75</v>
      </c>
      <c r="D86" s="60">
        <v>85</v>
      </c>
      <c r="E86" s="60">
        <f t="shared" si="1"/>
        <v>34.042500000000004</v>
      </c>
    </row>
    <row r="87" spans="1:5" x14ac:dyDescent="0.25">
      <c r="A87" t="s">
        <v>151</v>
      </c>
      <c r="B87">
        <v>75</v>
      </c>
      <c r="D87" s="60">
        <v>86</v>
      </c>
      <c r="E87" s="60">
        <f t="shared" si="1"/>
        <v>34.042500000000004</v>
      </c>
    </row>
    <row r="88" spans="1:5" x14ac:dyDescent="0.25">
      <c r="A88" t="s">
        <v>152</v>
      </c>
      <c r="B88">
        <v>75</v>
      </c>
      <c r="D88" s="60">
        <v>87</v>
      </c>
      <c r="E88" s="60">
        <f t="shared" si="1"/>
        <v>34.042500000000004</v>
      </c>
    </row>
    <row r="89" spans="1:5" x14ac:dyDescent="0.25">
      <c r="A89" t="s">
        <v>153</v>
      </c>
      <c r="B89">
        <v>75</v>
      </c>
      <c r="D89" s="60">
        <v>88</v>
      </c>
      <c r="E89" s="60">
        <f t="shared" si="1"/>
        <v>34.042500000000004</v>
      </c>
    </row>
    <row r="90" spans="1:5" x14ac:dyDescent="0.25">
      <c r="A90" t="s">
        <v>154</v>
      </c>
      <c r="B90">
        <v>75</v>
      </c>
      <c r="D90" s="60">
        <v>89</v>
      </c>
      <c r="E90" s="60">
        <f t="shared" si="1"/>
        <v>34.042500000000004</v>
      </c>
    </row>
    <row r="91" spans="1:5" x14ac:dyDescent="0.25">
      <c r="A91" t="s">
        <v>155</v>
      </c>
      <c r="B91">
        <v>75</v>
      </c>
      <c r="D91" s="60">
        <v>90</v>
      </c>
      <c r="E91" s="60">
        <f t="shared" si="1"/>
        <v>34.042500000000004</v>
      </c>
    </row>
    <row r="92" spans="1:5" x14ac:dyDescent="0.25">
      <c r="A92" t="s">
        <v>156</v>
      </c>
      <c r="B92">
        <v>75</v>
      </c>
      <c r="D92" s="60">
        <v>91</v>
      </c>
      <c r="E92" s="60">
        <f t="shared" si="1"/>
        <v>34.042500000000004</v>
      </c>
    </row>
    <row r="93" spans="1:5" x14ac:dyDescent="0.25">
      <c r="A93" t="s">
        <v>157</v>
      </c>
      <c r="B93">
        <v>75</v>
      </c>
      <c r="D93" s="60">
        <v>92</v>
      </c>
      <c r="E93" s="60">
        <f t="shared" si="1"/>
        <v>34.042500000000004</v>
      </c>
    </row>
    <row r="94" spans="1:5" x14ac:dyDescent="0.25">
      <c r="A94" t="s">
        <v>158</v>
      </c>
      <c r="B94">
        <v>75</v>
      </c>
      <c r="D94" s="60">
        <v>93</v>
      </c>
      <c r="E94" s="60">
        <f t="shared" si="1"/>
        <v>34.042500000000004</v>
      </c>
    </row>
    <row r="95" spans="1:5" x14ac:dyDescent="0.25">
      <c r="A95" t="s">
        <v>159</v>
      </c>
      <c r="B95">
        <v>75</v>
      </c>
      <c r="D95" s="60">
        <v>94</v>
      </c>
      <c r="E95" s="60">
        <f t="shared" si="1"/>
        <v>34.042500000000004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A2" sqref="A2:D9"/>
    </sheetView>
  </sheetViews>
  <sheetFormatPr defaultColWidth="9.140625" defaultRowHeight="15" x14ac:dyDescent="0.25"/>
  <cols>
    <col min="1" max="2" width="18.85546875" style="63" bestFit="1" customWidth="1"/>
    <col min="3" max="4" width="14.7109375" style="63" bestFit="1" customWidth="1"/>
    <col min="5" max="16384" width="9.140625" style="63"/>
  </cols>
  <sheetData>
    <row r="1" spans="1:8" x14ac:dyDescent="0.25">
      <c r="A1" s="61" t="s">
        <v>4</v>
      </c>
      <c r="B1" s="62" t="s">
        <v>162</v>
      </c>
      <c r="C1" s="62" t="s">
        <v>163</v>
      </c>
      <c r="D1" s="62" t="s">
        <v>164</v>
      </c>
    </row>
    <row r="2" spans="1:8" x14ac:dyDescent="0.25">
      <c r="A2" s="64">
        <v>1</v>
      </c>
      <c r="B2" s="65">
        <v>2.27</v>
      </c>
      <c r="C2" s="65">
        <v>2.27</v>
      </c>
      <c r="D2" s="65">
        <v>1</v>
      </c>
      <c r="F2" s="66"/>
      <c r="G2" s="64"/>
      <c r="H2" s="64"/>
    </row>
    <row r="3" spans="1:8" x14ac:dyDescent="0.25">
      <c r="A3" s="64">
        <v>1</v>
      </c>
      <c r="B3" s="65">
        <v>20.43</v>
      </c>
      <c r="C3" s="65">
        <v>1.6</v>
      </c>
      <c r="D3" s="65">
        <v>11</v>
      </c>
      <c r="F3" s="66"/>
      <c r="G3" s="64"/>
      <c r="H3" s="64"/>
    </row>
    <row r="4" spans="1:8" x14ac:dyDescent="0.25">
      <c r="A4" s="64">
        <v>2</v>
      </c>
      <c r="B4" s="65">
        <v>18.16</v>
      </c>
      <c r="C4" s="65">
        <v>6.36</v>
      </c>
      <c r="D4" s="65">
        <v>3</v>
      </c>
      <c r="F4" s="66"/>
      <c r="G4" s="64"/>
      <c r="H4" s="64"/>
    </row>
    <row r="5" spans="1:8" x14ac:dyDescent="0.25">
      <c r="A5" s="64">
        <v>2</v>
      </c>
      <c r="B5" s="65">
        <v>22.7</v>
      </c>
      <c r="C5" s="65">
        <v>4.28</v>
      </c>
      <c r="D5" s="65">
        <v>5</v>
      </c>
      <c r="F5" s="66"/>
    </row>
    <row r="6" spans="1:8" x14ac:dyDescent="0.25">
      <c r="A6" s="64">
        <v>3</v>
      </c>
      <c r="B6" s="65">
        <v>2.27</v>
      </c>
      <c r="C6" s="65">
        <v>2.27</v>
      </c>
      <c r="D6" s="65">
        <v>1</v>
      </c>
    </row>
    <row r="7" spans="1:8" x14ac:dyDescent="0.25">
      <c r="A7" s="64">
        <v>3</v>
      </c>
      <c r="B7" s="65">
        <v>38.58</v>
      </c>
      <c r="C7" s="65">
        <v>3.73</v>
      </c>
      <c r="D7" s="65">
        <v>11</v>
      </c>
    </row>
    <row r="8" spans="1:8" x14ac:dyDescent="0.25">
      <c r="A8" s="64">
        <v>4</v>
      </c>
      <c r="B8" s="65">
        <v>9.08</v>
      </c>
      <c r="C8" s="65">
        <v>2.27</v>
      </c>
      <c r="D8" s="65">
        <v>4</v>
      </c>
    </row>
    <row r="9" spans="1:8" x14ac:dyDescent="0.25">
      <c r="A9" s="64">
        <v>4</v>
      </c>
      <c r="B9" s="64">
        <v>38.58</v>
      </c>
      <c r="C9" s="64">
        <v>4.1100000000000003</v>
      </c>
      <c r="D9" s="64">
        <v>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0"/>
  <sheetViews>
    <sheetView topLeftCell="A7" workbookViewId="0">
      <selection activeCell="I11" sqref="I11"/>
    </sheetView>
  </sheetViews>
  <sheetFormatPr defaultColWidth="14.42578125" defaultRowHeight="15" customHeight="1" x14ac:dyDescent="0.25"/>
  <cols>
    <col min="1" max="1" width="17.85546875" customWidth="1"/>
    <col min="2" max="2" width="11.140625" customWidth="1"/>
    <col min="3" max="3" width="19.140625" customWidth="1"/>
    <col min="4" max="4" width="12.42578125" customWidth="1"/>
    <col min="5" max="5" width="9.140625" customWidth="1"/>
    <col min="6" max="6" width="11.140625" customWidth="1"/>
    <col min="7" max="7" width="9" bestFit="1" customWidth="1"/>
    <col min="8" max="8" width="6.7109375" customWidth="1"/>
    <col min="9" max="9" width="9.140625" customWidth="1"/>
    <col min="10" max="10" width="6.28515625" customWidth="1"/>
    <col min="11" max="14" width="14.7109375" customWidth="1"/>
    <col min="15" max="15" width="13.5703125" customWidth="1"/>
    <col min="16" max="16" width="14.28515625" customWidth="1"/>
    <col min="17" max="26" width="8.7109375" customWidth="1"/>
  </cols>
  <sheetData>
    <row r="2" spans="1:26" x14ac:dyDescent="0.25">
      <c r="B2" s="21"/>
    </row>
    <row r="4" spans="1:26" x14ac:dyDescent="0.25">
      <c r="A4" s="22" t="s">
        <v>0</v>
      </c>
      <c r="B4" s="23" t="s">
        <v>1</v>
      </c>
      <c r="C4" s="24" t="s">
        <v>2</v>
      </c>
      <c r="D4" s="25" t="s">
        <v>3</v>
      </c>
      <c r="E4" s="26"/>
      <c r="F4" s="27" t="s">
        <v>4</v>
      </c>
      <c r="G4" s="28" t="s">
        <v>5</v>
      </c>
    </row>
    <row r="5" spans="1:26" x14ac:dyDescent="0.25">
      <c r="A5" s="29" t="s">
        <v>6</v>
      </c>
      <c r="B5" s="30" t="s">
        <v>7</v>
      </c>
      <c r="C5" s="31" t="s">
        <v>8</v>
      </c>
      <c r="D5" s="32"/>
      <c r="E5" s="29" t="s">
        <v>9</v>
      </c>
      <c r="F5" s="21">
        <v>45103</v>
      </c>
      <c r="G5" s="33">
        <v>0.48819444444444443</v>
      </c>
      <c r="I5" s="34"/>
      <c r="J5" s="35"/>
    </row>
    <row r="6" spans="1:26" x14ac:dyDescent="0.25">
      <c r="A6" s="29" t="s">
        <v>10</v>
      </c>
      <c r="B6" s="30" t="s">
        <v>11</v>
      </c>
      <c r="C6" s="31" t="s">
        <v>8</v>
      </c>
      <c r="D6" s="32"/>
      <c r="E6" s="36" t="s">
        <v>13</v>
      </c>
      <c r="F6" s="37">
        <v>45107</v>
      </c>
      <c r="G6" s="38">
        <v>0.5</v>
      </c>
    </row>
    <row r="7" spans="1:26" x14ac:dyDescent="0.25">
      <c r="A7" s="36" t="s">
        <v>14</v>
      </c>
      <c r="B7" s="39" t="s">
        <v>15</v>
      </c>
      <c r="C7" s="40" t="s">
        <v>47</v>
      </c>
      <c r="D7" s="32"/>
    </row>
    <row r="9" spans="1:26" x14ac:dyDescent="0.25">
      <c r="A9" s="41" t="s">
        <v>4</v>
      </c>
      <c r="B9" s="42" t="s">
        <v>46</v>
      </c>
      <c r="C9" s="42" t="s">
        <v>48</v>
      </c>
      <c r="D9" s="42" t="s">
        <v>49</v>
      </c>
      <c r="E9" s="42" t="s">
        <v>160</v>
      </c>
      <c r="F9" s="42" t="s">
        <v>50</v>
      </c>
      <c r="G9" s="42" t="s">
        <v>161</v>
      </c>
      <c r="H9" s="42" t="s">
        <v>51</v>
      </c>
      <c r="I9" s="42" t="s">
        <v>52</v>
      </c>
      <c r="J9" s="42" t="s">
        <v>53</v>
      </c>
      <c r="K9" s="42" t="s">
        <v>54</v>
      </c>
      <c r="L9" s="42" t="s">
        <v>55</v>
      </c>
      <c r="M9" s="42" t="s">
        <v>56</v>
      </c>
      <c r="N9" s="42" t="s">
        <v>57</v>
      </c>
      <c r="O9" s="42" t="s">
        <v>58</v>
      </c>
      <c r="P9" s="43" t="s">
        <v>59</v>
      </c>
    </row>
    <row r="10" spans="1:26" x14ac:dyDescent="0.25">
      <c r="A10" s="44">
        <v>1</v>
      </c>
      <c r="B10" s="45">
        <f>23.5+24.96</f>
        <v>48.46</v>
      </c>
      <c r="C10" s="58">
        <v>36.36</v>
      </c>
      <c r="D10" s="45">
        <f t="shared" ref="D10:D13" si="0">B10-C10</f>
        <v>12.100000000000001</v>
      </c>
      <c r="E10" s="46">
        <v>19.489740000000005</v>
      </c>
      <c r="F10" s="46">
        <v>1.95</v>
      </c>
      <c r="G10" s="46">
        <v>17.208600000000001</v>
      </c>
      <c r="H10" s="46">
        <v>1.72</v>
      </c>
      <c r="I10" s="46">
        <f>(H10/F10)*100</f>
        <v>88.205128205128204</v>
      </c>
      <c r="J10" s="46">
        <v>4.29</v>
      </c>
      <c r="K10" s="46">
        <v>3.02</v>
      </c>
      <c r="L10" s="46">
        <v>9834.4167379999981</v>
      </c>
      <c r="M10" s="46">
        <v>13052.944878999999</v>
      </c>
      <c r="N10" s="46">
        <f>(L10/M10)*100</f>
        <v>75.342513349779992</v>
      </c>
      <c r="O10" s="46">
        <f>(G10/(M10/1000))</f>
        <v>1.3183691618652091</v>
      </c>
      <c r="P10" s="46">
        <f>(E10/(M10/1000))</f>
        <v>1.4931297251822255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x14ac:dyDescent="0.25">
      <c r="A11" s="44">
        <v>2</v>
      </c>
      <c r="B11" s="45">
        <f>24.49+20.12</f>
        <v>44.61</v>
      </c>
      <c r="C11" s="58">
        <v>43.17</v>
      </c>
      <c r="D11" s="45">
        <f t="shared" si="0"/>
        <v>1.4399999999999977</v>
      </c>
      <c r="E11" s="46">
        <v>24.678319999999999</v>
      </c>
      <c r="F11" s="46">
        <v>2.46</v>
      </c>
      <c r="G11" s="46">
        <v>21.766719999999999</v>
      </c>
      <c r="H11" s="46">
        <v>2.17</v>
      </c>
      <c r="I11" s="46">
        <f t="shared" ref="I11:I13" si="1">(H11/F11)*100</f>
        <v>88.211382113821131</v>
      </c>
      <c r="J11" s="46">
        <v>3.81</v>
      </c>
      <c r="K11" s="46">
        <v>4.0199999999999996</v>
      </c>
      <c r="L11" s="46">
        <v>15136.5422297</v>
      </c>
      <c r="M11" s="46">
        <v>25429.901439000001</v>
      </c>
      <c r="N11" s="46">
        <f t="shared" ref="N11:N13" si="2">(L11/M11)*100</f>
        <v>59.522614611813552</v>
      </c>
      <c r="O11" s="46">
        <f t="shared" ref="O11:O13" si="3">(G11/(M11/1000))</f>
        <v>0.85594983732882091</v>
      </c>
      <c r="P11" s="46">
        <f t="shared" ref="P11:P13" si="4">(E11/(M11/1000))</f>
        <v>0.97044497239586791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x14ac:dyDescent="0.25">
      <c r="A12" s="44">
        <v>3</v>
      </c>
      <c r="B12" s="45">
        <f>21.85+22.15</f>
        <v>44</v>
      </c>
      <c r="C12" s="58">
        <v>43.180000000000007</v>
      </c>
      <c r="D12" s="45">
        <f t="shared" si="0"/>
        <v>0.81999999999999318</v>
      </c>
      <c r="E12" s="46">
        <v>46.699945000000007</v>
      </c>
      <c r="F12" s="46">
        <v>4.66</v>
      </c>
      <c r="G12" s="46">
        <v>42.713974999999998</v>
      </c>
      <c r="H12" s="46">
        <v>4.2699999999999996</v>
      </c>
      <c r="I12" s="46">
        <f t="shared" si="1"/>
        <v>91.630901287553641</v>
      </c>
      <c r="J12" s="46">
        <v>3.84</v>
      </c>
      <c r="K12" s="46">
        <v>5.21</v>
      </c>
      <c r="L12" s="46">
        <v>23414.398594999999</v>
      </c>
      <c r="M12" s="46">
        <v>39663.949534999992</v>
      </c>
      <c r="N12" s="46">
        <f t="shared" si="2"/>
        <v>59.031939253398924</v>
      </c>
      <c r="O12" s="46">
        <f t="shared" si="3"/>
        <v>1.0768966656310568</v>
      </c>
      <c r="P12" s="46">
        <f t="shared" si="4"/>
        <v>1.1773901880041311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x14ac:dyDescent="0.25">
      <c r="A13" s="44">
        <v>4</v>
      </c>
      <c r="B13" s="45">
        <v>44.67</v>
      </c>
      <c r="C13" s="58">
        <v>47.72999999999999</v>
      </c>
      <c r="D13" s="45">
        <f t="shared" si="0"/>
        <v>-3.0599999999999881</v>
      </c>
      <c r="E13" s="46">
        <v>53.571392063712956</v>
      </c>
      <c r="F13" s="46">
        <v>5.35</v>
      </c>
      <c r="G13" s="46">
        <v>48.938148492226503</v>
      </c>
      <c r="H13" s="46">
        <v>4.87</v>
      </c>
      <c r="I13" s="46">
        <f t="shared" si="1"/>
        <v>91.028037383177576</v>
      </c>
      <c r="J13" s="46">
        <v>3.53</v>
      </c>
      <c r="K13" s="46">
        <v>6.08</v>
      </c>
      <c r="L13" s="46">
        <v>28563.743405999998</v>
      </c>
      <c r="M13" s="46">
        <v>46554.317660999994</v>
      </c>
      <c r="N13" s="46">
        <f t="shared" si="2"/>
        <v>61.355734207073851</v>
      </c>
      <c r="O13" s="46">
        <f t="shared" si="3"/>
        <v>1.0512053650659243</v>
      </c>
      <c r="P13" s="46">
        <f t="shared" si="4"/>
        <v>1.150728756327394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x14ac:dyDescent="0.25">
      <c r="A14" s="48"/>
      <c r="B14" s="49"/>
      <c r="C14" s="49"/>
      <c r="D14" s="49"/>
      <c r="E14" s="50"/>
      <c r="F14" s="50"/>
      <c r="G14" s="50"/>
      <c r="H14" s="50"/>
      <c r="I14" s="50"/>
      <c r="J14" s="50"/>
      <c r="K14" s="50"/>
      <c r="L14" s="50"/>
      <c r="M14" s="50"/>
      <c r="N14" s="49"/>
      <c r="O14" s="20"/>
      <c r="P14" s="51"/>
    </row>
    <row r="15" spans="1:26" x14ac:dyDescent="0.25">
      <c r="A15" s="52" t="s">
        <v>60</v>
      </c>
      <c r="B15" s="53">
        <f t="shared" ref="B15:P15" si="5">AVERAGE(B10:B13)</f>
        <v>45.435000000000002</v>
      </c>
      <c r="C15" s="53">
        <f t="shared" si="5"/>
        <v>42.61</v>
      </c>
      <c r="D15" s="53">
        <f t="shared" si="5"/>
        <v>2.8250000000000011</v>
      </c>
      <c r="E15" s="53">
        <f t="shared" si="5"/>
        <v>36.10984926592824</v>
      </c>
      <c r="F15" s="53">
        <f t="shared" si="5"/>
        <v>3.605</v>
      </c>
      <c r="G15" s="53">
        <f>AVERAGE(G10:G13)</f>
        <v>32.656860873056623</v>
      </c>
      <c r="H15" s="53">
        <f t="shared" si="5"/>
        <v>3.2575000000000003</v>
      </c>
      <c r="I15" s="53">
        <f t="shared" si="5"/>
        <v>89.768862247420145</v>
      </c>
      <c r="J15" s="53">
        <f t="shared" si="5"/>
        <v>3.8674999999999997</v>
      </c>
      <c r="K15" s="53">
        <f t="shared" si="5"/>
        <v>4.5824999999999996</v>
      </c>
      <c r="L15" s="53">
        <f>AVERAGE(L10:L13)</f>
        <v>19237.275242174997</v>
      </c>
      <c r="M15" s="53">
        <f>AVERAGE(M10:M13)</f>
        <v>31175.278378499996</v>
      </c>
      <c r="N15" s="53">
        <f t="shared" si="5"/>
        <v>63.813200355516578</v>
      </c>
      <c r="O15" s="53">
        <f t="shared" si="5"/>
        <v>1.0756052574727528</v>
      </c>
      <c r="P15" s="53">
        <f t="shared" si="5"/>
        <v>1.1979234104774048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x14ac:dyDescent="0.25">
      <c r="A16" s="55" t="s">
        <v>61</v>
      </c>
      <c r="B16" s="56">
        <f t="shared" ref="B16:P16" si="6">_xlfn.STDEV.P(B10:B13)</f>
        <v>1.766047847596435</v>
      </c>
      <c r="C16" s="56">
        <f t="shared" si="6"/>
        <v>4.0594149824820791</v>
      </c>
      <c r="D16" s="56">
        <f t="shared" si="6"/>
        <v>5.625768836345836</v>
      </c>
      <c r="E16" s="56">
        <f t="shared" si="6"/>
        <v>14.352382188201718</v>
      </c>
      <c r="F16" s="56">
        <f t="shared" si="6"/>
        <v>1.4324890924541103</v>
      </c>
      <c r="G16" s="56">
        <f t="shared" si="6"/>
        <v>13.448696993924075</v>
      </c>
      <c r="H16" s="56">
        <f t="shared" si="6"/>
        <v>1.3390178303517837</v>
      </c>
      <c r="I16" s="56">
        <f t="shared" si="6"/>
        <v>1.5750968169504147</v>
      </c>
      <c r="J16" s="56">
        <f t="shared" si="6"/>
        <v>0.27224758952100941</v>
      </c>
      <c r="K16" s="56">
        <f t="shared" si="6"/>
        <v>1.1612574004069915</v>
      </c>
      <c r="L16" s="56">
        <f t="shared" si="6"/>
        <v>7239.8399016258627</v>
      </c>
      <c r="M16" s="56">
        <f t="shared" si="6"/>
        <v>12942.186010291223</v>
      </c>
      <c r="N16" s="56">
        <f t="shared" si="6"/>
        <v>6.7125587844934849</v>
      </c>
      <c r="O16" s="56">
        <f t="shared" si="6"/>
        <v>0.16414919993634786</v>
      </c>
      <c r="P16" s="56">
        <f t="shared" si="6"/>
        <v>0.18811044404756758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Λεσχη</vt:lpstr>
      <vt:lpstr>Ροόμετρο</vt:lpstr>
      <vt:lpstr>Δεξαμενή</vt:lpstr>
      <vt:lpstr>Live weight </vt:lpstr>
      <vt:lpstr>Consumption rates</vt:lpstr>
      <vt:lpstr>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Dimos Tsivas</dc:creator>
  <cp:lastModifiedBy>Dimos Tsivas</cp:lastModifiedBy>
  <dcterms:created xsi:type="dcterms:W3CDTF">2015-06-05T18:19:34Z</dcterms:created>
  <dcterms:modified xsi:type="dcterms:W3CDTF">2023-08-29T14:26:05Z</dcterms:modified>
</cp:coreProperties>
</file>