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ippes\Desktop\Υδρολυση\My eco 1st experimental cycle\Myeco experiment 5\"/>
    </mc:Choice>
  </mc:AlternateContent>
  <xr:revisionPtr revIDLastSave="0" documentId="13_ncr:1_{A2B4E22E-F21F-4F92-9E8A-726A3B99C6B1}" xr6:coauthVersionLast="47" xr6:coauthVersionMax="47" xr10:uidLastSave="{00000000-0000-0000-0000-000000000000}"/>
  <bookViews>
    <workbookView xWindow="390" yWindow="390" windowWidth="15375" windowHeight="12540" activeTab="3" xr2:uid="{00000000-000D-0000-FFFF-FFFF00000000}"/>
  </bookViews>
  <sheets>
    <sheet name="Log" sheetId="1" r:id="rId1"/>
    <sheet name="Λεσχη" sheetId="6" r:id="rId2"/>
    <sheet name="Ροόμετρο" sheetId="8" r:id="rId3"/>
    <sheet name="Δεξαμενή" sheetId="7" r:id="rId4"/>
    <sheet name="Live weight " sheetId="9" r:id="rId5"/>
    <sheet name="Consumption rates" sheetId="10" r:id="rId6"/>
    <sheet name="Analyses" sheetId="5" r:id="rId7"/>
  </sheets>
  <calcPr calcId="191029"/>
  <extLst>
    <ext uri="GoogleSheetsCustomDataVersion2">
      <go:sheetsCustomData xmlns:go="http://customooxmlschemas.google.com/" r:id="rId9" roundtripDataChecksum="lzzzDpY4wZctMtlOBgF1wikVFm5gDXUpxL5LwTS2+P0="/>
    </ext>
  </extLst>
</workbook>
</file>

<file path=xl/calcChain.xml><?xml version="1.0" encoding="utf-8"?>
<calcChain xmlns="http://schemas.openxmlformats.org/spreadsheetml/2006/main">
  <c r="D12" i="5" l="1"/>
  <c r="G55" i="9" l="1"/>
  <c r="G31" i="9"/>
  <c r="G26" i="9"/>
  <c r="G7" i="9"/>
  <c r="K12" i="5" l="1"/>
  <c r="I11" i="5" l="1"/>
  <c r="I12" i="5"/>
  <c r="I10" i="5"/>
  <c r="G10" i="1" l="1"/>
  <c r="K11" i="5" l="1"/>
  <c r="K10" i="5"/>
  <c r="J11" i="5"/>
  <c r="J10" i="5"/>
  <c r="D11" i="5"/>
  <c r="D10" i="5"/>
  <c r="G14" i="1" l="1"/>
  <c r="L9" i="1" l="1"/>
  <c r="L10" i="1"/>
  <c r="L11" i="1"/>
  <c r="L12" i="1"/>
  <c r="L13" i="1"/>
  <c r="L14" i="1"/>
  <c r="L15" i="1"/>
  <c r="L16" i="1"/>
  <c r="L17" i="1"/>
  <c r="L18" i="1"/>
  <c r="L19" i="1"/>
  <c r="G74" i="9" l="1"/>
  <c r="G50" i="9"/>
  <c r="G8" i="9"/>
  <c r="G2" i="9"/>
  <c r="G38" i="9"/>
  <c r="G30" i="9"/>
  <c r="P10" i="5" l="1"/>
  <c r="O10" i="5"/>
  <c r="E55" i="9" l="1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F74" i="9" s="1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F31" i="9" s="1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1" i="9"/>
  <c r="F2" i="9" l="1"/>
  <c r="F38" i="9"/>
  <c r="F49" i="9"/>
  <c r="F7" i="9"/>
  <c r="F8" i="9"/>
  <c r="F55" i="9"/>
  <c r="F26" i="9"/>
  <c r="F54" i="9"/>
  <c r="H49" i="9" s="1"/>
  <c r="F63" i="9"/>
  <c r="F30" i="9"/>
  <c r="F50" i="9"/>
  <c r="H74" i="9"/>
  <c r="F29" i="9"/>
  <c r="M15" i="5"/>
  <c r="L15" i="5"/>
  <c r="P11" i="5" l="1"/>
  <c r="P12" i="5"/>
  <c r="O11" i="5"/>
  <c r="O12" i="5"/>
  <c r="N11" i="5"/>
  <c r="N12" i="5"/>
  <c r="N10" i="5"/>
  <c r="M16" i="5"/>
  <c r="L16" i="5"/>
  <c r="K16" i="5"/>
  <c r="J16" i="5"/>
  <c r="H16" i="5"/>
  <c r="G16" i="5"/>
  <c r="F16" i="5"/>
  <c r="E16" i="5"/>
  <c r="C16" i="5"/>
  <c r="K15" i="5"/>
  <c r="J15" i="5"/>
  <c r="H15" i="5"/>
  <c r="G15" i="5"/>
  <c r="F15" i="5"/>
  <c r="E15" i="5"/>
  <c r="C15" i="5"/>
  <c r="L8" i="1"/>
  <c r="L7" i="1"/>
  <c r="P15" i="5" l="1"/>
  <c r="O15" i="5"/>
  <c r="O16" i="5"/>
  <c r="N16" i="5"/>
  <c r="P16" i="5"/>
  <c r="N15" i="5"/>
  <c r="I16" i="5"/>
  <c r="B16" i="5"/>
  <c r="I15" i="5"/>
  <c r="B15" i="5"/>
  <c r="D16" i="5" l="1"/>
  <c r="D15" i="5"/>
</calcChain>
</file>

<file path=xl/sharedStrings.xml><?xml version="1.0" encoding="utf-8"?>
<sst xmlns="http://schemas.openxmlformats.org/spreadsheetml/2006/main" count="141" uniqueCount="81">
  <si>
    <t>Myeco Parameters</t>
  </si>
  <si>
    <t xml:space="preserve">duration </t>
  </si>
  <si>
    <t>frequency</t>
  </si>
  <si>
    <t>Τa</t>
  </si>
  <si>
    <t>Day</t>
  </si>
  <si>
    <t>Time</t>
  </si>
  <si>
    <t>Top spray</t>
  </si>
  <si>
    <t>8 sec</t>
  </si>
  <si>
    <t>Start trial</t>
  </si>
  <si>
    <t>Bottom flush</t>
  </si>
  <si>
    <t>5 sec</t>
  </si>
  <si>
    <t>End trial</t>
  </si>
  <si>
    <t>MO pump</t>
  </si>
  <si>
    <t>Ροομετρο (L)</t>
  </si>
  <si>
    <t>Δεξαμενη (L)</t>
  </si>
  <si>
    <t>Empty Tank</t>
  </si>
  <si>
    <t>Feed</t>
  </si>
  <si>
    <t>Λέσχη (φαγητά)</t>
  </si>
  <si>
    <t>Σχολιασμός Feed</t>
  </si>
  <si>
    <t>Real (kg) of Feed</t>
  </si>
  <si>
    <t>Current Before (kg)</t>
  </si>
  <si>
    <t>Current After (kg)</t>
  </si>
  <si>
    <t>Diff (kg)</t>
  </si>
  <si>
    <t>Sample</t>
  </si>
  <si>
    <t>Παρατηρήσεις</t>
  </si>
  <si>
    <t>YES</t>
  </si>
  <si>
    <t>NO</t>
  </si>
  <si>
    <t>ΝΟ</t>
  </si>
  <si>
    <t>Hours</t>
  </si>
  <si>
    <t>Ροόμετρο (L)</t>
  </si>
  <si>
    <t>Feed (kg)</t>
  </si>
  <si>
    <t>12 hours</t>
  </si>
  <si>
    <t>Food consumed (kg)</t>
  </si>
  <si>
    <t>Residue (kg)</t>
  </si>
  <si>
    <t>TS (%)</t>
  </si>
  <si>
    <t>VS (%)</t>
  </si>
  <si>
    <t>VS/TS(%)</t>
  </si>
  <si>
    <t>pH</t>
  </si>
  <si>
    <t>EC (mS/cm)</t>
  </si>
  <si>
    <t>sCOD (mg/L)</t>
  </si>
  <si>
    <t>tsCOD (mg/L)</t>
  </si>
  <si>
    <t>sCOD/tCOD (%)</t>
  </si>
  <si>
    <t>VS/tCOD (g/g)</t>
  </si>
  <si>
    <t>TS/tCOD (g/g)</t>
  </si>
  <si>
    <t>Mean</t>
  </si>
  <si>
    <t>SDV</t>
  </si>
  <si>
    <t>TS (g/L)</t>
  </si>
  <si>
    <t>VS (g/L)</t>
  </si>
  <si>
    <t>45 min</t>
  </si>
  <si>
    <t>νερο τοιχώματα</t>
  </si>
  <si>
    <t>=Λεσχη!B1</t>
  </si>
  <si>
    <t>45 mins</t>
  </si>
  <si>
    <t>food consumed (kg)</t>
  </si>
  <si>
    <t>rate (kg/h)</t>
  </si>
  <si>
    <t>duration (hour)</t>
  </si>
  <si>
    <t>6 sec</t>
  </si>
  <si>
    <t>Κοτοπουλο, λαχανο, μακαρονια, ψωμι</t>
  </si>
  <si>
    <t>50% καρπουζι</t>
  </si>
  <si>
    <t>100% καρπούζι</t>
  </si>
  <si>
    <t>ρύζι, ψωμί, λάχανο, αγγούρι, ντομάτα, καρπούζι</t>
  </si>
  <si>
    <t>ΥΕS</t>
  </si>
  <si>
    <t>λίγο ακόμα νερό</t>
  </si>
  <si>
    <t>καρπουζι, λαχανο</t>
  </si>
  <si>
    <t>66% καρπούζι</t>
  </si>
  <si>
    <t>Μοσχαρι, σπαγγετι κοτοπουλο αλα κρεμ, χοιρινο</t>
  </si>
  <si>
    <t>καρπούζι</t>
  </si>
  <si>
    <t>ρολο χοιρινο, λαχανο, καρπουζι, αγγουρι, ντοματα, ρυζι</t>
  </si>
  <si>
    <t>=Λεσχη!B4</t>
  </si>
  <si>
    <t>45% χοιρινο, 40% λαχανο καρπουζι</t>
  </si>
  <si>
    <t>7/13/2023 12:13:36 AM</t>
  </si>
  <si>
    <t>7/13/2023 1:13:36 AM</t>
  </si>
  <si>
    <t>7/13/2023 2:13:36 AM</t>
  </si>
  <si>
    <t>7/13/2023 3:13:36 AM</t>
  </si>
  <si>
    <t>7/13/2023 4:13:36 AM</t>
  </si>
  <si>
    <t>7/13/2023 5:13:36 AM</t>
  </si>
  <si>
    <t>7/13/2023 6:13:36 AM</t>
  </si>
  <si>
    <t>7/13/2023 7:13:36 AM</t>
  </si>
  <si>
    <t>7/13/2023 8:13:36 AM</t>
  </si>
  <si>
    <t>7/13/2023 9:13:35 AM</t>
  </si>
  <si>
    <t>7/13/2023 10:13:35 AM</t>
  </si>
  <si>
    <t>7/13/2023 11:13:35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</si>
</sst>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rgb="FFAEABAB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0" fillId="0" borderId="0"/>
    <xf numFmtId="0" fontId="2" fillId="0" borderId="0"/>
    <xf numFmtId="0" fontId="10" fillId="0" borderId="0"/>
    <xf numFmtId="0" fontId="1" fillId="0" borderId="0"/>
  </cellStyleXfs>
  <cellXfs count="69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20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20" fontId="4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0" fontId="4" fillId="0" borderId="8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/>
    <xf numFmtId="14" fontId="4" fillId="0" borderId="0" xfId="0" applyNumberFormat="1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/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4" xfId="0" applyFont="1" applyBorder="1"/>
    <xf numFmtId="0" fontId="6" fillId="0" borderId="0" xfId="0" applyFont="1"/>
    <xf numFmtId="0" fontId="4" fillId="0" borderId="5" xfId="0" applyFont="1" applyBorder="1"/>
    <xf numFmtId="20" fontId="4" fillId="0" borderId="0" xfId="0" applyNumberFormat="1" applyFont="1"/>
    <xf numFmtId="20" fontId="4" fillId="0" borderId="5" xfId="0" applyNumberFormat="1" applyFont="1" applyBorder="1"/>
    <xf numFmtId="164" fontId="4" fillId="0" borderId="0" xfId="0" applyNumberFormat="1" applyFont="1"/>
    <xf numFmtId="165" fontId="4" fillId="0" borderId="0" xfId="0" applyNumberFormat="1" applyFont="1"/>
    <xf numFmtId="0" fontId="3" fillId="0" borderId="6" xfId="0" applyFont="1" applyBorder="1"/>
    <xf numFmtId="14" fontId="4" fillId="0" borderId="7" xfId="0" applyNumberFormat="1" applyFont="1" applyBorder="1"/>
    <xf numFmtId="20" fontId="4" fillId="0" borderId="8" xfId="0" applyNumberFormat="1" applyFont="1" applyBorder="1"/>
    <xf numFmtId="0" fontId="4" fillId="0" borderId="7" xfId="0" applyFont="1" applyBorder="1"/>
    <xf numFmtId="0" fontId="4" fillId="0" borderId="8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/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5" xfId="0" applyFont="1" applyBorder="1"/>
    <xf numFmtId="0" fontId="7" fillId="0" borderId="4" xfId="0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0" fontId="9" fillId="0" borderId="0" xfId="0" applyFont="1"/>
    <xf numFmtId="0" fontId="7" fillId="0" borderId="6" xfId="0" applyFont="1" applyBorder="1" applyAlignment="1">
      <alignment horizontal="center"/>
    </xf>
    <xf numFmtId="2" fontId="8" fillId="0" borderId="7" xfId="0" applyNumberFormat="1" applyFont="1" applyBorder="1" applyAlignment="1">
      <alignment horizontal="center"/>
    </xf>
    <xf numFmtId="0" fontId="10" fillId="0" borderId="0" xfId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2"/>
    <xf numFmtId="0" fontId="12" fillId="0" borderId="0" xfId="3" applyFont="1" applyAlignment="1">
      <alignment horizontal="center"/>
    </xf>
    <xf numFmtId="0" fontId="12" fillId="0" borderId="0" xfId="4" applyFont="1" applyAlignment="1">
      <alignment horizontal="center"/>
    </xf>
    <xf numFmtId="0" fontId="10" fillId="0" borderId="0" xfId="3"/>
    <xf numFmtId="0" fontId="10" fillId="0" borderId="0" xfId="3" applyAlignment="1">
      <alignment horizontal="center"/>
    </xf>
    <xf numFmtId="0" fontId="1" fillId="0" borderId="0" xfId="4" applyAlignment="1">
      <alignment horizontal="center"/>
    </xf>
    <xf numFmtId="0" fontId="10" fillId="0" borderId="9" xfId="3" applyBorder="1" applyAlignment="1">
      <alignment horizontal="center"/>
    </xf>
    <xf numFmtId="22" fontId="0" fillId="0" borderId="0" xfId="0" applyNumberFormat="1"/>
    <xf numFmtId="0" fontId="10" fillId="0" borderId="0" xfId="1" applyAlignment="1">
      <alignment horizontal="center" vertical="center"/>
    </xf>
    <xf numFmtId="49" fontId="0" fillId="0" borderId="0" xfId="0" applyNumberFormat="1"/>
  </cellXfs>
  <cellStyles count="5">
    <cellStyle name="Normal" xfId="0" builtinId="0"/>
    <cellStyle name="Normal 2" xfId="1" xr:uid="{00000000-0005-0000-0000-000000000000}"/>
    <cellStyle name="Normal 2 2" xfId="2" xr:uid="{00000000-0005-0000-0000-000001000000}"/>
    <cellStyle name="Normal 2 2 2" xfId="4" xr:uid="{00000000-0005-0000-0000-000002000000}"/>
    <cellStyle name="Κανονικό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9937882764654417E-2"/>
                  <c:y val="0.149325626204238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600656167979003"/>
                  <c:y val="0.289017341040462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Ροόμετρο!$C$2:$C$17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4.5</c:v>
                </c:pt>
                <c:pt idx="3">
                  <c:v>5.2</c:v>
                </c:pt>
                <c:pt idx="4">
                  <c:v>24</c:v>
                </c:pt>
                <c:pt idx="5">
                  <c:v>24.2</c:v>
                </c:pt>
                <c:pt idx="6">
                  <c:v>29.2</c:v>
                </c:pt>
                <c:pt idx="7">
                  <c:v>29.4</c:v>
                </c:pt>
                <c:pt idx="8">
                  <c:v>48.2</c:v>
                </c:pt>
                <c:pt idx="9">
                  <c:v>48.3</c:v>
                </c:pt>
                <c:pt idx="10">
                  <c:v>52.2</c:v>
                </c:pt>
                <c:pt idx="11">
                  <c:v>52.4</c:v>
                </c:pt>
                <c:pt idx="12">
                  <c:v>72.5</c:v>
                </c:pt>
              </c:numCache>
            </c:numRef>
          </c:xVal>
          <c:yVal>
            <c:numRef>
              <c:f>Ροόμετρο!$D$2:$D$17</c:f>
              <c:numCache>
                <c:formatCode>General</c:formatCode>
                <c:ptCount val="16"/>
                <c:pt idx="0">
                  <c:v>3208</c:v>
                </c:pt>
                <c:pt idx="1">
                  <c:v>3214</c:v>
                </c:pt>
                <c:pt idx="2">
                  <c:v>3236</c:v>
                </c:pt>
                <c:pt idx="3">
                  <c:v>3242</c:v>
                </c:pt>
                <c:pt idx="4">
                  <c:v>3365</c:v>
                </c:pt>
                <c:pt idx="5">
                  <c:v>3371</c:v>
                </c:pt>
                <c:pt idx="6">
                  <c:v>3406</c:v>
                </c:pt>
                <c:pt idx="7">
                  <c:v>3408</c:v>
                </c:pt>
                <c:pt idx="8">
                  <c:v>3520</c:v>
                </c:pt>
                <c:pt idx="9">
                  <c:v>3527</c:v>
                </c:pt>
                <c:pt idx="10">
                  <c:v>3552</c:v>
                </c:pt>
                <c:pt idx="11">
                  <c:v>3562</c:v>
                </c:pt>
                <c:pt idx="12">
                  <c:v>3682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21-4B63-B5BC-326322BD3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83168"/>
        <c:axId val="531983712"/>
      </c:scatterChart>
      <c:valAx>
        <c:axId val="5319831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83712"/>
        <c:crosses val="autoZero"/>
        <c:crossBetween val="midCat"/>
      </c:valAx>
      <c:valAx>
        <c:axId val="531983712"/>
        <c:scaling>
          <c:orientation val="minMax"/>
          <c:min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Liters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8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548012813727647E-2"/>
                  <c:y val="9.40686663324015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'Live weight '!$D$55:$D$61</c:f>
              <c:numCache>
                <c:formatCode>General</c:formatCode>
                <c:ptCount val="7"/>
                <c:pt idx="0">
                  <c:v>54</c:v>
                </c:pt>
                <c:pt idx="1">
                  <c:v>55</c:v>
                </c:pt>
                <c:pt idx="2">
                  <c:v>56</c:v>
                </c:pt>
                <c:pt idx="3">
                  <c:v>57</c:v>
                </c:pt>
                <c:pt idx="4">
                  <c:v>58</c:v>
                </c:pt>
                <c:pt idx="5">
                  <c:v>59</c:v>
                </c:pt>
                <c:pt idx="6">
                  <c:v>60</c:v>
                </c:pt>
              </c:numCache>
            </c:numRef>
          </c:xVal>
          <c:yVal>
            <c:numRef>
              <c:f>'Live weight '!$E$55:$E$61</c:f>
              <c:numCache>
                <c:formatCode>General</c:formatCode>
                <c:ptCount val="7"/>
                <c:pt idx="0">
                  <c:v>49.929000000000002</c:v>
                </c:pt>
                <c:pt idx="1">
                  <c:v>45.39</c:v>
                </c:pt>
                <c:pt idx="2">
                  <c:v>43.1205</c:v>
                </c:pt>
                <c:pt idx="3">
                  <c:v>40.850999999999999</c:v>
                </c:pt>
                <c:pt idx="4">
                  <c:v>36.312000000000005</c:v>
                </c:pt>
                <c:pt idx="5">
                  <c:v>38.581500000000005</c:v>
                </c:pt>
                <c:pt idx="6">
                  <c:v>34.042500000000004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E7-4AB2-9695-ACD010B11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27680"/>
        <c:axId val="531956512"/>
      </c:scatterChart>
      <c:valAx>
        <c:axId val="53192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56512"/>
        <c:crosses val="autoZero"/>
        <c:crossBetween val="midCat"/>
      </c:valAx>
      <c:valAx>
        <c:axId val="5319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2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Δεξαμενή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Δεξαμενή!$E$1</c:f>
              <c:strCache>
                <c:ptCount val="1"/>
                <c:pt idx="0">
                  <c:v>Feed (kg)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Δεξαμενή!$C$2:$C$17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4.5</c:v>
                </c:pt>
                <c:pt idx="3">
                  <c:v>5.2</c:v>
                </c:pt>
                <c:pt idx="4">
                  <c:v>24</c:v>
                </c:pt>
                <c:pt idx="5">
                  <c:v>24.2</c:v>
                </c:pt>
                <c:pt idx="6">
                  <c:v>29.2</c:v>
                </c:pt>
                <c:pt idx="7">
                  <c:v>29.4</c:v>
                </c:pt>
                <c:pt idx="8">
                  <c:v>48.2</c:v>
                </c:pt>
                <c:pt idx="9">
                  <c:v>48.3</c:v>
                </c:pt>
                <c:pt idx="10">
                  <c:v>52.2</c:v>
                </c:pt>
                <c:pt idx="11">
                  <c:v>52.4</c:v>
                </c:pt>
                <c:pt idx="12">
                  <c:v>72.5</c:v>
                </c:pt>
              </c:numCache>
            </c:numRef>
          </c:xVal>
          <c:yVal>
            <c:numRef>
              <c:f>Δεξαμενή!$E$2:$E$17</c:f>
              <c:numCache>
                <c:formatCode>@</c:formatCode>
                <c:ptCount val="16"/>
                <c:pt idx="0" formatCode="General">
                  <c:v>22.43</c:v>
                </c:pt>
                <c:pt idx="2" formatCode="General">
                  <c:v>25.08</c:v>
                </c:pt>
                <c:pt idx="4" formatCode="General">
                  <c:v>17.53</c:v>
                </c:pt>
                <c:pt idx="6" formatCode="General">
                  <c:v>30.98</c:v>
                </c:pt>
                <c:pt idx="8" formatCode="General">
                  <c:v>29.85</c:v>
                </c:pt>
                <c:pt idx="10" formatCode="General">
                  <c:v>22.38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9C-4A00-BE87-9FE840FC1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66848"/>
        <c:axId val="531984256"/>
      </c:scatterChart>
      <c:scatterChart>
        <c:scatterStyle val="smoothMarker"/>
        <c:varyColors val="0"/>
        <c:ser>
          <c:idx val="0"/>
          <c:order val="0"/>
          <c:tx>
            <c:v>Δεξαμενή (L)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Δεξαμενή!$C$2:$C$17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4.5</c:v>
                </c:pt>
                <c:pt idx="3">
                  <c:v>5.2</c:v>
                </c:pt>
                <c:pt idx="4">
                  <c:v>24</c:v>
                </c:pt>
                <c:pt idx="5">
                  <c:v>24.2</c:v>
                </c:pt>
                <c:pt idx="6">
                  <c:v>29.2</c:v>
                </c:pt>
                <c:pt idx="7">
                  <c:v>29.4</c:v>
                </c:pt>
                <c:pt idx="8">
                  <c:v>48.2</c:v>
                </c:pt>
                <c:pt idx="9">
                  <c:v>48.3</c:v>
                </c:pt>
                <c:pt idx="10">
                  <c:v>52.2</c:v>
                </c:pt>
                <c:pt idx="11">
                  <c:v>52.4</c:v>
                </c:pt>
                <c:pt idx="12">
                  <c:v>72.5</c:v>
                </c:pt>
              </c:numCache>
            </c:numRef>
          </c:xVal>
          <c:yVal>
            <c:numRef>
              <c:f>Δεξαμενή!$D$2:$D$17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50</c:v>
                </c:pt>
                <c:pt idx="4">
                  <c:v>175</c:v>
                </c:pt>
                <c:pt idx="5">
                  <c:v>0</c:v>
                </c:pt>
                <c:pt idx="6">
                  <c:v>50</c:v>
                </c:pt>
                <c:pt idx="7">
                  <c:v>50</c:v>
                </c:pt>
                <c:pt idx="8">
                  <c:v>212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9C-4A00-BE87-9FE840FC1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66848"/>
        <c:axId val="531984256"/>
      </c:scatterChart>
      <c:valAx>
        <c:axId val="53196684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84256"/>
        <c:crosses val="autoZero"/>
        <c:crossBetween val="midCat"/>
      </c:valAx>
      <c:valAx>
        <c:axId val="5319842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Liters</a:t>
                </a:r>
                <a:r>
                  <a:rPr lang="en-US" baseline="0"/>
                  <a:t> or Kg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6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'Live weight '!$D$1:$D$95</c:f>
              <c:numCache>
                <c:formatCode>General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xVal>
          <c:yVal>
            <c:numRef>
              <c:f>'Live weight '!$E$1:$E$95</c:f>
              <c:numCache>
                <c:formatCode>General</c:formatCode>
                <c:ptCount val="95"/>
                <c:pt idx="0">
                  <c:v>15.886500000000002</c:v>
                </c:pt>
                <c:pt idx="1">
                  <c:v>34.042500000000004</c:v>
                </c:pt>
                <c:pt idx="2">
                  <c:v>27.234000000000002</c:v>
                </c:pt>
                <c:pt idx="3">
                  <c:v>27.234000000000002</c:v>
                </c:pt>
                <c:pt idx="4">
                  <c:v>24.964500000000001</c:v>
                </c:pt>
                <c:pt idx="5">
                  <c:v>24.964500000000001</c:v>
                </c:pt>
                <c:pt idx="6">
                  <c:v>47.659500000000001</c:v>
                </c:pt>
                <c:pt idx="7">
                  <c:v>36.312000000000005</c:v>
                </c:pt>
                <c:pt idx="8">
                  <c:v>34.042500000000004</c:v>
                </c:pt>
                <c:pt idx="9">
                  <c:v>31.773000000000003</c:v>
                </c:pt>
                <c:pt idx="10">
                  <c:v>29.503500000000003</c:v>
                </c:pt>
                <c:pt idx="11">
                  <c:v>29.503500000000003</c:v>
                </c:pt>
                <c:pt idx="12">
                  <c:v>29.503500000000003</c:v>
                </c:pt>
                <c:pt idx="13">
                  <c:v>27.234000000000002</c:v>
                </c:pt>
                <c:pt idx="14">
                  <c:v>29.503500000000003</c:v>
                </c:pt>
                <c:pt idx="15">
                  <c:v>24.964500000000001</c:v>
                </c:pt>
                <c:pt idx="16">
                  <c:v>24.964500000000001</c:v>
                </c:pt>
                <c:pt idx="17">
                  <c:v>24.964500000000001</c:v>
                </c:pt>
                <c:pt idx="18">
                  <c:v>24.964500000000001</c:v>
                </c:pt>
                <c:pt idx="19">
                  <c:v>24.964500000000001</c:v>
                </c:pt>
                <c:pt idx="20">
                  <c:v>24.964500000000001</c:v>
                </c:pt>
                <c:pt idx="21">
                  <c:v>24.964500000000001</c:v>
                </c:pt>
                <c:pt idx="22">
                  <c:v>24.964500000000001</c:v>
                </c:pt>
                <c:pt idx="23">
                  <c:v>24.964500000000001</c:v>
                </c:pt>
                <c:pt idx="24">
                  <c:v>24.964500000000001</c:v>
                </c:pt>
                <c:pt idx="25">
                  <c:v>43.1205</c:v>
                </c:pt>
                <c:pt idx="26">
                  <c:v>36.312000000000005</c:v>
                </c:pt>
                <c:pt idx="27">
                  <c:v>34.042500000000004</c:v>
                </c:pt>
                <c:pt idx="28">
                  <c:v>31.773000000000003</c:v>
                </c:pt>
                <c:pt idx="29">
                  <c:v>31.773000000000003</c:v>
                </c:pt>
                <c:pt idx="30">
                  <c:v>72.624000000000009</c:v>
                </c:pt>
                <c:pt idx="31">
                  <c:v>61.276500000000006</c:v>
                </c:pt>
                <c:pt idx="32">
                  <c:v>49.929000000000002</c:v>
                </c:pt>
                <c:pt idx="33">
                  <c:v>40.850999999999999</c:v>
                </c:pt>
                <c:pt idx="34">
                  <c:v>34.042500000000004</c:v>
                </c:pt>
                <c:pt idx="35">
                  <c:v>34.042500000000004</c:v>
                </c:pt>
                <c:pt idx="36">
                  <c:v>31.773000000000003</c:v>
                </c:pt>
                <c:pt idx="37">
                  <c:v>29.503500000000003</c:v>
                </c:pt>
                <c:pt idx="38">
                  <c:v>29.503500000000003</c:v>
                </c:pt>
                <c:pt idx="39">
                  <c:v>29.503500000000003</c:v>
                </c:pt>
                <c:pt idx="40">
                  <c:v>27.234000000000002</c:v>
                </c:pt>
                <c:pt idx="41">
                  <c:v>27.234000000000002</c:v>
                </c:pt>
                <c:pt idx="42">
                  <c:v>24.964500000000001</c:v>
                </c:pt>
                <c:pt idx="43">
                  <c:v>24.964500000000001</c:v>
                </c:pt>
                <c:pt idx="44">
                  <c:v>27.234000000000002</c:v>
                </c:pt>
                <c:pt idx="45">
                  <c:v>27.234000000000002</c:v>
                </c:pt>
                <c:pt idx="46">
                  <c:v>24.964500000000001</c:v>
                </c:pt>
                <c:pt idx="47">
                  <c:v>27.234000000000002</c:v>
                </c:pt>
                <c:pt idx="48">
                  <c:v>24.964500000000001</c:v>
                </c:pt>
                <c:pt idx="49">
                  <c:v>52.198500000000003</c:v>
                </c:pt>
                <c:pt idx="50">
                  <c:v>43.1205</c:v>
                </c:pt>
                <c:pt idx="51">
                  <c:v>34.042500000000004</c:v>
                </c:pt>
                <c:pt idx="52">
                  <c:v>34.042500000000004</c:v>
                </c:pt>
                <c:pt idx="53">
                  <c:v>34.042500000000004</c:v>
                </c:pt>
                <c:pt idx="54">
                  <c:v>49.929000000000002</c:v>
                </c:pt>
                <c:pt idx="55">
                  <c:v>45.39</c:v>
                </c:pt>
                <c:pt idx="56">
                  <c:v>43.1205</c:v>
                </c:pt>
                <c:pt idx="57">
                  <c:v>40.850999999999999</c:v>
                </c:pt>
                <c:pt idx="58">
                  <c:v>36.312000000000005</c:v>
                </c:pt>
                <c:pt idx="59">
                  <c:v>38.581500000000005</c:v>
                </c:pt>
                <c:pt idx="60">
                  <c:v>34.042500000000004</c:v>
                </c:pt>
                <c:pt idx="61">
                  <c:v>34.042500000000004</c:v>
                </c:pt>
                <c:pt idx="62">
                  <c:v>34.042500000000004</c:v>
                </c:pt>
                <c:pt idx="63">
                  <c:v>34.042500000000004</c:v>
                </c:pt>
                <c:pt idx="64">
                  <c:v>34.042500000000004</c:v>
                </c:pt>
                <c:pt idx="65">
                  <c:v>34.042500000000004</c:v>
                </c:pt>
                <c:pt idx="66">
                  <c:v>34.042500000000004</c:v>
                </c:pt>
                <c:pt idx="67">
                  <c:v>34.042500000000004</c:v>
                </c:pt>
                <c:pt idx="68">
                  <c:v>34.042500000000004</c:v>
                </c:pt>
                <c:pt idx="69">
                  <c:v>34.042500000000004</c:v>
                </c:pt>
                <c:pt idx="70">
                  <c:v>34.042500000000004</c:v>
                </c:pt>
                <c:pt idx="71">
                  <c:v>34.042500000000004</c:v>
                </c:pt>
                <c:pt idx="72">
                  <c:v>34.042500000000004</c:v>
                </c:pt>
                <c:pt idx="73">
                  <c:v>34.042500000000004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70-4F4F-A7E0-8D303F526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59776"/>
        <c:axId val="531955424"/>
      </c:scatterChart>
      <c:valAx>
        <c:axId val="53195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55424"/>
        <c:crosses val="autoZero"/>
        <c:crossBetween val="midCat"/>
      </c:valAx>
      <c:valAx>
        <c:axId val="53195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Kg Current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5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'Live weight '!$D$2:$D$6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'Live weight '!$E$2:$E$6</c:f>
              <c:numCache>
                <c:formatCode>General</c:formatCode>
                <c:ptCount val="5"/>
                <c:pt idx="0">
                  <c:v>34.042500000000004</c:v>
                </c:pt>
                <c:pt idx="1">
                  <c:v>27.234000000000002</c:v>
                </c:pt>
                <c:pt idx="2">
                  <c:v>27.234000000000002</c:v>
                </c:pt>
                <c:pt idx="3">
                  <c:v>24.964500000000001</c:v>
                </c:pt>
                <c:pt idx="4">
                  <c:v>24.964500000000001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67-4B60-9E6D-31C062367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53792"/>
        <c:axId val="531951616"/>
      </c:scatterChart>
      <c:valAx>
        <c:axId val="53195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51616"/>
        <c:crosses val="autoZero"/>
        <c:crossBetween val="midCat"/>
      </c:valAx>
      <c:valAx>
        <c:axId val="53195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5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'Live weight '!$D$7:$D$16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xVal>
          <c:yVal>
            <c:numRef>
              <c:f>'Live weight '!$E$7:$E$16</c:f>
              <c:numCache>
                <c:formatCode>General</c:formatCode>
                <c:ptCount val="10"/>
                <c:pt idx="0">
                  <c:v>47.659500000000001</c:v>
                </c:pt>
                <c:pt idx="1">
                  <c:v>36.312000000000005</c:v>
                </c:pt>
                <c:pt idx="2">
                  <c:v>34.042500000000004</c:v>
                </c:pt>
                <c:pt idx="3">
                  <c:v>31.773000000000003</c:v>
                </c:pt>
                <c:pt idx="4">
                  <c:v>29.503500000000003</c:v>
                </c:pt>
                <c:pt idx="5">
                  <c:v>29.503500000000003</c:v>
                </c:pt>
                <c:pt idx="6">
                  <c:v>29.503500000000003</c:v>
                </c:pt>
                <c:pt idx="7">
                  <c:v>27.234000000000002</c:v>
                </c:pt>
                <c:pt idx="8">
                  <c:v>29.503500000000003</c:v>
                </c:pt>
                <c:pt idx="9">
                  <c:v>24.964500000000001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B9-446B-A95C-8CE0F3E18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25504"/>
        <c:axId val="531944544"/>
      </c:scatterChart>
      <c:valAx>
        <c:axId val="53192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44544"/>
        <c:crosses val="autoZero"/>
        <c:crossBetween val="midCat"/>
      </c:valAx>
      <c:valAx>
        <c:axId val="5319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2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548012813727647E-2"/>
                  <c:y val="9.40686663324015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'Live weight '!$D$26:$D$29</c:f>
              <c:numCache>
                <c:formatCode>General</c:formatCode>
                <c:ptCount val="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</c:numCache>
            </c:numRef>
          </c:xVal>
          <c:yVal>
            <c:numRef>
              <c:f>'Live weight '!$E$26:$E$29</c:f>
              <c:numCache>
                <c:formatCode>General</c:formatCode>
                <c:ptCount val="4"/>
                <c:pt idx="0">
                  <c:v>43.1205</c:v>
                </c:pt>
                <c:pt idx="1">
                  <c:v>36.312000000000005</c:v>
                </c:pt>
                <c:pt idx="2">
                  <c:v>34.042500000000004</c:v>
                </c:pt>
                <c:pt idx="3">
                  <c:v>31.773000000000003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13-4D59-B139-6E76916D6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31488"/>
        <c:axId val="531945088"/>
      </c:scatterChart>
      <c:valAx>
        <c:axId val="53193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45088"/>
        <c:crosses val="autoZero"/>
        <c:crossBetween val="midCat"/>
      </c:valAx>
      <c:valAx>
        <c:axId val="53194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3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548012813727647E-2"/>
                  <c:y val="9.40686663324015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'Live weight '!$D$50:$D$52</c:f>
              <c:numCache>
                <c:formatCode>General</c:formatCode>
                <c:ptCount val="3"/>
                <c:pt idx="0">
                  <c:v>49</c:v>
                </c:pt>
                <c:pt idx="1">
                  <c:v>50</c:v>
                </c:pt>
                <c:pt idx="2">
                  <c:v>51</c:v>
                </c:pt>
              </c:numCache>
            </c:numRef>
          </c:xVal>
          <c:yVal>
            <c:numRef>
              <c:f>'Live weight '!$E$50:$E$52</c:f>
              <c:numCache>
                <c:formatCode>General</c:formatCode>
                <c:ptCount val="3"/>
                <c:pt idx="0">
                  <c:v>52.198500000000003</c:v>
                </c:pt>
                <c:pt idx="1">
                  <c:v>43.1205</c:v>
                </c:pt>
                <c:pt idx="2">
                  <c:v>34.042500000000004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69-4A18-95C4-DEC53B48C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45632"/>
        <c:axId val="531952160"/>
      </c:scatterChart>
      <c:valAx>
        <c:axId val="53194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52160"/>
        <c:crosses val="autoZero"/>
        <c:crossBetween val="midCat"/>
      </c:valAx>
      <c:valAx>
        <c:axId val="5319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4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548012813727647E-2"/>
                  <c:y val="9.40686663324015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'Live weight '!$D$55:$D$64</c:f>
              <c:numCache>
                <c:formatCode>General</c:formatCode>
                <c:ptCount val="10"/>
                <c:pt idx="0">
                  <c:v>54</c:v>
                </c:pt>
                <c:pt idx="1">
                  <c:v>55</c:v>
                </c:pt>
                <c:pt idx="2">
                  <c:v>56</c:v>
                </c:pt>
                <c:pt idx="3">
                  <c:v>57</c:v>
                </c:pt>
                <c:pt idx="4">
                  <c:v>58</c:v>
                </c:pt>
                <c:pt idx="5">
                  <c:v>59</c:v>
                </c:pt>
                <c:pt idx="6">
                  <c:v>60</c:v>
                </c:pt>
                <c:pt idx="7">
                  <c:v>61</c:v>
                </c:pt>
                <c:pt idx="8">
                  <c:v>62</c:v>
                </c:pt>
                <c:pt idx="9">
                  <c:v>63</c:v>
                </c:pt>
              </c:numCache>
            </c:numRef>
          </c:xVal>
          <c:yVal>
            <c:numRef>
              <c:f>'Live weight '!$E$55:$E$64</c:f>
              <c:numCache>
                <c:formatCode>General</c:formatCode>
                <c:ptCount val="10"/>
                <c:pt idx="0">
                  <c:v>49.929000000000002</c:v>
                </c:pt>
                <c:pt idx="1">
                  <c:v>45.39</c:v>
                </c:pt>
                <c:pt idx="2">
                  <c:v>43.1205</c:v>
                </c:pt>
                <c:pt idx="3">
                  <c:v>40.850999999999999</c:v>
                </c:pt>
                <c:pt idx="4">
                  <c:v>36.312000000000005</c:v>
                </c:pt>
                <c:pt idx="5">
                  <c:v>38.581500000000005</c:v>
                </c:pt>
                <c:pt idx="6">
                  <c:v>34.042500000000004</c:v>
                </c:pt>
                <c:pt idx="7">
                  <c:v>34.042500000000004</c:v>
                </c:pt>
                <c:pt idx="8">
                  <c:v>34.042500000000004</c:v>
                </c:pt>
                <c:pt idx="9">
                  <c:v>34.042500000000004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FE-4927-BFD1-4D0A2288D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33664"/>
        <c:axId val="531943456"/>
      </c:scatterChart>
      <c:valAx>
        <c:axId val="53193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43456"/>
        <c:crosses val="autoZero"/>
        <c:crossBetween val="midCat"/>
      </c:valAx>
      <c:valAx>
        <c:axId val="53194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3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548012813727647E-2"/>
                  <c:y val="9.40686663324015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'Live weight '!$D$31:$D$43</c:f>
              <c:numCache>
                <c:formatCode>General</c:formatCode>
                <c:ptCount val="13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</c:numCache>
            </c:numRef>
          </c:xVal>
          <c:yVal>
            <c:numRef>
              <c:f>'Live weight '!$E$31:$E$43</c:f>
              <c:numCache>
                <c:formatCode>General</c:formatCode>
                <c:ptCount val="13"/>
                <c:pt idx="0">
                  <c:v>72.624000000000009</c:v>
                </c:pt>
                <c:pt idx="1">
                  <c:v>61.276500000000006</c:v>
                </c:pt>
                <c:pt idx="2">
                  <c:v>49.929000000000002</c:v>
                </c:pt>
                <c:pt idx="3">
                  <c:v>40.850999999999999</c:v>
                </c:pt>
                <c:pt idx="4">
                  <c:v>34.042500000000004</c:v>
                </c:pt>
                <c:pt idx="5">
                  <c:v>34.042500000000004</c:v>
                </c:pt>
                <c:pt idx="6">
                  <c:v>31.773000000000003</c:v>
                </c:pt>
                <c:pt idx="7">
                  <c:v>29.503500000000003</c:v>
                </c:pt>
                <c:pt idx="8">
                  <c:v>29.503500000000003</c:v>
                </c:pt>
                <c:pt idx="9">
                  <c:v>29.503500000000003</c:v>
                </c:pt>
                <c:pt idx="10">
                  <c:v>27.234000000000002</c:v>
                </c:pt>
                <c:pt idx="11">
                  <c:v>27.234000000000002</c:v>
                </c:pt>
                <c:pt idx="12">
                  <c:v>24.964500000000001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4E-48B4-9D41-00DC8BC5B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32576"/>
        <c:axId val="531924960"/>
      </c:scatterChart>
      <c:valAx>
        <c:axId val="53193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24960"/>
        <c:crosses val="autoZero"/>
        <c:crossBetween val="midCat"/>
      </c:valAx>
      <c:valAx>
        <c:axId val="5319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3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100012</xdr:rowOff>
    </xdr:from>
    <xdr:to>
      <xdr:col>12</xdr:col>
      <xdr:colOff>323850</xdr:colOff>
      <xdr:row>14</xdr:row>
      <xdr:rowOff>176212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2</xdr:row>
      <xdr:rowOff>33337</xdr:rowOff>
    </xdr:from>
    <xdr:to>
      <xdr:col>13</xdr:col>
      <xdr:colOff>266700</xdr:colOff>
      <xdr:row>16</xdr:row>
      <xdr:rowOff>109537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544285</xdr:colOff>
      <xdr:row>2</xdr:row>
      <xdr:rowOff>38100</xdr:rowOff>
    </xdr:from>
    <xdr:to>
      <xdr:col>14</xdr:col>
      <xdr:colOff>239485</xdr:colOff>
      <xdr:row>17</xdr:row>
      <xdr:rowOff>5443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489857</xdr:colOff>
      <xdr:row>2</xdr:row>
      <xdr:rowOff>40821</xdr:rowOff>
    </xdr:from>
    <xdr:to>
      <xdr:col>21</xdr:col>
      <xdr:colOff>40821</xdr:colOff>
      <xdr:row>14</xdr:row>
      <xdr:rowOff>140153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462643</xdr:colOff>
      <xdr:row>2</xdr:row>
      <xdr:rowOff>95250</xdr:rowOff>
    </xdr:from>
    <xdr:to>
      <xdr:col>28</xdr:col>
      <xdr:colOff>13607</xdr:colOff>
      <xdr:row>15</xdr:row>
      <xdr:rowOff>4082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13606</xdr:colOff>
      <xdr:row>18</xdr:row>
      <xdr:rowOff>108857</xdr:rowOff>
    </xdr:from>
    <xdr:to>
      <xdr:col>15</xdr:col>
      <xdr:colOff>149678</xdr:colOff>
      <xdr:row>31</xdr:row>
      <xdr:rowOff>17689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402771</xdr:colOff>
      <xdr:row>32</xdr:row>
      <xdr:rowOff>138792</xdr:rowOff>
    </xdr:from>
    <xdr:to>
      <xdr:col>15</xdr:col>
      <xdr:colOff>544286</xdr:colOff>
      <xdr:row>45</xdr:row>
      <xdr:rowOff>47624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201386</xdr:colOff>
      <xdr:row>32</xdr:row>
      <xdr:rowOff>8164</xdr:rowOff>
    </xdr:from>
    <xdr:to>
      <xdr:col>23</xdr:col>
      <xdr:colOff>337457</xdr:colOff>
      <xdr:row>44</xdr:row>
      <xdr:rowOff>107496</xdr:rowOff>
    </xdr:to>
    <xdr:graphicFrame macro="">
      <xdr:nvGraphicFramePr>
        <xdr:cNvPr id="8" name="Γράφημα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138792</xdr:colOff>
      <xdr:row>17</xdr:row>
      <xdr:rowOff>171450</xdr:rowOff>
    </xdr:from>
    <xdr:to>
      <xdr:col>22</xdr:col>
      <xdr:colOff>274865</xdr:colOff>
      <xdr:row>30</xdr:row>
      <xdr:rowOff>80282</xdr:rowOff>
    </xdr:to>
    <xdr:graphicFrame macro="">
      <xdr:nvGraphicFramePr>
        <xdr:cNvPr id="11" name="Γράφημα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217715</xdr:colOff>
      <xdr:row>48</xdr:row>
      <xdr:rowOff>108857</xdr:rowOff>
    </xdr:from>
    <xdr:to>
      <xdr:col>14</xdr:col>
      <xdr:colOff>353786</xdr:colOff>
      <xdr:row>61</xdr:row>
      <xdr:rowOff>17689</xdr:rowOff>
    </xdr:to>
    <xdr:graphicFrame macro="">
      <xdr:nvGraphicFramePr>
        <xdr:cNvPr id="12" name="Γράφημα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zoomScale="80" zoomScaleNormal="80" workbookViewId="0">
      <selection activeCell="F3" sqref="F3"/>
    </sheetView>
  </sheetViews>
  <sheetFormatPr defaultColWidth="14.42578125" defaultRowHeight="15" customHeight="1" x14ac:dyDescent="0.25"/>
  <cols>
    <col min="1" max="1" width="16.85546875" customWidth="1"/>
    <col min="2" max="2" width="9.140625" customWidth="1"/>
    <col min="3" max="4" width="11.5703125" customWidth="1"/>
    <col min="5" max="5" width="11.28515625" customWidth="1"/>
    <col min="6" max="6" width="10.42578125" customWidth="1"/>
    <col min="7" max="7" width="46.42578125" bestFit="1" customWidth="1"/>
    <col min="8" max="8" width="33.5703125" bestFit="1" customWidth="1"/>
    <col min="9" max="9" width="16.5703125" customWidth="1"/>
    <col min="10" max="10" width="17.28515625" customWidth="1"/>
    <col min="11" max="11" width="15.85546875" customWidth="1"/>
    <col min="12" max="13" width="9.140625" customWidth="1"/>
    <col min="14" max="14" width="22.85546875" customWidth="1"/>
    <col min="15" max="26" width="8.7109375" customWidth="1"/>
  </cols>
  <sheetData>
    <row r="1" spans="1:26" x14ac:dyDescent="0.25">
      <c r="A1" s="1" t="s">
        <v>0</v>
      </c>
      <c r="B1" s="2" t="s">
        <v>1</v>
      </c>
      <c r="C1" s="3" t="s">
        <v>2</v>
      </c>
      <c r="D1" s="4" t="s">
        <v>3</v>
      </c>
      <c r="E1" s="5"/>
      <c r="F1" s="6" t="s">
        <v>4</v>
      </c>
      <c r="G1" s="7" t="s">
        <v>5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x14ac:dyDescent="0.25">
      <c r="A2" s="9" t="s">
        <v>6</v>
      </c>
      <c r="B2" s="8" t="s">
        <v>7</v>
      </c>
      <c r="C2" s="10" t="s">
        <v>48</v>
      </c>
      <c r="D2" s="11"/>
      <c r="E2" s="9" t="s">
        <v>8</v>
      </c>
      <c r="F2" s="12">
        <v>45117</v>
      </c>
      <c r="G2" s="13">
        <v>0.45833333333333331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x14ac:dyDescent="0.25">
      <c r="A3" s="9" t="s">
        <v>9</v>
      </c>
      <c r="B3" s="8" t="s">
        <v>10</v>
      </c>
      <c r="C3" s="10" t="s">
        <v>48</v>
      </c>
      <c r="D3" s="11"/>
      <c r="E3" s="14" t="s">
        <v>11</v>
      </c>
      <c r="F3" s="36">
        <v>45120</v>
      </c>
      <c r="G3" s="15">
        <v>0.42708333333333331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x14ac:dyDescent="0.25">
      <c r="A4" s="14" t="s">
        <v>12</v>
      </c>
      <c r="B4" s="16" t="s">
        <v>55</v>
      </c>
      <c r="C4" s="17" t="s">
        <v>31</v>
      </c>
      <c r="D4" s="11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25">
      <c r="A6" s="4" t="s">
        <v>4</v>
      </c>
      <c r="B6" s="4" t="s">
        <v>5</v>
      </c>
      <c r="C6" s="4" t="s">
        <v>13</v>
      </c>
      <c r="D6" s="4" t="s">
        <v>14</v>
      </c>
      <c r="E6" s="4" t="s">
        <v>15</v>
      </c>
      <c r="F6" s="4" t="s">
        <v>16</v>
      </c>
      <c r="G6" s="4" t="s">
        <v>17</v>
      </c>
      <c r="H6" s="4" t="s">
        <v>18</v>
      </c>
      <c r="I6" s="4" t="s">
        <v>19</v>
      </c>
      <c r="J6" s="4" t="s">
        <v>20</v>
      </c>
      <c r="K6" s="4" t="s">
        <v>21</v>
      </c>
      <c r="L6" s="4" t="s">
        <v>22</v>
      </c>
      <c r="M6" s="4" t="s">
        <v>23</v>
      </c>
      <c r="N6" s="4" t="s">
        <v>24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x14ac:dyDescent="0.25">
      <c r="A7" s="12">
        <v>45117</v>
      </c>
      <c r="B7" s="11">
        <v>0.44930555555555557</v>
      </c>
      <c r="C7" s="8">
        <v>3208</v>
      </c>
      <c r="D7" s="8">
        <v>0</v>
      </c>
      <c r="E7" s="8" t="s">
        <v>25</v>
      </c>
      <c r="F7" s="8" t="s">
        <v>26</v>
      </c>
      <c r="G7" s="18"/>
      <c r="H7" s="8" t="s">
        <v>49</v>
      </c>
      <c r="I7" s="8"/>
      <c r="J7" s="8">
        <v>15.19</v>
      </c>
      <c r="K7" s="8">
        <v>18.18</v>
      </c>
      <c r="L7" s="8">
        <f t="shared" ref="L7:L19" si="0">K7-J7</f>
        <v>2.99</v>
      </c>
      <c r="M7" s="8" t="s">
        <v>26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x14ac:dyDescent="0.25">
      <c r="A8" s="12"/>
      <c r="B8" s="11">
        <v>0.45833333333333331</v>
      </c>
      <c r="C8" s="8">
        <v>3214</v>
      </c>
      <c r="D8" s="8">
        <v>0</v>
      </c>
      <c r="E8" s="8" t="s">
        <v>25</v>
      </c>
      <c r="F8" s="8" t="s">
        <v>25</v>
      </c>
      <c r="G8" s="18" t="s">
        <v>50</v>
      </c>
      <c r="H8" s="8" t="s">
        <v>57</v>
      </c>
      <c r="I8" s="8">
        <v>22.43</v>
      </c>
      <c r="J8" s="8">
        <v>15.19</v>
      </c>
      <c r="K8" s="8">
        <v>34.090000000000003</v>
      </c>
      <c r="L8" s="8">
        <f t="shared" si="0"/>
        <v>18.900000000000006</v>
      </c>
      <c r="M8" s="8" t="s">
        <v>27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x14ac:dyDescent="0.25">
      <c r="A9" s="12"/>
      <c r="B9" s="11">
        <v>0.63888888888888895</v>
      </c>
      <c r="C9" s="8">
        <v>3236</v>
      </c>
      <c r="D9" s="8">
        <v>50</v>
      </c>
      <c r="E9" s="8" t="s">
        <v>26</v>
      </c>
      <c r="F9" s="8" t="s">
        <v>27</v>
      </c>
      <c r="G9" s="8"/>
      <c r="H9" s="8" t="s">
        <v>49</v>
      </c>
      <c r="I9" s="8"/>
      <c r="J9" s="8">
        <v>25</v>
      </c>
      <c r="K9" s="8">
        <v>27.27</v>
      </c>
      <c r="L9" s="8">
        <f t="shared" si="0"/>
        <v>2.2699999999999996</v>
      </c>
      <c r="M9" s="8" t="s">
        <v>27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x14ac:dyDescent="0.25">
      <c r="A10" s="12"/>
      <c r="B10" s="11">
        <v>0.66666666666666663</v>
      </c>
      <c r="C10" s="8">
        <v>3242</v>
      </c>
      <c r="D10" s="8">
        <v>50</v>
      </c>
      <c r="E10" s="8" t="s">
        <v>27</v>
      </c>
      <c r="F10" s="8" t="s">
        <v>25</v>
      </c>
      <c r="G10" s="18" t="str">
        <f>Λεσχη!B2</f>
        <v>Μοσχαρι, σπαγγετι κοτοπουλο αλα κρεμ, χοιρινο</v>
      </c>
      <c r="H10" s="18"/>
      <c r="I10" s="8">
        <v>25.08</v>
      </c>
      <c r="J10" s="8">
        <v>25</v>
      </c>
      <c r="K10" s="8">
        <v>50</v>
      </c>
      <c r="L10" s="8">
        <f t="shared" si="0"/>
        <v>25</v>
      </c>
      <c r="M10" s="8" t="s">
        <v>26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x14ac:dyDescent="0.25">
      <c r="A11" s="12">
        <v>45118</v>
      </c>
      <c r="B11" s="11">
        <v>0.44791666666666669</v>
      </c>
      <c r="C11" s="8">
        <v>3365</v>
      </c>
      <c r="D11" s="8">
        <v>175</v>
      </c>
      <c r="E11" s="8" t="s">
        <v>26</v>
      </c>
      <c r="F11" s="8" t="s">
        <v>26</v>
      </c>
      <c r="G11" s="18"/>
      <c r="H11" s="8" t="s">
        <v>49</v>
      </c>
      <c r="I11" s="8"/>
      <c r="J11" s="8">
        <v>25</v>
      </c>
      <c r="K11" s="8">
        <v>29.55</v>
      </c>
      <c r="L11" s="8">
        <f t="shared" si="0"/>
        <v>4.5500000000000007</v>
      </c>
      <c r="M11" s="8" t="s">
        <v>25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x14ac:dyDescent="0.25">
      <c r="A12" s="8"/>
      <c r="B12" s="11">
        <v>0.45833333333333331</v>
      </c>
      <c r="C12" s="8">
        <v>3371</v>
      </c>
      <c r="D12" s="8">
        <v>0</v>
      </c>
      <c r="E12" s="8" t="s">
        <v>25</v>
      </c>
      <c r="F12" s="8" t="s">
        <v>25</v>
      </c>
      <c r="G12" s="18" t="s">
        <v>65</v>
      </c>
      <c r="H12" s="18" t="s">
        <v>58</v>
      </c>
      <c r="I12" s="8">
        <v>17.53</v>
      </c>
      <c r="J12" s="8">
        <v>29.55</v>
      </c>
      <c r="K12" s="8">
        <v>45.45</v>
      </c>
      <c r="L12" s="8">
        <f t="shared" si="0"/>
        <v>15.900000000000002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x14ac:dyDescent="0.25">
      <c r="A13" s="8"/>
      <c r="B13" s="11">
        <v>0.66666666666666663</v>
      </c>
      <c r="C13" s="8">
        <v>3406</v>
      </c>
      <c r="D13" s="8">
        <v>50</v>
      </c>
      <c r="E13" s="8" t="s">
        <v>27</v>
      </c>
      <c r="F13" s="8" t="s">
        <v>27</v>
      </c>
      <c r="G13" s="18"/>
      <c r="H13" s="8" t="s">
        <v>49</v>
      </c>
      <c r="I13" s="8"/>
      <c r="J13" s="8">
        <v>31.82</v>
      </c>
      <c r="K13" s="8">
        <v>34.090000000000003</v>
      </c>
      <c r="L13" s="8">
        <f t="shared" si="0"/>
        <v>2.2700000000000031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x14ac:dyDescent="0.25">
      <c r="A14" s="12"/>
      <c r="B14" s="11">
        <v>0.67361111111111116</v>
      </c>
      <c r="C14" s="8">
        <v>3408</v>
      </c>
      <c r="D14" s="8">
        <v>50</v>
      </c>
      <c r="E14" s="8" t="s">
        <v>27</v>
      </c>
      <c r="F14" s="8" t="s">
        <v>60</v>
      </c>
      <c r="G14" s="18" t="str">
        <f>Λεσχη!B3</f>
        <v>ρύζι, ψωμί, λάχανο, αγγούρι, ντομάτα, καρπούζι</v>
      </c>
      <c r="H14" s="18"/>
      <c r="I14" s="8">
        <v>30.98</v>
      </c>
      <c r="J14" s="8">
        <v>34.090000000000003</v>
      </c>
      <c r="K14" s="8">
        <v>72.23</v>
      </c>
      <c r="L14" s="8">
        <f t="shared" si="0"/>
        <v>38.14</v>
      </c>
      <c r="M14" s="8"/>
      <c r="N14" s="8" t="s">
        <v>61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x14ac:dyDescent="0.25">
      <c r="A15" s="12">
        <v>45119</v>
      </c>
      <c r="B15" s="11">
        <v>0.45833333333333331</v>
      </c>
      <c r="C15" s="8">
        <v>3520</v>
      </c>
      <c r="D15" s="8">
        <v>212</v>
      </c>
      <c r="E15" s="8" t="s">
        <v>26</v>
      </c>
      <c r="F15" s="8" t="s">
        <v>26</v>
      </c>
      <c r="G15" s="18"/>
      <c r="H15" s="8" t="s">
        <v>49</v>
      </c>
      <c r="I15" s="8"/>
      <c r="J15" s="8">
        <v>25</v>
      </c>
      <c r="K15" s="8">
        <v>29.55</v>
      </c>
      <c r="L15" s="8">
        <f t="shared" si="0"/>
        <v>4.5500000000000007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x14ac:dyDescent="0.25">
      <c r="A16" s="8"/>
      <c r="B16" s="11">
        <v>0.46527777777777773</v>
      </c>
      <c r="C16" s="8">
        <v>3527</v>
      </c>
      <c r="D16" s="8">
        <v>0</v>
      </c>
      <c r="E16" s="8" t="s">
        <v>25</v>
      </c>
      <c r="F16" s="8" t="s">
        <v>25</v>
      </c>
      <c r="G16" s="18" t="s">
        <v>62</v>
      </c>
      <c r="H16" s="18" t="s">
        <v>63</v>
      </c>
      <c r="I16" s="8">
        <v>29.85</v>
      </c>
      <c r="J16" s="8">
        <v>29.55</v>
      </c>
      <c r="K16" s="8">
        <v>54.55</v>
      </c>
      <c r="L16" s="8">
        <f t="shared" si="0"/>
        <v>24.999999999999996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x14ac:dyDescent="0.25">
      <c r="A17" s="12"/>
      <c r="B17" s="11">
        <v>0.625</v>
      </c>
      <c r="C17" s="8">
        <v>3552</v>
      </c>
      <c r="D17" s="8">
        <v>50</v>
      </c>
      <c r="E17" s="8" t="s">
        <v>27</v>
      </c>
      <c r="F17" s="8" t="s">
        <v>27</v>
      </c>
      <c r="G17" s="18"/>
      <c r="H17" s="8" t="s">
        <v>49</v>
      </c>
      <c r="I17" s="8"/>
      <c r="J17" s="8">
        <v>34.090000000000003</v>
      </c>
      <c r="K17" s="8">
        <v>34.090000000000003</v>
      </c>
      <c r="L17" s="8">
        <f t="shared" si="0"/>
        <v>0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x14ac:dyDescent="0.25">
      <c r="A18" s="12"/>
      <c r="B18" s="11">
        <v>0.63888888888888895</v>
      </c>
      <c r="C18" s="8">
        <v>3562</v>
      </c>
      <c r="D18" s="8">
        <v>50</v>
      </c>
      <c r="E18" s="8" t="s">
        <v>27</v>
      </c>
      <c r="F18" s="8" t="s">
        <v>60</v>
      </c>
      <c r="G18" s="18" t="s">
        <v>67</v>
      </c>
      <c r="H18" s="18" t="s">
        <v>68</v>
      </c>
      <c r="I18" s="8">
        <v>22.38</v>
      </c>
      <c r="J18" s="8">
        <v>34.090000000000003</v>
      </c>
      <c r="K18" s="8">
        <v>54.55</v>
      </c>
      <c r="L18" s="8">
        <f t="shared" si="0"/>
        <v>20.459999999999994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x14ac:dyDescent="0.25">
      <c r="A19" s="12">
        <v>45120</v>
      </c>
      <c r="B19" s="11">
        <v>0.42708333333333331</v>
      </c>
      <c r="C19" s="8">
        <v>3682</v>
      </c>
      <c r="D19" s="8">
        <v>175</v>
      </c>
      <c r="E19" s="8" t="s">
        <v>25</v>
      </c>
      <c r="F19" s="8" t="s">
        <v>26</v>
      </c>
      <c r="G19" s="18"/>
      <c r="H19" s="8"/>
      <c r="I19" s="8"/>
      <c r="J19" s="8">
        <v>34.090000000000003</v>
      </c>
      <c r="K19" s="8">
        <v>34.090000000000003</v>
      </c>
      <c r="L19" s="8">
        <f t="shared" si="0"/>
        <v>0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x14ac:dyDescent="0.25">
      <c r="A20" s="8"/>
      <c r="B20" s="11"/>
      <c r="C20" s="8"/>
      <c r="D20" s="8"/>
      <c r="E20" s="8"/>
      <c r="F20" s="8"/>
      <c r="G20" s="18"/>
      <c r="H20" s="1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5">
      <c r="A21" s="8"/>
      <c r="B21" s="11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5">
      <c r="A22" s="12"/>
      <c r="B22" s="11"/>
      <c r="C22" s="8"/>
      <c r="D22" s="8"/>
      <c r="E22" s="8"/>
      <c r="F22" s="8"/>
      <c r="G22" s="8"/>
      <c r="H22" s="8"/>
      <c r="I22" s="8"/>
      <c r="J22" s="8"/>
      <c r="K22" s="8"/>
      <c r="L22" s="8"/>
      <c r="M22" s="5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2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2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2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2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B5" sqref="B5"/>
    </sheetView>
  </sheetViews>
  <sheetFormatPr defaultRowHeight="15" x14ac:dyDescent="0.25"/>
  <cols>
    <col min="2" max="2" width="60.5703125" bestFit="1" customWidth="1"/>
  </cols>
  <sheetData>
    <row r="1" spans="1:2" x14ac:dyDescent="0.25">
      <c r="A1">
        <v>1</v>
      </c>
      <c r="B1" t="s">
        <v>56</v>
      </c>
    </row>
    <row r="2" spans="1:2" x14ac:dyDescent="0.25">
      <c r="A2">
        <v>2</v>
      </c>
      <c r="B2" s="68" t="s">
        <v>64</v>
      </c>
    </row>
    <row r="3" spans="1:2" x14ac:dyDescent="0.25">
      <c r="A3">
        <v>3</v>
      </c>
      <c r="B3" s="18" t="s">
        <v>59</v>
      </c>
    </row>
    <row r="4" spans="1:2" x14ac:dyDescent="0.25">
      <c r="A4">
        <v>4</v>
      </c>
      <c r="B4" s="18" t="s">
        <v>66</v>
      </c>
    </row>
    <row r="5" spans="1:2" x14ac:dyDescent="0.25">
      <c r="A5">
        <v>5</v>
      </c>
      <c r="B5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2"/>
  <sheetViews>
    <sheetView workbookViewId="0">
      <selection activeCell="R12" sqref="R12"/>
    </sheetView>
  </sheetViews>
  <sheetFormatPr defaultColWidth="8.85546875" defaultRowHeight="15" x14ac:dyDescent="0.25"/>
  <cols>
    <col min="1" max="1" width="9.7109375" style="56" bestFit="1" customWidth="1"/>
    <col min="2" max="3" width="8.85546875" style="56"/>
    <col min="4" max="4" width="12.42578125" style="56" bestFit="1" customWidth="1"/>
    <col min="5" max="16384" width="8.85546875" style="56"/>
  </cols>
  <sheetData>
    <row r="1" spans="1:10" x14ac:dyDescent="0.25">
      <c r="A1" s="4" t="s">
        <v>4</v>
      </c>
      <c r="B1" s="4" t="s">
        <v>5</v>
      </c>
      <c r="C1" s="8" t="s">
        <v>28</v>
      </c>
      <c r="D1" s="8" t="s">
        <v>29</v>
      </c>
    </row>
    <row r="2" spans="1:10" x14ac:dyDescent="0.25">
      <c r="A2" s="12">
        <v>45117</v>
      </c>
      <c r="B2" s="11">
        <v>0.44930555555555557</v>
      </c>
      <c r="C2" s="8">
        <v>0</v>
      </c>
      <c r="D2" s="8">
        <v>3208</v>
      </c>
    </row>
    <row r="3" spans="1:10" x14ac:dyDescent="0.25">
      <c r="A3" s="12"/>
      <c r="B3" s="11">
        <v>0.45833333333333331</v>
      </c>
      <c r="C3" s="8">
        <v>0.2</v>
      </c>
      <c r="D3" s="8">
        <v>3214</v>
      </c>
    </row>
    <row r="4" spans="1:10" x14ac:dyDescent="0.25">
      <c r="A4" s="12"/>
      <c r="B4" s="11">
        <v>0.63888888888888895</v>
      </c>
      <c r="C4" s="8">
        <v>4.5</v>
      </c>
      <c r="D4" s="8">
        <v>3236</v>
      </c>
    </row>
    <row r="5" spans="1:10" x14ac:dyDescent="0.25">
      <c r="A5" s="12"/>
      <c r="B5" s="11">
        <v>0.66666666666666663</v>
      </c>
      <c r="C5" s="8">
        <v>5.2</v>
      </c>
      <c r="D5" s="8">
        <v>3242</v>
      </c>
    </row>
    <row r="6" spans="1:10" x14ac:dyDescent="0.25">
      <c r="A6" s="12">
        <v>45118</v>
      </c>
      <c r="B6" s="11">
        <v>0.44791666666666669</v>
      </c>
      <c r="C6" s="8">
        <v>24</v>
      </c>
      <c r="D6" s="8">
        <v>3365</v>
      </c>
    </row>
    <row r="7" spans="1:10" x14ac:dyDescent="0.25">
      <c r="A7" s="8"/>
      <c r="B7" s="11">
        <v>0.45833333333333331</v>
      </c>
      <c r="C7" s="8">
        <v>24.2</v>
      </c>
      <c r="D7" s="8">
        <v>3371</v>
      </c>
    </row>
    <row r="8" spans="1:10" x14ac:dyDescent="0.25">
      <c r="A8" s="8"/>
      <c r="B8" s="11">
        <v>0.66666666666666663</v>
      </c>
      <c r="C8" s="8">
        <v>29.2</v>
      </c>
      <c r="D8" s="8">
        <v>3406</v>
      </c>
    </row>
    <row r="9" spans="1:10" x14ac:dyDescent="0.25">
      <c r="A9" s="12"/>
      <c r="B9" s="11">
        <v>0.67361111111111116</v>
      </c>
      <c r="C9" s="8">
        <v>29.4</v>
      </c>
      <c r="D9" s="8">
        <v>3408</v>
      </c>
    </row>
    <row r="10" spans="1:10" x14ac:dyDescent="0.25">
      <c r="A10" s="12">
        <v>45119</v>
      </c>
      <c r="B10" s="11">
        <v>0.45833333333333331</v>
      </c>
      <c r="C10" s="8">
        <v>48.2</v>
      </c>
      <c r="D10" s="8">
        <v>3520</v>
      </c>
    </row>
    <row r="11" spans="1:10" x14ac:dyDescent="0.25">
      <c r="A11" s="8"/>
      <c r="B11" s="11">
        <v>0.46527777777777773</v>
      </c>
      <c r="C11" s="8">
        <v>48.3</v>
      </c>
      <c r="D11" s="8">
        <v>3527</v>
      </c>
    </row>
    <row r="12" spans="1:10" x14ac:dyDescent="0.25">
      <c r="A12" s="12"/>
      <c r="B12" s="11">
        <v>0.625</v>
      </c>
      <c r="C12" s="8">
        <v>52.2</v>
      </c>
      <c r="D12" s="8">
        <v>3552</v>
      </c>
    </row>
    <row r="13" spans="1:10" x14ac:dyDescent="0.25">
      <c r="A13" s="12"/>
      <c r="B13" s="11">
        <v>0.63888888888888895</v>
      </c>
      <c r="C13" s="8">
        <v>52.4</v>
      </c>
      <c r="D13" s="8">
        <v>3562</v>
      </c>
    </row>
    <row r="14" spans="1:10" x14ac:dyDescent="0.25">
      <c r="A14" s="12">
        <v>45120</v>
      </c>
      <c r="B14" s="11">
        <v>0.42708333333333331</v>
      </c>
      <c r="C14" s="8">
        <v>72.5</v>
      </c>
      <c r="D14" s="8">
        <v>3682</v>
      </c>
    </row>
    <row r="15" spans="1:10" x14ac:dyDescent="0.25">
      <c r="A15" s="8"/>
      <c r="B15" s="11"/>
      <c r="C15" s="8"/>
      <c r="D15" s="67"/>
    </row>
    <row r="16" spans="1:10" x14ac:dyDescent="0.25">
      <c r="A16" s="8"/>
      <c r="B16" s="11"/>
      <c r="C16" s="8"/>
      <c r="D16" s="8"/>
      <c r="J16" s="8"/>
    </row>
    <row r="17" spans="1:10" x14ac:dyDescent="0.25">
      <c r="A17" s="12"/>
      <c r="B17" s="11"/>
      <c r="C17" s="8"/>
      <c r="D17" s="8"/>
      <c r="J17" s="8"/>
    </row>
    <row r="18" spans="1:10" x14ac:dyDescent="0.25">
      <c r="J18" s="8"/>
    </row>
    <row r="19" spans="1:10" x14ac:dyDescent="0.25">
      <c r="J19" s="8"/>
    </row>
    <row r="20" spans="1:10" x14ac:dyDescent="0.25">
      <c r="J20" s="8"/>
    </row>
    <row r="21" spans="1:10" x14ac:dyDescent="0.25">
      <c r="J21" s="8"/>
    </row>
    <row r="22" spans="1:10" x14ac:dyDescent="0.25">
      <c r="J22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tabSelected="1" workbookViewId="0">
      <selection activeCell="M22" sqref="M22"/>
    </sheetView>
  </sheetViews>
  <sheetFormatPr defaultColWidth="8.85546875" defaultRowHeight="15" x14ac:dyDescent="0.25"/>
  <cols>
    <col min="1" max="1" width="9.7109375" style="56" bestFit="1" customWidth="1"/>
    <col min="2" max="2" width="8.85546875" style="56"/>
    <col min="3" max="4" width="12.42578125" style="56" bestFit="1" customWidth="1"/>
    <col min="5" max="5" width="9.28515625" style="56" bestFit="1" customWidth="1"/>
    <col min="6" max="16384" width="8.85546875" style="56"/>
  </cols>
  <sheetData>
    <row r="1" spans="1:5" x14ac:dyDescent="0.25">
      <c r="A1" s="4" t="s">
        <v>4</v>
      </c>
      <c r="B1" s="4" t="s">
        <v>5</v>
      </c>
      <c r="C1" s="8" t="s">
        <v>28</v>
      </c>
      <c r="D1" s="4" t="s">
        <v>14</v>
      </c>
      <c r="E1" s="4" t="s">
        <v>30</v>
      </c>
    </row>
    <row r="2" spans="1:5" x14ac:dyDescent="0.25">
      <c r="A2" s="12">
        <v>45117</v>
      </c>
      <c r="B2" s="11">
        <v>0.44930555555555557</v>
      </c>
      <c r="C2" s="8">
        <v>0</v>
      </c>
      <c r="D2" s="8">
        <v>0</v>
      </c>
      <c r="E2" s="8">
        <v>22.43</v>
      </c>
    </row>
    <row r="3" spans="1:5" x14ac:dyDescent="0.25">
      <c r="A3" s="12"/>
      <c r="B3" s="11">
        <v>0.45833333333333331</v>
      </c>
      <c r="C3" s="8">
        <v>0.2</v>
      </c>
      <c r="D3" s="8">
        <v>0</v>
      </c>
      <c r="E3" s="18"/>
    </row>
    <row r="4" spans="1:5" x14ac:dyDescent="0.25">
      <c r="A4" s="12"/>
      <c r="B4" s="11">
        <v>0.63888888888888895</v>
      </c>
      <c r="C4" s="8">
        <v>4.5</v>
      </c>
      <c r="D4" s="8">
        <v>50</v>
      </c>
      <c r="E4" s="8">
        <v>25.08</v>
      </c>
    </row>
    <row r="5" spans="1:5" x14ac:dyDescent="0.25">
      <c r="A5" s="12"/>
      <c r="B5" s="11">
        <v>0.66666666666666663</v>
      </c>
      <c r="C5" s="8">
        <v>5.2</v>
      </c>
      <c r="D5" s="8">
        <v>50</v>
      </c>
      <c r="E5" s="8"/>
    </row>
    <row r="6" spans="1:5" x14ac:dyDescent="0.25">
      <c r="A6" s="12">
        <v>45118</v>
      </c>
      <c r="B6" s="11">
        <v>0.44791666666666669</v>
      </c>
      <c r="C6" s="8">
        <v>24</v>
      </c>
      <c r="D6" s="8">
        <v>175</v>
      </c>
      <c r="E6" s="8">
        <v>17.53</v>
      </c>
    </row>
    <row r="7" spans="1:5" x14ac:dyDescent="0.25">
      <c r="A7" s="8"/>
      <c r="B7" s="11">
        <v>0.45833333333333331</v>
      </c>
      <c r="C7" s="8">
        <v>24.2</v>
      </c>
      <c r="D7" s="8">
        <v>0</v>
      </c>
      <c r="E7" s="8"/>
    </row>
    <row r="8" spans="1:5" x14ac:dyDescent="0.25">
      <c r="A8" s="8"/>
      <c r="B8" s="11">
        <v>0.66666666666666663</v>
      </c>
      <c r="C8" s="8">
        <v>29.2</v>
      </c>
      <c r="D8" s="8">
        <v>50</v>
      </c>
      <c r="E8" s="8">
        <v>30.98</v>
      </c>
    </row>
    <row r="9" spans="1:5" x14ac:dyDescent="0.25">
      <c r="A9" s="12"/>
      <c r="B9" s="11">
        <v>0.67361111111111116</v>
      </c>
      <c r="C9" s="8">
        <v>29.4</v>
      </c>
      <c r="D9" s="8">
        <v>50</v>
      </c>
      <c r="E9" s="8"/>
    </row>
    <row r="10" spans="1:5" x14ac:dyDescent="0.25">
      <c r="A10" s="12">
        <v>45119</v>
      </c>
      <c r="B10" s="11">
        <v>0.45833333333333331</v>
      </c>
      <c r="C10" s="8">
        <v>48.2</v>
      </c>
      <c r="D10" s="8">
        <v>212</v>
      </c>
      <c r="E10" s="8">
        <v>29.85</v>
      </c>
    </row>
    <row r="11" spans="1:5" x14ac:dyDescent="0.25">
      <c r="A11" s="8"/>
      <c r="B11" s="11">
        <v>0.46527777777777773</v>
      </c>
      <c r="C11" s="8">
        <v>48.3</v>
      </c>
      <c r="D11" s="8">
        <v>0</v>
      </c>
      <c r="E11" s="8"/>
    </row>
    <row r="12" spans="1:5" x14ac:dyDescent="0.25">
      <c r="A12" s="12"/>
      <c r="B12" s="11">
        <v>0.625</v>
      </c>
      <c r="C12" s="8">
        <v>52.2</v>
      </c>
      <c r="D12" s="8">
        <v>50</v>
      </c>
      <c r="E12" s="8">
        <v>22.38</v>
      </c>
    </row>
    <row r="13" spans="1:5" x14ac:dyDescent="0.25">
      <c r="A13" s="12"/>
      <c r="B13" s="11">
        <v>0.63888888888888895</v>
      </c>
      <c r="C13" s="8">
        <v>52.4</v>
      </c>
      <c r="D13" s="8">
        <v>50</v>
      </c>
      <c r="E13" s="8"/>
    </row>
    <row r="14" spans="1:5" x14ac:dyDescent="0.25">
      <c r="A14" s="8">
        <v>45120</v>
      </c>
      <c r="B14" s="11">
        <v>0.42708333333333331</v>
      </c>
      <c r="C14" s="8">
        <v>72.5</v>
      </c>
      <c r="D14" s="8">
        <v>175</v>
      </c>
      <c r="E14" s="8"/>
    </row>
    <row r="15" spans="1:5" x14ac:dyDescent="0.25">
      <c r="A15" s="8"/>
      <c r="B15" s="11"/>
      <c r="C15" s="8"/>
      <c r="D15" s="8"/>
      <c r="E15" s="8"/>
    </row>
    <row r="16" spans="1:5" x14ac:dyDescent="0.25">
      <c r="A16" s="8"/>
      <c r="B16" s="11"/>
      <c r="C16" s="8"/>
      <c r="D16" s="8"/>
      <c r="E16" s="8"/>
    </row>
    <row r="17" spans="1:5" x14ac:dyDescent="0.25">
      <c r="A17" s="12"/>
      <c r="B17" s="11"/>
      <c r="C17" s="8"/>
      <c r="D17" s="8"/>
      <c r="E1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9"/>
  <sheetViews>
    <sheetView zoomScale="70" zoomScaleNormal="70" workbookViewId="0">
      <selection activeCell="G56" sqref="G56"/>
    </sheetView>
  </sheetViews>
  <sheetFormatPr defaultColWidth="8.85546875" defaultRowHeight="15" x14ac:dyDescent="0.25"/>
  <cols>
    <col min="1" max="1" width="20.5703125" style="59" bestFit="1" customWidth="1"/>
    <col min="2" max="16384" width="8.85546875" style="59"/>
  </cols>
  <sheetData>
    <row r="1" spans="1:7" x14ac:dyDescent="0.25">
      <c r="A1" s="66">
        <v>45206.426168981481</v>
      </c>
      <c r="B1">
        <v>35</v>
      </c>
      <c r="D1" s="59">
        <v>0</v>
      </c>
      <c r="E1" s="59">
        <f t="shared" ref="E1:E64" si="0">B1*0.4539</f>
        <v>15.886500000000002</v>
      </c>
    </row>
    <row r="2" spans="1:7" x14ac:dyDescent="0.25">
      <c r="A2" s="66">
        <v>45206.467835648145</v>
      </c>
      <c r="B2">
        <v>75</v>
      </c>
      <c r="D2" s="59">
        <v>1</v>
      </c>
      <c r="E2" s="59">
        <f t="shared" si="0"/>
        <v>34.042500000000004</v>
      </c>
      <c r="F2" s="59">
        <f>E2-E6</f>
        <v>9.078000000000003</v>
      </c>
      <c r="G2" s="59">
        <f>D2-D6</f>
        <v>-4</v>
      </c>
    </row>
    <row r="3" spans="1:7" x14ac:dyDescent="0.25">
      <c r="A3" s="66">
        <v>45206.509502314817</v>
      </c>
      <c r="B3">
        <v>60</v>
      </c>
      <c r="D3" s="59">
        <v>2</v>
      </c>
      <c r="E3" s="59">
        <f t="shared" si="0"/>
        <v>27.234000000000002</v>
      </c>
    </row>
    <row r="4" spans="1:7" x14ac:dyDescent="0.25">
      <c r="A4" s="66">
        <v>45206.551168981481</v>
      </c>
      <c r="B4">
        <v>60</v>
      </c>
      <c r="D4" s="59">
        <v>3</v>
      </c>
      <c r="E4" s="59">
        <f t="shared" si="0"/>
        <v>27.234000000000002</v>
      </c>
    </row>
    <row r="5" spans="1:7" x14ac:dyDescent="0.25">
      <c r="A5" s="66">
        <v>45206.592835648145</v>
      </c>
      <c r="B5">
        <v>55</v>
      </c>
      <c r="D5" s="59">
        <v>4</v>
      </c>
      <c r="E5" s="59">
        <f t="shared" si="0"/>
        <v>24.964500000000001</v>
      </c>
    </row>
    <row r="6" spans="1:7" x14ac:dyDescent="0.25">
      <c r="A6" s="66">
        <v>45206.634502314817</v>
      </c>
      <c r="B6">
        <v>55</v>
      </c>
      <c r="D6" s="59">
        <v>5</v>
      </c>
      <c r="E6" s="59">
        <f t="shared" si="0"/>
        <v>24.964500000000001</v>
      </c>
    </row>
    <row r="7" spans="1:7" x14ac:dyDescent="0.25">
      <c r="A7" s="66">
        <v>45206.676168981481</v>
      </c>
      <c r="B7">
        <v>105</v>
      </c>
      <c r="D7" s="59">
        <v>6</v>
      </c>
      <c r="E7" s="59">
        <f t="shared" si="0"/>
        <v>47.659500000000001</v>
      </c>
      <c r="F7" s="59">
        <f>E7-E16</f>
        <v>22.695</v>
      </c>
      <c r="G7" s="59">
        <f>D7-D15</f>
        <v>-8</v>
      </c>
    </row>
    <row r="8" spans="1:7" x14ac:dyDescent="0.25">
      <c r="A8" s="66">
        <v>45206.717835648145</v>
      </c>
      <c r="B8">
        <v>80</v>
      </c>
      <c r="D8" s="59">
        <v>7</v>
      </c>
      <c r="E8" s="59">
        <f t="shared" si="0"/>
        <v>36.312000000000005</v>
      </c>
      <c r="F8" s="59">
        <f>E8-E25</f>
        <v>11.347500000000004</v>
      </c>
      <c r="G8" s="59">
        <f>D8-D25</f>
        <v>-17</v>
      </c>
    </row>
    <row r="9" spans="1:7" x14ac:dyDescent="0.25">
      <c r="A9" s="66">
        <v>45206.759502314817</v>
      </c>
      <c r="B9">
        <v>75</v>
      </c>
      <c r="D9" s="59">
        <v>8</v>
      </c>
      <c r="E9" s="59">
        <f t="shared" si="0"/>
        <v>34.042500000000004</v>
      </c>
    </row>
    <row r="10" spans="1:7" x14ac:dyDescent="0.25">
      <c r="A10" s="66">
        <v>45206.801168981481</v>
      </c>
      <c r="B10">
        <v>70</v>
      </c>
      <c r="D10" s="59">
        <v>9</v>
      </c>
      <c r="E10" s="59">
        <f t="shared" si="0"/>
        <v>31.773000000000003</v>
      </c>
    </row>
    <row r="11" spans="1:7" x14ac:dyDescent="0.25">
      <c r="A11" s="66">
        <v>45206.842835648145</v>
      </c>
      <c r="B11">
        <v>65</v>
      </c>
      <c r="D11" s="59">
        <v>10</v>
      </c>
      <c r="E11" s="59">
        <f t="shared" si="0"/>
        <v>29.503500000000003</v>
      </c>
    </row>
    <row r="12" spans="1:7" x14ac:dyDescent="0.25">
      <c r="A12" s="66">
        <v>45206.884502314817</v>
      </c>
      <c r="B12">
        <v>65</v>
      </c>
      <c r="D12" s="59">
        <v>11</v>
      </c>
      <c r="E12" s="59">
        <f t="shared" si="0"/>
        <v>29.503500000000003</v>
      </c>
    </row>
    <row r="13" spans="1:7" x14ac:dyDescent="0.25">
      <c r="A13" s="66">
        <v>45206.926157407404</v>
      </c>
      <c r="B13">
        <v>65</v>
      </c>
      <c r="D13" s="59">
        <v>12</v>
      </c>
      <c r="E13" s="59">
        <f t="shared" si="0"/>
        <v>29.503500000000003</v>
      </c>
    </row>
    <row r="14" spans="1:7" x14ac:dyDescent="0.25">
      <c r="A14" s="66">
        <v>45206.967824074076</v>
      </c>
      <c r="B14">
        <v>60</v>
      </c>
      <c r="D14" s="59">
        <v>13</v>
      </c>
      <c r="E14" s="59">
        <f t="shared" si="0"/>
        <v>27.234000000000002</v>
      </c>
    </row>
    <row r="15" spans="1:7" x14ac:dyDescent="0.25">
      <c r="A15" s="66">
        <v>45237.00949074074</v>
      </c>
      <c r="B15">
        <v>65</v>
      </c>
      <c r="D15" s="59">
        <v>14</v>
      </c>
      <c r="E15" s="59">
        <f t="shared" si="0"/>
        <v>29.503500000000003</v>
      </c>
    </row>
    <row r="16" spans="1:7" x14ac:dyDescent="0.25">
      <c r="A16" s="66">
        <v>45237.051157407404</v>
      </c>
      <c r="B16">
        <v>55</v>
      </c>
      <c r="D16" s="59">
        <v>15</v>
      </c>
      <c r="E16" s="59">
        <f t="shared" si="0"/>
        <v>24.964500000000001</v>
      </c>
    </row>
    <row r="17" spans="1:7" x14ac:dyDescent="0.25">
      <c r="A17" s="66">
        <v>45237.092824074076</v>
      </c>
      <c r="B17">
        <v>55</v>
      </c>
      <c r="D17" s="59">
        <v>16</v>
      </c>
      <c r="E17" s="59">
        <f t="shared" si="0"/>
        <v>24.964500000000001</v>
      </c>
    </row>
    <row r="18" spans="1:7" x14ac:dyDescent="0.25">
      <c r="A18" s="66">
        <v>45237.13449074074</v>
      </c>
      <c r="B18">
        <v>55</v>
      </c>
      <c r="D18" s="59">
        <v>17</v>
      </c>
      <c r="E18" s="59">
        <f t="shared" si="0"/>
        <v>24.964500000000001</v>
      </c>
    </row>
    <row r="19" spans="1:7" x14ac:dyDescent="0.25">
      <c r="A19" s="66">
        <v>45237.176157407404</v>
      </c>
      <c r="B19">
        <v>55</v>
      </c>
      <c r="D19" s="59">
        <v>18</v>
      </c>
      <c r="E19" s="59">
        <f t="shared" si="0"/>
        <v>24.964500000000001</v>
      </c>
    </row>
    <row r="20" spans="1:7" x14ac:dyDescent="0.25">
      <c r="A20" s="66">
        <v>45237.217824074076</v>
      </c>
      <c r="B20">
        <v>55</v>
      </c>
      <c r="D20" s="59">
        <v>19</v>
      </c>
      <c r="E20" s="59">
        <f t="shared" si="0"/>
        <v>24.964500000000001</v>
      </c>
    </row>
    <row r="21" spans="1:7" x14ac:dyDescent="0.25">
      <c r="A21" s="66">
        <v>45237.25949074074</v>
      </c>
      <c r="B21">
        <v>55</v>
      </c>
      <c r="D21" s="59">
        <v>20</v>
      </c>
      <c r="E21" s="59">
        <f t="shared" si="0"/>
        <v>24.964500000000001</v>
      </c>
    </row>
    <row r="22" spans="1:7" x14ac:dyDescent="0.25">
      <c r="A22" s="66">
        <v>45237.301157407404</v>
      </c>
      <c r="B22">
        <v>55</v>
      </c>
      <c r="D22" s="59">
        <v>21</v>
      </c>
      <c r="E22" s="59">
        <f t="shared" si="0"/>
        <v>24.964500000000001</v>
      </c>
    </row>
    <row r="23" spans="1:7" x14ac:dyDescent="0.25">
      <c r="A23" s="66">
        <v>45237.342824074076</v>
      </c>
      <c r="B23">
        <v>55</v>
      </c>
      <c r="D23" s="59">
        <v>22</v>
      </c>
      <c r="E23" s="59">
        <f t="shared" si="0"/>
        <v>24.964500000000001</v>
      </c>
    </row>
    <row r="24" spans="1:7" x14ac:dyDescent="0.25">
      <c r="A24" s="66">
        <v>45237.38449074074</v>
      </c>
      <c r="B24">
        <v>55</v>
      </c>
      <c r="D24" s="59">
        <v>23</v>
      </c>
      <c r="E24" s="59">
        <f t="shared" si="0"/>
        <v>24.964500000000001</v>
      </c>
    </row>
    <row r="25" spans="1:7" x14ac:dyDescent="0.25">
      <c r="A25" s="66">
        <v>45237.426157407404</v>
      </c>
      <c r="B25">
        <v>55</v>
      </c>
      <c r="D25" s="59">
        <v>24</v>
      </c>
      <c r="E25" s="59">
        <f t="shared" si="0"/>
        <v>24.964500000000001</v>
      </c>
    </row>
    <row r="26" spans="1:7" x14ac:dyDescent="0.25">
      <c r="A26" s="66">
        <v>45237.467812499999</v>
      </c>
      <c r="B26">
        <v>95</v>
      </c>
      <c r="D26" s="59">
        <v>25</v>
      </c>
      <c r="E26" s="59">
        <f t="shared" si="0"/>
        <v>43.1205</v>
      </c>
      <c r="F26" s="59">
        <f>E26-E29</f>
        <v>11.347499999999997</v>
      </c>
      <c r="G26" s="59">
        <f>D26-D29</f>
        <v>-3</v>
      </c>
    </row>
    <row r="27" spans="1:7" x14ac:dyDescent="0.25">
      <c r="A27" s="66">
        <v>45237.509479166663</v>
      </c>
      <c r="B27">
        <v>80</v>
      </c>
      <c r="D27" s="59">
        <v>26</v>
      </c>
      <c r="E27" s="59">
        <f t="shared" si="0"/>
        <v>36.312000000000005</v>
      </c>
    </row>
    <row r="28" spans="1:7" x14ac:dyDescent="0.25">
      <c r="A28" s="66">
        <v>45237.551145833335</v>
      </c>
      <c r="B28">
        <v>75</v>
      </c>
      <c r="D28" s="59">
        <v>27</v>
      </c>
      <c r="E28" s="59">
        <f t="shared" si="0"/>
        <v>34.042500000000004</v>
      </c>
    </row>
    <row r="29" spans="1:7" x14ac:dyDescent="0.25">
      <c r="A29" s="66">
        <v>45237.592812499999</v>
      </c>
      <c r="B29">
        <v>70</v>
      </c>
      <c r="D29" s="59">
        <v>28</v>
      </c>
      <c r="E29" s="59">
        <f t="shared" si="0"/>
        <v>31.773000000000003</v>
      </c>
      <c r="F29" s="59">
        <f>E29-E48</f>
        <v>4.5390000000000015</v>
      </c>
    </row>
    <row r="30" spans="1:7" x14ac:dyDescent="0.25">
      <c r="A30" s="66">
        <v>45237.634479166663</v>
      </c>
      <c r="B30">
        <v>70</v>
      </c>
      <c r="D30" s="59">
        <v>29</v>
      </c>
      <c r="E30" s="59">
        <f t="shared" si="0"/>
        <v>31.773000000000003</v>
      </c>
      <c r="F30" s="59">
        <f>E30-E37</f>
        <v>0</v>
      </c>
      <c r="G30" s="59">
        <f>D30-D37</f>
        <v>-7</v>
      </c>
    </row>
    <row r="31" spans="1:7" x14ac:dyDescent="0.25">
      <c r="A31" s="66">
        <v>45237.676145833335</v>
      </c>
      <c r="B31">
        <v>160</v>
      </c>
      <c r="D31" s="59">
        <v>30</v>
      </c>
      <c r="E31" s="59">
        <f t="shared" si="0"/>
        <v>72.624000000000009</v>
      </c>
      <c r="F31" s="59">
        <f>E31-E43</f>
        <v>47.659500000000008</v>
      </c>
      <c r="G31" s="59">
        <f>D31-D43</f>
        <v>-12</v>
      </c>
    </row>
    <row r="32" spans="1:7" x14ac:dyDescent="0.25">
      <c r="A32" s="66">
        <v>45237.717812499999</v>
      </c>
      <c r="B32">
        <v>135</v>
      </c>
      <c r="D32" s="59">
        <v>31</v>
      </c>
      <c r="E32" s="59">
        <f t="shared" si="0"/>
        <v>61.276500000000006</v>
      </c>
    </row>
    <row r="33" spans="1:7" x14ac:dyDescent="0.25">
      <c r="A33" s="66">
        <v>45237.759479166663</v>
      </c>
      <c r="B33">
        <v>110</v>
      </c>
      <c r="D33" s="59">
        <v>32</v>
      </c>
      <c r="E33" s="59">
        <f t="shared" si="0"/>
        <v>49.929000000000002</v>
      </c>
    </row>
    <row r="34" spans="1:7" x14ac:dyDescent="0.25">
      <c r="A34" s="66">
        <v>45237.801145833335</v>
      </c>
      <c r="B34">
        <v>90</v>
      </c>
      <c r="D34" s="59">
        <v>33</v>
      </c>
      <c r="E34" s="59">
        <f t="shared" si="0"/>
        <v>40.850999999999999</v>
      </c>
    </row>
    <row r="35" spans="1:7" x14ac:dyDescent="0.25">
      <c r="A35" s="66">
        <v>45237.842812499999</v>
      </c>
      <c r="B35">
        <v>75</v>
      </c>
      <c r="D35" s="59">
        <v>34</v>
      </c>
      <c r="E35" s="59">
        <f t="shared" si="0"/>
        <v>34.042500000000004</v>
      </c>
    </row>
    <row r="36" spans="1:7" x14ac:dyDescent="0.25">
      <c r="A36" s="66">
        <v>45237.884479166663</v>
      </c>
      <c r="B36">
        <v>75</v>
      </c>
      <c r="D36" s="59">
        <v>35</v>
      </c>
      <c r="E36" s="59">
        <f t="shared" si="0"/>
        <v>34.042500000000004</v>
      </c>
    </row>
    <row r="37" spans="1:7" x14ac:dyDescent="0.25">
      <c r="A37" s="66">
        <v>45237.926145833335</v>
      </c>
      <c r="B37">
        <v>70</v>
      </c>
      <c r="D37" s="59">
        <v>36</v>
      </c>
      <c r="E37" s="59">
        <f t="shared" si="0"/>
        <v>31.773000000000003</v>
      </c>
    </row>
    <row r="38" spans="1:7" x14ac:dyDescent="0.25">
      <c r="A38" s="66">
        <v>45237.967800925922</v>
      </c>
      <c r="B38">
        <v>65</v>
      </c>
      <c r="D38" s="59">
        <v>37</v>
      </c>
      <c r="E38" s="59">
        <f t="shared" si="0"/>
        <v>29.503500000000003</v>
      </c>
      <c r="F38" s="59">
        <f>E38-E46</f>
        <v>2.2695000000000007</v>
      </c>
      <c r="G38" s="59">
        <f>D38-D46</f>
        <v>-8</v>
      </c>
    </row>
    <row r="39" spans="1:7" x14ac:dyDescent="0.25">
      <c r="A39" s="66">
        <v>45267.009467592594</v>
      </c>
      <c r="B39">
        <v>65</v>
      </c>
      <c r="D39" s="59">
        <v>38</v>
      </c>
      <c r="E39" s="59">
        <f t="shared" si="0"/>
        <v>29.503500000000003</v>
      </c>
    </row>
    <row r="40" spans="1:7" x14ac:dyDescent="0.25">
      <c r="A40" s="66">
        <v>45267.051134259258</v>
      </c>
      <c r="B40">
        <v>65</v>
      </c>
      <c r="D40" s="59">
        <v>39</v>
      </c>
      <c r="E40" s="59">
        <f t="shared" si="0"/>
        <v>29.503500000000003</v>
      </c>
    </row>
    <row r="41" spans="1:7" x14ac:dyDescent="0.25">
      <c r="A41" s="66">
        <v>45267.092800925922</v>
      </c>
      <c r="B41">
        <v>60</v>
      </c>
      <c r="D41" s="59">
        <v>40</v>
      </c>
      <c r="E41" s="59">
        <f t="shared" si="0"/>
        <v>27.234000000000002</v>
      </c>
    </row>
    <row r="42" spans="1:7" x14ac:dyDescent="0.25">
      <c r="A42" s="66">
        <v>45267.134467592594</v>
      </c>
      <c r="B42">
        <v>60</v>
      </c>
      <c r="D42" s="59">
        <v>41</v>
      </c>
      <c r="E42" s="59">
        <f t="shared" si="0"/>
        <v>27.234000000000002</v>
      </c>
    </row>
    <row r="43" spans="1:7" x14ac:dyDescent="0.25">
      <c r="A43" s="66">
        <v>45267.176134259258</v>
      </c>
      <c r="B43">
        <v>55</v>
      </c>
      <c r="D43" s="59">
        <v>42</v>
      </c>
      <c r="E43" s="59">
        <f t="shared" si="0"/>
        <v>24.964500000000001</v>
      </c>
    </row>
    <row r="44" spans="1:7" x14ac:dyDescent="0.25">
      <c r="A44" s="66">
        <v>45267.217800925922</v>
      </c>
      <c r="B44">
        <v>55</v>
      </c>
      <c r="D44" s="59">
        <v>43</v>
      </c>
      <c r="E44" s="59">
        <f t="shared" si="0"/>
        <v>24.964500000000001</v>
      </c>
    </row>
    <row r="45" spans="1:7" x14ac:dyDescent="0.25">
      <c r="A45" s="66">
        <v>45267.259467592594</v>
      </c>
      <c r="B45">
        <v>60</v>
      </c>
      <c r="D45" s="59">
        <v>44</v>
      </c>
      <c r="E45" s="59">
        <f t="shared" si="0"/>
        <v>27.234000000000002</v>
      </c>
    </row>
    <row r="46" spans="1:7" x14ac:dyDescent="0.25">
      <c r="A46" s="66">
        <v>45267.301134259258</v>
      </c>
      <c r="B46">
        <v>60</v>
      </c>
      <c r="D46" s="59">
        <v>45</v>
      </c>
      <c r="E46" s="59">
        <f t="shared" si="0"/>
        <v>27.234000000000002</v>
      </c>
    </row>
    <row r="47" spans="1:7" x14ac:dyDescent="0.25">
      <c r="A47" s="66">
        <v>45267.342800925922</v>
      </c>
      <c r="B47">
        <v>55</v>
      </c>
      <c r="D47" s="59">
        <v>46</v>
      </c>
      <c r="E47" s="59">
        <f t="shared" si="0"/>
        <v>24.964500000000001</v>
      </c>
    </row>
    <row r="48" spans="1:7" x14ac:dyDescent="0.25">
      <c r="A48" s="66">
        <v>45267.384467592594</v>
      </c>
      <c r="B48">
        <v>60</v>
      </c>
      <c r="D48" s="59">
        <v>47</v>
      </c>
      <c r="E48" s="59">
        <f t="shared" si="0"/>
        <v>27.234000000000002</v>
      </c>
    </row>
    <row r="49" spans="1:8" x14ac:dyDescent="0.25">
      <c r="A49" s="66">
        <v>45267.426122685189</v>
      </c>
      <c r="B49">
        <v>55</v>
      </c>
      <c r="D49" s="59">
        <v>48</v>
      </c>
      <c r="E49" s="59">
        <f t="shared" si="0"/>
        <v>24.964500000000001</v>
      </c>
      <c r="F49" s="59">
        <f>E49-E53</f>
        <v>-9.078000000000003</v>
      </c>
      <c r="H49" s="59">
        <f>F49+F54</f>
        <v>-9.078000000000003</v>
      </c>
    </row>
    <row r="50" spans="1:8" x14ac:dyDescent="0.25">
      <c r="A50" s="66">
        <v>45267.467789351853</v>
      </c>
      <c r="B50">
        <v>115</v>
      </c>
      <c r="D50" s="59">
        <v>49</v>
      </c>
      <c r="E50" s="59">
        <f t="shared" si="0"/>
        <v>52.198500000000003</v>
      </c>
      <c r="F50" s="59">
        <f>E50-E53</f>
        <v>18.155999999999999</v>
      </c>
      <c r="G50" s="59">
        <f>D50-D52</f>
        <v>-2</v>
      </c>
    </row>
    <row r="51" spans="1:8" x14ac:dyDescent="0.25">
      <c r="A51" s="66">
        <v>45267.509456018517</v>
      </c>
      <c r="B51">
        <v>95</v>
      </c>
      <c r="D51" s="59">
        <v>50</v>
      </c>
      <c r="E51" s="59">
        <f t="shared" si="0"/>
        <v>43.1205</v>
      </c>
    </row>
    <row r="52" spans="1:8" x14ac:dyDescent="0.25">
      <c r="A52" s="66">
        <v>45267.551122685189</v>
      </c>
      <c r="B52">
        <v>75</v>
      </c>
      <c r="D52" s="59">
        <v>51</v>
      </c>
      <c r="E52" s="59">
        <f t="shared" si="0"/>
        <v>34.042500000000004</v>
      </c>
    </row>
    <row r="53" spans="1:8" x14ac:dyDescent="0.25">
      <c r="A53" s="66">
        <v>45267.592789351853</v>
      </c>
      <c r="B53">
        <v>75</v>
      </c>
      <c r="D53" s="59">
        <v>52</v>
      </c>
      <c r="E53" s="59">
        <f t="shared" si="0"/>
        <v>34.042500000000004</v>
      </c>
    </row>
    <row r="54" spans="1:8" x14ac:dyDescent="0.25">
      <c r="A54" s="66">
        <v>45267.634456018517</v>
      </c>
      <c r="B54">
        <v>75</v>
      </c>
      <c r="D54" s="59">
        <v>53</v>
      </c>
      <c r="E54" s="59">
        <f t="shared" si="0"/>
        <v>34.042500000000004</v>
      </c>
      <c r="F54" s="59">
        <f>E54-E72</f>
        <v>0</v>
      </c>
    </row>
    <row r="55" spans="1:8" x14ac:dyDescent="0.25">
      <c r="A55" s="66">
        <v>45267.676122685189</v>
      </c>
      <c r="B55">
        <v>110</v>
      </c>
      <c r="D55" s="59">
        <v>54</v>
      </c>
      <c r="E55" s="59">
        <f t="shared" si="0"/>
        <v>49.929000000000002</v>
      </c>
      <c r="F55" s="59">
        <f>E55-E61</f>
        <v>15.886499999999998</v>
      </c>
      <c r="G55" s="59">
        <f>D55-D61</f>
        <v>-6</v>
      </c>
    </row>
    <row r="56" spans="1:8" x14ac:dyDescent="0.25">
      <c r="A56" s="66">
        <v>45267.717789351853</v>
      </c>
      <c r="B56">
        <v>100</v>
      </c>
      <c r="D56" s="59">
        <v>55</v>
      </c>
      <c r="E56" s="59">
        <f t="shared" si="0"/>
        <v>45.39</v>
      </c>
    </row>
    <row r="57" spans="1:8" x14ac:dyDescent="0.25">
      <c r="A57" s="66">
        <v>45267.759456018517</v>
      </c>
      <c r="B57">
        <v>95</v>
      </c>
      <c r="D57" s="59">
        <v>56</v>
      </c>
      <c r="E57" s="59">
        <f t="shared" si="0"/>
        <v>43.1205</v>
      </c>
    </row>
    <row r="58" spans="1:8" x14ac:dyDescent="0.25">
      <c r="A58" s="66">
        <v>45267.801122685189</v>
      </c>
      <c r="B58">
        <v>90</v>
      </c>
      <c r="D58" s="59">
        <v>57</v>
      </c>
      <c r="E58" s="59">
        <f t="shared" si="0"/>
        <v>40.850999999999999</v>
      </c>
    </row>
    <row r="59" spans="1:8" x14ac:dyDescent="0.25">
      <c r="A59" s="66">
        <v>45267.842789351853</v>
      </c>
      <c r="B59">
        <v>80</v>
      </c>
      <c r="D59" s="59">
        <v>58</v>
      </c>
      <c r="E59" s="59">
        <f t="shared" si="0"/>
        <v>36.312000000000005</v>
      </c>
    </row>
    <row r="60" spans="1:8" x14ac:dyDescent="0.25">
      <c r="A60" s="66">
        <v>45267.884456018517</v>
      </c>
      <c r="B60">
        <v>85</v>
      </c>
      <c r="D60" s="59">
        <v>59</v>
      </c>
      <c r="E60" s="59">
        <f t="shared" si="0"/>
        <v>38.581500000000005</v>
      </c>
    </row>
    <row r="61" spans="1:8" x14ac:dyDescent="0.25">
      <c r="A61" s="66">
        <v>45267.926111111112</v>
      </c>
      <c r="B61">
        <v>75</v>
      </c>
      <c r="D61" s="59">
        <v>60</v>
      </c>
      <c r="E61" s="59">
        <f t="shared" si="0"/>
        <v>34.042500000000004</v>
      </c>
    </row>
    <row r="62" spans="1:8" x14ac:dyDescent="0.25">
      <c r="A62" s="66">
        <v>45267.967777777776</v>
      </c>
      <c r="B62">
        <v>75</v>
      </c>
      <c r="D62" s="59">
        <v>61</v>
      </c>
      <c r="E62" s="59">
        <f t="shared" si="0"/>
        <v>34.042500000000004</v>
      </c>
    </row>
    <row r="63" spans="1:8" x14ac:dyDescent="0.25">
      <c r="A63" t="s">
        <v>69</v>
      </c>
      <c r="B63">
        <v>75</v>
      </c>
      <c r="D63" s="59">
        <v>62</v>
      </c>
      <c r="E63" s="59">
        <f t="shared" si="0"/>
        <v>34.042500000000004</v>
      </c>
      <c r="F63" s="59">
        <f>E63-E71</f>
        <v>0</v>
      </c>
    </row>
    <row r="64" spans="1:8" x14ac:dyDescent="0.25">
      <c r="A64" t="s">
        <v>70</v>
      </c>
      <c r="B64">
        <v>75</v>
      </c>
      <c r="D64" s="59">
        <v>63</v>
      </c>
      <c r="E64" s="59">
        <f t="shared" si="0"/>
        <v>34.042500000000004</v>
      </c>
    </row>
    <row r="65" spans="1:8" x14ac:dyDescent="0.25">
      <c r="A65" t="s">
        <v>71</v>
      </c>
      <c r="B65">
        <v>75</v>
      </c>
      <c r="D65" s="59">
        <v>64</v>
      </c>
      <c r="E65" s="59">
        <f t="shared" ref="E65:E74" si="1">B65*0.4539</f>
        <v>34.042500000000004</v>
      </c>
    </row>
    <row r="66" spans="1:8" x14ac:dyDescent="0.25">
      <c r="A66" t="s">
        <v>72</v>
      </c>
      <c r="B66">
        <v>75</v>
      </c>
      <c r="D66" s="59">
        <v>65</v>
      </c>
      <c r="E66" s="59">
        <f t="shared" si="1"/>
        <v>34.042500000000004</v>
      </c>
    </row>
    <row r="67" spans="1:8" x14ac:dyDescent="0.25">
      <c r="A67" t="s">
        <v>73</v>
      </c>
      <c r="B67">
        <v>75</v>
      </c>
      <c r="D67" s="59">
        <v>66</v>
      </c>
      <c r="E67" s="59">
        <f t="shared" si="1"/>
        <v>34.042500000000004</v>
      </c>
    </row>
    <row r="68" spans="1:8" x14ac:dyDescent="0.25">
      <c r="A68" t="s">
        <v>74</v>
      </c>
      <c r="B68">
        <v>75</v>
      </c>
      <c r="D68" s="59">
        <v>67</v>
      </c>
      <c r="E68" s="59">
        <f t="shared" si="1"/>
        <v>34.042500000000004</v>
      </c>
    </row>
    <row r="69" spans="1:8" x14ac:dyDescent="0.25">
      <c r="A69" t="s">
        <v>75</v>
      </c>
      <c r="B69">
        <v>75</v>
      </c>
      <c r="D69" s="59">
        <v>68</v>
      </c>
      <c r="E69" s="59">
        <f t="shared" si="1"/>
        <v>34.042500000000004</v>
      </c>
    </row>
    <row r="70" spans="1:8" x14ac:dyDescent="0.25">
      <c r="A70" t="s">
        <v>76</v>
      </c>
      <c r="B70">
        <v>75</v>
      </c>
      <c r="D70" s="59">
        <v>69</v>
      </c>
      <c r="E70" s="59">
        <f t="shared" si="1"/>
        <v>34.042500000000004</v>
      </c>
    </row>
    <row r="71" spans="1:8" x14ac:dyDescent="0.25">
      <c r="A71" t="s">
        <v>77</v>
      </c>
      <c r="B71">
        <v>75</v>
      </c>
      <c r="D71" s="59">
        <v>70</v>
      </c>
      <c r="E71" s="59">
        <f t="shared" si="1"/>
        <v>34.042500000000004</v>
      </c>
    </row>
    <row r="72" spans="1:8" x14ac:dyDescent="0.25">
      <c r="A72" t="s">
        <v>78</v>
      </c>
      <c r="B72">
        <v>75</v>
      </c>
      <c r="D72" s="59">
        <v>71</v>
      </c>
      <c r="E72" s="59">
        <f t="shared" si="1"/>
        <v>34.042500000000004</v>
      </c>
    </row>
    <row r="73" spans="1:8" x14ac:dyDescent="0.25">
      <c r="A73" t="s">
        <v>79</v>
      </c>
      <c r="B73">
        <v>75</v>
      </c>
      <c r="D73" s="59">
        <v>72</v>
      </c>
      <c r="E73" s="59">
        <f t="shared" si="1"/>
        <v>34.042500000000004</v>
      </c>
    </row>
    <row r="74" spans="1:8" x14ac:dyDescent="0.25">
      <c r="A74" t="s">
        <v>80</v>
      </c>
      <c r="B74">
        <v>75</v>
      </c>
      <c r="D74" s="59">
        <v>73</v>
      </c>
      <c r="E74" s="59">
        <f t="shared" si="1"/>
        <v>34.042500000000004</v>
      </c>
      <c r="F74" s="59">
        <f>E74-E77</f>
        <v>34.042500000000004</v>
      </c>
      <c r="G74" s="59">
        <f>D74-D76</f>
        <v>73</v>
      </c>
      <c r="H74" s="59">
        <f>F74+F78</f>
        <v>34.042500000000004</v>
      </c>
    </row>
    <row r="75" spans="1:8" x14ac:dyDescent="0.25">
      <c r="A75" s="66"/>
      <c r="B75"/>
    </row>
    <row r="76" spans="1:8" x14ac:dyDescent="0.25">
      <c r="A76" s="66"/>
      <c r="B76"/>
    </row>
    <row r="77" spans="1:8" x14ac:dyDescent="0.25">
      <c r="A77" s="66"/>
      <c r="B77"/>
    </row>
    <row r="78" spans="1:8" x14ac:dyDescent="0.25">
      <c r="A78" s="66"/>
      <c r="B78"/>
    </row>
    <row r="79" spans="1:8" x14ac:dyDescent="0.25">
      <c r="A79" s="66"/>
      <c r="B79"/>
    </row>
    <row r="80" spans="1:8" x14ac:dyDescent="0.25">
      <c r="A80" s="66"/>
      <c r="B80"/>
    </row>
    <row r="81" spans="1:2" x14ac:dyDescent="0.25">
      <c r="A81" s="66"/>
      <c r="B81"/>
    </row>
    <row r="82" spans="1:2" x14ac:dyDescent="0.25">
      <c r="A82" s="66"/>
      <c r="B82"/>
    </row>
    <row r="83" spans="1:2" x14ac:dyDescent="0.25">
      <c r="A83" s="66"/>
      <c r="B83"/>
    </row>
    <row r="84" spans="1:2" x14ac:dyDescent="0.25">
      <c r="A84" s="66"/>
      <c r="B84"/>
    </row>
    <row r="85" spans="1:2" x14ac:dyDescent="0.25">
      <c r="A85" s="66"/>
      <c r="B85"/>
    </row>
    <row r="86" spans="1:2" x14ac:dyDescent="0.25">
      <c r="A86" s="66"/>
      <c r="B86"/>
    </row>
    <row r="87" spans="1:2" x14ac:dyDescent="0.25">
      <c r="A87" s="66"/>
      <c r="B87"/>
    </row>
    <row r="88" spans="1:2" x14ac:dyDescent="0.25">
      <c r="A88" s="66"/>
      <c r="B88"/>
    </row>
    <row r="89" spans="1:2" x14ac:dyDescent="0.25">
      <c r="A89" s="66"/>
      <c r="B89"/>
    </row>
    <row r="90" spans="1:2" x14ac:dyDescent="0.25">
      <c r="A90" s="66"/>
      <c r="B90"/>
    </row>
    <row r="91" spans="1:2" x14ac:dyDescent="0.25">
      <c r="A91" s="66"/>
      <c r="B91"/>
    </row>
    <row r="92" spans="1:2" x14ac:dyDescent="0.25">
      <c r="A92" s="66"/>
      <c r="B92"/>
    </row>
    <row r="93" spans="1:2" x14ac:dyDescent="0.25">
      <c r="A93" s="66"/>
      <c r="B93"/>
    </row>
    <row r="94" spans="1:2" x14ac:dyDescent="0.25">
      <c r="A94" s="66"/>
      <c r="B94"/>
    </row>
    <row r="95" spans="1:2" x14ac:dyDescent="0.25">
      <c r="A95" s="66"/>
      <c r="B95"/>
    </row>
    <row r="96" spans="1:2" x14ac:dyDescent="0.25">
      <c r="A96" s="66"/>
      <c r="B96"/>
    </row>
    <row r="97" spans="1:2" x14ac:dyDescent="0.25">
      <c r="A97" s="66"/>
      <c r="B97"/>
    </row>
    <row r="98" spans="1:2" x14ac:dyDescent="0.25">
      <c r="A98" s="66"/>
      <c r="B98"/>
    </row>
    <row r="99" spans="1:2" x14ac:dyDescent="0.25">
      <c r="A99" s="66"/>
      <c r="B9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1"/>
  <sheetViews>
    <sheetView workbookViewId="0">
      <selection activeCell="A2" sqref="A2:D7"/>
    </sheetView>
  </sheetViews>
  <sheetFormatPr defaultColWidth="9.140625" defaultRowHeight="15" x14ac:dyDescent="0.25"/>
  <cols>
    <col min="1" max="2" width="18.85546875" style="62" bestFit="1" customWidth="1"/>
    <col min="3" max="4" width="14.7109375" style="62" bestFit="1" customWidth="1"/>
    <col min="5" max="16384" width="9.140625" style="62"/>
  </cols>
  <sheetData>
    <row r="1" spans="1:8" x14ac:dyDescent="0.25">
      <c r="A1" s="60" t="s">
        <v>4</v>
      </c>
      <c r="B1" s="61" t="s">
        <v>52</v>
      </c>
      <c r="C1" s="61" t="s">
        <v>53</v>
      </c>
      <c r="D1" s="61" t="s">
        <v>54</v>
      </c>
    </row>
    <row r="2" spans="1:8" x14ac:dyDescent="0.25">
      <c r="A2" s="63">
        <v>1</v>
      </c>
      <c r="B2" s="64">
        <v>9.08</v>
      </c>
      <c r="C2" s="64">
        <v>2.04</v>
      </c>
      <c r="D2" s="64">
        <v>4</v>
      </c>
      <c r="F2" s="65"/>
      <c r="G2" s="63"/>
      <c r="H2" s="63"/>
    </row>
    <row r="3" spans="1:8" x14ac:dyDescent="0.25">
      <c r="A3" s="63">
        <v>1</v>
      </c>
      <c r="B3" s="64">
        <v>22.7</v>
      </c>
      <c r="C3" s="64">
        <v>1.77</v>
      </c>
      <c r="D3" s="64">
        <v>8</v>
      </c>
      <c r="F3" s="65"/>
      <c r="G3" s="63"/>
      <c r="H3" s="63"/>
    </row>
    <row r="4" spans="1:8" x14ac:dyDescent="0.25">
      <c r="A4" s="63">
        <v>2</v>
      </c>
      <c r="B4" s="64">
        <v>11.35</v>
      </c>
      <c r="C4" s="64">
        <v>3.63</v>
      </c>
      <c r="D4" s="64">
        <v>3</v>
      </c>
      <c r="F4" s="65"/>
      <c r="G4" s="63"/>
      <c r="H4" s="63"/>
    </row>
    <row r="5" spans="1:8" x14ac:dyDescent="0.25">
      <c r="A5" s="63">
        <v>2</v>
      </c>
      <c r="B5" s="63">
        <v>47.66</v>
      </c>
      <c r="C5" s="63">
        <v>2.2799999999999998</v>
      </c>
      <c r="D5" s="63">
        <v>12</v>
      </c>
      <c r="F5" s="65"/>
    </row>
    <row r="6" spans="1:8" x14ac:dyDescent="0.25">
      <c r="A6" s="63">
        <v>3</v>
      </c>
      <c r="B6" s="64">
        <v>18.16</v>
      </c>
      <c r="C6" s="64">
        <v>9.08</v>
      </c>
      <c r="D6" s="64">
        <v>2</v>
      </c>
    </row>
    <row r="7" spans="1:8" x14ac:dyDescent="0.25">
      <c r="A7" s="63">
        <v>3</v>
      </c>
      <c r="B7" s="63">
        <v>15.89</v>
      </c>
      <c r="C7" s="63">
        <v>2.4300000000000002</v>
      </c>
      <c r="D7" s="63">
        <v>6</v>
      </c>
    </row>
    <row r="8" spans="1:8" x14ac:dyDescent="0.25">
      <c r="A8" s="63"/>
      <c r="B8" s="64"/>
      <c r="C8" s="64"/>
      <c r="D8" s="64"/>
    </row>
    <row r="9" spans="1:8" x14ac:dyDescent="0.25">
      <c r="A9" s="63"/>
      <c r="B9" s="63"/>
      <c r="C9" s="63"/>
      <c r="D9" s="63"/>
    </row>
    <row r="10" spans="1:8" x14ac:dyDescent="0.25">
      <c r="A10" s="63"/>
      <c r="B10" s="63"/>
      <c r="C10" s="63"/>
      <c r="D10" s="63"/>
    </row>
    <row r="11" spans="1:8" x14ac:dyDescent="0.25">
      <c r="A11" s="63"/>
      <c r="B11" s="63"/>
      <c r="C11" s="63"/>
      <c r="D11" s="6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Z1000"/>
  <sheetViews>
    <sheetView zoomScale="90" zoomScaleNormal="90" workbookViewId="0">
      <selection activeCell="B10" sqref="B10:P12"/>
    </sheetView>
  </sheetViews>
  <sheetFormatPr defaultColWidth="14.42578125" defaultRowHeight="15" customHeight="1" x14ac:dyDescent="0.25"/>
  <cols>
    <col min="1" max="1" width="17.85546875" customWidth="1"/>
    <col min="2" max="2" width="11.140625" customWidth="1"/>
    <col min="3" max="3" width="19.140625" customWidth="1"/>
    <col min="4" max="4" width="12.42578125" customWidth="1"/>
    <col min="5" max="5" width="9.140625" customWidth="1"/>
    <col min="6" max="6" width="11.140625" customWidth="1"/>
    <col min="7" max="7" width="9" bestFit="1" customWidth="1"/>
    <col min="8" max="8" width="6.7109375" customWidth="1"/>
    <col min="9" max="9" width="9.140625" customWidth="1"/>
    <col min="10" max="10" width="6.28515625" customWidth="1"/>
    <col min="11" max="14" width="14.7109375" customWidth="1"/>
    <col min="15" max="15" width="13.5703125" customWidth="1"/>
    <col min="16" max="16" width="14.28515625" customWidth="1"/>
    <col min="17" max="26" width="8.7109375" customWidth="1"/>
  </cols>
  <sheetData>
    <row r="2" spans="1:26" x14ac:dyDescent="0.25">
      <c r="B2" s="20"/>
    </row>
    <row r="4" spans="1:26" x14ac:dyDescent="0.25">
      <c r="A4" s="21" t="s">
        <v>0</v>
      </c>
      <c r="B4" s="22" t="s">
        <v>1</v>
      </c>
      <c r="C4" s="23" t="s">
        <v>2</v>
      </c>
      <c r="D4" s="24" t="s">
        <v>3</v>
      </c>
      <c r="E4" s="25"/>
      <c r="F4" s="26" t="s">
        <v>4</v>
      </c>
      <c r="G4" s="27" t="s">
        <v>5</v>
      </c>
    </row>
    <row r="5" spans="1:26" x14ac:dyDescent="0.25">
      <c r="A5" s="28" t="s">
        <v>6</v>
      </c>
      <c r="B5" s="29" t="s">
        <v>7</v>
      </c>
      <c r="C5" s="30" t="s">
        <v>51</v>
      </c>
      <c r="D5" s="31"/>
      <c r="E5" s="28" t="s">
        <v>8</v>
      </c>
      <c r="F5" s="20">
        <v>45117</v>
      </c>
      <c r="G5" s="32">
        <v>0.45833333333333331</v>
      </c>
      <c r="I5" s="33"/>
      <c r="J5" s="34"/>
    </row>
    <row r="6" spans="1:26" x14ac:dyDescent="0.25">
      <c r="A6" s="28" t="s">
        <v>9</v>
      </c>
      <c r="B6" s="29" t="s">
        <v>10</v>
      </c>
      <c r="C6" s="30" t="s">
        <v>51</v>
      </c>
      <c r="D6" s="31"/>
      <c r="E6" s="35" t="s">
        <v>11</v>
      </c>
      <c r="F6" s="36">
        <v>45120</v>
      </c>
      <c r="G6" s="37">
        <v>0.42708333333333331</v>
      </c>
    </row>
    <row r="7" spans="1:26" x14ac:dyDescent="0.25">
      <c r="A7" s="35" t="s">
        <v>12</v>
      </c>
      <c r="B7" s="38" t="s">
        <v>55</v>
      </c>
      <c r="C7" s="39" t="s">
        <v>31</v>
      </c>
      <c r="D7" s="31"/>
    </row>
    <row r="9" spans="1:26" x14ac:dyDescent="0.25">
      <c r="A9" s="40" t="s">
        <v>4</v>
      </c>
      <c r="B9" s="41" t="s">
        <v>30</v>
      </c>
      <c r="C9" s="41" t="s">
        <v>32</v>
      </c>
      <c r="D9" s="41" t="s">
        <v>33</v>
      </c>
      <c r="E9" s="41" t="s">
        <v>46</v>
      </c>
      <c r="F9" s="41" t="s">
        <v>34</v>
      </c>
      <c r="G9" s="41" t="s">
        <v>47</v>
      </c>
      <c r="H9" s="41" t="s">
        <v>35</v>
      </c>
      <c r="I9" s="41" t="s">
        <v>36</v>
      </c>
      <c r="J9" s="41" t="s">
        <v>37</v>
      </c>
      <c r="K9" s="41" t="s">
        <v>38</v>
      </c>
      <c r="L9" s="41" t="s">
        <v>39</v>
      </c>
      <c r="M9" s="41" t="s">
        <v>40</v>
      </c>
      <c r="N9" s="41" t="s">
        <v>41</v>
      </c>
      <c r="O9" s="41" t="s">
        <v>42</v>
      </c>
      <c r="P9" s="42" t="s">
        <v>43</v>
      </c>
    </row>
    <row r="10" spans="1:26" x14ac:dyDescent="0.25">
      <c r="A10" s="43">
        <v>1</v>
      </c>
      <c r="B10" s="44">
        <v>47.51</v>
      </c>
      <c r="C10" s="57">
        <v>34.090000000000003</v>
      </c>
      <c r="D10" s="44">
        <f>B10-C10</f>
        <v>13.419999999999995</v>
      </c>
      <c r="E10" s="45">
        <v>15.287499999999898</v>
      </c>
      <c r="F10" s="45">
        <v>1.4880826381608117</v>
      </c>
      <c r="G10" s="45">
        <v>13.595000000000024</v>
      </c>
      <c r="H10" s="45">
        <v>1.3966541875000025</v>
      </c>
      <c r="I10" s="45">
        <f>(H10/F10)*100</f>
        <v>93.855956093015791</v>
      </c>
      <c r="J10" s="45">
        <f>(3.78+3.8)/2</f>
        <v>3.79</v>
      </c>
      <c r="K10" s="45">
        <f>(2.68+2.61)/2</f>
        <v>2.645</v>
      </c>
      <c r="L10" s="45">
        <v>8218.8762580999992</v>
      </c>
      <c r="M10" s="45">
        <v>18539.533313</v>
      </c>
      <c r="N10" s="45">
        <f>(L10/M10)*100</f>
        <v>44.331624315143294</v>
      </c>
      <c r="O10" s="45">
        <f>(G10/(M10/1000))</f>
        <v>0.73329785439998918</v>
      </c>
      <c r="P10" s="45">
        <f>(E10/(M10/1000))</f>
        <v>0.82458925701653119</v>
      </c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spans="1:26" x14ac:dyDescent="0.25">
      <c r="A11" s="43">
        <v>2</v>
      </c>
      <c r="B11" s="44">
        <v>48.510000000000005</v>
      </c>
      <c r="C11" s="57">
        <v>58.59</v>
      </c>
      <c r="D11" s="44">
        <f>B11-C11</f>
        <v>-10.079999999999998</v>
      </c>
      <c r="E11" s="45">
        <v>24.365000000000059</v>
      </c>
      <c r="F11" s="45">
        <v>2.3568260358177291</v>
      </c>
      <c r="G11" s="45">
        <v>22.330000000000005</v>
      </c>
      <c r="H11" s="45">
        <v>2.3084937700000006</v>
      </c>
      <c r="I11" s="45">
        <f t="shared" ref="I11:I12" si="0">(H11/F11)*100</f>
        <v>97.949264600645037</v>
      </c>
      <c r="J11" s="45">
        <f>3.7</f>
        <v>3.7</v>
      </c>
      <c r="K11" s="45">
        <f>(3.11+3.13)/2</f>
        <v>3.12</v>
      </c>
      <c r="L11" s="45">
        <v>11016.1203842</v>
      </c>
      <c r="M11" s="45">
        <v>30494.560075999987</v>
      </c>
      <c r="N11" s="45">
        <f t="shared" ref="N11:N12" si="1">(L11/M11)*100</f>
        <v>36.124870654782697</v>
      </c>
      <c r="O11" s="45">
        <f t="shared" ref="O11:O12" si="2">(G11/(M11/1000))</f>
        <v>0.732261752402662</v>
      </c>
      <c r="P11" s="45">
        <f t="shared" ref="P11:P12" si="3">(E11/(M11/1000))</f>
        <v>0.79899496629157629</v>
      </c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spans="1:26" x14ac:dyDescent="0.25">
      <c r="A12" s="43">
        <v>3</v>
      </c>
      <c r="B12" s="44">
        <v>52.230000000000004</v>
      </c>
      <c r="C12" s="57">
        <v>40.919999999999987</v>
      </c>
      <c r="D12" s="44">
        <f>B12-C12</f>
        <v>11.310000000000016</v>
      </c>
      <c r="E12" s="45">
        <v>14.647500000000058</v>
      </c>
      <c r="F12" s="45">
        <v>1.4244032873843615</v>
      </c>
      <c r="G12" s="45">
        <v>12.76250000000001</v>
      </c>
      <c r="H12" s="45">
        <v>1.3124002425000012</v>
      </c>
      <c r="I12" s="45">
        <f t="shared" si="0"/>
        <v>92.136844538597501</v>
      </c>
      <c r="J12" s="45">
        <v>3.9</v>
      </c>
      <c r="K12" s="45">
        <f>(2.92+2.96)/2</f>
        <v>2.94</v>
      </c>
      <c r="L12" s="45">
        <v>8358.1581232999997</v>
      </c>
      <c r="M12" s="45">
        <v>20264.865604500003</v>
      </c>
      <c r="N12" s="45">
        <f t="shared" si="1"/>
        <v>41.244577123886742</v>
      </c>
      <c r="O12" s="45">
        <f t="shared" si="2"/>
        <v>0.62978458624299871</v>
      </c>
      <c r="P12" s="45">
        <f t="shared" si="3"/>
        <v>0.72280272101816667</v>
      </c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spans="1:26" x14ac:dyDescent="0.25">
      <c r="A13" s="43"/>
      <c r="B13" s="44"/>
      <c r="C13" s="57"/>
      <c r="D13" s="44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6"/>
      <c r="P13" s="30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spans="1:26" x14ac:dyDescent="0.25">
      <c r="A14" s="47"/>
      <c r="B14" s="48"/>
      <c r="C14" s="48"/>
      <c r="D14" s="48"/>
      <c r="E14" s="49"/>
      <c r="F14" s="49"/>
      <c r="G14" s="49"/>
      <c r="H14" s="49"/>
      <c r="I14" s="49"/>
      <c r="J14" s="49"/>
      <c r="K14" s="49"/>
      <c r="L14" s="49"/>
      <c r="M14" s="49"/>
      <c r="N14" s="48"/>
      <c r="O14" s="19"/>
      <c r="P14" s="50"/>
    </row>
    <row r="15" spans="1:26" x14ac:dyDescent="0.25">
      <c r="A15" s="51" t="s">
        <v>44</v>
      </c>
      <c r="B15" s="52">
        <f t="shared" ref="B15:P15" si="4">AVERAGE(B10:B13)</f>
        <v>49.416666666666664</v>
      </c>
      <c r="C15" s="52">
        <f t="shared" si="4"/>
        <v>44.533333333333331</v>
      </c>
      <c r="D15" s="52">
        <f t="shared" si="4"/>
        <v>4.8833333333333373</v>
      </c>
      <c r="E15" s="52">
        <f t="shared" si="4"/>
        <v>18.100000000000005</v>
      </c>
      <c r="F15" s="52">
        <f t="shared" si="4"/>
        <v>1.7564373204543007</v>
      </c>
      <c r="G15" s="52">
        <f t="shared" si="4"/>
        <v>16.229166666666679</v>
      </c>
      <c r="H15" s="52">
        <f t="shared" si="4"/>
        <v>1.6725160666666679</v>
      </c>
      <c r="I15" s="52">
        <f t="shared" si="4"/>
        <v>94.647355077419434</v>
      </c>
      <c r="J15" s="52">
        <f t="shared" si="4"/>
        <v>3.7966666666666669</v>
      </c>
      <c r="K15" s="52">
        <f t="shared" si="4"/>
        <v>2.9016666666666668</v>
      </c>
      <c r="L15" s="52">
        <f>AVERAGE(L10:L13)</f>
        <v>9197.7182551999995</v>
      </c>
      <c r="M15" s="52">
        <f>AVERAGE(M10:M13)</f>
        <v>23099.652997833327</v>
      </c>
      <c r="N15" s="52">
        <f t="shared" si="4"/>
        <v>40.567024031270911</v>
      </c>
      <c r="O15" s="52">
        <f t="shared" si="4"/>
        <v>0.69844806434854989</v>
      </c>
      <c r="P15" s="52">
        <f t="shared" si="4"/>
        <v>0.78212898144209131</v>
      </c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spans="1:26" x14ac:dyDescent="0.25">
      <c r="A16" s="54" t="s">
        <v>45</v>
      </c>
      <c r="B16" s="55">
        <f t="shared" ref="B16:P16" si="5">_xlfn.STDEV.P(B10:B13)</f>
        <v>2.0307852887218028</v>
      </c>
      <c r="C16" s="55">
        <f t="shared" si="5"/>
        <v>10.323262834760886</v>
      </c>
      <c r="D16" s="55">
        <f t="shared" si="5"/>
        <v>10.615681272951297</v>
      </c>
      <c r="E16" s="55">
        <f t="shared" si="5"/>
        <v>4.4377222949016204</v>
      </c>
      <c r="F16" s="55">
        <f t="shared" si="5"/>
        <v>0.42533416045946632</v>
      </c>
      <c r="G16" s="55">
        <f t="shared" si="5"/>
        <v>4.3273078299972534</v>
      </c>
      <c r="H16" s="55">
        <f t="shared" si="5"/>
        <v>0.45101767235506601</v>
      </c>
      <c r="I16" s="55">
        <f t="shared" si="5"/>
        <v>2.4380034193043456</v>
      </c>
      <c r="J16" s="55">
        <f t="shared" si="5"/>
        <v>8.178562764256854E-2</v>
      </c>
      <c r="K16" s="55">
        <f t="shared" si="5"/>
        <v>0.19580318916935163</v>
      </c>
      <c r="L16" s="55">
        <f t="shared" si="5"/>
        <v>1287.0611450269666</v>
      </c>
      <c r="M16" s="55">
        <f t="shared" si="5"/>
        <v>5276.2158725146137</v>
      </c>
      <c r="N16" s="55">
        <f t="shared" si="5"/>
        <v>3.3844753463863468</v>
      </c>
      <c r="O16" s="55">
        <f t="shared" si="5"/>
        <v>4.8554253476572322E-2</v>
      </c>
      <c r="P16" s="55">
        <f t="shared" si="5"/>
        <v>4.3231707587093063E-2</v>
      </c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</vt:lpstr>
      <vt:lpstr>Λεσχη</vt:lpstr>
      <vt:lpstr>Ροόμετρο</vt:lpstr>
      <vt:lpstr>Δεξαμενή</vt:lpstr>
      <vt:lpstr>Live weight </vt:lpstr>
      <vt:lpstr>Consumption rates</vt:lpstr>
      <vt:lpstr>Analyses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Dimos Tsivas</dc:creator>
  <cp:lastModifiedBy>Dimos Tsivas</cp:lastModifiedBy>
  <dcterms:created xsi:type="dcterms:W3CDTF">2015-06-05T18:19:34Z</dcterms:created>
  <dcterms:modified xsi:type="dcterms:W3CDTF">2023-08-29T14:49:44Z</dcterms:modified>
</cp:coreProperties>
</file>