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hanol" sheetId="1" state="visible" r:id="rId3"/>
    <sheet name="propionic" sheetId="2" state="visible" r:id="rId4"/>
    <sheet name="Φύλλο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<sst xmlns="http://schemas.openxmlformats.org/spreadsheetml/2006/main" count="24" uniqueCount="20">
  <si>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Methanol</t>
  </si>
  <si>
    <t xml:space="preserve">density (mg/mL)</t>
  </si>
  <si>
    <t xml:space="preserve">Area</t>
  </si>
  <si>
    <t xml:space="preserve">Conc (%v/v)</t>
  </si>
  <si>
    <t xml:space="preserve">Conc (mg/L)</t>
  </si>
  <si>
    <t xml:space="preserve">C measured</t>
  </si>
  <si>
    <t xml:space="preserve">area</t>
  </si>
  <si>
    <t xml:space="preserve">dilution</t>
  </si>
  <si>
    <t xml:space="preserve">C meth sample</t>
  </si>
  <si>
    <t xml:space="preserve">Methanol (g/L)</t>
  </si>
  <si>
    <t xml:space="preserve">Methanol mean (g/L)</t>
  </si>
  <si>
    <t xml:space="preserve">STDEV</t>
  </si>
  <si>
    <t xml:space="preserve">δείγματα από</t>
  </si>
  <si>
    <t xml:space="preserve">4 διαφορετικά μπιτόνια</t>
  </si>
  <si>
    <t xml:space="preserve">τριπλή επανάληψη από αρχικό μπιτόνι</t>
  </si>
  <si>
    <t xml:space="preserve">Propionic (mg/L)</t>
  </si>
  <si>
    <t xml:space="preserve">density (g/mL)</t>
  </si>
  <si>
    <t xml:space="preserve">Conc (g/l)</t>
  </si>
  <si>
    <t xml:space="preserve">date</t>
  </si>
  <si>
    <t xml:space="preserve">C (mg/L)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</si>
</sst>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61"/>
    </font>
    <font>
      <sz val="10"/>
      <color rgb="FF040C28"/>
      <name val="Arial"/>
      <family val="2"/>
      <charset val="161"/>
    </font>
    <font>
      <sz val="10"/>
      <color rgb="FF000000"/>
      <name val="Calibri"/>
      <family val="2"/>
    </font>
    <font>
      <sz val="11"/>
      <color theme="1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4F81BD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methanol!$D$2:$D$5</c:f>
              <c:numCache>
                <c:formatCode>General</c:formatCode>
                <c:ptCount val="4"/>
                <c:pt idx="0">
                  <c:v>80902</c:v>
                </c:pt>
                <c:pt idx="1">
                  <c:v>158670</c:v>
                </c:pt>
                <c:pt idx="2">
                  <c:v>285055</c:v>
                </c:pt>
                <c:pt idx="3">
                  <c:v>605673</c:v>
                </c:pt>
              </c:numCache>
            </c:numRef>
          </c:xVal>
          <c:yVal>
            <c:numRef>
              <c:f>methanol!$F$2:$F$5</c:f>
              <c:numCache>
                <c:formatCode>General</c:formatCode>
                <c:ptCount val="4"/>
                <c:pt idx="0">
                  <c:v>1979.5</c:v>
                </c:pt>
                <c:pt idx="1">
                  <c:v>3959</c:v>
                </c:pt>
                <c:pt idx="2">
                  <c:v>7918</c:v>
                </c:pt>
                <c:pt idx="3">
                  <c:v>15836</c:v>
                </c:pt>
              </c:numCache>
            </c:numRef>
          </c:yVal>
          <c:smooth val="0"/>
        </c:ser>
        <c:axId val="5844157"/>
        <c:axId val="12220054"/>
      </c:scatterChart>
      <c:valAx>
        <c:axId val="58441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20054"/>
        <c:crosses val="autoZero"/>
        <c:crossBetween val="midCat"/>
      </c:valAx>
      <c:valAx>
        <c:axId val="122200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41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223304104578"/>
          <c:y val="0.0385202135774218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propionic!$D$2:$D$8</c:f>
              <c:numCache>
                <c:formatCode>General</c:formatCode>
                <c:ptCount val="7"/>
                <c:pt idx="0">
                  <c:v>23.129</c:v>
                </c:pt>
                <c:pt idx="1">
                  <c:v>52.585</c:v>
                </c:pt>
                <c:pt idx="2">
                  <c:v>107.419</c:v>
                </c:pt>
                <c:pt idx="3">
                  <c:v>524.93719</c:v>
                </c:pt>
                <c:pt idx="4">
                  <c:v>1040.8313</c:v>
                </c:pt>
                <c:pt idx="5">
                  <c:v>2070.57251</c:v>
                </c:pt>
              </c:numCache>
            </c:numRef>
          </c:xVal>
          <c:yVal>
            <c:numRef>
              <c:f>propionic!$E$2:$E$7</c:f>
              <c:numCache>
                <c:formatCode>General</c:formatCode>
                <c:ptCount val="6"/>
                <c:pt idx="0">
                  <c:v>19.86</c:v>
                </c:pt>
                <c:pt idx="1">
                  <c:v>49.65</c:v>
                </c:pt>
                <c:pt idx="2">
                  <c:v>99.3</c:v>
                </c:pt>
                <c:pt idx="3">
                  <c:v>496.5</c:v>
                </c:pt>
                <c:pt idx="4">
                  <c:v>993</c:v>
                </c:pt>
                <c:pt idx="5">
                  <c:v>1986</c:v>
                </c:pt>
              </c:numCache>
            </c:numRef>
          </c:yVal>
          <c:smooth val="0"/>
        </c:ser>
        <c:axId val="47262187"/>
        <c:axId val="65212278"/>
      </c:scatterChart>
      <c:valAx>
        <c:axId val="472621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12278"/>
        <c:crosses val="autoZero"/>
        <c:crossBetween val="midCat"/>
      </c:valAx>
      <c:valAx>
        <c:axId val="65212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621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propionic!$E$11:$E$16</c:f>
              <c:numCache>
                <c:formatCode>General</c:formatCode>
                <c:ptCount val="6"/>
                <c:pt idx="0">
                  <c:v>0.01986</c:v>
                </c:pt>
                <c:pt idx="1">
                  <c:v>0.04965</c:v>
                </c:pt>
                <c:pt idx="2">
                  <c:v>0.0993</c:v>
                </c:pt>
                <c:pt idx="3">
                  <c:v>0.4965</c:v>
                </c:pt>
                <c:pt idx="4">
                  <c:v>0.993</c:v>
                </c:pt>
                <c:pt idx="5">
                  <c:v>1.986</c:v>
                </c:pt>
              </c:numCache>
            </c:numRef>
          </c:xVal>
          <c:yVal>
            <c:numRef>
              <c:f>propionic!$F$11:$F$16</c:f>
              <c:numCache>
                <c:formatCode>General</c:formatCode>
                <c:ptCount val="6"/>
                <c:pt idx="0">
                  <c:v>23.129</c:v>
                </c:pt>
                <c:pt idx="1">
                  <c:v>52.585</c:v>
                </c:pt>
                <c:pt idx="2">
                  <c:v>0.0993</c:v>
                </c:pt>
                <c:pt idx="3">
                  <c:v>524.93719</c:v>
                </c:pt>
                <c:pt idx="4">
                  <c:v>1040.8313</c:v>
                </c:pt>
                <c:pt idx="5">
                  <c:v>2070.57251</c:v>
                </c:pt>
              </c:numCache>
            </c:numRef>
          </c:yVal>
          <c:smooth val="0"/>
        </c:ser>
        <c:axId val="46489603"/>
        <c:axId val="34209115"/>
      </c:scatterChart>
      <c:valAx>
        <c:axId val="464896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9115"/>
        <c:crosses val="autoZero"/>
        <c:crossBetween val="between"/>
      </c:valAx>
      <c:valAx>
        <c:axId val="342091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896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114480</xdr:rowOff>
    </xdr:from>
    <xdr:to>
      <xdr:col>8</xdr:col>
      <xdr:colOff>466200</xdr:colOff>
      <xdr:row>22</xdr:row>
      <xdr:rowOff>95040</xdr:rowOff>
    </xdr:to>
    <xdr:graphicFrame>
      <xdr:nvGraphicFramePr>
        <xdr:cNvPr id="0" name="1 - Γράφημα"/>
        <xdr:cNvGraphicFramePr/>
      </xdr:nvGraphicFramePr>
      <xdr:xfrm>
        <a:off x="0" y="1590840"/>
        <a:ext cx="70880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457200</xdr:colOff>
      <xdr:row>26</xdr:row>
      <xdr:rowOff>95400</xdr:rowOff>
    </xdr:from>
    <xdr:to>
      <xdr:col>19</xdr:col>
      <xdr:colOff>333000</xdr:colOff>
      <xdr:row>42</xdr:row>
      <xdr:rowOff>180720</xdr:rowOff>
    </xdr:to>
    <xdr:pic>
      <xdr:nvPicPr>
        <xdr:cNvPr id="1" name="2 - Εικόνα" descr="Capture.PNG"/>
        <xdr:cNvPicPr/>
      </xdr:nvPicPr>
      <xdr:blipFill>
        <a:blip r:embed="rId2"/>
        <a:srcRect l="0" t="0" r="35981" b="0"/>
        <a:stretch/>
      </xdr:blipFill>
      <xdr:spPr>
        <a:xfrm>
          <a:off x="7741440" y="4829400"/>
          <a:ext cx="8521920" cy="298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321840</xdr:colOff>
      <xdr:row>9</xdr:row>
      <xdr:rowOff>47160</xdr:rowOff>
    </xdr:from>
    <xdr:to>
      <xdr:col>19</xdr:col>
      <xdr:colOff>283320</xdr:colOff>
      <xdr:row>25</xdr:row>
      <xdr:rowOff>155880</xdr:rowOff>
    </xdr:to>
    <xdr:pic>
      <xdr:nvPicPr>
        <xdr:cNvPr id="2" name="3 - Εικόνα" descr="Capture1.PNG"/>
        <xdr:cNvPicPr/>
      </xdr:nvPicPr>
      <xdr:blipFill>
        <a:blip r:embed="rId3"/>
        <a:srcRect l="0" t="0" r="34251" b="490"/>
        <a:stretch/>
      </xdr:blipFill>
      <xdr:spPr>
        <a:xfrm>
          <a:off x="7606080" y="1704600"/>
          <a:ext cx="8607600" cy="30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335520</xdr:colOff>
      <xdr:row>18</xdr:row>
      <xdr:rowOff>171360</xdr:rowOff>
    </xdr:from>
    <xdr:to>
      <xdr:col>15</xdr:col>
      <xdr:colOff>414360</xdr:colOff>
      <xdr:row>20</xdr:row>
      <xdr:rowOff>61560</xdr:rowOff>
    </xdr:to>
    <xdr:sp>
      <xdr:nvSpPr>
        <xdr:cNvPr id="3" name="4 - TextBox"/>
        <xdr:cNvSpPr/>
      </xdr:nvSpPr>
      <xdr:spPr>
        <a:xfrm>
          <a:off x="12916800" y="3457440"/>
          <a:ext cx="77868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Methanol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88200</xdr:colOff>
      <xdr:row>13</xdr:row>
      <xdr:rowOff>45360</xdr:rowOff>
    </xdr:from>
    <xdr:to>
      <xdr:col>18</xdr:col>
      <xdr:colOff>82080</xdr:colOff>
      <xdr:row>14</xdr:row>
      <xdr:rowOff>117000</xdr:rowOff>
    </xdr:to>
    <xdr:sp>
      <xdr:nvSpPr>
        <xdr:cNvPr id="4" name="5 - TextBox"/>
        <xdr:cNvSpPr/>
      </xdr:nvSpPr>
      <xdr:spPr>
        <a:xfrm>
          <a:off x="14693760" y="2426760"/>
          <a:ext cx="65628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Ethanol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179640</xdr:colOff>
      <xdr:row>35</xdr:row>
      <xdr:rowOff>123840</xdr:rowOff>
    </xdr:from>
    <xdr:to>
      <xdr:col>14</xdr:col>
      <xdr:colOff>301680</xdr:colOff>
      <xdr:row>37</xdr:row>
      <xdr:rowOff>14040</xdr:rowOff>
    </xdr:to>
    <xdr:sp>
      <xdr:nvSpPr>
        <xdr:cNvPr id="5" name="6 - TextBox"/>
        <xdr:cNvSpPr/>
      </xdr:nvSpPr>
      <xdr:spPr>
        <a:xfrm>
          <a:off x="12026880" y="6486480"/>
          <a:ext cx="85608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Acetic Acid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17</xdr:col>
      <xdr:colOff>164520</xdr:colOff>
      <xdr:row>28</xdr:row>
      <xdr:rowOff>133200</xdr:rowOff>
    </xdr:from>
    <xdr:to>
      <xdr:col>18</xdr:col>
      <xdr:colOff>158400</xdr:colOff>
      <xdr:row>30</xdr:row>
      <xdr:rowOff>23400</xdr:rowOff>
    </xdr:to>
    <xdr:sp>
      <xdr:nvSpPr>
        <xdr:cNvPr id="6" name="7 - TextBox"/>
        <xdr:cNvSpPr/>
      </xdr:nvSpPr>
      <xdr:spPr>
        <a:xfrm>
          <a:off x="14770080" y="5229000"/>
          <a:ext cx="65628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Ethanol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373680</xdr:colOff>
      <xdr:row>30</xdr:row>
      <xdr:rowOff>38160</xdr:rowOff>
    </xdr:from>
    <xdr:to>
      <xdr:col>15</xdr:col>
      <xdr:colOff>452520</xdr:colOff>
      <xdr:row>31</xdr:row>
      <xdr:rowOff>109800</xdr:rowOff>
    </xdr:to>
    <xdr:sp>
      <xdr:nvSpPr>
        <xdr:cNvPr id="7" name="8 - TextBox"/>
        <xdr:cNvSpPr/>
      </xdr:nvSpPr>
      <xdr:spPr>
        <a:xfrm>
          <a:off x="12954960" y="5496120"/>
          <a:ext cx="77868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Methanol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437400</xdr:colOff>
      <xdr:row>11</xdr:row>
      <xdr:rowOff>104760</xdr:rowOff>
    </xdr:from>
    <xdr:to>
      <xdr:col>12</xdr:col>
      <xdr:colOff>1320840</xdr:colOff>
      <xdr:row>12</xdr:row>
      <xdr:rowOff>176040</xdr:rowOff>
    </xdr:to>
    <xdr:sp>
      <xdr:nvSpPr>
        <xdr:cNvPr id="8" name="9 - TextBox"/>
        <xdr:cNvSpPr/>
      </xdr:nvSpPr>
      <xdr:spPr>
        <a:xfrm>
          <a:off x="8383680" y="2124000"/>
          <a:ext cx="308556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Methanol/Ethanol Standard Solution (15.8 g/L)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333360</xdr:colOff>
      <xdr:row>27</xdr:row>
      <xdr:rowOff>47520</xdr:rowOff>
    </xdr:from>
    <xdr:to>
      <xdr:col>12</xdr:col>
      <xdr:colOff>459360</xdr:colOff>
      <xdr:row>28</xdr:row>
      <xdr:rowOff>119160</xdr:rowOff>
    </xdr:to>
    <xdr:sp>
      <xdr:nvSpPr>
        <xdr:cNvPr id="9" name="10 - TextBox"/>
        <xdr:cNvSpPr/>
      </xdr:nvSpPr>
      <xdr:spPr>
        <a:xfrm>
          <a:off x="8279640" y="4962600"/>
          <a:ext cx="2328120" cy="25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Dilute sample chromatogram (1:4)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457200</xdr:colOff>
      <xdr:row>1</xdr:row>
      <xdr:rowOff>125640</xdr:rowOff>
    </xdr:from>
    <xdr:to>
      <xdr:col>16</xdr:col>
      <xdr:colOff>525600</xdr:colOff>
      <xdr:row>22</xdr:row>
      <xdr:rowOff>174960</xdr:rowOff>
    </xdr:to>
    <xdr:graphicFrame>
      <xdr:nvGraphicFramePr>
        <xdr:cNvPr id="10" name="Chart 1"/>
        <xdr:cNvGraphicFramePr/>
      </xdr:nvGraphicFramePr>
      <xdr:xfrm>
        <a:off x="5646960" y="300960"/>
        <a:ext cx="6691680" cy="37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387720</xdr:colOff>
      <xdr:row>25</xdr:row>
      <xdr:rowOff>108720</xdr:rowOff>
    </xdr:from>
    <xdr:to>
      <xdr:col>15</xdr:col>
      <xdr:colOff>192240</xdr:colOff>
      <xdr:row>43</xdr:row>
      <xdr:rowOff>89640</xdr:rowOff>
    </xdr:to>
    <xdr:graphicFrame>
      <xdr:nvGraphicFramePr>
        <xdr:cNvPr id="11" name=""/>
        <xdr:cNvGraphicFramePr/>
      </xdr:nvGraphicFramePr>
      <xdr:xfrm>
        <a:off x="5577480" y="4552920"/>
        <a:ext cx="5765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62109375" defaultRowHeight="14.25" zeroHeight="false" outlineLevelRow="0" outlineLevelCol="0"/>
  <cols>
    <col collapsed="false" customWidth="true" hidden="false" outlineLevel="0" max="1" min="1" style="0" width="9.55"/>
    <col collapsed="false" customWidth="true" hidden="false" outlineLevel="0" max="2" min="2" style="0" width="15.66"/>
    <col collapsed="false" customWidth="true" hidden="false" outlineLevel="0" max="6" min="5" style="0" width="11.55"/>
    <col collapsed="false" customWidth="true" hidden="false" outlineLevel="0" max="8" min="8" style="0" width="12"/>
    <col collapsed="false" customWidth="true" hidden="false" outlineLevel="0" max="12" min="11" style="0" width="14.33"/>
    <col collapsed="false" customWidth="true" hidden="false" outlineLevel="0" max="13" min="13" style="0" width="22.11"/>
    <col collapsed="false" customWidth="true" hidden="false" outlineLevel="0" max="14" min="14" style="0" width="9.55"/>
    <col collapsed="false" customWidth="true" hidden="false" outlineLevel="0" max="15" min="15" style="1" width="9.11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2" t="s">
        <v>10</v>
      </c>
      <c r="N1" s="0" t="s">
        <v>11</v>
      </c>
      <c r="O1" s="1" t="s">
        <v>12</v>
      </c>
    </row>
    <row r="2" customFormat="false" ht="15" hidden="false" customHeight="false" outlineLevel="0" collapsed="false">
      <c r="B2" s="3" t="n">
        <v>791.8</v>
      </c>
      <c r="D2" s="0" t="n">
        <v>80902</v>
      </c>
      <c r="E2" s="0" t="n">
        <v>0.25</v>
      </c>
      <c r="F2" s="0" t="n">
        <f aca="false">E2*10*$B$2</f>
        <v>1979.5</v>
      </c>
      <c r="H2" s="0" t="n">
        <f aca="false">0.02647*I2-56.75923</f>
        <v>17692.85809</v>
      </c>
      <c r="I2" s="0" t="n">
        <v>670556</v>
      </c>
      <c r="J2" s="0" t="n">
        <v>4</v>
      </c>
      <c r="K2" s="4" t="n">
        <f aca="false">J2*H2</f>
        <v>70771.43236</v>
      </c>
      <c r="L2" s="4" t="n">
        <f aca="false">K2/1000</f>
        <v>70.77143236</v>
      </c>
      <c r="M2" s="5" t="n">
        <f aca="false">AVERAGE(L2:L5)</f>
        <v>70.39161433</v>
      </c>
      <c r="N2" s="4" t="n">
        <f aca="false">STDEV(L2:L5)</f>
        <v>0.579942332457279</v>
      </c>
      <c r="O2" s="1" t="s">
        <v>13</v>
      </c>
    </row>
    <row r="3" customFormat="false" ht="14.25" hidden="false" customHeight="false" outlineLevel="0" collapsed="false">
      <c r="D3" s="0" t="n">
        <v>158670</v>
      </c>
      <c r="E3" s="0" t="n">
        <v>0.5</v>
      </c>
      <c r="F3" s="0" t="n">
        <f aca="false">E3*10*$B$2</f>
        <v>3959</v>
      </c>
      <c r="H3" s="0" t="n">
        <f aca="false">0.02647*I3-56.75923</f>
        <v>17679.9672</v>
      </c>
      <c r="I3" s="0" t="n">
        <v>670069</v>
      </c>
      <c r="J3" s="0" t="n">
        <v>4</v>
      </c>
      <c r="K3" s="4" t="n">
        <f aca="false">J3*H3</f>
        <v>70719.8688</v>
      </c>
      <c r="L3" s="4" t="n">
        <f aca="false">K3/1000</f>
        <v>70.7198688</v>
      </c>
    </row>
    <row r="4" customFormat="false" ht="14.25" hidden="false" customHeight="false" outlineLevel="0" collapsed="false">
      <c r="D4" s="0" t="n">
        <v>285055</v>
      </c>
      <c r="E4" s="0" t="n">
        <v>1</v>
      </c>
      <c r="F4" s="0" t="n">
        <f aca="false">E4*10*$B$2</f>
        <v>7918</v>
      </c>
      <c r="H4" s="0" t="n">
        <f aca="false">0.02647*I4-56.75923</f>
        <v>17635.17996</v>
      </c>
      <c r="I4" s="0" t="n">
        <v>668377</v>
      </c>
      <c r="J4" s="0" t="n">
        <v>4</v>
      </c>
      <c r="K4" s="4" t="n">
        <f aca="false">J4*H4</f>
        <v>70540.71984</v>
      </c>
      <c r="L4" s="4" t="n">
        <f aca="false">K4/1000</f>
        <v>70.54071984</v>
      </c>
    </row>
    <row r="5" s="6" customFormat="true" ht="14.25" hidden="false" customHeight="false" outlineLevel="0" collapsed="false">
      <c r="D5" s="6" t="n">
        <v>605673</v>
      </c>
      <c r="E5" s="6" t="n">
        <v>2</v>
      </c>
      <c r="F5" s="6" t="n">
        <f aca="false">E5*10*$B$2</f>
        <v>15836</v>
      </c>
      <c r="H5" s="6" t="n">
        <f aca="false">0.02647*I5-56.75923</f>
        <v>17383.60908</v>
      </c>
      <c r="I5" s="6" t="n">
        <v>658873</v>
      </c>
      <c r="J5" s="6" t="n">
        <v>4</v>
      </c>
      <c r="K5" s="7" t="n">
        <f aca="false">J5*H5</f>
        <v>69534.43632</v>
      </c>
      <c r="L5" s="7" t="n">
        <f aca="false">K5/1000</f>
        <v>69.53443632</v>
      </c>
      <c r="O5" s="8"/>
    </row>
    <row r="6" customFormat="false" ht="15" hidden="false" customHeight="false" outlineLevel="0" collapsed="false">
      <c r="H6" s="0" t="n">
        <f aca="false">0.02647*I6-56.75923</f>
        <v>12726.13317</v>
      </c>
      <c r="I6" s="0" t="n">
        <v>482920</v>
      </c>
      <c r="J6" s="0" t="n">
        <v>5</v>
      </c>
      <c r="K6" s="4" t="n">
        <f aca="false">J6*H6</f>
        <v>63630.66585</v>
      </c>
      <c r="L6" s="4" t="n">
        <f aca="false">K6/1000</f>
        <v>63.63066585</v>
      </c>
      <c r="M6" s="5" t="n">
        <f aca="false">AVERAGE(L6:L8)</f>
        <v>63.5771461166667</v>
      </c>
      <c r="N6" s="4" t="n">
        <f aca="false">STDEV(L6:L8)</f>
        <v>0.713248120857219</v>
      </c>
      <c r="O6" s="1" t="s">
        <v>14</v>
      </c>
    </row>
    <row r="7" customFormat="false" ht="14.25" hidden="false" customHeight="false" outlineLevel="0" collapsed="false">
      <c r="H7" s="0" t="n">
        <f aca="false">0.02647*I7-56.75923</f>
        <v>6283.86457</v>
      </c>
      <c r="I7" s="0" t="n">
        <v>239540</v>
      </c>
      <c r="J7" s="0" t="n">
        <v>10</v>
      </c>
      <c r="K7" s="4" t="n">
        <f aca="false">J7*H7</f>
        <v>62838.6457</v>
      </c>
      <c r="L7" s="4" t="n">
        <f aca="false">K7/1000</f>
        <v>62.8386457</v>
      </c>
    </row>
    <row r="8" customFormat="false" ht="14.25" hidden="false" customHeight="false" outlineLevel="0" collapsed="false">
      <c r="H8" s="0" t="n">
        <f aca="false">0.02647*I8-56.75923</f>
        <v>3213.10634</v>
      </c>
      <c r="I8" s="0" t="n">
        <v>123531</v>
      </c>
      <c r="J8" s="0" t="n">
        <v>20</v>
      </c>
      <c r="K8" s="4" t="n">
        <f aca="false">J8*H8</f>
        <v>64262.1268</v>
      </c>
      <c r="L8" s="4" t="n">
        <f aca="false">K8/1000</f>
        <v>64.2621268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28" activeCellId="0" sqref="F28"/>
    </sheetView>
  </sheetViews>
  <sheetFormatPr defaultColWidth="8.6210937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4.11"/>
    <col collapsed="false" customWidth="true" hidden="false" outlineLevel="0" max="5" min="5" style="0" width="11.9"/>
    <col collapsed="false" customWidth="true" hidden="false" outlineLevel="0" max="6" min="6" style="0" width="9.86"/>
  </cols>
  <sheetData>
    <row r="1" customFormat="false" ht="13.8" hidden="false" customHeight="false" outlineLevel="0" collapsed="false">
      <c r="A1" s="0" t="s">
        <v>15</v>
      </c>
      <c r="B1" s="0" t="s">
        <v>16</v>
      </c>
      <c r="D1" s="0" t="s">
        <v>2</v>
      </c>
      <c r="E1" s="0" t="s">
        <v>4</v>
      </c>
    </row>
    <row r="2" customFormat="false" ht="13.8" hidden="false" customHeight="false" outlineLevel="0" collapsed="false">
      <c r="A2" s="0" t="n">
        <v>20</v>
      </c>
      <c r="B2" s="3" t="n">
        <v>0.993</v>
      </c>
      <c r="D2" s="0" t="n">
        <v>23.129</v>
      </c>
      <c r="E2" s="4" t="n">
        <f aca="false">A2*$B$2</f>
        <v>19.86</v>
      </c>
    </row>
    <row r="3" customFormat="false" ht="13.8" hidden="false" customHeight="false" outlineLevel="0" collapsed="false">
      <c r="A3" s="0" t="n">
        <v>50</v>
      </c>
      <c r="D3" s="0" t="n">
        <v>52.585</v>
      </c>
      <c r="E3" s="4" t="n">
        <f aca="false">A3*$B$2</f>
        <v>49.65</v>
      </c>
    </row>
    <row r="4" customFormat="false" ht="13.8" hidden="false" customHeight="false" outlineLevel="0" collapsed="false">
      <c r="A4" s="0" t="n">
        <v>100</v>
      </c>
      <c r="B4" s="0" t="n">
        <v>112.538</v>
      </c>
      <c r="C4" s="0" t="n">
        <v>102.3</v>
      </c>
      <c r="D4" s="0" t="n">
        <f aca="false">AVERAGE(B4:C4)</f>
        <v>107.419</v>
      </c>
      <c r="E4" s="4" t="n">
        <f aca="false">A4*$B$2</f>
        <v>99.3</v>
      </c>
    </row>
    <row r="5" customFormat="false" ht="13.8" hidden="false" customHeight="false" outlineLevel="0" collapsed="false">
      <c r="A5" s="6" t="n">
        <v>500</v>
      </c>
      <c r="B5" s="6"/>
      <c r="C5" s="6"/>
      <c r="D5" s="6" t="n">
        <v>524.93719</v>
      </c>
      <c r="E5" s="4" t="n">
        <f aca="false">A5*$B$2</f>
        <v>496.5</v>
      </c>
    </row>
    <row r="6" customFormat="false" ht="13.8" hidden="false" customHeight="false" outlineLevel="0" collapsed="false">
      <c r="A6" s="0" t="n">
        <v>1000</v>
      </c>
      <c r="D6" s="0" t="n">
        <v>1040.8313</v>
      </c>
      <c r="E6" s="4" t="n">
        <f aca="false">A6*$B$2</f>
        <v>993</v>
      </c>
    </row>
    <row r="7" customFormat="false" ht="13.8" hidden="false" customHeight="false" outlineLevel="0" collapsed="false">
      <c r="A7" s="0" t="n">
        <v>2000</v>
      </c>
      <c r="D7" s="0" t="n">
        <v>2070.57251</v>
      </c>
      <c r="E7" s="4" t="n">
        <f aca="false">A7*$B$2</f>
        <v>1986</v>
      </c>
    </row>
    <row r="10" customFormat="false" ht="13.8" hidden="false" customHeight="false" outlineLevel="0" collapsed="false">
      <c r="E10" s="0" t="s">
        <v>17</v>
      </c>
      <c r="F10" s="0" t="s">
        <v>2</v>
      </c>
    </row>
    <row r="11" customFormat="false" ht="13.8" hidden="false" customHeight="false" outlineLevel="0" collapsed="false">
      <c r="E11" s="0" t="n">
        <f aca="false">E2/1000</f>
        <v>0.01986</v>
      </c>
      <c r="F11" s="0" t="n">
        <v>23.129</v>
      </c>
    </row>
    <row r="12" customFormat="false" ht="13.8" hidden="false" customHeight="false" outlineLevel="0" collapsed="false">
      <c r="E12" s="0" t="n">
        <f aca="false">E3/1000</f>
        <v>0.04965</v>
      </c>
      <c r="F12" s="0" t="n">
        <v>52.585</v>
      </c>
    </row>
    <row r="13" customFormat="false" ht="13.8" hidden="false" customHeight="false" outlineLevel="0" collapsed="false">
      <c r="A13" s="0" t="s">
        <v>18</v>
      </c>
      <c r="B13" s="0" t="s">
        <v>2</v>
      </c>
      <c r="C13" s="0" t="s">
        <v>19</v>
      </c>
      <c r="E13" s="0" t="n">
        <f aca="false">E4/1000</f>
        <v>0.0993</v>
      </c>
      <c r="F13" s="0" t="n">
        <f aca="false">AVERAGE(D13:E13)</f>
        <v>0.0993</v>
      </c>
    </row>
    <row r="14" customFormat="false" ht="13.8" hidden="false" customHeight="false" outlineLevel="0" collapsed="false">
      <c r="A14" s="0" t="n">
        <v>14</v>
      </c>
      <c r="B14" s="0" t="n">
        <v>47.2611</v>
      </c>
      <c r="C14" s="4" t="n">
        <f aca="false">0.9599*B14-3.684</f>
        <v>41.68192989</v>
      </c>
      <c r="E14" s="0" t="n">
        <f aca="false">E5/1000</f>
        <v>0.4965</v>
      </c>
      <c r="F14" s="6" t="n">
        <v>524.93719</v>
      </c>
    </row>
    <row r="15" customFormat="false" ht="13.8" hidden="false" customHeight="false" outlineLevel="0" collapsed="false">
      <c r="C15" s="4"/>
      <c r="E15" s="0" t="n">
        <f aca="false">E6/1000</f>
        <v>0.993</v>
      </c>
      <c r="F15" s="0" t="n">
        <v>1040.8313</v>
      </c>
    </row>
    <row r="16" customFormat="false" ht="13.8" hidden="false" customHeight="false" outlineLevel="0" collapsed="false">
      <c r="A16" s="0" t="n">
        <v>16</v>
      </c>
      <c r="B16" s="0" t="n">
        <v>57.26795</v>
      </c>
      <c r="C16" s="4" t="n">
        <f aca="false">0.9599*B16-3.684</f>
        <v>51.287505205</v>
      </c>
      <c r="E16" s="0" t="n">
        <f aca="false">E7/1000</f>
        <v>1.986</v>
      </c>
      <c r="F16" s="0" t="n">
        <v>2070.57251</v>
      </c>
    </row>
    <row r="17" customFormat="false" ht="14.25" hidden="false" customHeight="false" outlineLevel="0" collapsed="false">
      <c r="C17" s="4"/>
    </row>
    <row r="18" customFormat="false" ht="14.25" hidden="false" customHeight="false" outlineLevel="0" collapsed="false">
      <c r="A18" s="0" t="n">
        <v>18</v>
      </c>
      <c r="B18" s="0" t="n">
        <v>77.93674</v>
      </c>
      <c r="C18" s="4" t="n">
        <f aca="false">0.9599*B18-3.684</f>
        <v>71.127476726</v>
      </c>
    </row>
    <row r="19" customFormat="false" ht="14.25" hidden="false" customHeight="false" outlineLevel="0" collapsed="false">
      <c r="C19" s="4"/>
    </row>
    <row r="20" customFormat="false" ht="14.25" hidden="false" customHeight="false" outlineLevel="0" collapsed="false">
      <c r="C20" s="4"/>
    </row>
    <row r="21" customFormat="false" ht="14.25" hidden="false" customHeight="false" outlineLevel="0" collapsed="false">
      <c r="A21" s="0" t="n">
        <v>21</v>
      </c>
      <c r="B21" s="0" t="n">
        <v>23.1234</v>
      </c>
      <c r="C21" s="4" t="n">
        <f aca="false">0.9599*B21-3.684</f>
        <v>18.51215166</v>
      </c>
    </row>
    <row r="22" customFormat="false" ht="14.25" hidden="false" customHeight="false" outlineLevel="0" collapsed="false">
      <c r="C22" s="4"/>
    </row>
    <row r="23" customFormat="false" ht="14.25" hidden="false" customHeight="false" outlineLevel="0" collapsed="false">
      <c r="A23" s="0" t="n">
        <v>23</v>
      </c>
      <c r="B23" s="0" t="n">
        <v>63.53882</v>
      </c>
      <c r="C23" s="4" t="n">
        <f aca="false">0.9599*B23-3.684</f>
        <v>57.306913318</v>
      </c>
    </row>
    <row r="24" customFormat="false" ht="14.25" hidden="false" customHeight="false" outlineLevel="0" collapsed="false">
      <c r="A24" s="0" t="n">
        <v>24</v>
      </c>
      <c r="B24" s="0" t="n">
        <v>79.1178</v>
      </c>
      <c r="C24" s="4" t="n">
        <f aca="false">0.9599*B24-3.684</f>
        <v>72.26117622</v>
      </c>
    </row>
    <row r="25" customFormat="false" ht="14.25" hidden="false" customHeight="false" outlineLevel="0" collapsed="false">
      <c r="A25" s="0" t="n">
        <v>25</v>
      </c>
      <c r="B25" s="0" t="n">
        <v>77.63556</v>
      </c>
      <c r="C25" s="4" t="n">
        <f aca="false">0.9599*B25-3.684</f>
        <v>70.838374044</v>
      </c>
    </row>
    <row r="26" customFormat="false" ht="14.25" hidden="false" customHeight="false" outlineLevel="0" collapsed="false">
      <c r="C26" s="4"/>
    </row>
    <row r="27" customFormat="false" ht="14.25" hidden="false" customHeight="false" outlineLevel="0" collapsed="false">
      <c r="C27" s="4"/>
    </row>
    <row r="28" customFormat="false" ht="14.25" hidden="false" customHeight="false" outlineLevel="0" collapsed="false">
      <c r="A28" s="0" t="n">
        <v>28</v>
      </c>
      <c r="B28" s="0" t="n">
        <v>352.70837</v>
      </c>
      <c r="C28" s="4" t="n">
        <f aca="false">0.9599*B28-3.684</f>
        <v>334.880764363</v>
      </c>
    </row>
    <row r="29" customFormat="false" ht="14.25" hidden="false" customHeight="false" outlineLevel="0" collapsed="false">
      <c r="A29" s="0" t="n">
        <v>29</v>
      </c>
      <c r="B29" s="0" t="n">
        <v>447.099</v>
      </c>
      <c r="C29" s="4" t="n">
        <f aca="false">0.9599*B29-3.684</f>
        <v>425.4863301</v>
      </c>
    </row>
    <row r="30" customFormat="false" ht="14.25" hidden="false" customHeight="false" outlineLevel="0" collapsed="false">
      <c r="A30" s="0" t="n">
        <v>30</v>
      </c>
      <c r="B30" s="0" t="n">
        <v>728.83026</v>
      </c>
      <c r="C30" s="4" t="n">
        <f aca="false">0.9599*B30-3.684</f>
        <v>695.920166574</v>
      </c>
    </row>
    <row r="31" customFormat="false" ht="14.25" hidden="false" customHeight="false" outlineLevel="0" collapsed="false">
      <c r="C31" s="4"/>
    </row>
    <row r="32" customFormat="false" ht="14.25" hidden="false" customHeight="false" outlineLevel="0" collapsed="false">
      <c r="A32" s="0" t="n">
        <v>1</v>
      </c>
      <c r="B32" s="0" t="n">
        <v>695</v>
      </c>
      <c r="C32" s="4" t="n">
        <f aca="false">0.9599*B32-3.684</f>
        <v>663.4465</v>
      </c>
    </row>
    <row r="35" customFormat="false" ht="14.25" hidden="false" customHeight="false" outlineLevel="0" collapsed="false">
      <c r="A35" s="0" t="n">
        <v>4</v>
      </c>
      <c r="B35" s="0" t="n">
        <v>872</v>
      </c>
      <c r="C35" s="4" t="n">
        <f aca="false">0.9599*B35-3.684</f>
        <v>833.3488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2006-10-17T10:06:23Z</dcterms:created>
  <dc:creator/>
  <dc:description/>
  <dc:language>en-US</dc:language>
  <cp:lastModifiedBy/>
  <dcterms:modified xsi:type="dcterms:W3CDTF">2023-11-05T14:01:22Z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