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Φύλλο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<sst xmlns="http://schemas.openxmlformats.org/spreadsheetml/2006/main" count="46" uniqueCount="19">
  <si>
    <t xml:space="preserve">Λάσπη 1 (ΚΕΛ Λυκόβρυση)</t>
  </si>
  <si>
    <t xml:space="preserve">1η επανάληψη</t>
  </si>
  <si>
    <t xml:space="preserve">Sample</t>
  </si>
  <si>
    <t xml:space="preserve">Methane Potential (ml/g VS)</t>
  </si>
  <si>
    <t xml:space="preserve">Methane Potential (ml CH4/ml Hydrolysate)</t>
  </si>
  <si>
    <t xml:space="preserve">Methane Potential (ml CH4/g sCOD)</t>
  </si>
  <si>
    <t xml:space="preserve">Sludge Methanogenic Activity (ml/day gVS)</t>
  </si>
  <si>
    <t xml:space="preserve">Hydrolysate (0 ml mix)</t>
  </si>
  <si>
    <t xml:space="preserve">Hydrolysate (1 ml mix)</t>
  </si>
  <si>
    <t xml:space="preserve">Hydrolysate (2 ml mix)</t>
  </si>
  <si>
    <t xml:space="preserve">Hydrolysate (4 ml mix)</t>
  </si>
  <si>
    <t xml:space="preserve">Untreated FW</t>
  </si>
  <si>
    <t xml:space="preserve">2η επανάληψη</t>
  </si>
  <si>
    <t xml:space="preserve">Λάσπη 2 (Ριτσώνα)</t>
  </si>
  <si>
    <t xml:space="preserve">Υδρόλυμα Όρκας</t>
  </si>
  <si>
    <t xml:space="preserve">Hydrolysate (0.005 L mix/kg FW)</t>
  </si>
  <si>
    <t xml:space="preserve">Ίδια αναλογία με το 1 ml από τα εργαστηριακά</t>
  </si>
  <si>
    <t xml:space="preserve">Hydrolysate (0.01 L mix/kg FW)</t>
  </si>
  <si>
    <t xml:space="preserve">Ίδια αναλογία με το 2 ml από τα εργαστηριακά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</si>
</sst>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0"/>
    <numFmt numFmtId="166" formatCode="0.0000"/>
    <numFmt numFmtId="167" formatCode="0.0"/>
    <numFmt numFmtId="168" formatCode="General"/>
    <numFmt numFmtId="169" formatCode="0.0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1.48"/>
    <col collapsed="false" customWidth="true" hidden="false" outlineLevel="0" max="2" min="2" style="0" width="33"/>
    <col collapsed="false" customWidth="true" hidden="false" outlineLevel="0" max="3" min="3" style="0" width="40.67"/>
    <col collapsed="false" customWidth="true" hidden="false" outlineLevel="0" max="4" min="4" style="0" width="34.54"/>
    <col collapsed="false" customWidth="true" hidden="false" outlineLevel="0" max="5" min="5" style="0" width="40.67"/>
    <col collapsed="false" customWidth="true" hidden="false" outlineLevel="0" max="6" min="6" style="0" width="44.56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</row>
    <row r="3" customFormat="false" ht="15.75" hidden="false" customHeight="true" outlineLevel="0" collapsed="false">
      <c r="A3" s="1" t="s">
        <v>7</v>
      </c>
      <c r="B3" s="2" t="n">
        <f aca="false">5/1.55</f>
        <v>3.2258064516129</v>
      </c>
      <c r="C3" s="3" t="n">
        <f aca="false">(B3*1.55)/5.8</f>
        <v>0.862068965517241</v>
      </c>
      <c r="D3" s="4" t="n">
        <f aca="false">(B3*1.55)/0.1</f>
        <v>50</v>
      </c>
      <c r="E3" s="5" t="n">
        <f aca="false">0.096*24</f>
        <v>2.304</v>
      </c>
    </row>
    <row r="4" customFormat="false" ht="15.75" hidden="false" customHeight="true" outlineLevel="0" collapsed="false">
      <c r="A4" s="1" t="s">
        <v>8</v>
      </c>
      <c r="B4" s="2" t="n">
        <f aca="false">10.95/1.55</f>
        <v>7.06451612903226</v>
      </c>
      <c r="C4" s="3" t="n">
        <f aca="false">(B4*1.55)/7.2</f>
        <v>1.52083333333333</v>
      </c>
      <c r="D4" s="4" t="n">
        <f aca="false">(B4*1.55)/0.1</f>
        <v>109.5</v>
      </c>
      <c r="E4" s="5" t="n">
        <f aca="false">0.136*24</f>
        <v>3.264</v>
      </c>
    </row>
    <row r="5" customFormat="false" ht="15.75" hidden="false" customHeight="true" outlineLevel="0" collapsed="false">
      <c r="A5" s="1" t="s">
        <v>9</v>
      </c>
      <c r="B5" s="2" t="n">
        <f aca="false">6.9/1.55</f>
        <v>4.45161290322581</v>
      </c>
      <c r="C5" s="3" t="n">
        <f aca="false">(B5*1.55)/10.3</f>
        <v>0.669902912621359</v>
      </c>
      <c r="D5" s="4" t="n">
        <f aca="false">(B5*1.55)/0.1</f>
        <v>69</v>
      </c>
      <c r="E5" s="5" t="n">
        <f aca="false">0.117*24</f>
        <v>2.808</v>
      </c>
    </row>
    <row r="6" customFormat="false" ht="15.75" hidden="false" customHeight="false" outlineLevel="0" collapsed="false">
      <c r="A6" s="1" t="s">
        <v>10</v>
      </c>
      <c r="B6" s="2" t="n">
        <f aca="false">6.25/1.55</f>
        <v>4.03225806451613</v>
      </c>
      <c r="C6" s="3" t="n">
        <f aca="false">(B6*1.55)/10.6</f>
        <v>0.589622641509434</v>
      </c>
      <c r="D6" s="4" t="n">
        <f aca="false">(B6*1.55)/0.1</f>
        <v>62.5</v>
      </c>
      <c r="E6" s="5" t="n">
        <f aca="false">0.105*24</f>
        <v>2.52</v>
      </c>
    </row>
    <row r="7" customFormat="false" ht="15.75" hidden="false" customHeight="true" outlineLevel="0" collapsed="false">
      <c r="A7" s="1" t="s">
        <v>11</v>
      </c>
      <c r="B7" s="6" t="n">
        <f aca="false">2/1.55</f>
        <v>1.29032258064516</v>
      </c>
      <c r="C7" s="5" t="n">
        <f aca="false">(B7*1.55)/5</f>
        <v>0.4</v>
      </c>
      <c r="D7" s="4" t="n">
        <f aca="false">(B7*1.55)/0.1</f>
        <v>20</v>
      </c>
      <c r="E7" s="5" t="n">
        <f aca="false">0.052*24</f>
        <v>1.248</v>
      </c>
    </row>
    <row r="8" customFormat="false" ht="15.75" hidden="false" customHeight="false" outlineLevel="0" collapsed="false"/>
    <row r="9" customFormat="false" ht="15.75" hidden="false" customHeight="false" outlineLevel="0" collapsed="false">
      <c r="A9" s="1" t="s">
        <v>0</v>
      </c>
      <c r="B9" s="1" t="s">
        <v>12</v>
      </c>
    </row>
    <row r="10" customFormat="false" ht="15.75" hidden="false" customHeight="false" outlineLevel="0" collapsed="false">
      <c r="A10" s="1" t="s">
        <v>2</v>
      </c>
      <c r="B10" s="1" t="s">
        <v>3</v>
      </c>
      <c r="C10" s="1" t="s">
        <v>4</v>
      </c>
      <c r="D10" s="1" t="s">
        <v>5</v>
      </c>
      <c r="E10" s="1" t="s">
        <v>6</v>
      </c>
    </row>
    <row r="11" customFormat="false" ht="15.75" hidden="false" customHeight="false" outlineLevel="0" collapsed="false">
      <c r="A11" s="1" t="s">
        <v>7</v>
      </c>
      <c r="B11" s="2" t="n">
        <f aca="false">3.45/1.55</f>
        <v>2.2258064516129</v>
      </c>
      <c r="C11" s="3" t="n">
        <f aca="false">(B11*1.55)/5.8</f>
        <v>0.594827586206897</v>
      </c>
      <c r="D11" s="4" t="n">
        <f aca="false">(B11*1.55)/0.1</f>
        <v>34.5</v>
      </c>
      <c r="E11" s="5" t="n">
        <f aca="false">0.028*24</f>
        <v>0.672</v>
      </c>
    </row>
    <row r="12" customFormat="false" ht="15.75" hidden="false" customHeight="false" outlineLevel="0" collapsed="false">
      <c r="A12" s="1" t="s">
        <v>8</v>
      </c>
      <c r="B12" s="2" t="n">
        <f aca="false">9.6/1.55</f>
        <v>6.19354838709677</v>
      </c>
      <c r="C12" s="3" t="n">
        <f aca="false">(B12*1.55)/7.2</f>
        <v>1.33333333333333</v>
      </c>
      <c r="D12" s="4" t="n">
        <f aca="false">(B12*1.55)/0.1</f>
        <v>96</v>
      </c>
      <c r="E12" s="5" t="n">
        <f aca="false">0.071*24</f>
        <v>1.704</v>
      </c>
    </row>
    <row r="13" customFormat="false" ht="15.75" hidden="false" customHeight="true" outlineLevel="0" collapsed="false">
      <c r="A13" s="1" t="s">
        <v>9</v>
      </c>
      <c r="B13" s="2" t="n">
        <f aca="false">7.95/1.55</f>
        <v>5.12903225806452</v>
      </c>
      <c r="C13" s="3" t="n">
        <f aca="false">(B13*1.55)/10.3</f>
        <v>0.771844660194175</v>
      </c>
      <c r="D13" s="4" t="n">
        <f aca="false">(B13*1.55)/0.1</f>
        <v>79.5</v>
      </c>
      <c r="E13" s="5" t="n">
        <f aca="false">0.073*24</f>
        <v>1.752</v>
      </c>
    </row>
    <row r="14" customFormat="false" ht="15.75" hidden="false" customHeight="false" outlineLevel="0" collapsed="false">
      <c r="A14" s="1" t="s">
        <v>10</v>
      </c>
      <c r="B14" s="6" t="n">
        <f aca="false">7.4/1.55</f>
        <v>4.7741935483871</v>
      </c>
      <c r="C14" s="3" t="n">
        <f aca="false">(B14*1.55)/10.6</f>
        <v>0.69811320754717</v>
      </c>
      <c r="D14" s="4" t="n">
        <f aca="false">(B14*1.55)/0.1</f>
        <v>74</v>
      </c>
      <c r="E14" s="5" t="n">
        <f aca="false">0.052*24</f>
        <v>1.248</v>
      </c>
    </row>
    <row r="15" customFormat="false" ht="15.75" hidden="false" customHeight="true" outlineLevel="0" collapsed="false">
      <c r="A15" s="1" t="s">
        <v>11</v>
      </c>
      <c r="B15" s="6" t="n">
        <f aca="false">2.35/1.55</f>
        <v>1.51612903225806</v>
      </c>
      <c r="C15" s="3" t="n">
        <f aca="false">(B15*1.55)/5</f>
        <v>0.47</v>
      </c>
      <c r="D15" s="4" t="n">
        <f aca="false">(B15*1.55)/0.1</f>
        <v>23.5</v>
      </c>
      <c r="E15" s="5" t="n">
        <f aca="false">0.039*24</f>
        <v>0.936</v>
      </c>
    </row>
    <row r="16" customFormat="false" ht="15.75" hidden="false" customHeight="false" outlineLevel="0" collapsed="false"/>
    <row r="17" customFormat="false" ht="15.75" hidden="false" customHeight="false" outlineLevel="0" collapsed="false">
      <c r="A17" s="1" t="s">
        <v>13</v>
      </c>
    </row>
    <row r="18" customFormat="false" ht="15.75" hidden="false" customHeight="false" outlineLevel="0" collapsed="false">
      <c r="A18" s="1" t="s">
        <v>2</v>
      </c>
      <c r="B18" s="1" t="s">
        <v>3</v>
      </c>
      <c r="C18" s="1" t="s">
        <v>4</v>
      </c>
      <c r="D18" s="1" t="s">
        <v>5</v>
      </c>
      <c r="E18" s="1" t="s">
        <v>6</v>
      </c>
    </row>
    <row r="19" customFormat="false" ht="15.75" hidden="false" customHeight="false" outlineLevel="0" collapsed="false">
      <c r="A19" s="1" t="s">
        <v>7</v>
      </c>
      <c r="B19" s="7" t="n">
        <f aca="false">25.2/4.2</f>
        <v>6</v>
      </c>
      <c r="C19" s="8" t="n">
        <f aca="false">(B19*4.2)/5.8</f>
        <v>4.3448275862069</v>
      </c>
      <c r="D19" s="4" t="n">
        <f aca="false">(B19*4.2)/0.1</f>
        <v>252</v>
      </c>
      <c r="E19" s="5" t="n">
        <f aca="false">0.066*24</f>
        <v>1.584</v>
      </c>
    </row>
    <row r="20" customFormat="false" ht="15.75" hidden="false" customHeight="false" outlineLevel="0" collapsed="false">
      <c r="A20" s="1" t="s">
        <v>8</v>
      </c>
      <c r="B20" s="9" t="n">
        <f aca="false">34/4.2</f>
        <v>8.0952380952381</v>
      </c>
      <c r="C20" s="8" t="n">
        <f aca="false">(B20*4.2)/7.2</f>
        <v>4.72222222222222</v>
      </c>
      <c r="D20" s="4" t="n">
        <f aca="false">(B20*4.2)/0.1</f>
        <v>340</v>
      </c>
      <c r="E20" s="5" t="n">
        <f aca="false">0.108*24</f>
        <v>2.592</v>
      </c>
    </row>
    <row r="21" customFormat="false" ht="15.75" hidden="false" customHeight="false" outlineLevel="0" collapsed="false">
      <c r="A21" s="1" t="s">
        <v>9</v>
      </c>
      <c r="B21" s="9" t="n">
        <f aca="false">29.5/4.2</f>
        <v>7.02380952380952</v>
      </c>
      <c r="C21" s="8" t="n">
        <f aca="false">(B21*4.2)/10.3</f>
        <v>2.86407766990291</v>
      </c>
      <c r="D21" s="4" t="n">
        <f aca="false">(B21*4.2)/0.1</f>
        <v>295</v>
      </c>
      <c r="E21" s="4" t="n">
        <f aca="false">0.125*24</f>
        <v>3</v>
      </c>
    </row>
    <row r="22" customFormat="false" ht="15.75" hidden="false" customHeight="true" outlineLevel="0" collapsed="false">
      <c r="A22" s="1" t="s">
        <v>10</v>
      </c>
      <c r="B22" s="9" t="n">
        <f aca="false">26.2/4.2</f>
        <v>6.23809523809524</v>
      </c>
      <c r="C22" s="8" t="n">
        <f aca="false">(B22*4.2)/10.6</f>
        <v>2.47169811320755</v>
      </c>
      <c r="D22" s="4" t="n">
        <f aca="false">(B22*4.2)/0.1</f>
        <v>262</v>
      </c>
      <c r="E22" s="5" t="n">
        <f aca="false">0.086*24</f>
        <v>2.064</v>
      </c>
    </row>
    <row r="23" customFormat="false" ht="15.75" hidden="false" customHeight="false" outlineLevel="0" collapsed="false">
      <c r="A23" s="1" t="s">
        <v>11</v>
      </c>
      <c r="B23" s="9" t="n">
        <f aca="false">9.1/4.2</f>
        <v>2.16666666666667</v>
      </c>
      <c r="C23" s="8" t="n">
        <f aca="false">(B23*4.2)/5.8</f>
        <v>1.56896551724138</v>
      </c>
      <c r="D23" s="4" t="n">
        <f aca="false">(B23*4.2)/0.1</f>
        <v>91</v>
      </c>
      <c r="E23" s="5" t="n">
        <f aca="false">0.086*24</f>
        <v>2.064</v>
      </c>
    </row>
    <row r="24" customFormat="false" ht="15.75" hidden="false" customHeight="false" outlineLevel="0" collapsed="false"/>
    <row r="25" customFormat="false" ht="15.75" hidden="false" customHeight="false" outlineLevel="0" collapsed="false">
      <c r="A25" s="10" t="s">
        <v>13</v>
      </c>
      <c r="B25" s="10" t="s">
        <v>14</v>
      </c>
      <c r="C25" s="10"/>
      <c r="E25" s="10"/>
    </row>
    <row r="26" customFormat="false" ht="15.75" hidden="false" customHeight="false" outlineLevel="0" collapsed="false">
      <c r="A26" s="1" t="s">
        <v>2</v>
      </c>
      <c r="B26" s="1" t="s">
        <v>3</v>
      </c>
      <c r="C26" s="1" t="s">
        <v>4</v>
      </c>
      <c r="D26" s="1" t="s">
        <v>5</v>
      </c>
      <c r="E26" s="1" t="s">
        <v>6</v>
      </c>
    </row>
    <row r="27" customFormat="false" ht="15.75" hidden="false" customHeight="false" outlineLevel="0" collapsed="false">
      <c r="A27" s="10" t="s">
        <v>15</v>
      </c>
      <c r="B27" s="9" t="n">
        <f aca="false">24.8/4.2</f>
        <v>5.90476190476191</v>
      </c>
      <c r="C27" s="8" t="n">
        <f aca="false">(B27*4.2)/10.5</f>
        <v>2.36190476190476</v>
      </c>
      <c r="D27" s="4" t="n">
        <f aca="false">(B27*4.2)/0.1</f>
        <v>248</v>
      </c>
      <c r="E27" s="10" t="n">
        <v>2.304</v>
      </c>
      <c r="F27" s="10" t="s">
        <v>16</v>
      </c>
      <c r="G27" s="10"/>
      <c r="H27" s="10"/>
    </row>
    <row r="28" customFormat="false" ht="15.75" hidden="false" customHeight="false" outlineLevel="0" collapsed="false">
      <c r="A28" s="10" t="s">
        <v>17</v>
      </c>
      <c r="B28" s="9" t="n">
        <f aca="false">22.6/4.2</f>
        <v>5.38095238095238</v>
      </c>
      <c r="C28" s="8" t="n">
        <f aca="false">(B28*4.2)/27.7</f>
        <v>0.815884476534296</v>
      </c>
      <c r="D28" s="4" t="n">
        <f aca="false">(B28*4.2)/0.1</f>
        <v>226</v>
      </c>
      <c r="E28" s="10" t="n">
        <v>1.944</v>
      </c>
      <c r="F28" s="10" t="s">
        <v>18</v>
      </c>
      <c r="G28" s="10"/>
      <c r="H28" s="10"/>
    </row>
    <row r="29" customFormat="false" ht="15.75" hidden="false" customHeight="false" outlineLevel="0" collapsed="false">
      <c r="A29" s="10"/>
      <c r="B29" s="9"/>
      <c r="C29" s="10"/>
      <c r="D29" s="10"/>
      <c r="E29" s="10"/>
      <c r="F29" s="10"/>
      <c r="G29" s="10"/>
      <c r="H29" s="10"/>
    </row>
    <row r="30" customFormat="false" ht="15.75" hidden="false" customHeight="true" outlineLevel="0" collapsed="false">
      <c r="A30" s="10"/>
      <c r="B30" s="10"/>
      <c r="C30" s="10"/>
      <c r="D30" s="10"/>
      <c r="E30" s="10"/>
      <c r="F30" s="10"/>
      <c r="G30" s="10"/>
      <c r="H30" s="10"/>
    </row>
    <row r="31" customFormat="false" ht="15.75" hidden="false" customHeight="true" outlineLevel="0" collapsed="false">
      <c r="A31" s="10"/>
      <c r="B31" s="10"/>
      <c r="C31" s="10"/>
      <c r="D31" s="10"/>
      <c r="E31" s="10"/>
      <c r="F31" s="10"/>
      <c r="G31" s="10"/>
      <c r="H31" s="10"/>
    </row>
    <row r="32" customFormat="false" ht="15.75" hidden="false" customHeight="true" outlineLevel="0" collapsed="false">
      <c r="A32" s="10"/>
      <c r="B32" s="10"/>
      <c r="C32" s="10"/>
      <c r="D32" s="10"/>
    </row>
    <row r="33" customFormat="false" ht="15.75" hidden="false" customHeight="true" outlineLevel="0" collapsed="false">
      <c r="A33" s="10"/>
      <c r="B33" s="10"/>
      <c r="C33" s="10"/>
      <c r="D33" s="10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2024-04-29T17:31:24Z</dcterms:modified>
  <cp:revision>2</cp:revision>
  <dc:subject/>
  <dc:title/>
</cp:coreProperties>
</file>