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af1bce2ec2a2f9/Área de Trabalho/"/>
    </mc:Choice>
  </mc:AlternateContent>
  <xr:revisionPtr revIDLastSave="720" documentId="8_{A357E0A6-12CE-4232-B813-2D4B5F566CAD}" xr6:coauthVersionLast="47" xr6:coauthVersionMax="47" xr10:uidLastSave="{FAE3669E-07A1-4057-9849-74D76CAE1BF5}"/>
  <bookViews>
    <workbookView xWindow="-110" yWindow="-110" windowWidth="19420" windowHeight="10300" xr2:uid="{28142583-A88D-418F-A634-240A71E90804}"/>
  </bookViews>
  <sheets>
    <sheet name="QUANTIDADE DE ANIMA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0" i="1"/>
  <c r="H39" i="1"/>
  <c r="H38" i="1"/>
  <c r="H37" i="1"/>
  <c r="H36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36" i="1"/>
  <c r="H35" i="1"/>
  <c r="H34" i="1"/>
  <c r="H33" i="1"/>
  <c r="H32" i="1"/>
  <c r="H29" i="1"/>
  <c r="H31" i="1"/>
  <c r="H30" i="1"/>
  <c r="H28" i="1"/>
  <c r="H23" i="1"/>
  <c r="H24" i="1"/>
  <c r="D32" i="1"/>
  <c r="D28" i="1"/>
  <c r="H27" i="1"/>
  <c r="H26" i="1"/>
  <c r="H25" i="1"/>
  <c r="D27" i="1"/>
  <c r="D23" i="1"/>
  <c r="D15" i="1"/>
  <c r="D11" i="1"/>
  <c r="E7" i="1"/>
  <c r="E4" i="1" s="1"/>
  <c r="D7" i="1"/>
  <c r="F12" i="1"/>
  <c r="G4" i="1" l="1"/>
  <c r="E5" i="1"/>
  <c r="B5" i="1"/>
  <c r="G5" i="1" l="1"/>
  <c r="E6" i="1"/>
  <c r="G6" i="1" s="1"/>
  <c r="B6" i="1"/>
  <c r="B7" i="1" l="1"/>
  <c r="G7" i="1" l="1"/>
  <c r="B8" i="1"/>
  <c r="E11" i="1" s="1"/>
  <c r="E9" i="1" l="1"/>
  <c r="E10" i="1" s="1"/>
  <c r="E8" i="1"/>
  <c r="G8" i="1" s="1"/>
  <c r="B9" i="1" l="1"/>
  <c r="B10" i="1"/>
  <c r="G9" i="1"/>
  <c r="B11" i="1" l="1"/>
  <c r="G10" i="1"/>
  <c r="B12" i="1" l="1"/>
  <c r="E15" i="1" s="1"/>
  <c r="E12" i="1" s="1"/>
  <c r="E13" i="1" s="1"/>
  <c r="E14" i="1" s="1"/>
  <c r="B13" i="1" l="1"/>
  <c r="G12" i="1"/>
  <c r="G11" i="1"/>
  <c r="B14" i="1" l="1"/>
  <c r="G13" i="1"/>
  <c r="B15" i="1" l="1"/>
  <c r="G14" i="1"/>
  <c r="B16" i="1" l="1"/>
  <c r="E19" i="1" s="1"/>
  <c r="E16" i="1" s="1"/>
  <c r="E17" i="1" s="1"/>
  <c r="E18" i="1" s="1"/>
  <c r="G15" i="1"/>
  <c r="B17" i="1" l="1"/>
  <c r="G16" i="1"/>
  <c r="B18" i="1" l="1"/>
  <c r="G17" i="1"/>
  <c r="B19" i="1" l="1"/>
  <c r="G18" i="1"/>
  <c r="B20" i="1" l="1"/>
  <c r="E23" i="1" s="1"/>
  <c r="G19" i="1"/>
  <c r="B24" i="1" l="1"/>
  <c r="E27" i="1" s="1"/>
  <c r="E20" i="1"/>
  <c r="E22" i="1" l="1"/>
  <c r="E21" i="1"/>
  <c r="E26" i="1"/>
  <c r="B27" i="1"/>
  <c r="E24" i="1"/>
  <c r="G20" i="1"/>
  <c r="B21" i="1"/>
  <c r="I27" i="1"/>
  <c r="B28" i="1"/>
  <c r="E28" i="1" s="1"/>
  <c r="B22" i="1"/>
  <c r="G21" i="1"/>
  <c r="I28" i="1" l="1"/>
  <c r="E31" i="1"/>
  <c r="E30" i="1"/>
  <c r="E29" i="1"/>
  <c r="B26" i="1"/>
  <c r="I26" i="1"/>
  <c r="I24" i="1"/>
  <c r="E25" i="1"/>
  <c r="B23" i="1"/>
  <c r="I23" i="1" s="1"/>
  <c r="G22" i="1"/>
  <c r="B25" i="1" l="1"/>
  <c r="I25" i="1"/>
  <c r="B29" i="1"/>
  <c r="I29" i="1"/>
  <c r="B30" i="1"/>
  <c r="I30" i="1"/>
  <c r="B31" i="1"/>
  <c r="B32" i="1"/>
  <c r="E32" i="1" s="1"/>
  <c r="I31" i="1"/>
  <c r="I32" i="1" l="1"/>
  <c r="E33" i="1"/>
  <c r="B33" i="1" l="1"/>
  <c r="E34" i="1"/>
  <c r="I33" i="1"/>
  <c r="B34" i="1" l="1"/>
  <c r="E35" i="1"/>
  <c r="I34" i="1"/>
  <c r="B36" i="1" l="1"/>
  <c r="E36" i="1" s="1"/>
  <c r="B35" i="1"/>
  <c r="I35" i="1"/>
  <c r="I36" i="1" l="1"/>
  <c r="E37" i="1"/>
  <c r="E38" i="1" l="1"/>
  <c r="B37" i="1"/>
  <c r="I37" i="1"/>
  <c r="I38" i="1" l="1"/>
  <c r="B38" i="1"/>
  <c r="E39" i="1"/>
  <c r="B39" i="1" l="1"/>
  <c r="B40" i="1"/>
  <c r="E40" i="1" s="1"/>
  <c r="I39" i="1"/>
  <c r="E41" i="1" l="1"/>
  <c r="I40" i="1"/>
  <c r="I41" i="1" l="1"/>
  <c r="B41" i="1"/>
  <c r="E42" i="1"/>
  <c r="I42" i="1" l="1"/>
  <c r="E43" i="1"/>
  <c r="B42" i="1"/>
  <c r="B44" i="1" l="1"/>
  <c r="E44" i="1" s="1"/>
  <c r="B43" i="1"/>
  <c r="I43" i="1"/>
  <c r="I44" i="1" l="1"/>
  <c r="E45" i="1"/>
  <c r="I45" i="1" l="1"/>
  <c r="B45" i="1"/>
  <c r="E46" i="1"/>
  <c r="B46" i="1" l="1"/>
  <c r="E47" i="1"/>
  <c r="I46" i="1"/>
  <c r="I47" i="1" l="1"/>
  <c r="B47" i="1"/>
  <c r="B48" i="1"/>
  <c r="E48" i="1" s="1"/>
  <c r="I48" i="1" l="1"/>
  <c r="E49" i="1"/>
  <c r="I49" i="1" l="1"/>
  <c r="B49" i="1"/>
  <c r="E50" i="1"/>
  <c r="E51" i="1" l="1"/>
  <c r="B50" i="1"/>
  <c r="I50" i="1"/>
  <c r="B52" i="1" l="1"/>
  <c r="E52" i="1" s="1"/>
  <c r="B51" i="1"/>
  <c r="I51" i="1"/>
  <c r="I52" i="1" l="1"/>
  <c r="E53" i="1"/>
  <c r="E54" i="1" l="1"/>
  <c r="B53" i="1"/>
  <c r="I53" i="1"/>
  <c r="B54" i="1" l="1"/>
  <c r="E55" i="1"/>
  <c r="I54" i="1"/>
  <c r="B56" i="1" l="1"/>
  <c r="E56" i="1" s="1"/>
  <c r="B55" i="1"/>
  <c r="I55" i="1"/>
  <c r="I56" i="1" l="1"/>
  <c r="E57" i="1"/>
  <c r="E58" i="1" l="1"/>
  <c r="B57" i="1"/>
  <c r="I57" i="1"/>
  <c r="B58" i="1" l="1"/>
  <c r="E59" i="1"/>
  <c r="I58" i="1"/>
  <c r="B60" i="1" l="1"/>
  <c r="E60" i="1" s="1"/>
  <c r="B59" i="1"/>
  <c r="I59" i="1"/>
  <c r="I60" i="1" l="1"/>
  <c r="E61" i="1"/>
  <c r="E62" i="1" l="1"/>
  <c r="B61" i="1"/>
  <c r="I61" i="1"/>
  <c r="B62" i="1" l="1"/>
  <c r="E63" i="1"/>
  <c r="I62" i="1"/>
  <c r="B64" i="1" l="1"/>
  <c r="E64" i="1" s="1"/>
  <c r="B63" i="1"/>
  <c r="I63" i="1"/>
  <c r="E65" i="1" l="1"/>
  <c r="I64" i="1"/>
  <c r="B65" i="1" l="1"/>
  <c r="E66" i="1"/>
  <c r="I65" i="1"/>
  <c r="B66" i="1" l="1"/>
  <c r="E67" i="1"/>
  <c r="I66" i="1"/>
  <c r="I67" i="1" l="1"/>
  <c r="B67" i="1"/>
  <c r="B68" i="1"/>
  <c r="E68" i="1" s="1"/>
  <c r="E69" i="1" l="1"/>
  <c r="I68" i="1"/>
  <c r="I69" i="1" l="1"/>
  <c r="E70" i="1"/>
  <c r="B69" i="1"/>
  <c r="I70" i="1" l="1"/>
  <c r="E71" i="1"/>
  <c r="B70" i="1"/>
  <c r="B72" i="1" l="1"/>
  <c r="E72" i="1" s="1"/>
  <c r="B71" i="1"/>
  <c r="I71" i="1"/>
  <c r="E73" i="1" l="1"/>
  <c r="I72" i="1"/>
  <c r="E74" i="1" l="1"/>
  <c r="B73" i="1"/>
  <c r="I73" i="1"/>
  <c r="E75" i="1" l="1"/>
  <c r="B74" i="1"/>
  <c r="I74" i="1"/>
  <c r="B75" i="1" l="1"/>
  <c r="B76" i="1"/>
  <c r="E76" i="1" s="1"/>
  <c r="I75" i="1"/>
  <c r="I76" i="1" l="1"/>
  <c r="E77" i="1"/>
  <c r="B77" i="1" l="1"/>
  <c r="E78" i="1"/>
  <c r="I77" i="1"/>
  <c r="B78" i="1" l="1"/>
  <c r="E79" i="1"/>
  <c r="I78" i="1"/>
  <c r="B80" i="1" l="1"/>
  <c r="E80" i="1" s="1"/>
  <c r="B79" i="1"/>
  <c r="I79" i="1"/>
  <c r="E81" i="1" l="1"/>
  <c r="I80" i="1"/>
  <c r="B81" i="1" l="1"/>
  <c r="E82" i="1"/>
  <c r="I81" i="1"/>
  <c r="E83" i="1" l="1"/>
  <c r="B82" i="1"/>
  <c r="I82" i="1"/>
  <c r="B84" i="1" l="1"/>
  <c r="E84" i="1" s="1"/>
  <c r="B83" i="1"/>
  <c r="I83" i="1"/>
  <c r="E85" i="1" l="1"/>
  <c r="I84" i="1"/>
  <c r="E86" i="1" l="1"/>
  <c r="B85" i="1"/>
  <c r="I85" i="1"/>
  <c r="I86" i="1" l="1"/>
  <c r="B86" i="1"/>
  <c r="E87" i="1"/>
  <c r="B88" i="1" l="1"/>
  <c r="E88" i="1" s="1"/>
  <c r="B87" i="1"/>
  <c r="I87" i="1"/>
  <c r="E89" i="1" l="1"/>
  <c r="I88" i="1"/>
  <c r="E90" i="1" l="1"/>
  <c r="B89" i="1"/>
  <c r="I89" i="1"/>
  <c r="B90" i="1" l="1"/>
  <c r="E91" i="1"/>
  <c r="I90" i="1"/>
  <c r="B92" i="1" l="1"/>
  <c r="E92" i="1" s="1"/>
  <c r="B91" i="1"/>
  <c r="I91" i="1"/>
  <c r="I92" i="1" l="1"/>
  <c r="E93" i="1"/>
  <c r="I93" i="1" l="1"/>
  <c r="E94" i="1"/>
  <c r="B93" i="1"/>
  <c r="E95" i="1" l="1"/>
  <c r="I94" i="1"/>
  <c r="B94" i="1"/>
  <c r="B96" i="1" l="1"/>
  <c r="E96" i="1" s="1"/>
  <c r="B95" i="1"/>
  <c r="I95" i="1"/>
  <c r="I96" i="1" l="1"/>
  <c r="E97" i="1"/>
  <c r="B97" i="1" l="1"/>
  <c r="I97" i="1"/>
  <c r="E98" i="1"/>
  <c r="I98" i="1" l="1"/>
  <c r="B98" i="1"/>
  <c r="E99" i="1"/>
  <c r="I99" i="1" l="1"/>
  <c r="B100" i="1"/>
  <c r="E100" i="1" s="1"/>
  <c r="B99" i="1"/>
  <c r="I100" i="1" l="1"/>
  <c r="E101" i="1"/>
  <c r="E102" i="1" l="1"/>
  <c r="B101" i="1"/>
  <c r="I101" i="1"/>
  <c r="B102" i="1" l="1"/>
  <c r="I102" i="1"/>
  <c r="E103" i="1"/>
  <c r="B103" i="1" l="1"/>
  <c r="I103" i="1"/>
</calcChain>
</file>

<file path=xl/sharedStrings.xml><?xml version="1.0" encoding="utf-8"?>
<sst xmlns="http://schemas.openxmlformats.org/spreadsheetml/2006/main" count="13" uniqueCount="13">
  <si>
    <t>Nº de Animais</t>
  </si>
  <si>
    <t>Mortalidade acumulada (%)</t>
  </si>
  <si>
    <t>Animais</t>
  </si>
  <si>
    <t>Produção</t>
  </si>
  <si>
    <t>Produção (%)</t>
  </si>
  <si>
    <t>Ovos/dia</t>
  </si>
  <si>
    <t>Ovos/Semana</t>
  </si>
  <si>
    <t>Necessidade</t>
  </si>
  <si>
    <t xml:space="preserve">Excedente </t>
  </si>
  <si>
    <t>Semanas</t>
  </si>
  <si>
    <t>Consumo (kg)/Aves</t>
  </si>
  <si>
    <t>Consumo total (kg)</t>
  </si>
  <si>
    <t>INICIO DA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</si>
</sst>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4" fontId="0" fillId="3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66" fontId="0" fillId="3" borderId="0" xfId="0" applyNumberFormat="1" applyFill="1"/>
    <xf numFmtId="166" fontId="0" fillId="3" borderId="1" xfId="0" applyNumberFormat="1" applyFill="1" applyBorder="1"/>
    <xf numFmtId="166" fontId="0" fillId="2" borderId="1" xfId="0" applyNumberFormat="1" applyFill="1" applyBorder="1"/>
    <xf numFmtId="166" fontId="0" fillId="2" borderId="0" xfId="0" applyNumberFormat="1" applyFill="1"/>
    <xf numFmtId="166" fontId="0" fillId="0" borderId="0" xfId="0" applyNumberFormat="1"/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16E4-0B09-489E-8330-AB21A01C3183}">
  <dimension ref="A2:L103"/>
  <sheetViews>
    <sheetView tabSelected="1" topLeftCell="A10" workbookViewId="0">
      <selection activeCell="A4" sqref="A4"/>
    </sheetView>
  </sheetViews>
  <sheetFormatPr defaultRowHeight="14.5" x14ac:dyDescent="0.35"/>
  <cols>
    <col min="1" max="1" width="19.1796875" bestFit="1" customWidth="1"/>
    <col min="2" max="2" width="13.54296875" style="2" bestFit="1" customWidth="1"/>
    <col min="3" max="3" width="13.54296875" customWidth="1"/>
    <col min="4" max="4" width="25.6328125" bestFit="1" customWidth="1"/>
    <col min="5" max="5" width="8" bestFit="1" customWidth="1"/>
    <col min="6" max="6" width="18.453125" bestFit="1" customWidth="1"/>
    <col min="7" max="7" width="18.453125" customWidth="1"/>
    <col min="8" max="8" width="13.08984375" style="23" bestFit="1" customWidth="1"/>
    <col min="9" max="9" width="8.6328125" style="18" bestFit="1" customWidth="1"/>
    <col min="10" max="10" width="10.26953125" bestFit="1" customWidth="1"/>
    <col min="11" max="11" width="11.7265625" bestFit="1" customWidth="1"/>
    <col min="12" max="12" width="10.6328125" bestFit="1" customWidth="1"/>
  </cols>
  <sheetData>
    <row r="2" spans="2:12" ht="15.5" x14ac:dyDescent="0.35">
      <c r="B2" s="24" t="s">
        <v>0</v>
      </c>
      <c r="C2" s="27" t="s">
        <v>9</v>
      </c>
      <c r="D2" s="27" t="s">
        <v>1</v>
      </c>
      <c r="E2" s="27" t="s">
        <v>2</v>
      </c>
      <c r="F2" s="27" t="s">
        <v>10</v>
      </c>
      <c r="G2" s="27" t="s">
        <v>11</v>
      </c>
      <c r="H2" s="29" t="s">
        <v>4</v>
      </c>
      <c r="I2" s="24" t="s">
        <v>5</v>
      </c>
      <c r="J2" s="26" t="s">
        <v>6</v>
      </c>
      <c r="K2" s="26"/>
      <c r="L2" s="26"/>
    </row>
    <row r="3" spans="2:12" ht="15.5" x14ac:dyDescent="0.35">
      <c r="B3" s="25"/>
      <c r="C3" s="28"/>
      <c r="D3" s="28"/>
      <c r="E3" s="28"/>
      <c r="F3" s="28"/>
      <c r="G3" s="28"/>
      <c r="H3" s="30"/>
      <c r="I3" s="25"/>
      <c r="J3" s="1" t="s">
        <v>3</v>
      </c>
      <c r="K3" s="1" t="s">
        <v>7</v>
      </c>
      <c r="L3" s="1" t="s">
        <v>8</v>
      </c>
    </row>
    <row r="4" spans="2:12" x14ac:dyDescent="0.35">
      <c r="B4" s="4">
        <v>10000</v>
      </c>
      <c r="C4" s="3">
        <v>1</v>
      </c>
      <c r="D4" s="3"/>
      <c r="E4" s="4">
        <f>E7</f>
        <v>9920</v>
      </c>
      <c r="F4" s="3">
        <v>1.4E-2</v>
      </c>
      <c r="G4" s="5">
        <f>E4*F4*(7)</f>
        <v>972.16</v>
      </c>
      <c r="H4" s="19"/>
      <c r="I4" s="14"/>
      <c r="J4" s="3"/>
      <c r="K4" s="3"/>
      <c r="L4" s="3"/>
    </row>
    <row r="5" spans="2:12" x14ac:dyDescent="0.35">
      <c r="B5" s="4">
        <f t="shared" ref="B5:B24" si="0">E4</f>
        <v>9920</v>
      </c>
      <c r="C5" s="3">
        <v>2</v>
      </c>
      <c r="D5" s="3"/>
      <c r="E5" s="4">
        <f>E4</f>
        <v>9920</v>
      </c>
      <c r="F5" s="3">
        <v>1.9E-2</v>
      </c>
      <c r="G5" s="5">
        <f t="shared" ref="G5:G22" si="1">E5*F5*(7)</f>
        <v>1319.36</v>
      </c>
      <c r="H5" s="19"/>
      <c r="I5" s="14"/>
      <c r="J5" s="3"/>
      <c r="K5" s="3"/>
      <c r="L5" s="3"/>
    </row>
    <row r="6" spans="2:12" x14ac:dyDescent="0.35">
      <c r="B6" s="4">
        <f t="shared" si="0"/>
        <v>9920</v>
      </c>
      <c r="C6" s="3">
        <v>3</v>
      </c>
      <c r="D6" s="3"/>
      <c r="E6" s="4">
        <f>E5</f>
        <v>9920</v>
      </c>
      <c r="F6" s="3">
        <v>2.3E-2</v>
      </c>
      <c r="G6" s="5">
        <f t="shared" si="1"/>
        <v>1597.12</v>
      </c>
      <c r="H6" s="19"/>
      <c r="I6" s="14"/>
      <c r="J6" s="3"/>
      <c r="K6" s="3"/>
      <c r="L6" s="3"/>
    </row>
    <row r="7" spans="2:12" x14ac:dyDescent="0.35">
      <c r="B7" s="6">
        <f t="shared" si="0"/>
        <v>9920</v>
      </c>
      <c r="C7" s="7">
        <v>4</v>
      </c>
      <c r="D7" s="7">
        <f>0.8/100</f>
        <v>8.0000000000000002E-3</v>
      </c>
      <c r="E7" s="6">
        <f>B4-(B4*D7)</f>
        <v>9920</v>
      </c>
      <c r="F7" s="7">
        <v>2.8000000000000001E-2</v>
      </c>
      <c r="G7" s="8">
        <f t="shared" si="1"/>
        <v>1944.32</v>
      </c>
      <c r="H7" s="20"/>
      <c r="I7" s="15"/>
      <c r="J7" s="7"/>
      <c r="K7" s="7"/>
      <c r="L7" s="7"/>
    </row>
    <row r="8" spans="2:12" x14ac:dyDescent="0.35">
      <c r="B8" s="4">
        <f t="shared" si="0"/>
        <v>9920</v>
      </c>
      <c r="C8" s="3">
        <v>5</v>
      </c>
      <c r="D8" s="3"/>
      <c r="E8" s="4">
        <f>E11</f>
        <v>9870.4</v>
      </c>
      <c r="F8" s="3">
        <v>3.2000000000000001E-2</v>
      </c>
      <c r="G8" s="5">
        <f t="shared" si="1"/>
        <v>2210.9695999999999</v>
      </c>
      <c r="H8" s="19"/>
      <c r="I8" s="14"/>
      <c r="J8" s="3"/>
      <c r="K8" s="3"/>
      <c r="L8" s="3"/>
    </row>
    <row r="9" spans="2:12" x14ac:dyDescent="0.35">
      <c r="B9" s="4">
        <f t="shared" si="0"/>
        <v>9870.4</v>
      </c>
      <c r="C9" s="3">
        <v>6</v>
      </c>
      <c r="D9" s="3"/>
      <c r="E9" s="4">
        <f>E11</f>
        <v>9870.4</v>
      </c>
      <c r="F9" s="3">
        <v>3.6999999999999998E-2</v>
      </c>
      <c r="G9" s="5">
        <f t="shared" si="1"/>
        <v>2556.4335999999998</v>
      </c>
      <c r="H9" s="19"/>
      <c r="I9" s="14"/>
      <c r="J9" s="3"/>
      <c r="K9" s="3"/>
      <c r="L9" s="3"/>
    </row>
    <row r="10" spans="2:12" x14ac:dyDescent="0.35">
      <c r="B10" s="4">
        <f t="shared" si="0"/>
        <v>9870.4</v>
      </c>
      <c r="C10" s="3">
        <v>7</v>
      </c>
      <c r="D10" s="3"/>
      <c r="E10" s="4">
        <f>E9</f>
        <v>9870.4</v>
      </c>
      <c r="F10" s="3">
        <v>4.1000000000000002E-2</v>
      </c>
      <c r="G10" s="5">
        <f t="shared" si="1"/>
        <v>2832.8047999999999</v>
      </c>
      <c r="H10" s="19"/>
      <c r="I10" s="14"/>
      <c r="J10" s="3"/>
      <c r="K10" s="3"/>
      <c r="L10" s="3"/>
    </row>
    <row r="11" spans="2:12" x14ac:dyDescent="0.35">
      <c r="B11" s="6">
        <f t="shared" si="0"/>
        <v>9870.4</v>
      </c>
      <c r="C11" s="7">
        <v>8</v>
      </c>
      <c r="D11" s="7">
        <f>0.5/100</f>
        <v>5.0000000000000001E-3</v>
      </c>
      <c r="E11" s="6">
        <f>(B8-(B8*D11))</f>
        <v>9870.4</v>
      </c>
      <c r="F11" s="7">
        <v>4.5999999999999999E-2</v>
      </c>
      <c r="G11" s="8">
        <f t="shared" si="1"/>
        <v>3178.2687999999998</v>
      </c>
      <c r="H11" s="20"/>
      <c r="I11" s="15"/>
      <c r="J11" s="7"/>
      <c r="K11" s="7"/>
      <c r="L11" s="7"/>
    </row>
    <row r="12" spans="2:12" x14ac:dyDescent="0.35">
      <c r="B12" s="4">
        <f t="shared" si="0"/>
        <v>9870.4</v>
      </c>
      <c r="C12" s="3">
        <v>9</v>
      </c>
      <c r="D12" s="3"/>
      <c r="E12" s="4">
        <f>E15</f>
        <v>9821.0479999999989</v>
      </c>
      <c r="F12" s="3">
        <f>51/1000</f>
        <v>5.0999999999999997E-2</v>
      </c>
      <c r="G12" s="5">
        <f t="shared" si="1"/>
        <v>3506.1141359999992</v>
      </c>
      <c r="H12" s="19"/>
      <c r="I12" s="14"/>
      <c r="J12" s="3"/>
      <c r="K12" s="3"/>
      <c r="L12" s="3"/>
    </row>
    <row r="13" spans="2:12" x14ac:dyDescent="0.35">
      <c r="B13" s="4">
        <f t="shared" si="0"/>
        <v>9821.0479999999989</v>
      </c>
      <c r="C13" s="3">
        <v>10</v>
      </c>
      <c r="D13" s="3"/>
      <c r="E13" s="4">
        <f>E12</f>
        <v>9821.0479999999989</v>
      </c>
      <c r="F13" s="3">
        <v>5.6000000000000001E-2</v>
      </c>
      <c r="G13" s="5">
        <f t="shared" si="1"/>
        <v>3849.8508159999992</v>
      </c>
      <c r="H13" s="19"/>
      <c r="I13" s="14"/>
      <c r="J13" s="3"/>
      <c r="K13" s="3"/>
      <c r="L13" s="3"/>
    </row>
    <row r="14" spans="2:12" x14ac:dyDescent="0.35">
      <c r="B14" s="4">
        <f t="shared" si="0"/>
        <v>9821.0479999999989</v>
      </c>
      <c r="C14" s="3">
        <v>11</v>
      </c>
      <c r="D14" s="3"/>
      <c r="E14" s="4">
        <f>E13</f>
        <v>9821.0479999999989</v>
      </c>
      <c r="F14" s="3">
        <v>6.0999999999999999E-2</v>
      </c>
      <c r="G14" s="5">
        <f t="shared" si="1"/>
        <v>4193.5874959999992</v>
      </c>
      <c r="H14" s="19"/>
      <c r="I14" s="14"/>
      <c r="J14" s="3"/>
      <c r="K14" s="3"/>
      <c r="L14" s="3"/>
    </row>
    <row r="15" spans="2:12" x14ac:dyDescent="0.35">
      <c r="B15" s="6">
        <f t="shared" si="0"/>
        <v>9821.0479999999989</v>
      </c>
      <c r="C15" s="7">
        <v>12</v>
      </c>
      <c r="D15" s="7">
        <f>0.5/100</f>
        <v>5.0000000000000001E-3</v>
      </c>
      <c r="E15" s="6">
        <f>(B12-(B12*D15))</f>
        <v>9821.0479999999989</v>
      </c>
      <c r="F15" s="7">
        <v>6.5000000000000002E-2</v>
      </c>
      <c r="G15" s="8">
        <f t="shared" si="1"/>
        <v>4468.5768399999997</v>
      </c>
      <c r="H15" s="20"/>
      <c r="I15" s="15"/>
      <c r="J15" s="7"/>
      <c r="K15" s="7"/>
      <c r="L15" s="7"/>
    </row>
    <row r="16" spans="2:12" x14ac:dyDescent="0.35">
      <c r="B16" s="4">
        <f t="shared" si="0"/>
        <v>9821.0479999999989</v>
      </c>
      <c r="C16" s="3">
        <v>13</v>
      </c>
      <c r="D16" s="3"/>
      <c r="E16" s="4">
        <f>E19</f>
        <v>9329.9955999999984</v>
      </c>
      <c r="F16" s="3">
        <v>7.0000000000000007E-2</v>
      </c>
      <c r="G16" s="5">
        <f t="shared" si="1"/>
        <v>4571.6978440000003</v>
      </c>
      <c r="H16" s="19"/>
      <c r="I16" s="14"/>
      <c r="J16" s="3"/>
      <c r="K16" s="3"/>
      <c r="L16" s="3"/>
    </row>
    <row r="17" spans="1:12" x14ac:dyDescent="0.35">
      <c r="B17" s="4">
        <f t="shared" si="0"/>
        <v>9329.9955999999984</v>
      </c>
      <c r="C17" s="3">
        <v>14</v>
      </c>
      <c r="D17" s="3"/>
      <c r="E17" s="4">
        <f>E16</f>
        <v>9329.9955999999984</v>
      </c>
      <c r="F17" s="3">
        <v>7.3999999999999996E-2</v>
      </c>
      <c r="G17" s="5">
        <f t="shared" si="1"/>
        <v>4832.9377207999987</v>
      </c>
      <c r="H17" s="19"/>
      <c r="I17" s="14"/>
      <c r="J17" s="3"/>
      <c r="K17" s="3"/>
      <c r="L17" s="3"/>
    </row>
    <row r="18" spans="1:12" x14ac:dyDescent="0.35">
      <c r="B18" s="4">
        <f t="shared" si="0"/>
        <v>9329.9955999999984</v>
      </c>
      <c r="C18" s="3">
        <v>15</v>
      </c>
      <c r="D18" s="3"/>
      <c r="E18" s="4">
        <f>E17</f>
        <v>9329.9955999999984</v>
      </c>
      <c r="F18" s="3">
        <v>7.9000000000000001E-2</v>
      </c>
      <c r="G18" s="5">
        <f t="shared" si="1"/>
        <v>5159.4875667999995</v>
      </c>
      <c r="H18" s="19"/>
      <c r="I18" s="14"/>
      <c r="J18" s="3"/>
      <c r="K18" s="3"/>
      <c r="L18" s="3"/>
    </row>
    <row r="19" spans="1:12" x14ac:dyDescent="0.35">
      <c r="B19" s="6">
        <f t="shared" si="0"/>
        <v>9329.9955999999984</v>
      </c>
      <c r="C19" s="7">
        <v>16</v>
      </c>
      <c r="D19" s="7">
        <v>0.05</v>
      </c>
      <c r="E19" s="6">
        <f>(B16-(B16*D19))</f>
        <v>9329.9955999999984</v>
      </c>
      <c r="F19" s="7">
        <v>8.3000000000000004E-2</v>
      </c>
      <c r="G19" s="8">
        <f t="shared" si="1"/>
        <v>5420.7274435999998</v>
      </c>
      <c r="H19" s="20"/>
      <c r="I19" s="15"/>
      <c r="J19" s="7"/>
      <c r="K19" s="7"/>
      <c r="L19" s="7"/>
    </row>
    <row r="20" spans="1:12" x14ac:dyDescent="0.35">
      <c r="B20" s="4">
        <f t="shared" si="0"/>
        <v>9329.9955999999984</v>
      </c>
      <c r="C20" s="3">
        <v>17</v>
      </c>
      <c r="D20" s="3"/>
      <c r="E20" s="4">
        <f>E23</f>
        <v>9283.3456219999989</v>
      </c>
      <c r="F20" s="3">
        <v>8.6999999999999994E-2</v>
      </c>
      <c r="G20" s="5">
        <f t="shared" si="1"/>
        <v>5653.5574837979984</v>
      </c>
      <c r="H20" s="19"/>
      <c r="I20" s="14"/>
      <c r="J20" s="3"/>
      <c r="K20" s="3"/>
      <c r="L20" s="3"/>
    </row>
    <row r="21" spans="1:12" x14ac:dyDescent="0.35">
      <c r="B21" s="4">
        <f t="shared" si="0"/>
        <v>9283.3456219999989</v>
      </c>
      <c r="C21" s="3">
        <v>18</v>
      </c>
      <c r="D21" s="3"/>
      <c r="E21" s="4">
        <f>E20</f>
        <v>9283.3456219999989</v>
      </c>
      <c r="F21" s="3">
        <v>9.1999999999999998E-2</v>
      </c>
      <c r="G21" s="5">
        <f t="shared" si="1"/>
        <v>5978.4745805679986</v>
      </c>
      <c r="H21" s="19"/>
      <c r="I21" s="14"/>
      <c r="J21" s="3"/>
      <c r="K21" s="3"/>
      <c r="L21" s="3"/>
    </row>
    <row r="22" spans="1:12" x14ac:dyDescent="0.35">
      <c r="B22" s="4">
        <f t="shared" si="0"/>
        <v>9283.3456219999989</v>
      </c>
      <c r="C22" s="3">
        <v>19</v>
      </c>
      <c r="D22" s="3"/>
      <c r="E22" s="4">
        <f>E20</f>
        <v>9283.3456219999989</v>
      </c>
      <c r="F22" s="3">
        <v>9.6000000000000002E-2</v>
      </c>
      <c r="G22" s="5">
        <f t="shared" si="1"/>
        <v>6238.4082579839996</v>
      </c>
      <c r="H22" s="19"/>
      <c r="I22" s="14"/>
      <c r="J22" s="3"/>
      <c r="K22" s="3"/>
      <c r="L22" s="3"/>
    </row>
    <row r="23" spans="1:12" x14ac:dyDescent="0.35">
      <c r="A23" t="s">
        <v>12</v>
      </c>
      <c r="B23" s="9">
        <f t="shared" si="0"/>
        <v>9283.3456219999989</v>
      </c>
      <c r="C23" s="10">
        <v>20</v>
      </c>
      <c r="D23" s="10">
        <f>0.5/100</f>
        <v>5.0000000000000001E-3</v>
      </c>
      <c r="E23" s="9">
        <f>B20-(B20*D23)</f>
        <v>9283.3456219999989</v>
      </c>
      <c r="F23" s="10">
        <v>0.1</v>
      </c>
      <c r="G23" s="11"/>
      <c r="H23" s="21">
        <f>0.52/100</f>
        <v>5.1999999999999998E-3</v>
      </c>
      <c r="I23" s="16">
        <f>H23*E23</f>
        <v>48.273397234399994</v>
      </c>
      <c r="J23" s="10"/>
      <c r="K23" s="10"/>
      <c r="L23" s="10"/>
    </row>
    <row r="24" spans="1:12" x14ac:dyDescent="0.35">
      <c r="B24" s="12">
        <f t="shared" si="0"/>
        <v>9283.3456219999989</v>
      </c>
      <c r="C24" s="13">
        <v>21</v>
      </c>
      <c r="D24" s="13"/>
      <c r="E24" s="12">
        <f>E27</f>
        <v>9236.928893889999</v>
      </c>
      <c r="F24" s="13">
        <v>0.104</v>
      </c>
      <c r="G24" s="13"/>
      <c r="H24" s="22">
        <f>0.81/100</f>
        <v>8.1000000000000013E-3</v>
      </c>
      <c r="I24" s="17">
        <f t="shared" ref="I24:I40" si="2">E24*H24</f>
        <v>74.81912404050901</v>
      </c>
      <c r="J24" s="13"/>
      <c r="K24" s="13"/>
      <c r="L24" s="13"/>
    </row>
    <row r="25" spans="1:12" x14ac:dyDescent="0.35">
      <c r="B25" s="12">
        <f>E25</f>
        <v>9236.928893889999</v>
      </c>
      <c r="C25" s="13">
        <v>22</v>
      </c>
      <c r="D25" s="13"/>
      <c r="E25" s="12">
        <f>E24</f>
        <v>9236.928893889999</v>
      </c>
      <c r="F25" s="13">
        <v>0.108</v>
      </c>
      <c r="G25" s="13"/>
      <c r="H25" s="22">
        <f>30.62/100</f>
        <v>0.30620000000000003</v>
      </c>
      <c r="I25" s="17">
        <f t="shared" si="2"/>
        <v>2828.3476273091178</v>
      </c>
      <c r="J25" s="13"/>
      <c r="K25" s="13"/>
      <c r="L25" s="13"/>
    </row>
    <row r="26" spans="1:12" x14ac:dyDescent="0.35">
      <c r="B26" s="12">
        <f t="shared" ref="B26:B27" si="3">E26</f>
        <v>9236.928893889999</v>
      </c>
      <c r="C26" s="13">
        <v>23</v>
      </c>
      <c r="D26" s="13"/>
      <c r="E26" s="12">
        <f>E27</f>
        <v>9236.928893889999</v>
      </c>
      <c r="F26" s="13">
        <v>0.111</v>
      </c>
      <c r="G26" s="13"/>
      <c r="H26" s="22">
        <f>55.35/100</f>
        <v>0.55349999999999999</v>
      </c>
      <c r="I26" s="17">
        <f t="shared" si="2"/>
        <v>5112.6401427681139</v>
      </c>
      <c r="J26" s="13"/>
      <c r="K26" s="13"/>
      <c r="L26" s="13"/>
    </row>
    <row r="27" spans="1:12" x14ac:dyDescent="0.35">
      <c r="B27" s="9">
        <f t="shared" si="3"/>
        <v>9236.928893889999</v>
      </c>
      <c r="C27" s="10">
        <v>24</v>
      </c>
      <c r="D27" s="10">
        <f>0.5/100</f>
        <v>5.0000000000000001E-3</v>
      </c>
      <c r="E27" s="9">
        <f>(B24-(B24*D27))</f>
        <v>9236.928893889999</v>
      </c>
      <c r="F27" s="10">
        <v>0.113</v>
      </c>
      <c r="G27" s="10"/>
      <c r="H27" s="21">
        <f>74.56/100</f>
        <v>0.74560000000000004</v>
      </c>
      <c r="I27" s="16">
        <f t="shared" si="2"/>
        <v>6887.0541832843837</v>
      </c>
      <c r="J27" s="10"/>
      <c r="K27" s="10"/>
      <c r="L27" s="10"/>
    </row>
    <row r="28" spans="1:12" x14ac:dyDescent="0.35">
      <c r="B28" s="12">
        <f>E27</f>
        <v>9236.928893889999</v>
      </c>
      <c r="C28" s="13">
        <v>25</v>
      </c>
      <c r="D28" s="13">
        <f>0.5/100</f>
        <v>5.0000000000000001E-3</v>
      </c>
      <c r="E28" s="12">
        <f>B28-(B28*D28)</f>
        <v>9190.7442494205497</v>
      </c>
      <c r="F28" s="13">
        <v>0.114</v>
      </c>
      <c r="G28" s="13"/>
      <c r="H28" s="22">
        <f>84.8/100</f>
        <v>0.84799999999999998</v>
      </c>
      <c r="I28" s="17">
        <f t="shared" si="2"/>
        <v>7793.7511235086258</v>
      </c>
      <c r="J28" s="13"/>
      <c r="K28" s="13"/>
      <c r="L28" s="13"/>
    </row>
    <row r="29" spans="1:12" x14ac:dyDescent="0.35">
      <c r="B29" s="12">
        <f>E29</f>
        <v>9190.7442494205497</v>
      </c>
      <c r="C29" s="13">
        <v>26</v>
      </c>
      <c r="D29" s="13"/>
      <c r="E29" s="12">
        <f>E28</f>
        <v>9190.7442494205497</v>
      </c>
      <c r="F29" s="13">
        <v>0.115</v>
      </c>
      <c r="G29" s="13"/>
      <c r="H29" s="22">
        <f>88.85/100</f>
        <v>0.88849999999999996</v>
      </c>
      <c r="I29" s="17">
        <f t="shared" si="2"/>
        <v>8165.9762656101584</v>
      </c>
      <c r="J29" s="13"/>
      <c r="K29" s="13"/>
      <c r="L29" s="13"/>
    </row>
    <row r="30" spans="1:12" x14ac:dyDescent="0.35">
      <c r="B30" s="12">
        <f t="shared" ref="B30:B31" si="4">E30</f>
        <v>9190.7442494205497</v>
      </c>
      <c r="C30" s="13">
        <v>27</v>
      </c>
      <c r="D30" s="13"/>
      <c r="E30" s="12">
        <f>E28</f>
        <v>9190.7442494205497</v>
      </c>
      <c r="F30" s="13">
        <v>0.115</v>
      </c>
      <c r="G30" s="13"/>
      <c r="H30" s="22">
        <f>90.45/100</f>
        <v>0.90450000000000008</v>
      </c>
      <c r="I30" s="17">
        <f t="shared" si="2"/>
        <v>8313.0281736008874</v>
      </c>
      <c r="J30" s="13"/>
      <c r="K30" s="13"/>
      <c r="L30" s="13"/>
    </row>
    <row r="31" spans="1:12" x14ac:dyDescent="0.35">
      <c r="B31" s="9">
        <f t="shared" si="4"/>
        <v>9190.7442494205497</v>
      </c>
      <c r="C31" s="10">
        <v>28</v>
      </c>
      <c r="D31" s="10"/>
      <c r="E31" s="9">
        <f>E28</f>
        <v>9190.7442494205497</v>
      </c>
      <c r="F31" s="10">
        <v>0.115</v>
      </c>
      <c r="G31" s="10"/>
      <c r="H31" s="21">
        <f>90.71/100</f>
        <v>0.90709999999999991</v>
      </c>
      <c r="I31" s="16">
        <f t="shared" si="2"/>
        <v>8336.9241086493803</v>
      </c>
      <c r="J31" s="10"/>
      <c r="K31" s="10"/>
      <c r="L31" s="10"/>
    </row>
    <row r="32" spans="1:12" x14ac:dyDescent="0.35">
      <c r="B32" s="12">
        <f>E31</f>
        <v>9190.7442494205497</v>
      </c>
      <c r="C32" s="13">
        <v>29</v>
      </c>
      <c r="D32" s="13">
        <f>0.5/100</f>
        <v>5.0000000000000001E-3</v>
      </c>
      <c r="E32" s="12">
        <f>B32-(B32*D32)</f>
        <v>9144.7905281734475</v>
      </c>
      <c r="F32" s="13">
        <v>0.115</v>
      </c>
      <c r="G32" s="13"/>
      <c r="H32" s="22">
        <f>90.35/100</f>
        <v>0.90349999999999997</v>
      </c>
      <c r="I32" s="17">
        <f t="shared" si="2"/>
        <v>8262.3182422047103</v>
      </c>
      <c r="J32" s="13"/>
      <c r="K32" s="13"/>
      <c r="L32" s="13"/>
    </row>
    <row r="33" spans="2:12" x14ac:dyDescent="0.35">
      <c r="B33" s="12">
        <f>E33</f>
        <v>9144.7905281734475</v>
      </c>
      <c r="C33" s="13">
        <v>30</v>
      </c>
      <c r="D33" s="13"/>
      <c r="E33" s="12">
        <f>E32</f>
        <v>9144.7905281734475</v>
      </c>
      <c r="F33" s="13">
        <v>0.115</v>
      </c>
      <c r="G33" s="13"/>
      <c r="H33" s="22">
        <f>89.73/100</f>
        <v>0.89729999999999999</v>
      </c>
      <c r="I33" s="17">
        <f t="shared" si="2"/>
        <v>8205.6205409300346</v>
      </c>
      <c r="J33" s="13"/>
      <c r="K33" s="13"/>
      <c r="L33" s="13"/>
    </row>
    <row r="34" spans="2:12" x14ac:dyDescent="0.35">
      <c r="B34" s="12">
        <f t="shared" ref="B34:B35" si="5">E34</f>
        <v>9144.7905281734475</v>
      </c>
      <c r="C34" s="13">
        <v>31</v>
      </c>
      <c r="D34" s="13"/>
      <c r="E34" s="12">
        <f>E33</f>
        <v>9144.7905281734475</v>
      </c>
      <c r="F34" s="13">
        <v>0.115</v>
      </c>
      <c r="G34" s="13"/>
      <c r="H34" s="22">
        <f>89.1/100</f>
        <v>0.8909999999999999</v>
      </c>
      <c r="I34" s="17">
        <f t="shared" si="2"/>
        <v>8148.008360602541</v>
      </c>
      <c r="J34" s="13"/>
      <c r="K34" s="13"/>
      <c r="L34" s="13"/>
    </row>
    <row r="35" spans="2:12" x14ac:dyDescent="0.35">
      <c r="B35" s="9">
        <f t="shared" si="5"/>
        <v>9144.7905281734475</v>
      </c>
      <c r="C35" s="10">
        <v>32</v>
      </c>
      <c r="D35" s="10"/>
      <c r="E35" s="9">
        <f>E34</f>
        <v>9144.7905281734475</v>
      </c>
      <c r="F35" s="10">
        <v>0.115</v>
      </c>
      <c r="G35" s="10"/>
      <c r="H35" s="21">
        <f>88.48/100</f>
        <v>0.88480000000000003</v>
      </c>
      <c r="I35" s="16">
        <f t="shared" si="2"/>
        <v>8091.3106593278662</v>
      </c>
      <c r="J35" s="10"/>
      <c r="K35" s="10"/>
      <c r="L35" s="10"/>
    </row>
    <row r="36" spans="2:12" x14ac:dyDescent="0.35">
      <c r="B36" s="12">
        <f>E35</f>
        <v>9144.7905281734475</v>
      </c>
      <c r="C36" s="13">
        <v>33</v>
      </c>
      <c r="D36" s="13">
        <f>0.5/100</f>
        <v>5.0000000000000001E-3</v>
      </c>
      <c r="E36" s="12">
        <f>B36-(B36*D36)</f>
        <v>9099.0665755325808</v>
      </c>
      <c r="F36" s="13">
        <v>0.115</v>
      </c>
      <c r="G36" s="13"/>
      <c r="H36" s="22">
        <f>87.85/100</f>
        <v>0.87849999999999995</v>
      </c>
      <c r="I36" s="17">
        <f t="shared" si="2"/>
        <v>7993.529986605372</v>
      </c>
      <c r="J36" s="13"/>
      <c r="K36" s="13"/>
      <c r="L36" s="13"/>
    </row>
    <row r="37" spans="2:12" x14ac:dyDescent="0.35">
      <c r="B37" s="12">
        <f>E37</f>
        <v>9099.0665755325808</v>
      </c>
      <c r="C37" s="13">
        <v>34</v>
      </c>
      <c r="D37" s="13"/>
      <c r="E37" s="12">
        <f>E36</f>
        <v>9099.0665755325808</v>
      </c>
      <c r="F37" s="13">
        <v>0.115</v>
      </c>
      <c r="G37" s="13"/>
      <c r="H37" s="22">
        <f>87.23/100</f>
        <v>0.87230000000000008</v>
      </c>
      <c r="I37" s="17">
        <f t="shared" si="2"/>
        <v>7937.1157738370712</v>
      </c>
      <c r="J37" s="13"/>
      <c r="K37" s="13"/>
      <c r="L37" s="13"/>
    </row>
    <row r="38" spans="2:12" x14ac:dyDescent="0.35">
      <c r="B38" s="12">
        <f t="shared" ref="B38:B39" si="6">E38</f>
        <v>9099.0665755325808</v>
      </c>
      <c r="C38" s="13">
        <v>35</v>
      </c>
      <c r="D38" s="13"/>
      <c r="E38" s="12">
        <f>E37</f>
        <v>9099.0665755325808</v>
      </c>
      <c r="F38" s="13">
        <v>0.115</v>
      </c>
      <c r="G38" s="13"/>
      <c r="H38" s="22">
        <f>86.61/100</f>
        <v>0.86609999999999998</v>
      </c>
      <c r="I38" s="17">
        <f t="shared" si="2"/>
        <v>7880.7015610687677</v>
      </c>
      <c r="J38" s="13"/>
      <c r="K38" s="13"/>
      <c r="L38" s="13"/>
    </row>
    <row r="39" spans="2:12" x14ac:dyDescent="0.35">
      <c r="B39" s="9">
        <f t="shared" si="6"/>
        <v>9099.0665755325808</v>
      </c>
      <c r="C39" s="10">
        <v>36</v>
      </c>
      <c r="D39" s="10"/>
      <c r="E39" s="9">
        <f>E38</f>
        <v>9099.0665755325808</v>
      </c>
      <c r="F39" s="10">
        <v>0.115</v>
      </c>
      <c r="G39" s="10"/>
      <c r="H39" s="21">
        <f>85.98/100</f>
        <v>0.85980000000000001</v>
      </c>
      <c r="I39" s="16">
        <f t="shared" si="2"/>
        <v>7823.3774416429133</v>
      </c>
      <c r="J39" s="10"/>
      <c r="K39" s="10"/>
      <c r="L39" s="10"/>
    </row>
    <row r="40" spans="2:12" x14ac:dyDescent="0.35">
      <c r="B40" s="12">
        <f>E39</f>
        <v>9099.0665755325808</v>
      </c>
      <c r="C40" s="13">
        <v>37</v>
      </c>
      <c r="D40" s="13"/>
      <c r="E40" s="13">
        <f>B40-(B40*D40)</f>
        <v>9099.0665755325808</v>
      </c>
      <c r="F40" s="13">
        <v>0.115</v>
      </c>
      <c r="G40" s="13"/>
      <c r="H40" s="22">
        <f>85.36/100</f>
        <v>0.85360000000000003</v>
      </c>
      <c r="I40" s="17">
        <f t="shared" si="2"/>
        <v>7766.9632288746116</v>
      </c>
      <c r="J40" s="13"/>
      <c r="K40" s="13"/>
      <c r="L40" s="13"/>
    </row>
    <row r="41" spans="2:12" x14ac:dyDescent="0.35">
      <c r="B41" s="12">
        <f>E41</f>
        <v>9099.0665755325808</v>
      </c>
      <c r="C41" s="13">
        <v>38</v>
      </c>
      <c r="D41" s="13"/>
      <c r="E41" s="13">
        <f>E40</f>
        <v>9099.0665755325808</v>
      </c>
      <c r="F41" s="13">
        <v>0.115</v>
      </c>
      <c r="G41" s="13"/>
      <c r="H41" s="22">
        <f>84.741/100</f>
        <v>0.84741</v>
      </c>
      <c r="I41" s="17">
        <f t="shared" ref="I41:I87" si="7">E41*H41</f>
        <v>7710.6400067720642</v>
      </c>
      <c r="J41" s="13"/>
      <c r="K41" s="13"/>
      <c r="L41" s="13"/>
    </row>
    <row r="42" spans="2:12" x14ac:dyDescent="0.35">
      <c r="B42" s="12">
        <f t="shared" ref="B42:B43" si="8">E42</f>
        <v>9099.0665755325808</v>
      </c>
      <c r="C42" s="13">
        <v>39</v>
      </c>
      <c r="D42" s="13"/>
      <c r="E42" s="13">
        <f>E41</f>
        <v>9099.0665755325808</v>
      </c>
      <c r="F42" s="13">
        <v>0.115</v>
      </c>
      <c r="G42" s="13"/>
      <c r="H42" s="22">
        <f>84.11/100</f>
        <v>0.84109999999999996</v>
      </c>
      <c r="I42" s="17">
        <f t="shared" si="7"/>
        <v>7653.2248966804536</v>
      </c>
      <c r="J42" s="13"/>
      <c r="K42" s="13"/>
      <c r="L42" s="13"/>
    </row>
    <row r="43" spans="2:12" x14ac:dyDescent="0.35">
      <c r="B43" s="9">
        <f t="shared" si="8"/>
        <v>9099.0665755325808</v>
      </c>
      <c r="C43" s="10">
        <v>40</v>
      </c>
      <c r="D43" s="10"/>
      <c r="E43" s="10">
        <f>E42</f>
        <v>9099.0665755325808</v>
      </c>
      <c r="F43" s="10">
        <v>0.115</v>
      </c>
      <c r="G43" s="10"/>
      <c r="H43" s="21">
        <f>83.49/100</f>
        <v>0.83489999999999998</v>
      </c>
      <c r="I43" s="16">
        <f t="shared" si="7"/>
        <v>7596.8106839121519</v>
      </c>
      <c r="J43" s="10"/>
      <c r="K43" s="10"/>
      <c r="L43" s="10"/>
    </row>
    <row r="44" spans="2:12" x14ac:dyDescent="0.35">
      <c r="B44" s="12">
        <f>E43</f>
        <v>9099.0665755325808</v>
      </c>
      <c r="C44" s="13">
        <v>41</v>
      </c>
      <c r="D44" s="13">
        <f>0.5/100</f>
        <v>5.0000000000000001E-3</v>
      </c>
      <c r="E44" s="12">
        <f>B44-(B44*D44)</f>
        <v>9053.571242654918</v>
      </c>
      <c r="F44" s="13">
        <v>0.115</v>
      </c>
      <c r="G44" s="13"/>
      <c r="H44" s="22">
        <f>82.87/100</f>
        <v>0.82869999999999999</v>
      </c>
      <c r="I44" s="17">
        <f t="shared" si="7"/>
        <v>7502.6944887881309</v>
      </c>
      <c r="J44" s="13"/>
      <c r="K44" s="13"/>
      <c r="L44" s="13"/>
    </row>
    <row r="45" spans="2:12" x14ac:dyDescent="0.35">
      <c r="B45" s="12">
        <f>E45</f>
        <v>9053.571242654918</v>
      </c>
      <c r="C45" s="13">
        <v>42</v>
      </c>
      <c r="D45" s="13"/>
      <c r="E45" s="12">
        <f>E44</f>
        <v>9053.571242654918</v>
      </c>
      <c r="F45" s="13">
        <v>0.115</v>
      </c>
      <c r="G45" s="13"/>
      <c r="H45" s="22">
        <f>82.24/100</f>
        <v>0.82239999999999991</v>
      </c>
      <c r="I45" s="17">
        <f t="shared" si="7"/>
        <v>7445.6569899594042</v>
      </c>
      <c r="J45" s="13"/>
      <c r="K45" s="13"/>
      <c r="L45" s="13"/>
    </row>
    <row r="46" spans="2:12" x14ac:dyDescent="0.35">
      <c r="B46" s="12">
        <f t="shared" ref="B46:B47" si="9">E46</f>
        <v>9053.571242654918</v>
      </c>
      <c r="C46" s="13">
        <v>43</v>
      </c>
      <c r="D46" s="13"/>
      <c r="E46" s="12">
        <f>E45</f>
        <v>9053.571242654918</v>
      </c>
      <c r="F46" s="13">
        <v>0.115</v>
      </c>
      <c r="G46" s="13"/>
      <c r="H46" s="22">
        <f>81.62/100</f>
        <v>0.81620000000000004</v>
      </c>
      <c r="I46" s="17">
        <f t="shared" si="7"/>
        <v>7389.5248482549441</v>
      </c>
      <c r="J46" s="13"/>
      <c r="K46" s="13"/>
      <c r="L46" s="13"/>
    </row>
    <row r="47" spans="2:12" x14ac:dyDescent="0.35">
      <c r="B47" s="9">
        <f t="shared" si="9"/>
        <v>9053.571242654918</v>
      </c>
      <c r="C47" s="10">
        <v>44</v>
      </c>
      <c r="D47" s="10"/>
      <c r="E47" s="9">
        <f>E46</f>
        <v>9053.571242654918</v>
      </c>
      <c r="F47" s="10">
        <v>0.115</v>
      </c>
      <c r="G47" s="10"/>
      <c r="H47" s="21">
        <f>81/100</f>
        <v>0.81</v>
      </c>
      <c r="I47" s="16">
        <f t="shared" si="7"/>
        <v>7333.392706550484</v>
      </c>
      <c r="J47" s="10"/>
      <c r="K47" s="10"/>
      <c r="L47" s="10"/>
    </row>
    <row r="48" spans="2:12" x14ac:dyDescent="0.35">
      <c r="B48" s="12">
        <f>E47</f>
        <v>9053.571242654918</v>
      </c>
      <c r="C48" s="13">
        <v>45</v>
      </c>
      <c r="D48" s="13">
        <f>0.5/100</f>
        <v>5.0000000000000001E-3</v>
      </c>
      <c r="E48" s="12">
        <f>B48-(B48*D48)</f>
        <v>9008.3033864416429</v>
      </c>
      <c r="F48" s="13">
        <v>0.115</v>
      </c>
      <c r="G48" s="13"/>
      <c r="H48" s="22">
        <f>80.37/100</f>
        <v>0.80370000000000008</v>
      </c>
      <c r="I48" s="17">
        <f t="shared" si="7"/>
        <v>7239.9734316831491</v>
      </c>
      <c r="J48" s="13"/>
      <c r="K48" s="13"/>
      <c r="L48" s="13"/>
    </row>
    <row r="49" spans="2:12" x14ac:dyDescent="0.35">
      <c r="B49" s="12">
        <f>E49</f>
        <v>9008.3033864416429</v>
      </c>
      <c r="C49" s="13">
        <v>46</v>
      </c>
      <c r="D49" s="13"/>
      <c r="E49" s="12">
        <f>E48</f>
        <v>9008.3033864416429</v>
      </c>
      <c r="F49" s="13">
        <v>0.115</v>
      </c>
      <c r="G49" s="13"/>
      <c r="H49" s="22">
        <f>79.75/100</f>
        <v>0.79749999999999999</v>
      </c>
      <c r="I49" s="17">
        <f t="shared" si="7"/>
        <v>7184.1219506872103</v>
      </c>
      <c r="J49" s="13"/>
      <c r="K49" s="13"/>
      <c r="L49" s="13"/>
    </row>
    <row r="50" spans="2:12" x14ac:dyDescent="0.35">
      <c r="B50" s="12">
        <f t="shared" ref="B50:B51" si="10">E50</f>
        <v>9008.3033864416429</v>
      </c>
      <c r="C50" s="13">
        <v>47</v>
      </c>
      <c r="D50" s="13"/>
      <c r="E50" s="12">
        <f>E49</f>
        <v>9008.3033864416429</v>
      </c>
      <c r="F50" s="13">
        <v>0.115</v>
      </c>
      <c r="G50" s="13"/>
      <c r="H50" s="22">
        <f>79.12/100</f>
        <v>0.79120000000000001</v>
      </c>
      <c r="I50" s="17">
        <f t="shared" si="7"/>
        <v>7127.3696393526279</v>
      </c>
      <c r="J50" s="13"/>
      <c r="K50" s="13"/>
      <c r="L50" s="13"/>
    </row>
    <row r="51" spans="2:12" x14ac:dyDescent="0.35">
      <c r="B51" s="12">
        <f t="shared" si="10"/>
        <v>9008.3033864416429</v>
      </c>
      <c r="C51" s="10">
        <v>48</v>
      </c>
      <c r="D51" s="10"/>
      <c r="E51" s="9">
        <f>E50</f>
        <v>9008.3033864416429</v>
      </c>
      <c r="F51" s="10">
        <v>0.115</v>
      </c>
      <c r="G51" s="10"/>
      <c r="H51" s="21">
        <f>78.5/100</f>
        <v>0.78500000000000003</v>
      </c>
      <c r="I51" s="16">
        <f t="shared" si="7"/>
        <v>7071.51815835669</v>
      </c>
      <c r="J51" s="10"/>
      <c r="K51" s="10"/>
      <c r="L51" s="10"/>
    </row>
    <row r="52" spans="2:12" x14ac:dyDescent="0.35">
      <c r="B52" s="12">
        <f>E51</f>
        <v>9008.3033864416429</v>
      </c>
      <c r="C52" s="13">
        <v>49</v>
      </c>
      <c r="D52" s="13">
        <f>0.05/100</f>
        <v>5.0000000000000001E-4</v>
      </c>
      <c r="E52" s="12">
        <f>B52-(B52*D52)</f>
        <v>9003.7992347484214</v>
      </c>
      <c r="F52" s="13">
        <v>0.115</v>
      </c>
      <c r="G52" s="13"/>
      <c r="H52" s="22">
        <f>77.88/100</f>
        <v>0.77879999999999994</v>
      </c>
      <c r="I52" s="17">
        <f t="shared" si="7"/>
        <v>7012.1588440220703</v>
      </c>
      <c r="J52" s="13"/>
      <c r="K52" s="13"/>
      <c r="L52" s="13"/>
    </row>
    <row r="53" spans="2:12" x14ac:dyDescent="0.35">
      <c r="B53" s="12">
        <f>E53</f>
        <v>9003.7992347484214</v>
      </c>
      <c r="C53" s="13">
        <v>50</v>
      </c>
      <c r="D53" s="13"/>
      <c r="E53" s="12">
        <f>E52</f>
        <v>9003.7992347484214</v>
      </c>
      <c r="F53" s="13">
        <v>0.115</v>
      </c>
      <c r="G53" s="13"/>
      <c r="H53" s="22">
        <f>77.25/100</f>
        <v>0.77249999999999996</v>
      </c>
      <c r="I53" s="17">
        <f t="shared" si="7"/>
        <v>6955.4349088431554</v>
      </c>
      <c r="J53" s="13"/>
      <c r="K53" s="13"/>
      <c r="L53" s="13"/>
    </row>
    <row r="54" spans="2:12" x14ac:dyDescent="0.35">
      <c r="B54" s="12">
        <f t="shared" ref="B54:B55" si="11">E54</f>
        <v>9003.7992347484214</v>
      </c>
      <c r="C54" s="13">
        <v>51</v>
      </c>
      <c r="D54" s="13"/>
      <c r="E54" s="12">
        <f>E53</f>
        <v>9003.7992347484214</v>
      </c>
      <c r="F54" s="13">
        <v>0.115</v>
      </c>
      <c r="G54" s="13"/>
      <c r="H54" s="22">
        <f>76.63/100</f>
        <v>0.76629999999999998</v>
      </c>
      <c r="I54" s="17">
        <f t="shared" si="7"/>
        <v>6899.6113535877148</v>
      </c>
      <c r="J54" s="13"/>
      <c r="K54" s="13"/>
      <c r="L54" s="13"/>
    </row>
    <row r="55" spans="2:12" x14ac:dyDescent="0.35">
      <c r="B55" s="9">
        <f t="shared" si="11"/>
        <v>9003.7992347484214</v>
      </c>
      <c r="C55" s="10">
        <v>52</v>
      </c>
      <c r="D55" s="10"/>
      <c r="E55" s="9">
        <f>E54</f>
        <v>9003.7992347484214</v>
      </c>
      <c r="F55" s="10">
        <v>0.115</v>
      </c>
      <c r="G55" s="10"/>
      <c r="H55" s="21">
        <f>76.01/100</f>
        <v>0.7601</v>
      </c>
      <c r="I55" s="16">
        <f t="shared" si="7"/>
        <v>6843.7877983322751</v>
      </c>
      <c r="J55" s="10"/>
      <c r="K55" s="10"/>
      <c r="L55" s="10"/>
    </row>
    <row r="56" spans="2:12" x14ac:dyDescent="0.35">
      <c r="B56" s="12">
        <f>E55</f>
        <v>9003.7992347484214</v>
      </c>
      <c r="C56" s="13">
        <v>53</v>
      </c>
      <c r="D56" s="13">
        <f>0.5/100</f>
        <v>5.0000000000000001E-3</v>
      </c>
      <c r="E56" s="12">
        <f>B56-(B56*D56)</f>
        <v>8958.78023857468</v>
      </c>
      <c r="F56" s="13">
        <v>0.115</v>
      </c>
      <c r="G56" s="13"/>
      <c r="H56" s="22">
        <f>75.38/100</f>
        <v>0.75379999999999991</v>
      </c>
      <c r="I56" s="17">
        <f t="shared" si="7"/>
        <v>6753.1285438375926</v>
      </c>
      <c r="J56" s="13"/>
      <c r="K56" s="13"/>
      <c r="L56" s="13"/>
    </row>
    <row r="57" spans="2:12" x14ac:dyDescent="0.35">
      <c r="B57" s="12">
        <f>E57</f>
        <v>8958.78023857468</v>
      </c>
      <c r="C57" s="13">
        <v>54</v>
      </c>
      <c r="D57" s="13"/>
      <c r="E57" s="12">
        <f>E56</f>
        <v>8958.78023857468</v>
      </c>
      <c r="F57" s="13">
        <v>0.115</v>
      </c>
      <c r="G57" s="13"/>
      <c r="H57" s="22">
        <f>74.76/100</f>
        <v>0.74760000000000004</v>
      </c>
      <c r="I57" s="17">
        <f t="shared" si="7"/>
        <v>6697.5841063584312</v>
      </c>
      <c r="J57" s="13"/>
      <c r="K57" s="13"/>
      <c r="L57" s="13"/>
    </row>
    <row r="58" spans="2:12" x14ac:dyDescent="0.35">
      <c r="B58" s="12">
        <f t="shared" ref="B58:B59" si="12">E58</f>
        <v>8958.78023857468</v>
      </c>
      <c r="C58" s="13">
        <v>55</v>
      </c>
      <c r="D58" s="13"/>
      <c r="E58" s="12">
        <f>E57</f>
        <v>8958.78023857468</v>
      </c>
      <c r="F58" s="13">
        <v>0.115</v>
      </c>
      <c r="G58" s="13"/>
      <c r="H58" s="22">
        <f>74.14/100</f>
        <v>0.74140000000000006</v>
      </c>
      <c r="I58" s="17">
        <f t="shared" si="7"/>
        <v>6642.039668879268</v>
      </c>
      <c r="J58" s="13"/>
      <c r="K58" s="13"/>
      <c r="L58" s="13"/>
    </row>
    <row r="59" spans="2:12" x14ac:dyDescent="0.35">
      <c r="B59" s="9">
        <f t="shared" si="12"/>
        <v>8958.78023857468</v>
      </c>
      <c r="C59" s="10">
        <v>56</v>
      </c>
      <c r="D59" s="10"/>
      <c r="E59" s="9">
        <f>E58</f>
        <v>8958.78023857468</v>
      </c>
      <c r="F59" s="10">
        <v>0.115</v>
      </c>
      <c r="G59" s="10"/>
      <c r="H59" s="21">
        <f>73.51/100</f>
        <v>0.73510000000000009</v>
      </c>
      <c r="I59" s="16">
        <f t="shared" si="7"/>
        <v>6585.5993533762485</v>
      </c>
      <c r="J59" s="10"/>
      <c r="K59" s="10"/>
      <c r="L59" s="10"/>
    </row>
    <row r="60" spans="2:12" x14ac:dyDescent="0.35">
      <c r="B60" s="12">
        <f>E59</f>
        <v>8958.78023857468</v>
      </c>
      <c r="C60" s="13">
        <v>57</v>
      </c>
      <c r="D60" s="13">
        <f>0.5/100</f>
        <v>5.0000000000000001E-3</v>
      </c>
      <c r="E60" s="12">
        <f>B60-(B60*D60)</f>
        <v>8913.9863373818062</v>
      </c>
      <c r="F60" s="13">
        <v>0.115</v>
      </c>
      <c r="G60" s="13"/>
      <c r="H60" s="22">
        <f>72.89/100</f>
        <v>0.72889999999999999</v>
      </c>
      <c r="I60" s="17">
        <f t="shared" si="7"/>
        <v>6497.4046413175984</v>
      </c>
      <c r="J60" s="13"/>
      <c r="K60" s="13"/>
      <c r="L60" s="13"/>
    </row>
    <row r="61" spans="2:12" x14ac:dyDescent="0.35">
      <c r="B61" s="12">
        <f>E61</f>
        <v>8913.9863373818062</v>
      </c>
      <c r="C61" s="13">
        <v>58</v>
      </c>
      <c r="D61" s="13"/>
      <c r="E61" s="12">
        <f>E60</f>
        <v>8913.9863373818062</v>
      </c>
      <c r="F61" s="13">
        <v>0.115</v>
      </c>
      <c r="G61" s="13"/>
      <c r="H61" s="22">
        <f>72.27/100</f>
        <v>0.72270000000000001</v>
      </c>
      <c r="I61" s="17">
        <f t="shared" si="7"/>
        <v>6442.1379260258318</v>
      </c>
      <c r="J61" s="13"/>
      <c r="K61" s="13"/>
      <c r="L61" s="13"/>
    </row>
    <row r="62" spans="2:12" x14ac:dyDescent="0.35">
      <c r="B62" s="12">
        <f t="shared" ref="B62:B63" si="13">E62</f>
        <v>8913.9863373818062</v>
      </c>
      <c r="C62" s="13">
        <v>59</v>
      </c>
      <c r="D62" s="13"/>
      <c r="E62" s="12">
        <f>E61</f>
        <v>8913.9863373818062</v>
      </c>
      <c r="F62" s="13">
        <v>0.115</v>
      </c>
      <c r="G62" s="13"/>
      <c r="H62" s="22">
        <f>71.64/100</f>
        <v>0.71640000000000004</v>
      </c>
      <c r="I62" s="17">
        <f t="shared" si="7"/>
        <v>6385.9798121003259</v>
      </c>
      <c r="J62" s="13"/>
      <c r="K62" s="13"/>
      <c r="L62" s="13"/>
    </row>
    <row r="63" spans="2:12" x14ac:dyDescent="0.35">
      <c r="B63" s="9">
        <f t="shared" si="13"/>
        <v>8913.9863373818062</v>
      </c>
      <c r="C63" s="10">
        <v>60</v>
      </c>
      <c r="D63" s="10"/>
      <c r="E63" s="9">
        <f>E62</f>
        <v>8913.9863373818062</v>
      </c>
      <c r="F63" s="10">
        <v>0.115</v>
      </c>
      <c r="G63" s="10"/>
      <c r="H63" s="21">
        <f>71.02/100</f>
        <v>0.71019999999999994</v>
      </c>
      <c r="I63" s="16">
        <f t="shared" si="7"/>
        <v>6330.7130968085585</v>
      </c>
      <c r="J63" s="10"/>
      <c r="K63" s="10"/>
      <c r="L63" s="10"/>
    </row>
    <row r="64" spans="2:12" x14ac:dyDescent="0.35">
      <c r="B64" s="12">
        <f>E63</f>
        <v>8913.9863373818062</v>
      </c>
      <c r="C64" s="13">
        <v>61</v>
      </c>
      <c r="D64" s="13">
        <f>0.5/100</f>
        <v>5.0000000000000001E-3</v>
      </c>
      <c r="E64" s="12">
        <f>B64-(B64*D64)</f>
        <v>8869.4164056948975</v>
      </c>
      <c r="F64" s="13">
        <v>0.115</v>
      </c>
      <c r="G64" s="13"/>
      <c r="H64" s="22">
        <f>70.39/100</f>
        <v>0.70389999999999997</v>
      </c>
      <c r="I64" s="17">
        <f t="shared" si="7"/>
        <v>6243.1822079686381</v>
      </c>
      <c r="J64" s="13"/>
      <c r="K64" s="13"/>
      <c r="L64" s="13"/>
    </row>
    <row r="65" spans="2:12" x14ac:dyDescent="0.35">
      <c r="B65" s="12">
        <f>E65</f>
        <v>8869.4164056948975</v>
      </c>
      <c r="C65" s="13">
        <v>62</v>
      </c>
      <c r="D65" s="13"/>
      <c r="E65" s="12">
        <f>E64</f>
        <v>8869.4164056948975</v>
      </c>
      <c r="F65" s="13">
        <v>0.115</v>
      </c>
      <c r="G65" s="13"/>
      <c r="H65" s="22">
        <f>69.77/100</f>
        <v>0.69769999999999999</v>
      </c>
      <c r="I65" s="17">
        <f t="shared" si="7"/>
        <v>6188.19182625333</v>
      </c>
      <c r="J65" s="13"/>
      <c r="K65" s="13"/>
      <c r="L65" s="13"/>
    </row>
    <row r="66" spans="2:12" x14ac:dyDescent="0.35">
      <c r="B66" s="12">
        <f t="shared" ref="B66:B67" si="14">E66</f>
        <v>8869.4164056948975</v>
      </c>
      <c r="C66" s="13">
        <v>63</v>
      </c>
      <c r="D66" s="13"/>
      <c r="E66" s="12">
        <f>E65</f>
        <v>8869.4164056948975</v>
      </c>
      <c r="F66" s="13">
        <v>0.115</v>
      </c>
      <c r="G66" s="13"/>
      <c r="H66" s="22">
        <f>69.15/100</f>
        <v>0.6915</v>
      </c>
      <c r="I66" s="17">
        <f t="shared" si="7"/>
        <v>6133.2014445380219</v>
      </c>
      <c r="J66" s="13"/>
      <c r="K66" s="13"/>
      <c r="L66" s="13"/>
    </row>
    <row r="67" spans="2:12" x14ac:dyDescent="0.35">
      <c r="B67" s="9">
        <f t="shared" si="14"/>
        <v>8869.4164056948975</v>
      </c>
      <c r="C67" s="10">
        <v>64</v>
      </c>
      <c r="D67" s="10"/>
      <c r="E67" s="9">
        <f>E66</f>
        <v>8869.4164056948975</v>
      </c>
      <c r="F67" s="10">
        <v>0.115</v>
      </c>
      <c r="G67" s="10"/>
      <c r="H67" s="21">
        <f>68.52/100</f>
        <v>0.68519999999999992</v>
      </c>
      <c r="I67" s="16">
        <f t="shared" si="7"/>
        <v>6077.3241211821432</v>
      </c>
      <c r="J67" s="10"/>
      <c r="K67" s="10"/>
      <c r="L67" s="10"/>
    </row>
    <row r="68" spans="2:12" x14ac:dyDescent="0.35">
      <c r="B68" s="12">
        <f>E67</f>
        <v>8869.4164056948975</v>
      </c>
      <c r="C68" s="13">
        <v>65</v>
      </c>
      <c r="D68" s="13">
        <f>0.5/100</f>
        <v>5.0000000000000001E-3</v>
      </c>
      <c r="E68" s="12">
        <f>B68-(B68*D68)</f>
        <v>8825.0693236664229</v>
      </c>
      <c r="F68" s="13">
        <v>0.115</v>
      </c>
      <c r="G68" s="13"/>
      <c r="H68" s="22">
        <f>67.9/100</f>
        <v>0.67900000000000005</v>
      </c>
      <c r="I68" s="17">
        <f t="shared" si="7"/>
        <v>5992.2220707695014</v>
      </c>
      <c r="J68" s="13"/>
      <c r="K68" s="13"/>
      <c r="L68" s="13"/>
    </row>
    <row r="69" spans="2:12" x14ac:dyDescent="0.35">
      <c r="B69" s="12">
        <f>E69</f>
        <v>8825.0693236664229</v>
      </c>
      <c r="C69" s="13">
        <v>66</v>
      </c>
      <c r="D69" s="13"/>
      <c r="E69" s="12">
        <f>E68</f>
        <v>8825.0693236664229</v>
      </c>
      <c r="F69" s="13">
        <v>0.115</v>
      </c>
      <c r="G69" s="13"/>
      <c r="H69" s="22">
        <f>67.28/100</f>
        <v>0.67280000000000006</v>
      </c>
      <c r="I69" s="17">
        <f t="shared" si="7"/>
        <v>5937.5066409627698</v>
      </c>
      <c r="J69" s="13"/>
      <c r="K69" s="13"/>
      <c r="L69" s="13"/>
    </row>
    <row r="70" spans="2:12" x14ac:dyDescent="0.35">
      <c r="B70" s="12">
        <f t="shared" ref="B70:B71" si="15">E70</f>
        <v>8825.0693236664229</v>
      </c>
      <c r="C70" s="13">
        <v>67</v>
      </c>
      <c r="D70" s="13"/>
      <c r="E70" s="12">
        <f>E69</f>
        <v>8825.0693236664229</v>
      </c>
      <c r="F70" s="13">
        <v>0.115</v>
      </c>
      <c r="G70" s="13"/>
      <c r="H70" s="22">
        <f>66.65/100</f>
        <v>0.66650000000000009</v>
      </c>
      <c r="I70" s="17">
        <f t="shared" si="7"/>
        <v>5881.9087042236715</v>
      </c>
      <c r="J70" s="13"/>
      <c r="K70" s="13"/>
      <c r="L70" s="13"/>
    </row>
    <row r="71" spans="2:12" x14ac:dyDescent="0.35">
      <c r="B71" s="9">
        <f t="shared" si="15"/>
        <v>8825.0693236664229</v>
      </c>
      <c r="C71" s="10">
        <v>68</v>
      </c>
      <c r="D71" s="10"/>
      <c r="E71" s="9">
        <f>E70</f>
        <v>8825.0693236664229</v>
      </c>
      <c r="F71" s="10">
        <v>0.115</v>
      </c>
      <c r="G71" s="10"/>
      <c r="H71" s="21">
        <f>66.03/100</f>
        <v>0.6603</v>
      </c>
      <c r="I71" s="16">
        <f t="shared" si="7"/>
        <v>5827.1932744169389</v>
      </c>
      <c r="J71" s="10"/>
      <c r="K71" s="10"/>
      <c r="L71" s="10"/>
    </row>
    <row r="72" spans="2:12" x14ac:dyDescent="0.35">
      <c r="B72" s="12">
        <f>E71</f>
        <v>8825.0693236664229</v>
      </c>
      <c r="C72" s="13">
        <v>69</v>
      </c>
      <c r="D72" s="13">
        <f>0.5/100</f>
        <v>5.0000000000000001E-3</v>
      </c>
      <c r="E72" s="12">
        <f>B72-(B72*D72)</f>
        <v>8780.9439770480913</v>
      </c>
      <c r="F72" s="13">
        <v>0.115</v>
      </c>
      <c r="G72" s="13"/>
      <c r="H72" s="22">
        <f>65.41/100</f>
        <v>0.65410000000000001</v>
      </c>
      <c r="I72" s="17">
        <f t="shared" si="7"/>
        <v>5743.6154553871565</v>
      </c>
      <c r="J72" s="13"/>
      <c r="K72" s="13"/>
      <c r="L72" s="13"/>
    </row>
    <row r="73" spans="2:12" x14ac:dyDescent="0.35">
      <c r="B73" s="12">
        <f>E73</f>
        <v>8780.9439770480913</v>
      </c>
      <c r="C73" s="13">
        <v>70</v>
      </c>
      <c r="D73" s="13"/>
      <c r="E73" s="12">
        <f>E72</f>
        <v>8780.9439770480913</v>
      </c>
      <c r="F73" s="13">
        <v>0.115</v>
      </c>
      <c r="G73" s="13"/>
      <c r="H73" s="22">
        <f>64.78/100</f>
        <v>0.64780000000000004</v>
      </c>
      <c r="I73" s="17">
        <f t="shared" si="7"/>
        <v>5688.2955083317538</v>
      </c>
      <c r="J73" s="13"/>
      <c r="K73" s="13"/>
      <c r="L73" s="13"/>
    </row>
    <row r="74" spans="2:12" x14ac:dyDescent="0.35">
      <c r="B74" s="12">
        <f t="shared" ref="B74:B75" si="16">E74</f>
        <v>8780.9439770480913</v>
      </c>
      <c r="C74" s="13">
        <v>71</v>
      </c>
      <c r="D74" s="13"/>
      <c r="E74" s="12">
        <f>E73</f>
        <v>8780.9439770480913</v>
      </c>
      <c r="F74" s="13">
        <v>0.115</v>
      </c>
      <c r="G74" s="13"/>
      <c r="H74" s="22">
        <f>64.16/100</f>
        <v>0.64159999999999995</v>
      </c>
      <c r="I74" s="17">
        <f t="shared" si="7"/>
        <v>5633.8536556740546</v>
      </c>
      <c r="J74" s="13"/>
      <c r="K74" s="13"/>
      <c r="L74" s="13"/>
    </row>
    <row r="75" spans="2:12" x14ac:dyDescent="0.35">
      <c r="B75" s="9">
        <f t="shared" si="16"/>
        <v>8780.9439770480913</v>
      </c>
      <c r="C75" s="10">
        <v>72</v>
      </c>
      <c r="D75" s="10"/>
      <c r="E75" s="9">
        <f>E74</f>
        <v>8780.9439770480913</v>
      </c>
      <c r="F75" s="10">
        <v>0.115</v>
      </c>
      <c r="G75" s="10"/>
      <c r="H75" s="21">
        <f>63.54/100</f>
        <v>0.63539999999999996</v>
      </c>
      <c r="I75" s="16">
        <f t="shared" si="7"/>
        <v>5579.4118030163572</v>
      </c>
      <c r="J75" s="10"/>
      <c r="K75" s="10"/>
      <c r="L75" s="10"/>
    </row>
    <row r="76" spans="2:12" x14ac:dyDescent="0.35">
      <c r="B76" s="12">
        <f>E75</f>
        <v>8780.9439770480913</v>
      </c>
      <c r="C76" s="13">
        <v>73</v>
      </c>
      <c r="D76" s="13">
        <f>0.5/100</f>
        <v>5.0000000000000001E-3</v>
      </c>
      <c r="E76" s="12">
        <f>B76-(B76*D76)</f>
        <v>8737.0392571628508</v>
      </c>
      <c r="F76" s="13">
        <v>0.115</v>
      </c>
      <c r="G76" s="13"/>
      <c r="H76" s="22">
        <f>62.91/100</f>
        <v>0.62909999999999999</v>
      </c>
      <c r="I76" s="17">
        <f t="shared" si="7"/>
        <v>5496.4713966811496</v>
      </c>
      <c r="J76" s="13"/>
      <c r="K76" s="13"/>
      <c r="L76" s="13"/>
    </row>
    <row r="77" spans="2:12" x14ac:dyDescent="0.35">
      <c r="B77" s="12">
        <f>E77</f>
        <v>8737.0392571628508</v>
      </c>
      <c r="C77" s="13">
        <v>74</v>
      </c>
      <c r="D77" s="13"/>
      <c r="E77" s="12">
        <f>E76</f>
        <v>8737.0392571628508</v>
      </c>
      <c r="F77" s="13">
        <v>0.115</v>
      </c>
      <c r="G77" s="13"/>
      <c r="H77" s="22">
        <f>62.29/100</f>
        <v>0.62290000000000001</v>
      </c>
      <c r="I77" s="17">
        <f t="shared" si="7"/>
        <v>5442.3017532867398</v>
      </c>
      <c r="J77" s="13"/>
      <c r="K77" s="13"/>
      <c r="L77" s="13"/>
    </row>
    <row r="78" spans="2:12" x14ac:dyDescent="0.35">
      <c r="B78" s="12">
        <f t="shared" ref="B78:B79" si="17">E78</f>
        <v>8737.0392571628508</v>
      </c>
      <c r="C78" s="13">
        <v>75</v>
      </c>
      <c r="D78" s="13"/>
      <c r="E78" s="12">
        <f>E77</f>
        <v>8737.0392571628508</v>
      </c>
      <c r="F78" s="13">
        <v>0.115</v>
      </c>
      <c r="G78" s="13"/>
      <c r="H78" s="22">
        <f>61.66/100</f>
        <v>0.61659999999999993</v>
      </c>
      <c r="I78" s="17">
        <f t="shared" si="7"/>
        <v>5387.2584059666133</v>
      </c>
      <c r="J78" s="13"/>
      <c r="K78" s="13"/>
      <c r="L78" s="13"/>
    </row>
    <row r="79" spans="2:12" x14ac:dyDescent="0.35">
      <c r="B79" s="9">
        <f t="shared" si="17"/>
        <v>8737.0392571628508</v>
      </c>
      <c r="C79" s="10">
        <v>76</v>
      </c>
      <c r="D79" s="10"/>
      <c r="E79" s="9">
        <f>E78</f>
        <v>8737.0392571628508</v>
      </c>
      <c r="F79" s="10">
        <v>0.115</v>
      </c>
      <c r="G79" s="10"/>
      <c r="H79" s="21">
        <f>61.04/100</f>
        <v>0.61039999999999994</v>
      </c>
      <c r="I79" s="16">
        <f t="shared" si="7"/>
        <v>5333.0887625722034</v>
      </c>
      <c r="J79" s="10"/>
      <c r="K79" s="10"/>
      <c r="L79" s="10"/>
    </row>
    <row r="80" spans="2:12" x14ac:dyDescent="0.35">
      <c r="B80" s="12">
        <f>E79</f>
        <v>8737.0392571628508</v>
      </c>
      <c r="C80" s="13">
        <v>77</v>
      </c>
      <c r="D80" s="13">
        <f>0.5/100</f>
        <v>5.0000000000000001E-3</v>
      </c>
      <c r="E80" s="12">
        <f>B80-(B80*D80)</f>
        <v>8693.3540608770363</v>
      </c>
      <c r="F80" s="13">
        <v>0.115</v>
      </c>
      <c r="G80" s="13"/>
      <c r="H80" s="22">
        <f>60.42/100</f>
        <v>0.60420000000000007</v>
      </c>
      <c r="I80" s="17">
        <f t="shared" si="7"/>
        <v>5252.5245235819057</v>
      </c>
      <c r="J80" s="13"/>
      <c r="K80" s="13"/>
      <c r="L80" s="13"/>
    </row>
    <row r="81" spans="2:12" x14ac:dyDescent="0.35">
      <c r="B81" s="12">
        <f>E81</f>
        <v>8693.3540608770363</v>
      </c>
      <c r="C81" s="13">
        <v>78</v>
      </c>
      <c r="D81" s="13"/>
      <c r="E81" s="12">
        <f>E80</f>
        <v>8693.3540608770363</v>
      </c>
      <c r="F81" s="13">
        <v>0.115</v>
      </c>
      <c r="G81" s="13"/>
      <c r="H81" s="22">
        <f>59.79/100</f>
        <v>0.59789999999999999</v>
      </c>
      <c r="I81" s="17">
        <f t="shared" si="7"/>
        <v>5197.7563929983799</v>
      </c>
      <c r="J81" s="13"/>
      <c r="K81" s="13"/>
      <c r="L81" s="13"/>
    </row>
    <row r="82" spans="2:12" x14ac:dyDescent="0.35">
      <c r="B82" s="12">
        <f t="shared" ref="B82:B83" si="18">E82</f>
        <v>8693.3540608770363</v>
      </c>
      <c r="C82" s="13">
        <v>79</v>
      </c>
      <c r="D82" s="13"/>
      <c r="E82" s="12">
        <f>E81</f>
        <v>8693.3540608770363</v>
      </c>
      <c r="F82" s="13">
        <v>0.115</v>
      </c>
      <c r="G82" s="13"/>
      <c r="H82" s="22">
        <f>59.17/100</f>
        <v>0.5917</v>
      </c>
      <c r="I82" s="17">
        <f t="shared" si="7"/>
        <v>5143.8575978209428</v>
      </c>
      <c r="J82" s="13"/>
      <c r="K82" s="13"/>
      <c r="L82" s="13"/>
    </row>
    <row r="83" spans="2:12" x14ac:dyDescent="0.35">
      <c r="B83" s="9">
        <f t="shared" si="18"/>
        <v>8693.3540608770363</v>
      </c>
      <c r="C83" s="10">
        <v>80</v>
      </c>
      <c r="D83" s="10"/>
      <c r="E83" s="9">
        <f>E82</f>
        <v>8693.3540608770363</v>
      </c>
      <c r="F83" s="10">
        <v>0.115</v>
      </c>
      <c r="G83" s="10"/>
      <c r="H83" s="21">
        <f>58.55/100</f>
        <v>0.58550000000000002</v>
      </c>
      <c r="I83" s="16">
        <f t="shared" si="7"/>
        <v>5089.9588026435049</v>
      </c>
      <c r="J83" s="10"/>
      <c r="K83" s="10"/>
      <c r="L83" s="10"/>
    </row>
    <row r="84" spans="2:12" x14ac:dyDescent="0.35">
      <c r="B84" s="12">
        <f>E83</f>
        <v>8693.3540608770363</v>
      </c>
      <c r="C84" s="13">
        <v>81</v>
      </c>
      <c r="D84" s="13">
        <f>0.5/100</f>
        <v>5.0000000000000001E-3</v>
      </c>
      <c r="E84" s="12">
        <f>B84-(B84*D84)</f>
        <v>8649.8872905726512</v>
      </c>
      <c r="F84" s="13">
        <v>0.115</v>
      </c>
      <c r="G84" s="13"/>
      <c r="H84" s="22">
        <f>57.92/100</f>
        <v>0.57920000000000005</v>
      </c>
      <c r="I84" s="17">
        <f t="shared" si="7"/>
        <v>5010.0147186996801</v>
      </c>
      <c r="J84" s="13"/>
      <c r="K84" s="13"/>
      <c r="L84" s="13"/>
    </row>
    <row r="85" spans="2:12" x14ac:dyDescent="0.35">
      <c r="B85" s="12">
        <f>E85</f>
        <v>8649.8872905726512</v>
      </c>
      <c r="C85" s="13">
        <v>82</v>
      </c>
      <c r="D85" s="13"/>
      <c r="E85" s="12">
        <f>E84</f>
        <v>8649.8872905726512</v>
      </c>
      <c r="F85" s="13">
        <v>0.115</v>
      </c>
      <c r="G85" s="13"/>
      <c r="H85" s="22">
        <f>57.3/100</f>
        <v>0.57299999999999995</v>
      </c>
      <c r="I85" s="17">
        <f t="shared" si="7"/>
        <v>4956.3854174981288</v>
      </c>
      <c r="J85" s="13"/>
      <c r="K85" s="13"/>
      <c r="L85" s="13"/>
    </row>
    <row r="86" spans="2:12" x14ac:dyDescent="0.35">
      <c r="B86" s="12">
        <f t="shared" ref="B86:B87" si="19">E86</f>
        <v>8649.8872905726512</v>
      </c>
      <c r="C86" s="13">
        <v>83</v>
      </c>
      <c r="D86" s="13"/>
      <c r="E86" s="12">
        <f>E85</f>
        <v>8649.8872905726512</v>
      </c>
      <c r="F86" s="13">
        <v>0.115</v>
      </c>
      <c r="G86" s="13"/>
      <c r="H86" s="22">
        <f>56.68/100</f>
        <v>0.56679999999999997</v>
      </c>
      <c r="I86" s="17">
        <f t="shared" si="7"/>
        <v>4902.7561162965785</v>
      </c>
      <c r="J86" s="13"/>
      <c r="K86" s="13"/>
      <c r="L86" s="13"/>
    </row>
    <row r="87" spans="2:12" x14ac:dyDescent="0.35">
      <c r="B87" s="9">
        <f t="shared" si="19"/>
        <v>8649.8872905726512</v>
      </c>
      <c r="C87" s="10">
        <v>84</v>
      </c>
      <c r="D87" s="10"/>
      <c r="E87" s="9">
        <f>E86</f>
        <v>8649.8872905726512</v>
      </c>
      <c r="F87" s="10">
        <v>0.115</v>
      </c>
      <c r="G87" s="10"/>
      <c r="H87" s="21">
        <f>56.05/100</f>
        <v>0.5605</v>
      </c>
      <c r="I87" s="16">
        <f t="shared" si="7"/>
        <v>4848.2618263659706</v>
      </c>
      <c r="J87" s="10"/>
      <c r="K87" s="10"/>
      <c r="L87" s="10"/>
    </row>
    <row r="88" spans="2:12" x14ac:dyDescent="0.35">
      <c r="B88" s="12">
        <f>E87</f>
        <v>8649.8872905726512</v>
      </c>
      <c r="C88" s="13">
        <v>85</v>
      </c>
      <c r="D88" s="13">
        <f>0.5/100</f>
        <v>5.0000000000000001E-3</v>
      </c>
      <c r="E88" s="12">
        <f>B88-(B88*D88)</f>
        <v>8606.6378541197882</v>
      </c>
      <c r="F88" s="13">
        <v>0.115</v>
      </c>
      <c r="G88" s="13"/>
      <c r="H88" s="22">
        <f>55.43/100</f>
        <v>0.55430000000000001</v>
      </c>
      <c r="I88" s="17">
        <f t="shared" ref="I88:I103" si="20">E88*H88</f>
        <v>4770.6593625385985</v>
      </c>
      <c r="J88" s="13"/>
      <c r="K88" s="13"/>
      <c r="L88" s="13"/>
    </row>
    <row r="89" spans="2:12" x14ac:dyDescent="0.35">
      <c r="B89" s="12">
        <f>E89</f>
        <v>8606.6378541197882</v>
      </c>
      <c r="C89" s="13">
        <v>86</v>
      </c>
      <c r="D89" s="13"/>
      <c r="E89" s="12">
        <f>E88</f>
        <v>8606.6378541197882</v>
      </c>
      <c r="F89" s="13">
        <v>0.115</v>
      </c>
      <c r="G89" s="13"/>
      <c r="H89" s="22">
        <f>54.81/100</f>
        <v>0.54810000000000003</v>
      </c>
      <c r="I89" s="17">
        <f t="shared" si="20"/>
        <v>4717.2982078430559</v>
      </c>
      <c r="J89" s="13"/>
      <c r="K89" s="13"/>
      <c r="L89" s="13"/>
    </row>
    <row r="90" spans="2:12" x14ac:dyDescent="0.35">
      <c r="B90" s="12">
        <f t="shared" ref="B90:B91" si="21">E90</f>
        <v>8606.6378541197882</v>
      </c>
      <c r="C90" s="13">
        <v>87</v>
      </c>
      <c r="D90" s="13"/>
      <c r="E90" s="12">
        <f>E89</f>
        <v>8606.6378541197882</v>
      </c>
      <c r="F90" s="13">
        <v>0.115</v>
      </c>
      <c r="G90" s="13"/>
      <c r="H90" s="22">
        <f>54.18/100</f>
        <v>0.54179999999999995</v>
      </c>
      <c r="I90" s="17">
        <f t="shared" si="20"/>
        <v>4663.0763893621006</v>
      </c>
      <c r="J90" s="13"/>
      <c r="K90" s="13"/>
      <c r="L90" s="13"/>
    </row>
    <row r="91" spans="2:12" x14ac:dyDescent="0.35">
      <c r="B91" s="9">
        <f t="shared" si="21"/>
        <v>8606.6378541197882</v>
      </c>
      <c r="C91" s="10">
        <v>88</v>
      </c>
      <c r="D91" s="10"/>
      <c r="E91" s="9">
        <f>E90</f>
        <v>8606.6378541197882</v>
      </c>
      <c r="F91" s="10">
        <v>0.115</v>
      </c>
      <c r="G91" s="10"/>
      <c r="H91" s="21">
        <f>53.56/100</f>
        <v>0.53560000000000008</v>
      </c>
      <c r="I91" s="16">
        <f t="shared" si="20"/>
        <v>4609.7152346665589</v>
      </c>
      <c r="J91" s="10"/>
      <c r="K91" s="10"/>
      <c r="L91" s="10"/>
    </row>
    <row r="92" spans="2:12" x14ac:dyDescent="0.35">
      <c r="B92" s="12">
        <f>E91</f>
        <v>8606.6378541197882</v>
      </c>
      <c r="C92" s="13">
        <v>89</v>
      </c>
      <c r="D92" s="13">
        <f>0.5/100</f>
        <v>5.0000000000000001E-3</v>
      </c>
      <c r="E92" s="12">
        <f>B92-(B92*D92)</f>
        <v>8563.6046648491902</v>
      </c>
      <c r="F92" s="13">
        <v>0.115</v>
      </c>
      <c r="G92" s="13"/>
      <c r="H92" s="22">
        <f>52.93/100</f>
        <v>0.52929999999999999</v>
      </c>
      <c r="I92" s="17">
        <f t="shared" si="20"/>
        <v>4532.7159491046759</v>
      </c>
      <c r="J92" s="13"/>
      <c r="K92" s="13"/>
      <c r="L92" s="13"/>
    </row>
    <row r="93" spans="2:12" x14ac:dyDescent="0.35">
      <c r="B93" s="12">
        <f>E93</f>
        <v>8563.6046648491902</v>
      </c>
      <c r="C93" s="13">
        <v>90</v>
      </c>
      <c r="D93" s="13"/>
      <c r="E93" s="12">
        <f>E92</f>
        <v>8563.6046648491902</v>
      </c>
      <c r="F93" s="13">
        <v>0.115</v>
      </c>
      <c r="G93" s="13"/>
      <c r="H93" s="22">
        <f>52.31/100</f>
        <v>0.52310000000000001</v>
      </c>
      <c r="I93" s="17">
        <f t="shared" si="20"/>
        <v>4479.6216001826115</v>
      </c>
      <c r="J93" s="13"/>
      <c r="K93" s="13"/>
      <c r="L93" s="13"/>
    </row>
    <row r="94" spans="2:12" x14ac:dyDescent="0.35">
      <c r="B94" s="12">
        <f t="shared" ref="B94:B95" si="22">E94</f>
        <v>8563.6046648491902</v>
      </c>
      <c r="C94" s="13">
        <v>91</v>
      </c>
      <c r="D94" s="13"/>
      <c r="E94" s="12">
        <f>E93</f>
        <v>8563.6046648491902</v>
      </c>
      <c r="F94" s="13">
        <v>0.115</v>
      </c>
      <c r="G94" s="13"/>
      <c r="H94" s="22"/>
      <c r="I94" s="17">
        <f t="shared" si="20"/>
        <v>0</v>
      </c>
      <c r="J94" s="13"/>
      <c r="K94" s="13"/>
      <c r="L94" s="13"/>
    </row>
    <row r="95" spans="2:12" x14ac:dyDescent="0.35">
      <c r="B95" s="9">
        <f t="shared" si="22"/>
        <v>8563.6046648491902</v>
      </c>
      <c r="C95" s="10">
        <v>92</v>
      </c>
      <c r="D95" s="10"/>
      <c r="E95" s="9">
        <f>E94</f>
        <v>8563.6046648491902</v>
      </c>
      <c r="F95" s="10">
        <v>0.115</v>
      </c>
      <c r="G95" s="10"/>
      <c r="H95" s="21"/>
      <c r="I95" s="16">
        <f t="shared" si="20"/>
        <v>0</v>
      </c>
      <c r="J95" s="10"/>
      <c r="K95" s="10"/>
      <c r="L95" s="10"/>
    </row>
    <row r="96" spans="2:12" x14ac:dyDescent="0.35">
      <c r="B96" s="12">
        <f>E95</f>
        <v>8563.6046648491902</v>
      </c>
      <c r="C96" s="13">
        <v>93</v>
      </c>
      <c r="D96" s="13">
        <f>0.5/100</f>
        <v>5.0000000000000001E-3</v>
      </c>
      <c r="E96" s="12">
        <f>B96-(B96*D96)</f>
        <v>8520.7866415249446</v>
      </c>
      <c r="F96" s="13">
        <v>0.115</v>
      </c>
      <c r="G96" s="13"/>
      <c r="H96" s="22"/>
      <c r="I96" s="17">
        <f t="shared" si="20"/>
        <v>0</v>
      </c>
      <c r="J96" s="13"/>
      <c r="K96" s="13"/>
      <c r="L96" s="13"/>
    </row>
    <row r="97" spans="2:12" x14ac:dyDescent="0.35">
      <c r="B97" s="12">
        <f>E97</f>
        <v>8520.7866415249446</v>
      </c>
      <c r="C97" s="13">
        <v>94</v>
      </c>
      <c r="D97" s="13"/>
      <c r="E97" s="12">
        <f>E96</f>
        <v>8520.7866415249446</v>
      </c>
      <c r="F97" s="13">
        <v>0.115</v>
      </c>
      <c r="G97" s="13"/>
      <c r="H97" s="22"/>
      <c r="I97" s="17">
        <f t="shared" si="20"/>
        <v>0</v>
      </c>
      <c r="J97" s="13"/>
      <c r="K97" s="13"/>
      <c r="L97" s="13"/>
    </row>
    <row r="98" spans="2:12" x14ac:dyDescent="0.35">
      <c r="B98" s="12">
        <f t="shared" ref="B98:B99" si="23">E98</f>
        <v>8520.7866415249446</v>
      </c>
      <c r="C98" s="13">
        <v>95</v>
      </c>
      <c r="D98" s="13"/>
      <c r="E98" s="12">
        <f>E97</f>
        <v>8520.7866415249446</v>
      </c>
      <c r="F98" s="13">
        <v>0.115</v>
      </c>
      <c r="G98" s="13"/>
      <c r="H98" s="22"/>
      <c r="I98" s="17">
        <f t="shared" si="20"/>
        <v>0</v>
      </c>
      <c r="J98" s="13"/>
      <c r="K98" s="13"/>
      <c r="L98" s="13"/>
    </row>
    <row r="99" spans="2:12" x14ac:dyDescent="0.35">
      <c r="B99" s="9">
        <f t="shared" si="23"/>
        <v>8520.7866415249446</v>
      </c>
      <c r="C99" s="10">
        <v>96</v>
      </c>
      <c r="D99" s="10"/>
      <c r="E99" s="9">
        <f>E98</f>
        <v>8520.7866415249446</v>
      </c>
      <c r="F99" s="10">
        <v>0.115</v>
      </c>
      <c r="G99" s="10"/>
      <c r="H99" s="21"/>
      <c r="I99" s="16">
        <f t="shared" si="20"/>
        <v>0</v>
      </c>
      <c r="J99" s="10"/>
      <c r="K99" s="10"/>
      <c r="L99" s="10"/>
    </row>
    <row r="100" spans="2:12" x14ac:dyDescent="0.35">
      <c r="B100" s="12">
        <f>E99</f>
        <v>8520.7866415249446</v>
      </c>
      <c r="C100" s="13">
        <v>97</v>
      </c>
      <c r="D100" s="13">
        <f>0.5/100</f>
        <v>5.0000000000000001E-3</v>
      </c>
      <c r="E100" s="12">
        <f>B100-(B100*D100)</f>
        <v>8478.1827083173193</v>
      </c>
      <c r="F100" s="13">
        <v>0.115</v>
      </c>
      <c r="G100" s="13"/>
      <c r="H100" s="22"/>
      <c r="I100" s="17">
        <f t="shared" si="20"/>
        <v>0</v>
      </c>
      <c r="J100" s="13"/>
      <c r="K100" s="13"/>
      <c r="L100" s="13"/>
    </row>
    <row r="101" spans="2:12" x14ac:dyDescent="0.35">
      <c r="B101" s="12">
        <f>E101</f>
        <v>8478.1827083173193</v>
      </c>
      <c r="C101" s="13">
        <v>98</v>
      </c>
      <c r="D101" s="13"/>
      <c r="E101" s="12">
        <f>E100</f>
        <v>8478.1827083173193</v>
      </c>
      <c r="F101" s="13">
        <v>0.115</v>
      </c>
      <c r="G101" s="13"/>
      <c r="H101" s="22"/>
      <c r="I101" s="17">
        <f t="shared" si="20"/>
        <v>0</v>
      </c>
      <c r="J101" s="13"/>
      <c r="K101" s="13"/>
      <c r="L101" s="13"/>
    </row>
    <row r="102" spans="2:12" x14ac:dyDescent="0.35">
      <c r="B102" s="12">
        <f t="shared" ref="B102:B103" si="24">E102</f>
        <v>8478.1827083173193</v>
      </c>
      <c r="C102" s="13">
        <v>99</v>
      </c>
      <c r="D102" s="13"/>
      <c r="E102" s="12">
        <f>E101</f>
        <v>8478.1827083173193</v>
      </c>
      <c r="F102" s="13">
        <v>0.115</v>
      </c>
      <c r="G102" s="13"/>
      <c r="H102" s="22"/>
      <c r="I102" s="17">
        <f t="shared" si="20"/>
        <v>0</v>
      </c>
      <c r="J102" s="13"/>
      <c r="K102" s="13"/>
      <c r="L102" s="13"/>
    </row>
    <row r="103" spans="2:12" x14ac:dyDescent="0.35">
      <c r="B103" s="9">
        <f t="shared" si="24"/>
        <v>8478.1827083173193</v>
      </c>
      <c r="C103" s="10">
        <v>100</v>
      </c>
      <c r="D103" s="10"/>
      <c r="E103" s="9">
        <f>E102</f>
        <v>8478.1827083173193</v>
      </c>
      <c r="F103" s="10">
        <v>0.115</v>
      </c>
      <c r="G103" s="10"/>
      <c r="H103" s="21"/>
      <c r="I103" s="16">
        <f t="shared" si="20"/>
        <v>0</v>
      </c>
      <c r="J103" s="10"/>
      <c r="K103" s="10"/>
      <c r="L103" s="10"/>
    </row>
  </sheetData>
  <mergeCells count="9">
    <mergeCell ref="I2:I3"/>
    <mergeCell ref="J2:L2"/>
    <mergeCell ref="C2:C3"/>
    <mergeCell ref="G2:G3"/>
    <mergeCell ref="B2:B3"/>
    <mergeCell ref="D2:D3"/>
    <mergeCell ref="E2:E3"/>
    <mergeCell ref="F2:F3"/>
    <mergeCell ref="H2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QUANTIDADE DE ANIMAIS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Gleyson</dc:creator>
  <cp:lastModifiedBy>Gleyson Vieira</cp:lastModifiedBy>
  <dcterms:created xsi:type="dcterms:W3CDTF">2024-04-19T01:28:17Z</dcterms:created>
  <dcterms:modified xsi:type="dcterms:W3CDTF">2024-05-03T19:45:55Z</dcterms:modified>
</cp:coreProperties>
</file>