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フィルム（ニチモウ）入江・オガサハラ\オガサハラ\"/>
    </mc:Choice>
  </mc:AlternateContent>
  <xr:revisionPtr revIDLastSave="0" documentId="8_{D2F0DA11-181C-4B53-8BC4-5D092F431ED6}" xr6:coauthVersionLast="47" xr6:coauthVersionMax="47" xr10:uidLastSave="{00000000-0000-0000-0000-000000000000}"/>
  <bookViews>
    <workbookView xWindow="-110" yWindow="-110" windowWidth="22780" windowHeight="14540" firstSheet="14" activeTab="17" xr2:uid="{7FBDFEC3-67BE-4C2B-922D-484EA2C7995E}"/>
  </bookViews>
  <sheets>
    <sheet name="入江5月末在庫" sheetId="1" r:id="rId1"/>
    <sheet name="オガサハラ5月末在庫" sheetId="4" r:id="rId2"/>
    <sheet name="入江6月末在庫 " sheetId="6" r:id="rId3"/>
    <sheet name="オガサハラ6月末在庫" sheetId="5" r:id="rId4"/>
    <sheet name="入江7月末在庫 " sheetId="7" r:id="rId5"/>
    <sheet name="オガサハラ7月末在庫" sheetId="8" r:id="rId6"/>
    <sheet name="入江8月末在庫" sheetId="9" r:id="rId7"/>
    <sheet name="オガサハラ8月末在庫 " sheetId="12" r:id="rId8"/>
    <sheet name="入江9月末在庫" sheetId="15" r:id="rId9"/>
    <sheet name="オガサハラ9月末在庫" sheetId="14" r:id="rId10"/>
    <sheet name="入江10月末在庫" sheetId="20" r:id="rId11"/>
    <sheet name="オガサハラ10月末在庫" sheetId="19" r:id="rId12"/>
    <sheet name="入江11月末在庫" sheetId="21" r:id="rId13"/>
    <sheet name="オガサハラ11月末在庫" sheetId="22" r:id="rId14"/>
    <sheet name="入江12月末在庫" sheetId="24" r:id="rId15"/>
    <sheet name="オガサハラ12月末在庫 " sheetId="23" r:id="rId16"/>
    <sheet name="入江1月末在庫" sheetId="25" r:id="rId17"/>
    <sheet name="オガサハラ1月末在庫" sheetId="27" r:id="rId18"/>
    <sheet name="入江2月末在庫" sheetId="29" r:id="rId19"/>
    <sheet name="オガサハラ2月末在庫" sheetId="30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0" l="1"/>
  <c r="E4" i="30"/>
  <c r="E3" i="30"/>
  <c r="E2" i="30"/>
  <c r="F14" i="29"/>
  <c r="F6" i="29"/>
  <c r="F5" i="29"/>
  <c r="E3" i="27"/>
  <c r="F6" i="25" l="1"/>
  <c r="F6" i="24"/>
  <c r="E2" i="23"/>
  <c r="E2" i="27"/>
  <c r="E7" i="27"/>
  <c r="E4" i="27"/>
  <c r="F5" i="25"/>
  <c r="E3" i="23"/>
  <c r="F24" i="21" l="1"/>
  <c r="E7" i="23" l="1"/>
  <c r="E4" i="23"/>
  <c r="E3" i="22"/>
  <c r="E6" i="22"/>
  <c r="F5" i="24"/>
  <c r="E5" i="22"/>
  <c r="F6" i="21"/>
  <c r="F5" i="21" l="1"/>
  <c r="E3" i="19"/>
  <c r="E9" i="22" l="1"/>
  <c r="E6" i="19" l="1"/>
  <c r="F35" i="20"/>
  <c r="F26" i="20"/>
  <c r="F24" i="20"/>
  <c r="F6" i="20"/>
  <c r="F5" i="20"/>
  <c r="F32" i="7"/>
  <c r="F25" i="15" l="1"/>
  <c r="E2" i="19"/>
  <c r="E2" i="14"/>
  <c r="E3" i="14"/>
  <c r="F7" i="15" l="1"/>
  <c r="F5" i="15"/>
  <c r="F9" i="9"/>
  <c r="F6" i="9"/>
  <c r="F21" i="15"/>
  <c r="E6" i="14"/>
  <c r="F23" i="15"/>
  <c r="F17" i="15"/>
  <c r="F14" i="15"/>
  <c r="F6" i="15"/>
  <c r="E12" i="12"/>
  <c r="E7" i="12"/>
  <c r="E8" i="12"/>
  <c r="E9" i="12"/>
  <c r="E6" i="12" l="1"/>
  <c r="E5" i="12"/>
  <c r="F8" i="9"/>
  <c r="E4" i="12"/>
  <c r="E3" i="12" l="1"/>
  <c r="E13" i="12" l="1"/>
  <c r="E2" i="12" l="1"/>
  <c r="E13" i="8" l="1"/>
  <c r="E12" i="8"/>
  <c r="E11" i="8"/>
  <c r="E7" i="8" l="1"/>
  <c r="E10" i="5"/>
  <c r="F3" i="9" l="1"/>
  <c r="F6" i="7"/>
  <c r="E5" i="8"/>
  <c r="F3" i="7"/>
  <c r="F15" i="7"/>
  <c r="F14" i="7"/>
  <c r="F12" i="7"/>
  <c r="F7" i="7"/>
  <c r="F8" i="7"/>
  <c r="F11" i="7"/>
  <c r="F16" i="7"/>
  <c r="F18" i="7"/>
  <c r="E21" i="7"/>
  <c r="E6" i="8" l="1"/>
  <c r="E4" i="8"/>
  <c r="E3" i="8"/>
  <c r="E18" i="8" l="1"/>
  <c r="E2" i="8"/>
  <c r="E5" i="5" l="1"/>
  <c r="F7" i="6"/>
  <c r="E16" i="8"/>
  <c r="F10" i="6"/>
  <c r="F4" i="6"/>
  <c r="F3" i="6"/>
  <c r="E3" i="5"/>
  <c r="E4" i="5"/>
  <c r="F15" i="6"/>
  <c r="F6" i="6"/>
  <c r="F5" i="6" l="1"/>
  <c r="E9" i="5" l="1"/>
  <c r="F8" i="1"/>
  <c r="E2" i="5" l="1"/>
  <c r="E13" i="5"/>
  <c r="E8" i="5"/>
  <c r="E11" i="4"/>
  <c r="F36" i="1" l="1"/>
  <c r="F20" i="1"/>
  <c r="F4" i="1"/>
  <c r="F41" i="1" l="1"/>
  <c r="F13" i="1"/>
  <c r="F10" i="1"/>
  <c r="F7" i="1"/>
  <c r="F5" i="1"/>
  <c r="F44" i="1"/>
  <c r="F45" i="1"/>
  <c r="F43" i="1"/>
  <c r="F11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F41" authorId="0" shapeId="0" xr:uid="{ADDF3197-9863-47CF-82C8-C4388789F0E7}">
      <text>
        <r>
          <rPr>
            <b/>
            <sz val="9"/>
            <color indexed="81"/>
            <rFont val="MS P ゴシック"/>
            <family val="3"/>
            <charset val="128"/>
          </rPr>
          <t>研究所へ送付済</t>
        </r>
      </text>
    </comment>
    <comment ref="F43" authorId="0" shapeId="0" xr:uid="{14D6C7FD-AC29-46EC-8D11-CDF03FAB0F5B}">
      <text>
        <r>
          <rPr>
            <b/>
            <sz val="9"/>
            <color indexed="81"/>
            <rFont val="MS P ゴシック"/>
            <family val="3"/>
            <charset val="128"/>
          </rPr>
          <t>研究所へ送付済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C7" authorId="0" shapeId="0" xr:uid="{3611D373-D297-4E29-8624-5292B1BBFFA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2022年2月生産分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J3" authorId="0" shapeId="0" xr:uid="{12028FB3-00B0-492A-B34F-0B0CE23CAD4B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C5" authorId="0" shapeId="0" xr:uid="{ADEA55E5-A7C5-4F9E-97CD-72421FF5807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2022年2月生産分
</t>
        </r>
      </text>
    </comment>
    <comment ref="C6" authorId="0" shapeId="0" xr:uid="{9390BD77-B5C5-469C-8B4F-CAB535BC1267}">
      <text>
        <r>
          <rPr>
            <b/>
            <sz val="9"/>
            <color indexed="81"/>
            <rFont val="MS P ゴシック"/>
            <family val="3"/>
            <charset val="128"/>
          </rPr>
          <t>2022年2月生産分</t>
        </r>
      </text>
    </comment>
    <comment ref="I6" authorId="0" shapeId="0" xr:uid="{5D2A2141-9F8E-454E-958B-BB0320FC90B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切りかけからカットしてくれていた場合
※入庫古い順でカットしていた場合、
WM0002-MXJ-K2-220127_1-34_a_切り出し用
から切り出している可能性あり
★ｵｶﾞｻﾊﾗからもらう7月末在庫にて確認
</t>
        </r>
      </text>
    </comment>
    <comment ref="C7" authorId="0" shapeId="0" xr:uid="{D26976BB-0E38-4F00-8F38-CD87BACDAFD2}">
      <text>
        <r>
          <rPr>
            <b/>
            <sz val="9"/>
            <color indexed="81"/>
            <rFont val="MS P ゴシック"/>
            <family val="3"/>
            <charset val="128"/>
          </rPr>
          <t>2022年2月生産分</t>
        </r>
      </text>
    </comment>
    <comment ref="H7" authorId="0" shapeId="0" xr:uid="{7E2887FE-F10C-4A44-A7CA-1ED2CBB04952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C8" authorId="0" shapeId="0" xr:uid="{2D1ED407-09D7-4D19-BD62-6235F71F4946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  <comment ref="C9" authorId="0" shapeId="0" xr:uid="{213295CB-6E57-49E3-A2A4-CB69B578C2DC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  <comment ref="C10" authorId="0" shapeId="0" xr:uid="{AD862084-2623-4B08-BAA7-0AFCC33FED3F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  <comment ref="K11" authorId="0" shapeId="0" xr:uid="{FED58D15-8AA0-4787-BD07-3C02439CFE1B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H12" authorId="0" shapeId="0" xr:uid="{530F6098-197C-4D7B-95D1-2A278ED5796A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H13" authorId="0" shapeId="0" xr:uid="{AEB423DC-446B-481B-9514-974D79C80167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I13" authorId="0" shapeId="0" xr:uid="{351FB527-C8D6-4A4F-844A-FA942B7886D7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J13" authorId="0" shapeId="0" xr:uid="{38BD19BE-46B0-48D9-A70D-73F903804859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C3" authorId="0" shapeId="0" xr:uid="{C328E335-21C2-4348-9595-2539409DC804}">
      <text>
        <r>
          <rPr>
            <b/>
            <sz val="9"/>
            <color indexed="81"/>
            <rFont val="MS P ゴシック"/>
            <family val="3"/>
            <charset val="128"/>
          </rPr>
          <t>2022年2月生産分</t>
        </r>
      </text>
    </comment>
    <comment ref="C4" authorId="0" shapeId="0" xr:uid="{6CB4DEC2-2AAA-4212-99A6-053E570B85C6}">
      <text>
        <r>
          <rPr>
            <b/>
            <sz val="9"/>
            <color indexed="81"/>
            <rFont val="MS P ゴシック"/>
            <family val="3"/>
            <charset val="128"/>
          </rPr>
          <t>2022年2月生産分</t>
        </r>
      </text>
    </comment>
    <comment ref="C5" authorId="0" shapeId="0" xr:uid="{2290A86E-8D72-4CD4-9360-21170AC9F527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  <comment ref="C6" authorId="0" shapeId="0" xr:uid="{6EB05848-2BBB-4136-AFBF-D050F8F9E50D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  <comment ref="C7" authorId="0" shapeId="0" xr:uid="{ACD91AE7-2728-4D41-AF17-857D6CE2DB3B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C2" authorId="0" shapeId="0" xr:uid="{1B8BCAA9-2362-4090-89FA-3B4083EAA931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C2" authorId="0" shapeId="0" xr:uid="{012AEC39-0539-428E-9F35-D912D8AB563D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</commentList>
</comments>
</file>

<file path=xl/sharedStrings.xml><?xml version="1.0" encoding="utf-8"?>
<sst xmlns="http://schemas.openxmlformats.org/spreadsheetml/2006/main" count="2439" uniqueCount="325">
  <si>
    <t>品名</t>
    <rPh sb="0" eb="2">
      <t>ヒンメイ</t>
    </rPh>
    <phoneticPr fontId="1"/>
  </si>
  <si>
    <t>カラー</t>
    <phoneticPr fontId="1"/>
  </si>
  <si>
    <t>Lot</t>
    <phoneticPr fontId="1"/>
  </si>
  <si>
    <t>幅(mm)</t>
    <rPh sb="0" eb="1">
      <t>ハバ</t>
    </rPh>
    <phoneticPr fontId="1"/>
  </si>
  <si>
    <t>長さ(ｍ)</t>
    <rPh sb="0" eb="1">
      <t>ナガ</t>
    </rPh>
    <phoneticPr fontId="1"/>
  </si>
  <si>
    <t>本数</t>
    <rPh sb="0" eb="2">
      <t>ホンスウ</t>
    </rPh>
    <phoneticPr fontId="1"/>
  </si>
  <si>
    <t>加工No.</t>
    <rPh sb="0" eb="2">
      <t>カコウ</t>
    </rPh>
    <phoneticPr fontId="1"/>
  </si>
  <si>
    <t>入庫日</t>
    <rPh sb="0" eb="2">
      <t>ニュウコ</t>
    </rPh>
    <rPh sb="2" eb="3">
      <t>ビ</t>
    </rPh>
    <phoneticPr fontId="1"/>
  </si>
  <si>
    <t>放射冷却シートSCF-SM</t>
    <phoneticPr fontId="1"/>
  </si>
  <si>
    <t>シルバーマット</t>
    <phoneticPr fontId="1"/>
  </si>
  <si>
    <t>SM0001-8-MXJ-K2-25M</t>
    <phoneticPr fontId="1"/>
  </si>
  <si>
    <t>放射冷却シートSCF-SS</t>
  </si>
  <si>
    <t>シルバー光沢</t>
    <rPh sb="4" eb="6">
      <t>コウタク</t>
    </rPh>
    <phoneticPr fontId="1"/>
  </si>
  <si>
    <t>SS0001-3-MXJ-K2</t>
    <phoneticPr fontId="1"/>
  </si>
  <si>
    <t>放射冷却シートSCF-WM</t>
    <phoneticPr fontId="1"/>
  </si>
  <si>
    <t>ホワイトマット</t>
    <phoneticPr fontId="1"/>
  </si>
  <si>
    <t>J21I2804</t>
    <phoneticPr fontId="1"/>
  </si>
  <si>
    <t>放射冷却シートSCF-SM</t>
  </si>
  <si>
    <t>SM0001-8-12-MXJ-K2-16M</t>
    <phoneticPr fontId="1"/>
  </si>
  <si>
    <t>SM0001-9-MXJ-K2-(1～16)ｰ25M</t>
    <phoneticPr fontId="1"/>
  </si>
  <si>
    <t>J21I2805</t>
  </si>
  <si>
    <t>SM0001-9-17-MXJ-K2-8M</t>
  </si>
  <si>
    <t>放射冷却シートSCF-WM</t>
  </si>
  <si>
    <t>J21I2802</t>
    <phoneticPr fontId="1"/>
  </si>
  <si>
    <t>WM0001-1-13</t>
    <phoneticPr fontId="1"/>
  </si>
  <si>
    <t>WM0001-1-7</t>
    <phoneticPr fontId="1"/>
  </si>
  <si>
    <t>WM0001-1-10</t>
    <phoneticPr fontId="1"/>
  </si>
  <si>
    <t>WM0001-2-1～14</t>
    <phoneticPr fontId="1"/>
  </si>
  <si>
    <t>J21I2803</t>
  </si>
  <si>
    <t>WM0001-2-15</t>
    <phoneticPr fontId="1"/>
  </si>
  <si>
    <t>放射冷却シートSCF-WS</t>
  </si>
  <si>
    <t>ホワイト光沢</t>
    <rPh sb="4" eb="6">
      <t>コウタク</t>
    </rPh>
    <phoneticPr fontId="1"/>
  </si>
  <si>
    <t>WS0001-5-1～7</t>
    <phoneticPr fontId="1"/>
  </si>
  <si>
    <t>J21I2801</t>
    <phoneticPr fontId="1"/>
  </si>
  <si>
    <t>WS0001-5-8</t>
    <phoneticPr fontId="1"/>
  </si>
  <si>
    <t>放射冷却シートSCF-SM</t>
    <rPh sb="0" eb="4">
      <t>ホウシャレイキャク</t>
    </rPh>
    <phoneticPr fontId="1"/>
  </si>
  <si>
    <t>SM0002-MXJ-K2-220127_1~36</t>
    <phoneticPr fontId="1"/>
  </si>
  <si>
    <t>22A2701</t>
    <phoneticPr fontId="1"/>
  </si>
  <si>
    <t>SM0002-MXJ-K2-220127_37</t>
    <phoneticPr fontId="1"/>
  </si>
  <si>
    <t>SM0002-MXJ-K2-220127_38</t>
    <phoneticPr fontId="1"/>
  </si>
  <si>
    <t>SM0002-MXJ-K2-220127_39</t>
    <phoneticPr fontId="1"/>
  </si>
  <si>
    <t>SM0002-MXJ-K2-220127_40</t>
    <phoneticPr fontId="1"/>
  </si>
  <si>
    <t>SM0002-MXJ-K2-220127_41</t>
    <phoneticPr fontId="1"/>
  </si>
  <si>
    <t>放射冷却シートSCF-WM</t>
    <rPh sb="0" eb="4">
      <t>ホウシャレイキャク</t>
    </rPh>
    <phoneticPr fontId="1"/>
  </si>
  <si>
    <t>WM0002-MXJ-K2-220127_1~34_a</t>
    <phoneticPr fontId="1"/>
  </si>
  <si>
    <t>J22A2702</t>
    <phoneticPr fontId="1"/>
  </si>
  <si>
    <t>WM0002-MXJ-K2-220127_35_a</t>
    <phoneticPr fontId="1"/>
  </si>
  <si>
    <t>WM0002-MXJ-K2-220127_1~32_b</t>
    <phoneticPr fontId="1"/>
  </si>
  <si>
    <t>J22A2703</t>
  </si>
  <si>
    <t>WM0002-MXJ-K2-220127_33_b</t>
    <phoneticPr fontId="1"/>
  </si>
  <si>
    <t>WM0002-MXJ-K2-220127_34_b</t>
    <phoneticPr fontId="1"/>
  </si>
  <si>
    <t>WM0002-MXJ-K2-220127_35_b</t>
  </si>
  <si>
    <t>WM0002-MXJ-K2-220127_1~18_c</t>
    <phoneticPr fontId="1"/>
  </si>
  <si>
    <t>J22A2704</t>
  </si>
  <si>
    <t>WM0002-MXJ-K2-220127_19_c</t>
    <phoneticPr fontId="1"/>
  </si>
  <si>
    <t>J22B2403</t>
    <phoneticPr fontId="1"/>
  </si>
  <si>
    <t>J22B2404</t>
    <phoneticPr fontId="1"/>
  </si>
  <si>
    <t>WHMT（粘着加工なし）</t>
    <rPh sb="5" eb="9">
      <t>ネンチャクカコウ</t>
    </rPh>
    <phoneticPr fontId="1"/>
  </si>
  <si>
    <t>WM0001-2</t>
    <phoneticPr fontId="1"/>
  </si>
  <si>
    <t>SVMT（粘着加工なし）</t>
    <rPh sb="5" eb="9">
      <t>ネンチャクカコウ</t>
    </rPh>
    <phoneticPr fontId="1"/>
  </si>
  <si>
    <t>SM0001-9</t>
  </si>
  <si>
    <t>SM0002-MXJ-R8-220224_1-4（強粘着）</t>
    <rPh sb="25" eb="26">
      <t>キョウ</t>
    </rPh>
    <rPh sb="26" eb="28">
      <t>ネンチャク</t>
    </rPh>
    <phoneticPr fontId="1"/>
  </si>
  <si>
    <t>WM0002-MXJ-R8-220224_1-7（強粘着）</t>
    <phoneticPr fontId="1"/>
  </si>
  <si>
    <t>WM0002-MXJ-R8-220224_8（強粘着）</t>
    <phoneticPr fontId="1"/>
  </si>
  <si>
    <t>オガサハラ</t>
    <phoneticPr fontId="1"/>
  </si>
  <si>
    <t>WM0001-1-MXJ-K2-25M</t>
    <phoneticPr fontId="1"/>
  </si>
  <si>
    <t>SM0001-8-MXJ-K2-13M_切り出し用①</t>
    <phoneticPr fontId="1"/>
  </si>
  <si>
    <t>WHMTe0000a-MXJ-K2-25M_切り出し用②</t>
    <phoneticPr fontId="1"/>
  </si>
  <si>
    <t>SM0001-8-MXJ-K2-25M(210928加工)</t>
    <phoneticPr fontId="1"/>
  </si>
  <si>
    <t>WM0001-1-MXJ-K2-25M(210928加工)</t>
    <phoneticPr fontId="1"/>
  </si>
  <si>
    <t>WM0002-MXJ-K2-220422_1-20_a</t>
  </si>
  <si>
    <t>WM0002-MXJ-K2-220422_1-30_b</t>
  </si>
  <si>
    <t>WM0002-MXJ-K2-220422_31_b</t>
  </si>
  <si>
    <t>WM0002-MXJ-K2-220422_1-38_c</t>
  </si>
  <si>
    <t>WM0002-MXJ-K2-220422_39_c</t>
  </si>
  <si>
    <t>WM0002-MXJ-K2-220422_40_c</t>
  </si>
  <si>
    <t>SM0002-MXJ-K2-220422_1-12</t>
  </si>
  <si>
    <t>SM0003-MXJ-K2-220422_1-25</t>
  </si>
  <si>
    <t>SM0003-MXJ-K2-220422_26</t>
  </si>
  <si>
    <t>SM0003-MXJ-K2-220422_27</t>
  </si>
  <si>
    <t>SM0003-MXJ-K2-220422_28</t>
  </si>
  <si>
    <t>加工No.J22D2201</t>
    <rPh sb="0" eb="2">
      <t>カコウ</t>
    </rPh>
    <phoneticPr fontId="2"/>
  </si>
  <si>
    <t>加工No.J22D2202</t>
    <rPh sb="0" eb="2">
      <t>カコウ</t>
    </rPh>
    <phoneticPr fontId="2"/>
  </si>
  <si>
    <t>加工No.J22D2203</t>
    <rPh sb="0" eb="2">
      <t>カコウ</t>
    </rPh>
    <phoneticPr fontId="2"/>
  </si>
  <si>
    <t>加工No.J22D2204</t>
    <rPh sb="0" eb="2">
      <t>カコウ</t>
    </rPh>
    <phoneticPr fontId="2"/>
  </si>
  <si>
    <t>加工No.J22D2205</t>
    <rPh sb="0" eb="2">
      <t>カコウ</t>
    </rPh>
    <phoneticPr fontId="2"/>
  </si>
  <si>
    <t>SM0002-MXJ-K2-220422_13</t>
    <phoneticPr fontId="1"/>
  </si>
  <si>
    <t>WM0001-1-7-MXJ-K2-18M</t>
    <phoneticPr fontId="1"/>
  </si>
  <si>
    <t>SM0001-8-MXJ-K2-25M_切り出し用①</t>
    <phoneticPr fontId="1"/>
  </si>
  <si>
    <t>SM0001-8-12-MXJ-K2-16M_切り出し用</t>
    <rPh sb="23" eb="24">
      <t>キ</t>
    </rPh>
    <rPh sb="25" eb="26">
      <t>ダ</t>
    </rPh>
    <rPh sb="27" eb="28">
      <t>ヨウ</t>
    </rPh>
    <phoneticPr fontId="1"/>
  </si>
  <si>
    <t>WM0001-2-15-MXJ-K2-17M_切り出し用</t>
    <rPh sb="23" eb="24">
      <t>キ</t>
    </rPh>
    <rPh sb="25" eb="26">
      <t>ダ</t>
    </rPh>
    <rPh sb="27" eb="28">
      <t>ヨウ</t>
    </rPh>
    <phoneticPr fontId="1"/>
  </si>
  <si>
    <t>穴あき</t>
    <rPh sb="0" eb="1">
      <t>アナ</t>
    </rPh>
    <phoneticPr fontId="1"/>
  </si>
  <si>
    <t>WM0002-MXJ-K2-220422_32_b</t>
    <phoneticPr fontId="1"/>
  </si>
  <si>
    <t>WHMTe0000a-MXJ-K2-26M_切り出し用③</t>
    <phoneticPr fontId="1"/>
  </si>
  <si>
    <t>6/1ｼﾞｬﾐｰﾙ行事-2</t>
    <rPh sb="9" eb="11">
      <t>ギョウジ</t>
    </rPh>
    <phoneticPr fontId="1"/>
  </si>
  <si>
    <t>6/1ﾊﾄﾞﾗｽHD-1</t>
    <phoneticPr fontId="1"/>
  </si>
  <si>
    <t>6/2豊田汽船-10</t>
    <rPh sb="3" eb="7">
      <t>トヨタキセン</t>
    </rPh>
    <phoneticPr fontId="1"/>
  </si>
  <si>
    <t>6/3日本電商-1</t>
    <rPh sb="3" eb="5">
      <t>ニホン</t>
    </rPh>
    <rPh sb="5" eb="7">
      <t>デンショウ</t>
    </rPh>
    <phoneticPr fontId="1"/>
  </si>
  <si>
    <t>6/3三洋貿易-10</t>
    <rPh sb="3" eb="7">
      <t>サンヨウボウエキ</t>
    </rPh>
    <phoneticPr fontId="1"/>
  </si>
  <si>
    <t>6/3ｴｸｼｵｸﾞﾙｰﾌﾟ-5</t>
    <phoneticPr fontId="1"/>
  </si>
  <si>
    <t>WHMTe0000a-MXJ-K2-25M_切り出し用③</t>
    <phoneticPr fontId="1"/>
  </si>
  <si>
    <t>6/3丸山(実家)宛-2</t>
    <rPh sb="3" eb="5">
      <t>マルヤマ</t>
    </rPh>
    <rPh sb="6" eb="8">
      <t>ジッカ</t>
    </rPh>
    <rPh sb="9" eb="10">
      <t>アテ</t>
    </rPh>
    <phoneticPr fontId="1"/>
  </si>
  <si>
    <t xml:space="preserve"> 備考</t>
    <rPh sb="1" eb="3">
      <t>ビコウ</t>
    </rPh>
    <phoneticPr fontId="1"/>
  </si>
  <si>
    <t>備考</t>
    <rPh sb="0" eb="2">
      <t>ビコウ</t>
    </rPh>
    <phoneticPr fontId="1"/>
  </si>
  <si>
    <t>J22D2201</t>
    <phoneticPr fontId="2"/>
  </si>
  <si>
    <t>J22D2202</t>
  </si>
  <si>
    <t>J22D2203</t>
  </si>
  <si>
    <t>J22D2205</t>
  </si>
  <si>
    <t>J22D2204</t>
    <phoneticPr fontId="2"/>
  </si>
  <si>
    <t>6/8ｱﾍﾞｯｸｽ-1</t>
    <phoneticPr fontId="1"/>
  </si>
  <si>
    <t>6/7岩下電機-1</t>
    <rPh sb="3" eb="5">
      <t>イワシタ</t>
    </rPh>
    <rPh sb="5" eb="7">
      <t>デンキ</t>
    </rPh>
    <phoneticPr fontId="1"/>
  </si>
  <si>
    <t>6/10ｱﾏﾀﾞ-8</t>
    <phoneticPr fontId="1"/>
  </si>
  <si>
    <t>6/13ｲﾝﾌｫﾏﾃｨｸｽ-1</t>
    <phoneticPr fontId="1"/>
  </si>
  <si>
    <t>6/14WaveEnergy-3</t>
    <phoneticPr fontId="1"/>
  </si>
  <si>
    <t>6/14研究所-1</t>
    <rPh sb="4" eb="7">
      <t>ケンキュウジョ</t>
    </rPh>
    <phoneticPr fontId="1"/>
  </si>
  <si>
    <t>6/15ｼﾞｪｲﾄﾘﾑ-3</t>
    <phoneticPr fontId="1"/>
  </si>
  <si>
    <t>6/17INPEX-1</t>
    <phoneticPr fontId="1"/>
  </si>
  <si>
    <t>WM0001-2-MXJ-K2-25M</t>
    <phoneticPr fontId="1"/>
  </si>
  <si>
    <t>6/14ｲｵﾝﾓｰﾙ-6</t>
    <phoneticPr fontId="1"/>
  </si>
  <si>
    <t>SM0001-8-MXJ-K2-25M_切り出し用②</t>
    <phoneticPr fontId="1"/>
  </si>
  <si>
    <t>6/3ﾛｽ分-1</t>
    <rPh sb="5" eb="6">
      <t>ブン</t>
    </rPh>
    <phoneticPr fontId="1"/>
  </si>
  <si>
    <t>6/13ｿｰﾗｰﾎﾟｽﾄ-2</t>
    <phoneticPr fontId="1"/>
  </si>
  <si>
    <t>6/14ﾛｽ分-3</t>
    <rPh sb="6" eb="7">
      <t>ブン</t>
    </rPh>
    <phoneticPr fontId="1"/>
  </si>
  <si>
    <t>6/17東和電気-5</t>
    <phoneticPr fontId="1"/>
  </si>
  <si>
    <t>6/6ｵｶﾞｻﾊﾗ-1</t>
    <phoneticPr fontId="1"/>
  </si>
  <si>
    <t>ホワイトマット</t>
  </si>
  <si>
    <t>WM0001-1-13-MXJ-K2-21M</t>
    <phoneticPr fontId="1"/>
  </si>
  <si>
    <t>WM0002-MXJ-K2-220127_1-34_a</t>
    <phoneticPr fontId="1"/>
  </si>
  <si>
    <t>WM0002-MXJ-K2-220127_1-34_a_切り出し用</t>
    <rPh sb="28" eb="29">
      <t>キ</t>
    </rPh>
    <rPh sb="30" eb="31">
      <t>ダ</t>
    </rPh>
    <rPh sb="32" eb="33">
      <t>ヨウ</t>
    </rPh>
    <phoneticPr fontId="1"/>
  </si>
  <si>
    <t>6/20井高-1</t>
    <rPh sb="4" eb="6">
      <t>イダカ</t>
    </rPh>
    <phoneticPr fontId="1"/>
  </si>
  <si>
    <t>6/20ダウ・ケミカル</t>
    <phoneticPr fontId="1"/>
  </si>
  <si>
    <t>6/21研究所-1</t>
    <rPh sb="4" eb="7">
      <t>ケンキュウジョ</t>
    </rPh>
    <phoneticPr fontId="1"/>
  </si>
  <si>
    <t>6/23セイリツ工業-1</t>
    <rPh sb="8" eb="10">
      <t>コウギョウ</t>
    </rPh>
    <phoneticPr fontId="1"/>
  </si>
  <si>
    <t>6/23ｾｲﾘﾂ工業-1</t>
    <rPh sb="8" eb="10">
      <t>コウギョウ</t>
    </rPh>
    <phoneticPr fontId="1"/>
  </si>
  <si>
    <t>6/24本田技研-7</t>
    <rPh sb="4" eb="8">
      <t>ホンダギケン</t>
    </rPh>
    <phoneticPr fontId="1"/>
  </si>
  <si>
    <t>6/24本田技研-16</t>
    <rPh sb="4" eb="8">
      <t>ホンダギケン</t>
    </rPh>
    <phoneticPr fontId="1"/>
  </si>
  <si>
    <t>SM0001-9-MXJ-K2-25M</t>
    <phoneticPr fontId="1"/>
  </si>
  <si>
    <t>SM0002-MXJ-K2-220127_1-36</t>
    <phoneticPr fontId="1"/>
  </si>
  <si>
    <t>6/29ﾀﾞｲｷﾝ-1</t>
    <phoneticPr fontId="1"/>
  </si>
  <si>
    <t>6/29OG姫路-1</t>
    <rPh sb="6" eb="8">
      <t>ヒメジ</t>
    </rPh>
    <phoneticPr fontId="1"/>
  </si>
  <si>
    <t>6/30ﾃｸﾉｽ-5</t>
    <phoneticPr fontId="1"/>
  </si>
  <si>
    <t>7/1ｼﾞｪｲﾄﾘﾑ-1</t>
    <phoneticPr fontId="1"/>
  </si>
  <si>
    <t>6/30日揮ｸﾞﾛｰﾊﾞﾙ-5</t>
    <rPh sb="4" eb="6">
      <t>ニッキ</t>
    </rPh>
    <phoneticPr fontId="1"/>
  </si>
  <si>
    <t>7/1ﾌﾚﾝﾄﾞｼｯﾌﾟ-1</t>
    <phoneticPr fontId="1"/>
  </si>
  <si>
    <t>7/1ﾌﾚﾝﾄﾞｼｯﾌﾟ-15</t>
    <phoneticPr fontId="1"/>
  </si>
  <si>
    <t>7/4ｵｶﾞｻﾊﾗに移動-1</t>
    <rPh sb="10" eb="12">
      <t>イドウ</t>
    </rPh>
    <phoneticPr fontId="1"/>
  </si>
  <si>
    <t>7/8北山産業-2</t>
    <phoneticPr fontId="1"/>
  </si>
  <si>
    <t>WM0002-MXJ-K2-220127_35_b</t>
    <phoneticPr fontId="1"/>
  </si>
  <si>
    <t>7/6ﾛﾝｼｰﾙ-10</t>
    <phoneticPr fontId="1"/>
  </si>
  <si>
    <t>7/6研究所-10</t>
    <rPh sb="3" eb="6">
      <t>ケンキュウジョ</t>
    </rPh>
    <phoneticPr fontId="1"/>
  </si>
  <si>
    <t>7/6東ﾌﾟﾚ-16</t>
    <rPh sb="3" eb="4">
      <t>ヒガシ</t>
    </rPh>
    <phoneticPr fontId="1"/>
  </si>
  <si>
    <t>WM0002-MXJ-K2-220127_35_b_切り出し用</t>
    <rPh sb="26" eb="27">
      <t>キ</t>
    </rPh>
    <rPh sb="28" eb="29">
      <t>ダ</t>
    </rPh>
    <rPh sb="30" eb="31">
      <t>ヨウ</t>
    </rPh>
    <phoneticPr fontId="1"/>
  </si>
  <si>
    <t>7/7井高-1</t>
    <rPh sb="3" eb="5">
      <t>イダカ</t>
    </rPh>
    <phoneticPr fontId="1"/>
  </si>
  <si>
    <t>7/8ﾄｯﾊﾟﾝ-1</t>
    <phoneticPr fontId="1"/>
  </si>
  <si>
    <t>7/8トヨタ紡織-1</t>
    <phoneticPr fontId="1"/>
  </si>
  <si>
    <t>7/8JR総研電気-5</t>
    <phoneticPr fontId="1"/>
  </si>
  <si>
    <t>7/11第一実業-1</t>
    <rPh sb="4" eb="6">
      <t>ダイイチ</t>
    </rPh>
    <rPh sb="6" eb="8">
      <t>ジツギョウ</t>
    </rPh>
    <phoneticPr fontId="1"/>
  </si>
  <si>
    <t>7/12ﾓﾆﾀｰｻﾝﾌﾟﾙ-1</t>
    <phoneticPr fontId="1"/>
  </si>
  <si>
    <t>7/12TFJ GLOBAL-5</t>
    <phoneticPr fontId="1"/>
  </si>
  <si>
    <t>7/13ﾛｰﾗﾝ-4</t>
    <phoneticPr fontId="1"/>
  </si>
  <si>
    <t>7/14ﾓﾆﾀｰｻﾝﾌﾟﾙ-2</t>
    <phoneticPr fontId="1"/>
  </si>
  <si>
    <t>7/15Wave Energy-4</t>
    <phoneticPr fontId="1"/>
  </si>
  <si>
    <t>7/14ｾｲﾘﾂ工業-1</t>
    <rPh sb="8" eb="10">
      <t>コウギョウ</t>
    </rPh>
    <phoneticPr fontId="1"/>
  </si>
  <si>
    <t>7/19ｿｰﾗｰﾎﾟｽﾄ-2</t>
    <phoneticPr fontId="1"/>
  </si>
  <si>
    <t>7/19日本ｾﾞｵﾝ-2</t>
    <rPh sb="4" eb="6">
      <t>ニホン</t>
    </rPh>
    <phoneticPr fontId="1"/>
  </si>
  <si>
    <t>7/20大一帆布-6</t>
    <rPh sb="4" eb="6">
      <t>ダイイチ</t>
    </rPh>
    <rPh sb="6" eb="8">
      <t>ハンプ</t>
    </rPh>
    <phoneticPr fontId="1"/>
  </si>
  <si>
    <t>J22G1301</t>
    <phoneticPr fontId="1"/>
  </si>
  <si>
    <t>J22G1302</t>
  </si>
  <si>
    <t>J22G1303</t>
  </si>
  <si>
    <t>WM0004-MXJ-K2-220713-38</t>
    <phoneticPr fontId="1"/>
  </si>
  <si>
    <t>WM0004-MXJ-K2-220713-41</t>
    <phoneticPr fontId="1"/>
  </si>
  <si>
    <t>SM0002-MXJ-K2-220713-40</t>
    <phoneticPr fontId="1"/>
  </si>
  <si>
    <t>7/20ENEOS-13</t>
    <phoneticPr fontId="1"/>
  </si>
  <si>
    <t>7/20ｵｶﾞｻﾊﾗに移動-1</t>
    <rPh sb="11" eb="13">
      <t>イドウ</t>
    </rPh>
    <phoneticPr fontId="1"/>
  </si>
  <si>
    <t>WM0002-MXJ-K2-220127_33_b</t>
  </si>
  <si>
    <t>WM0002-MXJ-K2-220127_34_b</t>
  </si>
  <si>
    <t>SM0001-9-17-MXJ-K2-8M</t>
    <phoneticPr fontId="1"/>
  </si>
  <si>
    <t>7/22ﾆﾁﾓｳ-2</t>
    <phoneticPr fontId="1"/>
  </si>
  <si>
    <t>7/26ｵﾑﾛﾝｰ2</t>
    <phoneticPr fontId="1"/>
  </si>
  <si>
    <t>7/26鴻池-2</t>
    <rPh sb="4" eb="6">
      <t>コウノイケ</t>
    </rPh>
    <phoneticPr fontId="1"/>
  </si>
  <si>
    <t>7/27ﾆｯﾊﾟ-1</t>
    <phoneticPr fontId="1"/>
  </si>
  <si>
    <t>7/28ﾌﾞﾗｻﾞｰﾘﾋﾞﾝｸﾞ-2</t>
    <phoneticPr fontId="1"/>
  </si>
  <si>
    <t>7/28ｴｸｼﾝｸﾞ-1</t>
    <phoneticPr fontId="1"/>
  </si>
  <si>
    <t>8/1明和産業-1</t>
    <rPh sb="3" eb="5">
      <t>メイワ</t>
    </rPh>
    <rPh sb="5" eb="7">
      <t>サンギョウ</t>
    </rPh>
    <phoneticPr fontId="1"/>
  </si>
  <si>
    <t>8/1ｶﾅﾃﾞﾝ-1</t>
    <phoneticPr fontId="1"/>
  </si>
  <si>
    <t>8/1東洋電機-1</t>
    <rPh sb="3" eb="5">
      <t>トウヨウ</t>
    </rPh>
    <rPh sb="5" eb="7">
      <t>デンキ</t>
    </rPh>
    <phoneticPr fontId="1"/>
  </si>
  <si>
    <t>8/1ﾆｯﾊﾟ-1</t>
    <phoneticPr fontId="1"/>
  </si>
  <si>
    <t>8/3槌屋-3</t>
    <phoneticPr fontId="1"/>
  </si>
  <si>
    <t>8/5ｼﾞｮｲﾌﾙ-4</t>
    <phoneticPr fontId="1"/>
  </si>
  <si>
    <t>8/4青木あすなろ-1</t>
    <rPh sb="3" eb="5">
      <t>アオキ</t>
    </rPh>
    <phoneticPr fontId="1"/>
  </si>
  <si>
    <t>8/4ｲﾝﾌｫﾏﾃｸｽ-2</t>
    <phoneticPr fontId="1"/>
  </si>
  <si>
    <t>8/5栗田工業-6</t>
    <rPh sb="3" eb="5">
      <t>クリタ</t>
    </rPh>
    <rPh sb="5" eb="7">
      <t>コウギョウ</t>
    </rPh>
    <phoneticPr fontId="1"/>
  </si>
  <si>
    <t>7/31ﾛｽ-1</t>
    <phoneticPr fontId="1"/>
  </si>
  <si>
    <t>7/31ｶｯﾄﾛｽ-2</t>
    <phoneticPr fontId="1"/>
  </si>
  <si>
    <t>8/5ﾓﾝﾍﾞﾙ-3</t>
    <phoneticPr fontId="1"/>
  </si>
  <si>
    <t>8/5豊通マテリアル-1</t>
    <phoneticPr fontId="1"/>
  </si>
  <si>
    <t>8/8小松ﾏﾃｰﾚ-300</t>
    <rPh sb="3" eb="5">
      <t>コマツ</t>
    </rPh>
    <phoneticPr fontId="1"/>
  </si>
  <si>
    <t>8/8小松ﾏﾃｰﾚ-100</t>
    <rPh sb="3" eb="5">
      <t>コマツ</t>
    </rPh>
    <phoneticPr fontId="1"/>
  </si>
  <si>
    <t>8/8伊藤忠-1</t>
    <rPh sb="3" eb="6">
      <t>イトウチュウ</t>
    </rPh>
    <phoneticPr fontId="1"/>
  </si>
  <si>
    <t>8/8明治-1</t>
    <rPh sb="3" eb="5">
      <t>メイジ</t>
    </rPh>
    <phoneticPr fontId="1"/>
  </si>
  <si>
    <t>8/8井高-1</t>
    <rPh sb="3" eb="5">
      <t>イダカ</t>
    </rPh>
    <phoneticPr fontId="1"/>
  </si>
  <si>
    <t>8/8電巧社-2</t>
    <rPh sb="3" eb="6">
      <t>デンコウシャ</t>
    </rPh>
    <phoneticPr fontId="1"/>
  </si>
  <si>
    <t>8/8極東貿易-7</t>
    <rPh sb="3" eb="5">
      <t>キョクトウ</t>
    </rPh>
    <rPh sb="5" eb="7">
      <t>ボウエキ</t>
    </rPh>
    <phoneticPr fontId="1"/>
  </si>
  <si>
    <t>8/9ｾｲﾘﾂ工業-14</t>
    <rPh sb="7" eb="9">
      <t>コウギョウ</t>
    </rPh>
    <phoneticPr fontId="1"/>
  </si>
  <si>
    <t>8/9日清製粉-1</t>
    <rPh sb="3" eb="5">
      <t>ニッシン</t>
    </rPh>
    <rPh sb="5" eb="7">
      <t>セイフン</t>
    </rPh>
    <phoneticPr fontId="1"/>
  </si>
  <si>
    <t>8/16丸紅-3</t>
    <rPh sb="4" eb="6">
      <t>マルベニ</t>
    </rPh>
    <phoneticPr fontId="1"/>
  </si>
  <si>
    <t>8/19日成電社-3</t>
  </si>
  <si>
    <t>8/18ﾆﾁﾚｲ-7</t>
    <phoneticPr fontId="1"/>
  </si>
  <si>
    <t>8/19ｾｲﾘﾂ-5</t>
    <phoneticPr fontId="1"/>
  </si>
  <si>
    <t>8/19Daigas-2</t>
    <phoneticPr fontId="1"/>
  </si>
  <si>
    <t>8/22計測ﾃｸﾉ-6</t>
    <phoneticPr fontId="1"/>
  </si>
  <si>
    <t>8/23関空-6</t>
    <rPh sb="4" eb="6">
      <t>カンクウ</t>
    </rPh>
    <phoneticPr fontId="1"/>
  </si>
  <si>
    <t>8/23ﾊﾟﾌﾞｺ-1(8m)</t>
    <phoneticPr fontId="1"/>
  </si>
  <si>
    <t>8/23ﾌｼﾞﾊﾟﾝ-2</t>
    <phoneticPr fontId="1"/>
  </si>
  <si>
    <t>8/25極光冷電-1</t>
    <phoneticPr fontId="1"/>
  </si>
  <si>
    <t>8/25坂田電機-1</t>
    <phoneticPr fontId="1"/>
  </si>
  <si>
    <t>8/26ﾐﾗｸｰﾙ-1</t>
    <phoneticPr fontId="1"/>
  </si>
  <si>
    <t>8/24ｺﾏﾆｰ-10</t>
    <phoneticPr fontId="1"/>
  </si>
  <si>
    <t>8/29住電商事-7</t>
    <rPh sb="4" eb="5">
      <t>スミ</t>
    </rPh>
    <rPh sb="5" eb="6">
      <t>デン</t>
    </rPh>
    <rPh sb="6" eb="8">
      <t>ショウジ</t>
    </rPh>
    <phoneticPr fontId="1"/>
  </si>
  <si>
    <t>8/26壽電水-1</t>
    <phoneticPr fontId="1"/>
  </si>
  <si>
    <t>8/26FCC-2</t>
    <phoneticPr fontId="1"/>
  </si>
  <si>
    <t>8/29ｵｰｼﾞｰ-1</t>
    <phoneticPr fontId="1"/>
  </si>
  <si>
    <t>8/30岡部住建-1</t>
    <phoneticPr fontId="1"/>
  </si>
  <si>
    <t>8/31ﾃﾞﾝｶ-1</t>
  </si>
  <si>
    <t>9/1Daigas-1</t>
    <phoneticPr fontId="1"/>
  </si>
  <si>
    <t>9/9槌屋-2</t>
    <rPh sb="3" eb="5">
      <t>ツチヤ</t>
    </rPh>
    <phoneticPr fontId="1"/>
  </si>
  <si>
    <t>9/1石蔵商店-3</t>
    <rPh sb="3" eb="5">
      <t>イシクラ</t>
    </rPh>
    <rPh sb="5" eb="7">
      <t>ショウテン</t>
    </rPh>
    <phoneticPr fontId="1"/>
  </si>
  <si>
    <t>SM0002-MXJ-K2-220127_39</t>
  </si>
  <si>
    <t>WM0002-MXJ-K2-220422_31_b</t>
    <phoneticPr fontId="1"/>
  </si>
  <si>
    <t>9/1ｵｶﾞｻﾊﾗ-1</t>
    <phoneticPr fontId="1"/>
  </si>
  <si>
    <t>シルバーマット</t>
  </si>
  <si>
    <t>8/31ｽﾘｰﾗｲｸ-5</t>
    <phoneticPr fontId="1"/>
  </si>
  <si>
    <t>8/31ｶｯﾄﾛｽ-1</t>
    <phoneticPr fontId="1"/>
  </si>
  <si>
    <t>9/6LIXIL-1</t>
    <phoneticPr fontId="1"/>
  </si>
  <si>
    <t>9/5東美商事-2</t>
    <phoneticPr fontId="1"/>
  </si>
  <si>
    <t>9/7明治電機工業-1</t>
    <phoneticPr fontId="1"/>
  </si>
  <si>
    <t>SM0002-MXJ-K2-220713-36</t>
    <phoneticPr fontId="1"/>
  </si>
  <si>
    <t>SM0002-MXJ-K2-220713-37</t>
    <phoneticPr fontId="1"/>
  </si>
  <si>
    <t>SM0002-MXJ-K2-220713-38</t>
    <phoneticPr fontId="1"/>
  </si>
  <si>
    <t>SM0002-MXJ-K2-220713-39</t>
    <phoneticPr fontId="1"/>
  </si>
  <si>
    <t>SM0002-MXJ-K2-220713-41</t>
    <phoneticPr fontId="1"/>
  </si>
  <si>
    <t>WM0002-MXJ-K2-220422_40_c</t>
    <phoneticPr fontId="1"/>
  </si>
  <si>
    <t>9/9大信工業-5</t>
    <rPh sb="3" eb="4">
      <t>ダイ</t>
    </rPh>
    <rPh sb="4" eb="5">
      <t>シン</t>
    </rPh>
    <rPh sb="5" eb="7">
      <t>コウギョウ</t>
    </rPh>
    <phoneticPr fontId="1"/>
  </si>
  <si>
    <t>9/12ｻﾗﾏｯｸ貿易-1</t>
    <rPh sb="9" eb="11">
      <t>ボウエキ</t>
    </rPh>
    <phoneticPr fontId="1"/>
  </si>
  <si>
    <t>轟産業-2</t>
    <rPh sb="0" eb="1">
      <t>トドロキ</t>
    </rPh>
    <rPh sb="1" eb="3">
      <t>サンギョウ</t>
    </rPh>
    <phoneticPr fontId="1"/>
  </si>
  <si>
    <t>9/21ﾃﾞｺﾗﾃｨﾌﾞ-1</t>
    <phoneticPr fontId="1"/>
  </si>
  <si>
    <t>9/29明治電機-1</t>
    <rPh sb="4" eb="8">
      <t>メイジデンキ</t>
    </rPh>
    <phoneticPr fontId="1"/>
  </si>
  <si>
    <t>9/27島半-10</t>
    <rPh sb="4" eb="6">
      <t>シマハン</t>
    </rPh>
    <phoneticPr fontId="1"/>
  </si>
  <si>
    <t>9/27ISｽﾘｯﾀｰ-1</t>
    <phoneticPr fontId="1"/>
  </si>
  <si>
    <t>10/4ｶﾅﾃﾞﾝ-1</t>
    <phoneticPr fontId="1"/>
  </si>
  <si>
    <t>台湾-1</t>
    <rPh sb="0" eb="2">
      <t>タイワン</t>
    </rPh>
    <phoneticPr fontId="1"/>
  </si>
  <si>
    <t>10/6INPEX-3</t>
    <phoneticPr fontId="1"/>
  </si>
  <si>
    <t>10/6DHL(丸紅)-4</t>
    <rPh sb="8" eb="10">
      <t>マルベニ</t>
    </rPh>
    <phoneticPr fontId="1"/>
  </si>
  <si>
    <t>WM0002-MXJ-K2-220713-40</t>
    <phoneticPr fontId="1"/>
  </si>
  <si>
    <t>10/7ｵﾌﾟﾃｯｸｽ-1</t>
    <phoneticPr fontId="1"/>
  </si>
  <si>
    <t>WM0004-MXJ-K2-220713-19_40</t>
    <phoneticPr fontId="1"/>
  </si>
  <si>
    <t>WM0002-MXJ-K2-220713-1_39</t>
    <phoneticPr fontId="1"/>
  </si>
  <si>
    <r>
      <t>WM0002-MXJ-K2-220713</t>
    </r>
    <r>
      <rPr>
        <b/>
        <sz val="10"/>
        <color rgb="FFFF0000"/>
        <rFont val="游ゴシック"/>
        <family val="3"/>
        <charset val="128"/>
        <scheme val="minor"/>
      </rPr>
      <t>-1_39</t>
    </r>
    <phoneticPr fontId="1"/>
  </si>
  <si>
    <t>WM0004-MXJ-K2-220713-1_37</t>
    <phoneticPr fontId="1"/>
  </si>
  <si>
    <r>
      <t>WM0004-MXJ-K2-220713</t>
    </r>
    <r>
      <rPr>
        <b/>
        <sz val="10"/>
        <color rgb="FFFF0000"/>
        <rFont val="游ゴシック"/>
        <family val="3"/>
        <charset val="128"/>
        <scheme val="minor"/>
      </rPr>
      <t>-1_37</t>
    </r>
    <phoneticPr fontId="1"/>
  </si>
  <si>
    <t>SM0002-MXJ-K2-220713-1_35</t>
    <phoneticPr fontId="1"/>
  </si>
  <si>
    <r>
      <t>SM0002-MXJ-K2-220713-</t>
    </r>
    <r>
      <rPr>
        <b/>
        <sz val="10"/>
        <color rgb="FFFF0000"/>
        <rFont val="游ゴシック"/>
        <family val="3"/>
        <charset val="128"/>
        <scheme val="minor"/>
      </rPr>
      <t>1_35</t>
    </r>
    <phoneticPr fontId="1"/>
  </si>
  <si>
    <t>SM0004-MXJ-K2-220903-1_10</t>
    <phoneticPr fontId="1"/>
  </si>
  <si>
    <t>SM0004-MXJ-K2-220903-11</t>
    <phoneticPr fontId="1"/>
  </si>
  <si>
    <t>J22I0301</t>
    <phoneticPr fontId="1"/>
  </si>
  <si>
    <t>WM0004-MXJ-K2-220921-1_8_a</t>
    <phoneticPr fontId="1"/>
  </si>
  <si>
    <t>WM0004-MXJ-K2-220921-9_a</t>
    <phoneticPr fontId="1"/>
  </si>
  <si>
    <t>J22I2101</t>
    <phoneticPr fontId="1"/>
  </si>
  <si>
    <t>WM0004-MXJ-K2-220921-1_36_b</t>
    <phoneticPr fontId="1"/>
  </si>
  <si>
    <t>WM0004-MXJ-K2-220921-37_b</t>
    <phoneticPr fontId="1"/>
  </si>
  <si>
    <t>WM0004-MXJ-K2-220921-38_b</t>
    <phoneticPr fontId="1"/>
  </si>
  <si>
    <t>WM0004-MXJ-K2-220921-39_b</t>
    <phoneticPr fontId="1"/>
  </si>
  <si>
    <t>WM0004-MXJ-K2-220921-40_b</t>
    <phoneticPr fontId="1"/>
  </si>
  <si>
    <t>WM0004-MXJ-K2-220921-41_b</t>
    <phoneticPr fontId="1"/>
  </si>
  <si>
    <t>WM0004-MXJ-K2-220921-42_b</t>
    <phoneticPr fontId="1"/>
  </si>
  <si>
    <t>J22I2103</t>
    <phoneticPr fontId="1"/>
  </si>
  <si>
    <t>WM0004-MXJ-K2-220921-1_37_c</t>
    <phoneticPr fontId="1"/>
  </si>
  <si>
    <t>WM0004-MXJ-K2-220921-38_c</t>
    <phoneticPr fontId="1"/>
  </si>
  <si>
    <t>WM0004-MXJ-K2-220921-39_c</t>
    <phoneticPr fontId="1"/>
  </si>
  <si>
    <t>J22I2104</t>
    <phoneticPr fontId="1"/>
  </si>
  <si>
    <t>SM0004-MXJ-K2-220921-1_39_a</t>
    <phoneticPr fontId="1"/>
  </si>
  <si>
    <t>SM0004-MXJ-K2-220921-40_a</t>
    <phoneticPr fontId="1"/>
  </si>
  <si>
    <t>SM0004-MXJ-K2-220921-1_38_b</t>
    <phoneticPr fontId="1"/>
  </si>
  <si>
    <t>SM0004-MXJ-K2-220921-39_b</t>
    <phoneticPr fontId="1"/>
  </si>
  <si>
    <t>SM0004-MXJ-K2-220921-40_b</t>
    <phoneticPr fontId="1"/>
  </si>
  <si>
    <t>SM0004-MXJ-K2-220921-1_38_c</t>
    <phoneticPr fontId="1"/>
  </si>
  <si>
    <t>SM0004-MXJ-K2-220921-39_c</t>
    <phoneticPr fontId="1"/>
  </si>
  <si>
    <t>SM0004-MXJ-K2-220921-40_c</t>
    <phoneticPr fontId="1"/>
  </si>
  <si>
    <t>SM0004-MXJ-K2-220921-41_c</t>
    <phoneticPr fontId="1"/>
  </si>
  <si>
    <t>J22I2102</t>
    <phoneticPr fontId="1"/>
  </si>
  <si>
    <t>J22I2105</t>
    <phoneticPr fontId="1"/>
  </si>
  <si>
    <t>J22I2106</t>
    <phoneticPr fontId="1"/>
  </si>
  <si>
    <r>
      <rPr>
        <b/>
        <sz val="10"/>
        <color theme="1"/>
        <rFont val="游ゴシック"/>
        <family val="3"/>
        <charset val="128"/>
        <scheme val="minor"/>
      </rPr>
      <t>WM</t>
    </r>
    <r>
      <rPr>
        <sz val="10"/>
        <color theme="1"/>
        <rFont val="游ゴシック"/>
        <family val="3"/>
        <charset val="128"/>
        <scheme val="minor"/>
      </rPr>
      <t>0002-MXJ-K2-220713-40</t>
    </r>
    <phoneticPr fontId="1"/>
  </si>
  <si>
    <r>
      <t>SM0004-MXJ-K2-220903-1</t>
    </r>
    <r>
      <rPr>
        <sz val="10"/>
        <rFont val="游ゴシック"/>
        <family val="3"/>
        <charset val="128"/>
        <scheme val="minor"/>
      </rPr>
      <t>2</t>
    </r>
    <phoneticPr fontId="1"/>
  </si>
  <si>
    <t>SM0004-MXJ-K2-220903-13</t>
    <phoneticPr fontId="1"/>
  </si>
  <si>
    <t>WM0004-MXJ-K2-220713-19_39</t>
    <phoneticPr fontId="1"/>
  </si>
  <si>
    <t>10/25西松建設-1</t>
    <phoneticPr fontId="1"/>
  </si>
  <si>
    <t>10/19服部-1</t>
    <phoneticPr fontId="1"/>
  </si>
  <si>
    <t>10/24勝浜製作所-3</t>
    <phoneticPr fontId="1"/>
  </si>
  <si>
    <t>WM0004-MXJ-K2-220713_40</t>
    <phoneticPr fontId="1"/>
  </si>
  <si>
    <t>11/2大和ﾊｳｽ-4</t>
    <rPh sb="4" eb="6">
      <t>ダイワ</t>
    </rPh>
    <phoneticPr fontId="1"/>
  </si>
  <si>
    <t>SM0001-9</t>
    <phoneticPr fontId="1"/>
  </si>
  <si>
    <t>11/4ISｽﾘｯﾀｰ-200</t>
    <phoneticPr fontId="1"/>
  </si>
  <si>
    <t>11/10豊通ﾏﾃﾘｱﾙ-1</t>
    <phoneticPr fontId="1"/>
  </si>
  <si>
    <t>11/10ｾｲﾘﾂ-3</t>
    <phoneticPr fontId="1"/>
  </si>
  <si>
    <t>WM0002-MXJ-K2-220127_1-32_b</t>
    <phoneticPr fontId="1"/>
  </si>
  <si>
    <t>WM0002-MXJ-K2-220127_1-18_c</t>
    <phoneticPr fontId="1"/>
  </si>
  <si>
    <t>11/15明治電機工業-1</t>
    <rPh sb="5" eb="11">
      <t>メイジデンキコウギョウ</t>
    </rPh>
    <phoneticPr fontId="1"/>
  </si>
  <si>
    <t>11/17日産自動車-2</t>
    <rPh sb="5" eb="10">
      <t>ニッサンジドウシャ</t>
    </rPh>
    <phoneticPr fontId="1"/>
  </si>
  <si>
    <t>11/17日産自動車-1</t>
    <rPh sb="5" eb="10">
      <t>ニッサンジドウシャ</t>
    </rPh>
    <phoneticPr fontId="1"/>
  </si>
  <si>
    <t>11/18出光興産-5</t>
    <rPh sb="5" eb="7">
      <t>イデミツ</t>
    </rPh>
    <rPh sb="7" eb="9">
      <t>コウサン</t>
    </rPh>
    <phoneticPr fontId="1"/>
  </si>
  <si>
    <t>11/24明治大学-2</t>
    <rPh sb="5" eb="9">
      <t>メイジダイガク</t>
    </rPh>
    <phoneticPr fontId="1"/>
  </si>
  <si>
    <t>11/9ｼｬﾛﾝﾃｯｸ-1</t>
    <phoneticPr fontId="1"/>
  </si>
  <si>
    <t>12/1ｲﾝﾌｫﾏﾃｨｸｽ-2</t>
    <phoneticPr fontId="1"/>
  </si>
  <si>
    <t>12/6大阪ガスケミカル-1</t>
    <rPh sb="4" eb="6">
      <t>オオサカ</t>
    </rPh>
    <phoneticPr fontId="1"/>
  </si>
  <si>
    <t>12/6第一電子産業-3</t>
    <phoneticPr fontId="1"/>
  </si>
  <si>
    <t>12/12ｱｰｸ-4</t>
    <phoneticPr fontId="1"/>
  </si>
  <si>
    <t>1/11須河車体-3</t>
    <phoneticPr fontId="1"/>
  </si>
  <si>
    <t>1/13大陽日酸-1</t>
    <phoneticPr fontId="1"/>
  </si>
  <si>
    <t>1/5ﾃﾞﾝｿｰ-1</t>
    <phoneticPr fontId="1"/>
  </si>
  <si>
    <t>1/5明治電機工業-1</t>
    <rPh sb="3" eb="9">
      <t>メイジデンキコウギョウ</t>
    </rPh>
    <phoneticPr fontId="1"/>
  </si>
  <si>
    <t>2022/12/31+1m</t>
    <phoneticPr fontId="1"/>
  </si>
  <si>
    <t>1/19ｱｸﾄ-5</t>
    <phoneticPr fontId="1"/>
  </si>
  <si>
    <t>2/1研究所-1</t>
    <rPh sb="3" eb="6">
      <t>ケンキュウジョ</t>
    </rPh>
    <phoneticPr fontId="1"/>
  </si>
  <si>
    <t>SM0002-MXJ-K2-220422_1-12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</si>
</sst>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</font>
    <font>
      <b/>
      <sz val="9"/>
      <color indexed="81"/>
      <name val="MS P ゴシック"/>
      <family val="3"/>
      <charset val="128"/>
    </font>
    <font>
      <strike/>
      <sz val="10"/>
      <color rgb="FF000000"/>
      <name val="游ゴシック"/>
      <family val="3"/>
      <charset val="128"/>
      <scheme val="minor"/>
    </font>
    <font>
      <strike/>
      <sz val="10"/>
      <color theme="1"/>
      <name val="游ゴシック"/>
      <family val="3"/>
      <charset val="128"/>
      <scheme val="minor"/>
    </font>
    <font>
      <strike/>
      <sz val="10"/>
      <color theme="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name val="游ゴシック"/>
      <family val="3"/>
      <charset val="128"/>
    </font>
    <font>
      <sz val="1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trike/>
      <sz val="8"/>
      <color theme="1"/>
      <name val="游ゴシック"/>
      <family val="2"/>
      <charset val="128"/>
      <scheme val="minor"/>
    </font>
    <font>
      <sz val="8"/>
      <color rgb="FFFF0000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</font>
    <font>
      <b/>
      <sz val="10"/>
      <color rgb="FFFF0000"/>
      <name val="游ゴシック"/>
      <family val="3"/>
      <charset val="128"/>
    </font>
    <font>
      <b/>
      <sz val="10"/>
      <color rgb="FFFF0000"/>
      <name val="游ゴシック"/>
      <family val="3"/>
      <charset val="128"/>
      <scheme val="minor"/>
    </font>
    <font>
      <b/>
      <sz val="8"/>
      <color rgb="FFFF0000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C4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73">
    <xf numFmtId="0" fontId="0" fillId="0" borderId="0" xfId="0">
      <alignment vertic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3" fillId="6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14" fontId="3" fillId="4" borderId="1" xfId="0" applyNumberFormat="1" applyFont="1" applyFill="1" applyBorder="1">
      <alignment vertical="center"/>
    </xf>
    <xf numFmtId="14" fontId="3" fillId="2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7" fillId="7" borderId="1" xfId="0" applyFont="1" applyFill="1" applyBorder="1" applyAlignment="1">
      <alignment wrapText="1"/>
    </xf>
    <xf numFmtId="0" fontId="7" fillId="7" borderId="1" xfId="0" applyFont="1" applyFill="1" applyBorder="1">
      <alignment vertical="center"/>
    </xf>
    <xf numFmtId="0" fontId="7" fillId="7" borderId="1" xfId="0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3" fillId="7" borderId="1" xfId="0" applyFont="1" applyFill="1" applyBorder="1">
      <alignment vertical="center"/>
    </xf>
    <xf numFmtId="0" fontId="4" fillId="7" borderId="1" xfId="0" applyFont="1" applyFill="1" applyBorder="1" applyAlignment="1">
      <alignment horizontal="right" wrapText="1"/>
    </xf>
    <xf numFmtId="0" fontId="3" fillId="7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3" fillId="8" borderId="1" xfId="0" applyFont="1" applyFill="1" applyBorder="1">
      <alignment vertical="center"/>
    </xf>
    <xf numFmtId="0" fontId="3" fillId="8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>
      <alignment vertical="center"/>
    </xf>
    <xf numFmtId="0" fontId="3" fillId="9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14" fontId="3" fillId="3" borderId="1" xfId="0" applyNumberFormat="1" applyFont="1" applyFill="1" applyBorder="1">
      <alignment vertical="center"/>
    </xf>
    <xf numFmtId="14" fontId="7" fillId="7" borderId="1" xfId="0" applyNumberFormat="1" applyFont="1" applyFill="1" applyBorder="1">
      <alignment vertical="center"/>
    </xf>
    <xf numFmtId="14" fontId="3" fillId="5" borderId="1" xfId="0" applyNumberFormat="1" applyFont="1" applyFill="1" applyBorder="1">
      <alignment vertical="center"/>
    </xf>
    <xf numFmtId="14" fontId="3" fillId="7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11" borderId="2" xfId="0" applyFont="1" applyFill="1" applyBorder="1" applyAlignment="1">
      <alignment wrapText="1"/>
    </xf>
    <xf numFmtId="0" fontId="11" fillId="11" borderId="1" xfId="0" applyFont="1" applyFill="1" applyBorder="1" applyAlignment="1">
      <alignment wrapText="1"/>
    </xf>
    <xf numFmtId="0" fontId="10" fillId="11" borderId="1" xfId="0" applyFont="1" applyFill="1" applyBorder="1" applyAlignment="1">
      <alignment wrapText="1"/>
    </xf>
    <xf numFmtId="0" fontId="11" fillId="11" borderId="1" xfId="0" applyFont="1" applyFill="1" applyBorder="1">
      <alignment vertical="center"/>
    </xf>
    <xf numFmtId="0" fontId="10" fillId="11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horizontal="right" wrapText="1"/>
    </xf>
    <xf numFmtId="14" fontId="11" fillId="11" borderId="1" xfId="0" applyNumberFormat="1" applyFont="1" applyFill="1" applyBorder="1">
      <alignment vertical="center"/>
    </xf>
    <xf numFmtId="0" fontId="4" fillId="12" borderId="2" xfId="0" applyFont="1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3" fillId="12" borderId="1" xfId="0" applyFont="1" applyFill="1" applyBorder="1">
      <alignment vertical="center"/>
    </xf>
    <xf numFmtId="0" fontId="4" fillId="12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horizontal="right" wrapText="1"/>
    </xf>
    <xf numFmtId="14" fontId="3" fillId="12" borderId="1" xfId="0" applyNumberFormat="1" applyFont="1" applyFill="1" applyBorder="1">
      <alignment vertical="center"/>
    </xf>
    <xf numFmtId="0" fontId="2" fillId="13" borderId="2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" fillId="13" borderId="1" xfId="0" applyFont="1" applyFill="1" applyBorder="1">
      <alignment vertical="center"/>
    </xf>
    <xf numFmtId="0" fontId="3" fillId="13" borderId="1" xfId="0" applyFont="1" applyFill="1" applyBorder="1" applyAlignment="1">
      <alignment horizontal="right" wrapText="1"/>
    </xf>
    <xf numFmtId="14" fontId="3" fillId="13" borderId="1" xfId="0" applyNumberFormat="1" applyFont="1" applyFill="1" applyBorder="1">
      <alignment vertical="center"/>
    </xf>
    <xf numFmtId="0" fontId="2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right" wrapText="1"/>
    </xf>
    <xf numFmtId="0" fontId="12" fillId="0" borderId="0" xfId="0" applyFont="1">
      <alignment vertical="center"/>
    </xf>
    <xf numFmtId="56" fontId="12" fillId="0" borderId="0" xfId="0" applyNumberFormat="1" applyFont="1">
      <alignment vertical="center"/>
    </xf>
    <xf numFmtId="0" fontId="2" fillId="8" borderId="2" xfId="0" applyFont="1" applyFill="1" applyBorder="1" applyAlignment="1">
      <alignment wrapText="1"/>
    </xf>
    <xf numFmtId="0" fontId="3" fillId="8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wrapText="1"/>
    </xf>
    <xf numFmtId="14" fontId="3" fillId="0" borderId="0" xfId="0" applyNumberFormat="1" applyFont="1">
      <alignment vertical="center"/>
    </xf>
    <xf numFmtId="0" fontId="2" fillId="3" borderId="2" xfId="0" applyFont="1" applyFill="1" applyBorder="1" applyAlignment="1">
      <alignment wrapText="1"/>
    </xf>
    <xf numFmtId="0" fontId="6" fillId="7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8" fillId="7" borderId="2" xfId="0" applyFont="1" applyFill="1" applyBorder="1" applyAlignment="1">
      <alignment wrapText="1"/>
    </xf>
    <xf numFmtId="0" fontId="8" fillId="7" borderId="8" xfId="0" applyFont="1" applyFill="1" applyBorder="1" applyAlignment="1">
      <alignment wrapText="1"/>
    </xf>
    <xf numFmtId="0" fontId="7" fillId="7" borderId="9" xfId="0" applyFont="1" applyFill="1" applyBorder="1" applyAlignment="1">
      <alignment wrapText="1"/>
    </xf>
    <xf numFmtId="0" fontId="7" fillId="7" borderId="9" xfId="0" applyFont="1" applyFill="1" applyBorder="1">
      <alignment vertical="center"/>
    </xf>
    <xf numFmtId="0" fontId="7" fillId="7" borderId="9" xfId="0" applyFont="1" applyFill="1" applyBorder="1" applyAlignment="1">
      <alignment horizontal="right" vertical="center"/>
    </xf>
    <xf numFmtId="14" fontId="7" fillId="7" borderId="9" xfId="0" applyNumberFormat="1" applyFon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56" fontId="13" fillId="0" borderId="0" xfId="0" applyNumberFormat="1" applyFont="1">
      <alignment vertical="center"/>
    </xf>
    <xf numFmtId="0" fontId="13" fillId="0" borderId="0" xfId="0" applyFont="1">
      <alignment vertical="center"/>
    </xf>
    <xf numFmtId="0" fontId="4" fillId="8" borderId="2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right" wrapText="1"/>
    </xf>
    <xf numFmtId="0" fontId="4" fillId="4" borderId="11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4" fontId="12" fillId="0" borderId="0" xfId="0" applyNumberFormat="1" applyFont="1">
      <alignment vertical="center"/>
    </xf>
    <xf numFmtId="0" fontId="4" fillId="8" borderId="11" xfId="0" applyFont="1" applyFill="1" applyBorder="1" applyAlignment="1">
      <alignment wrapText="1"/>
    </xf>
    <xf numFmtId="14" fontId="14" fillId="8" borderId="1" xfId="0" applyNumberFormat="1" applyFont="1" applyFill="1" applyBorder="1">
      <alignment vertical="center"/>
    </xf>
    <xf numFmtId="0" fontId="2" fillId="14" borderId="2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4" borderId="1" xfId="0" applyFont="1" applyFill="1" applyBorder="1">
      <alignment vertical="center"/>
    </xf>
    <xf numFmtId="0" fontId="3" fillId="14" borderId="1" xfId="0" applyFont="1" applyFill="1" applyBorder="1" applyAlignment="1">
      <alignment horizontal="right" wrapText="1"/>
    </xf>
    <xf numFmtId="14" fontId="3" fillId="14" borderId="1" xfId="0" applyNumberFormat="1" applyFont="1" applyFill="1" applyBorder="1">
      <alignment vertical="center"/>
    </xf>
    <xf numFmtId="0" fontId="2" fillId="15" borderId="2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5" borderId="1" xfId="0" applyFont="1" applyFill="1" applyBorder="1">
      <alignment vertical="center"/>
    </xf>
    <xf numFmtId="0" fontId="3" fillId="15" borderId="1" xfId="0" applyFont="1" applyFill="1" applyBorder="1" applyAlignment="1">
      <alignment horizontal="right" wrapText="1"/>
    </xf>
    <xf numFmtId="14" fontId="3" fillId="15" borderId="1" xfId="0" applyNumberFormat="1" applyFont="1" applyFill="1" applyBorder="1">
      <alignment vertical="center"/>
    </xf>
    <xf numFmtId="0" fontId="17" fillId="2" borderId="1" xfId="0" applyFont="1" applyFill="1" applyBorder="1" applyAlignment="1">
      <alignment horizontal="right" wrapText="1"/>
    </xf>
    <xf numFmtId="0" fontId="18" fillId="0" borderId="0" xfId="0" applyFont="1">
      <alignment vertical="center"/>
    </xf>
    <xf numFmtId="0" fontId="17" fillId="4" borderId="1" xfId="0" applyFont="1" applyFill="1" applyBorder="1" applyAlignment="1">
      <alignment horizontal="right" wrapText="1"/>
    </xf>
    <xf numFmtId="0" fontId="16" fillId="16" borderId="0" xfId="0" applyFont="1" applyFill="1">
      <alignment vertical="center"/>
    </xf>
    <xf numFmtId="0" fontId="18" fillId="16" borderId="0" xfId="0" applyFont="1" applyFill="1">
      <alignment vertical="center"/>
    </xf>
    <xf numFmtId="56" fontId="18" fillId="16" borderId="0" xfId="0" applyNumberFormat="1" applyFont="1" applyFill="1">
      <alignment vertical="center"/>
    </xf>
    <xf numFmtId="0" fontId="19" fillId="2" borderId="1" xfId="0" applyFont="1" applyFill="1" applyBorder="1" applyAlignment="1">
      <alignment horizontal="right" wrapText="1"/>
    </xf>
    <xf numFmtId="0" fontId="20" fillId="0" borderId="0" xfId="0" applyFont="1">
      <alignment vertical="center"/>
    </xf>
    <xf numFmtId="0" fontId="4" fillId="17" borderId="2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4" fillId="17" borderId="1" xfId="0" applyFont="1" applyFill="1" applyBorder="1" applyAlignment="1">
      <alignment wrapText="1"/>
    </xf>
    <xf numFmtId="0" fontId="3" fillId="17" borderId="1" xfId="0" applyFont="1" applyFill="1" applyBorder="1">
      <alignment vertical="center"/>
    </xf>
    <xf numFmtId="0" fontId="4" fillId="17" borderId="1" xfId="0" applyFont="1" applyFill="1" applyBorder="1" applyAlignment="1">
      <alignment horizontal="right" wrapText="1"/>
    </xf>
    <xf numFmtId="14" fontId="3" fillId="17" borderId="1" xfId="0" applyNumberFormat="1" applyFont="1" applyFill="1" applyBorder="1">
      <alignment vertical="center"/>
    </xf>
    <xf numFmtId="0" fontId="21" fillId="2" borderId="1" xfId="0" applyFont="1" applyFill="1" applyBorder="1" applyAlignment="1">
      <alignment horizontal="right" wrapText="1"/>
    </xf>
    <xf numFmtId="0" fontId="12" fillId="15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right" vertical="center"/>
    </xf>
    <xf numFmtId="0" fontId="12" fillId="17" borderId="1" xfId="0" applyFont="1" applyFill="1" applyBorder="1">
      <alignment vertical="center"/>
    </xf>
    <xf numFmtId="0" fontId="22" fillId="2" borderId="1" xfId="0" applyFont="1" applyFill="1" applyBorder="1" applyAlignment="1">
      <alignment horizontal="right" wrapText="1"/>
    </xf>
    <xf numFmtId="0" fontId="22" fillId="4" borderId="1" xfId="0" applyFont="1" applyFill="1" applyBorder="1" applyAlignment="1">
      <alignment horizontal="right" wrapText="1"/>
    </xf>
    <xf numFmtId="0" fontId="23" fillId="4" borderId="1" xfId="0" applyFont="1" applyFill="1" applyBorder="1">
      <alignment vertical="center"/>
    </xf>
    <xf numFmtId="0" fontId="12" fillId="0" borderId="0" xfId="0" applyFont="1" applyAlignment="1">
      <alignment horizontal="center" vertical="center"/>
    </xf>
    <xf numFmtId="0" fontId="10" fillId="17" borderId="1" xfId="0" applyFont="1" applyFill="1" applyBorder="1" applyAlignment="1">
      <alignment horizontal="right" wrapText="1"/>
    </xf>
    <xf numFmtId="0" fontId="11" fillId="2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10" fillId="4" borderId="1" xfId="0" applyFont="1" applyFill="1" applyBorder="1" applyAlignment="1">
      <alignment horizontal="right" wrapText="1"/>
    </xf>
    <xf numFmtId="0" fontId="4" fillId="17" borderId="11" xfId="0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3" fillId="2" borderId="9" xfId="0" applyFont="1" applyFill="1" applyBorder="1">
      <alignment vertical="center"/>
    </xf>
    <xf numFmtId="0" fontId="3" fillId="2" borderId="9" xfId="0" applyFont="1" applyFill="1" applyBorder="1" applyAlignment="1">
      <alignment horizontal="right" vertical="center"/>
    </xf>
    <xf numFmtId="14" fontId="3" fillId="2" borderId="9" xfId="0" applyNumberFormat="1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3" fillId="4" borderId="9" xfId="0" applyFont="1" applyFill="1" applyBorder="1" applyAlignment="1">
      <alignment horizontal="right" vertical="center"/>
    </xf>
    <xf numFmtId="14" fontId="3" fillId="4" borderId="9" xfId="0" applyNumberFormat="1" applyFont="1" applyFill="1" applyBorder="1">
      <alignment vertical="center"/>
    </xf>
    <xf numFmtId="0" fontId="17" fillId="17" borderId="2" xfId="0" applyFont="1" applyFill="1" applyBorder="1" applyAlignment="1">
      <alignment wrapText="1"/>
    </xf>
    <xf numFmtId="0" fontId="19" fillId="17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1" fillId="8" borderId="1" xfId="0" applyFont="1" applyFill="1" applyBorder="1">
      <alignment vertical="center"/>
    </xf>
    <xf numFmtId="0" fontId="10" fillId="4" borderId="2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0" fillId="8" borderId="2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3" fillId="17" borderId="9" xfId="0" applyFont="1" applyFill="1" applyBorder="1" applyAlignment="1">
      <alignment horizontal="right" vertical="center"/>
    </xf>
    <xf numFmtId="14" fontId="3" fillId="17" borderId="9" xfId="0" applyNumberFormat="1" applyFont="1" applyFill="1" applyBorder="1">
      <alignment vertical="center"/>
    </xf>
    <xf numFmtId="0" fontId="3" fillId="17" borderId="5" xfId="0" applyFont="1" applyFill="1" applyBorder="1" applyAlignment="1">
      <alignment horizontal="center" vertical="center"/>
    </xf>
    <xf numFmtId="0" fontId="19" fillId="4" borderId="1" xfId="0" applyFont="1" applyFill="1" applyBorder="1">
      <alignment vertical="center"/>
    </xf>
    <xf numFmtId="0" fontId="24" fillId="0" borderId="0" xfId="0" applyFont="1">
      <alignment vertical="center"/>
    </xf>
    <xf numFmtId="14" fontId="13" fillId="0" borderId="0" xfId="0" applyNumberFormat="1" applyFont="1">
      <alignment vertical="center"/>
    </xf>
    <xf numFmtId="14" fontId="24" fillId="0" borderId="0" xfId="0" applyNumberFormat="1" applyFont="1">
      <alignment vertical="center"/>
    </xf>
  </cellXfs>
  <cellStyles count="2">
    <cellStyle name="標準" xfId="0" builtinId="0"/>
    <cellStyle name="標準 2" xfId="1" xr:uid="{AD4A63A1-D336-4C90-9AA8-544D0FD8FCC9}"/>
  </cellStyles>
  <dxfs count="1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2F47D7-AB52-4818-A1EA-A663E51A88D0}" name="テーブル3" displayName="テーブル3" ref="A1:I45" totalsRowShown="0" headerRowDxfId="137" headerRowBorderDxfId="136" tableBorderDxfId="135" totalsRowBorderDxfId="134">
  <autoFilter ref="A1:I45" xr:uid="{A52F47D7-AB52-4818-A1EA-A663E51A88D0}"/>
  <tableColumns count="9">
    <tableColumn id="1" xr3:uid="{F167AC3B-B1E3-488F-B9C9-C10F2407E5C6}" name="品名" dataDxfId="133"/>
    <tableColumn id="2" xr3:uid="{0559E7F0-F1D7-4BC9-B21D-15F58FCC85A8}" name="カラー" dataDxfId="132"/>
    <tableColumn id="3" xr3:uid="{C66B56CE-869E-4265-AEAB-2F9961E08539}" name="Lot" dataDxfId="131"/>
    <tableColumn id="4" xr3:uid="{62CF41EB-75A5-4537-BEF2-DF2A03DA582D}" name="幅(mm)" dataDxfId="130"/>
    <tableColumn id="5" xr3:uid="{16DFB4B1-F56B-413E-A877-F5279E619F50}" name="長さ(ｍ)" dataDxfId="129"/>
    <tableColumn id="6" xr3:uid="{3226DC32-116E-4D81-9347-2C459E88E030}" name="本数" dataDxfId="128">
      <calculatedColumnFormula>1-1</calculatedColumnFormula>
    </tableColumn>
    <tableColumn id="7" xr3:uid="{B65E808F-C19D-4940-A4F1-A3A084532196}" name="加工No." dataDxfId="127"/>
    <tableColumn id="8" xr3:uid="{8CD63E31-FE7A-4108-986B-91A9A1C15E14}" name="入庫日" dataDxfId="126"/>
    <tableColumn id="9" xr3:uid="{92F6D733-90DD-4934-AF07-BECF3F3E1C2B}" name=" 備考" dataDxfId="12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3BB9AB-B31A-4891-8137-BD39761ACA2D}" name="テーブル13578691011" displayName="テーブル13578691011" ref="A1:I48" totalsRowShown="0" headerRowDxfId="13" dataDxfId="11" headerRowBorderDxfId="12" tableBorderDxfId="10" totalsRowBorderDxfId="9">
  <autoFilter ref="A1:I48" xr:uid="{01ECCD3E-CA30-48DC-9927-CA1C20D9885C}"/>
  <tableColumns count="9">
    <tableColumn id="1" xr3:uid="{DFF59D40-17A4-42E8-AECE-9512326882FF}" name="品名" dataDxfId="8"/>
    <tableColumn id="2" xr3:uid="{8A50F2EA-35D8-4A2A-97FD-C7A56C2C6BC5}" name="カラー" dataDxfId="7"/>
    <tableColumn id="3" xr3:uid="{2E25AB1E-B030-4681-A798-286EB9CA85D5}" name="Lot" dataDxfId="6"/>
    <tableColumn id="4" xr3:uid="{5CE95186-9422-488F-983B-ACA72CE3B23B}" name="幅(mm)" dataDxfId="5"/>
    <tableColumn id="5" xr3:uid="{CBAB42DA-EBBD-423E-AAC8-3556ADFB4C47}" name="長さ(ｍ)" dataDxfId="4"/>
    <tableColumn id="6" xr3:uid="{A5079AD4-4968-429C-9AEB-2700D7FA800F}" name="本数" dataDxfId="3">
      <calculatedColumnFormula>1-1</calculatedColumnFormula>
    </tableColumn>
    <tableColumn id="7" xr3:uid="{8969518C-8073-4963-930F-DA0C7D609D83}" name="加工No." dataDxfId="2"/>
    <tableColumn id="8" xr3:uid="{00FA5BE3-4F18-4650-8BFD-3B066177497E}" name="入庫日" dataDxfId="1"/>
    <tableColumn id="9" xr3:uid="{B8238495-331D-4800-836A-5B49B70BD781}" name="備考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CCD3E-CA30-48DC-9927-CA1C20D9885C}" name="テーブル1" displayName="テーブル1" ref="A1:I33" totalsRowShown="0" headerRowDxfId="124" headerRowBorderDxfId="123" tableBorderDxfId="122" totalsRowBorderDxfId="121">
  <autoFilter ref="A1:I33" xr:uid="{01ECCD3E-CA30-48DC-9927-CA1C20D9885C}">
    <filterColumn colId="1">
      <filters>
        <filter val="ホワイトマット"/>
      </filters>
    </filterColumn>
  </autoFilter>
  <tableColumns count="9">
    <tableColumn id="1" xr3:uid="{D297F7CD-63A1-403F-B34A-680D0E5FDC24}" name="品名" dataDxfId="120"/>
    <tableColumn id="2" xr3:uid="{0B3C3C0B-88CA-4A31-A733-26C0D498027C}" name="カラー" dataDxfId="119"/>
    <tableColumn id="3" xr3:uid="{84832DAB-6E7B-498E-807E-98E819911946}" name="Lot" dataDxfId="118"/>
    <tableColumn id="4" xr3:uid="{FB24A9E1-23D4-4AC6-90F3-BFCD40FAAF42}" name="幅(mm)" dataDxfId="117"/>
    <tableColumn id="5" xr3:uid="{01463AB4-3655-4B2A-B6F2-90E3C972B36F}" name="長さ(ｍ)" dataDxfId="116"/>
    <tableColumn id="6" xr3:uid="{74172A31-6B2B-466B-84D0-018AADB634EB}" name="本数" dataDxfId="115">
      <calculatedColumnFormula>1-1</calculatedColumnFormula>
    </tableColumn>
    <tableColumn id="7" xr3:uid="{E3323D4B-C909-4642-A975-BEC6CE127A34}" name="加工No." dataDxfId="114"/>
    <tableColumn id="8" xr3:uid="{FB0674A5-1CA9-4F62-ABE0-D7ADB6EA3219}" name="入庫日" dataDxfId="113"/>
    <tableColumn id="9" xr3:uid="{EE083246-8BA9-46AA-B36D-FE1F579176FA}" name="備考" dataDxfId="1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EFC27B-15F3-4444-9A44-2C42316BC7AD}" name="テーブル13" displayName="テーブル13" ref="A1:I44" totalsRowShown="0" headerRowDxfId="111" dataDxfId="109" headerRowBorderDxfId="110" tableBorderDxfId="108" totalsRowBorderDxfId="107">
  <autoFilter ref="A1:I44" xr:uid="{01ECCD3E-CA30-48DC-9927-CA1C20D9885C}"/>
  <tableColumns count="9">
    <tableColumn id="1" xr3:uid="{50E5FDB4-C21F-4D1C-A2FD-09C2075676F0}" name="品名" dataDxfId="106"/>
    <tableColumn id="2" xr3:uid="{FEFDF6A7-3F5B-4622-A270-4ADE192F8E90}" name="カラー" dataDxfId="105"/>
    <tableColumn id="3" xr3:uid="{91425C4F-6057-4A16-99A0-316D01F2350D}" name="Lot" dataDxfId="104"/>
    <tableColumn id="4" xr3:uid="{369AC03F-D2B3-46EB-AF65-078B413CE9B6}" name="幅(mm)" dataDxfId="103"/>
    <tableColumn id="5" xr3:uid="{814EF500-9A86-4D20-A38D-E9FBFBA97512}" name="長さ(ｍ)" dataDxfId="102"/>
    <tableColumn id="6" xr3:uid="{68C118EE-9B9B-4BF7-ABF2-DDFBB93BE41F}" name="本数" dataDxfId="101">
      <calculatedColumnFormula>1-1</calculatedColumnFormula>
    </tableColumn>
    <tableColumn id="7" xr3:uid="{68765740-3901-4BC7-8DE8-A6FFDA812902}" name="加工No." dataDxfId="100"/>
    <tableColumn id="8" xr3:uid="{19ECB99F-ADEE-4CF6-83C3-CDDBFE1BD8F3}" name="入庫日" dataDxfId="99"/>
    <tableColumn id="9" xr3:uid="{4F6DFA1F-5D09-43B1-9F91-D3993DD0E77A}" name="備考" dataDxfId="9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354E17-5F2E-4373-9A4E-95C0E61E9020}" name="テーブル135" displayName="テーブル135" ref="A1:I35" totalsRowShown="0" headerRowDxfId="97" dataDxfId="95" headerRowBorderDxfId="96" tableBorderDxfId="94" totalsRowBorderDxfId="93">
  <autoFilter ref="A1:I35" xr:uid="{01ECCD3E-CA30-48DC-9927-CA1C20D9885C}">
    <filterColumn colId="1">
      <filters>
        <filter val="ホワイトマット"/>
      </filters>
    </filterColumn>
  </autoFilter>
  <tableColumns count="9">
    <tableColumn id="1" xr3:uid="{CD679B91-3D56-4B15-8D41-E758BA67BE7E}" name="品名" dataDxfId="92"/>
    <tableColumn id="2" xr3:uid="{9D74E94F-77B9-402B-BF9A-FCAA7F89F127}" name="カラー" dataDxfId="91"/>
    <tableColumn id="3" xr3:uid="{7ED9312B-3BD2-4EB5-A8E3-CE7DBCAE37EE}" name="Lot" dataDxfId="90"/>
    <tableColumn id="4" xr3:uid="{ED9E99CE-E836-4985-9FD7-88B13B268A33}" name="幅(mm)" dataDxfId="89"/>
    <tableColumn id="5" xr3:uid="{D2AF656C-B08C-44BF-953E-D9C79585A8DF}" name="長さ(ｍ)" dataDxfId="88"/>
    <tableColumn id="6" xr3:uid="{94836AF0-7010-413B-B686-638077320912}" name="本数" dataDxfId="87">
      <calculatedColumnFormula>1-1</calculatedColumnFormula>
    </tableColumn>
    <tableColumn id="7" xr3:uid="{78BF2130-0247-4A10-8CFC-365251541867}" name="加工No." dataDxfId="86"/>
    <tableColumn id="8" xr3:uid="{7CD15397-DD99-4581-AB06-CF396E73A54C}" name="入庫日" dataDxfId="85"/>
    <tableColumn id="9" xr3:uid="{AA638DEB-49D6-4B1D-9DEE-F76D2FC74F18}" name="備考" dataDxfId="8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D62405-C2DF-4D74-BD98-C581F6F219FE}" name="テーブル1357" displayName="テーブル1357" ref="A1:I57" totalsRowShown="0" headerRowDxfId="83" dataDxfId="81" headerRowBorderDxfId="82" tableBorderDxfId="80" totalsRowBorderDxfId="79">
  <autoFilter ref="A1:I57" xr:uid="{01ECCD3E-CA30-48DC-9927-CA1C20D9885C}"/>
  <tableColumns count="9">
    <tableColumn id="1" xr3:uid="{3F203904-4096-4438-B78B-F10D97B63CD4}" name="品名" dataDxfId="78"/>
    <tableColumn id="2" xr3:uid="{2EB34B7F-72BC-4B6A-A943-A12D8FD9723B}" name="カラー" dataDxfId="77"/>
    <tableColumn id="3" xr3:uid="{045B1EEB-C98B-462F-AE9C-977408B84052}" name="Lot" dataDxfId="76"/>
    <tableColumn id="4" xr3:uid="{ACAB5BCB-EB0D-4A7D-B580-D2AB3C1FA17C}" name="幅(mm)" dataDxfId="75"/>
    <tableColumn id="5" xr3:uid="{9BC544C1-EBF6-4BC9-B59B-DC98BC4AF7B8}" name="長さ(ｍ)" dataDxfId="74"/>
    <tableColumn id="6" xr3:uid="{26C1C208-50FF-42FC-BFD4-76F735E0FDFD}" name="本数" dataDxfId="73">
      <calculatedColumnFormula>1-1</calculatedColumnFormula>
    </tableColumn>
    <tableColumn id="7" xr3:uid="{906EF120-24F4-4FAE-A923-A8FECAF9E798}" name="加工No." dataDxfId="72"/>
    <tableColumn id="8" xr3:uid="{32ABF69B-7FCE-48F0-B1A5-5578DCEC58F4}" name="入庫日" dataDxfId="71"/>
    <tableColumn id="9" xr3:uid="{EA4A2792-8D8D-4CFA-BAA4-674C87D6FC0E}" name="備考" dataDxfId="7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9AB637-F010-4510-ACC5-E71B7DC5B824}" name="テーブル13578" displayName="テーブル13578" ref="A1:I51" totalsRowShown="0" headerRowDxfId="69" dataDxfId="67" headerRowBorderDxfId="68" tableBorderDxfId="66" totalsRowBorderDxfId="65">
  <autoFilter ref="A1:I51" xr:uid="{01ECCD3E-CA30-48DC-9927-CA1C20D9885C}"/>
  <tableColumns count="9">
    <tableColumn id="1" xr3:uid="{E87F5D4F-1ED5-40A0-AD01-5D25B78F47F1}" name="品名" dataDxfId="64"/>
    <tableColumn id="2" xr3:uid="{DAE840A2-13DD-4420-A2C9-BD04B5626F74}" name="カラー" dataDxfId="63"/>
    <tableColumn id="3" xr3:uid="{888BD46A-BB65-48FD-A413-8CF51C52DB01}" name="Lot" dataDxfId="62"/>
    <tableColumn id="4" xr3:uid="{D7CBA98D-0C18-48FA-82A7-B1455F00C5C1}" name="幅(mm)" dataDxfId="61"/>
    <tableColumn id="5" xr3:uid="{B1026E71-A086-4D09-92B0-2F78EFCA7150}" name="長さ(ｍ)" dataDxfId="60"/>
    <tableColumn id="6" xr3:uid="{7643F664-90AE-498C-8095-ECE73C36212A}" name="本数" dataDxfId="59">
      <calculatedColumnFormula>1-1</calculatedColumnFormula>
    </tableColumn>
    <tableColumn id="7" xr3:uid="{0CB4454E-88A3-4574-8CE9-63AC26F10DCE}" name="加工No." dataDxfId="58"/>
    <tableColumn id="8" xr3:uid="{CCAD1DBE-1B08-48CD-B36D-65A90CFCF7A1}" name="入庫日" dataDxfId="57"/>
    <tableColumn id="9" xr3:uid="{C6D92102-E631-4E98-914A-FF474716ED59}" name="備考" dataDxfId="5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E62C88-74A8-42B0-8E65-259369079846}" name="テーブル135786" displayName="テーブル135786" ref="A1:I48" totalsRowShown="0" headerRowDxfId="55" dataDxfId="53" headerRowBorderDxfId="54" tableBorderDxfId="52" totalsRowBorderDxfId="51">
  <autoFilter ref="A1:I48" xr:uid="{01ECCD3E-CA30-48DC-9927-CA1C20D9885C}">
    <filterColumn colId="1">
      <filters>
        <filter val="シルバーマット"/>
      </filters>
    </filterColumn>
  </autoFilter>
  <tableColumns count="9">
    <tableColumn id="1" xr3:uid="{269D121A-B3BB-4BCD-981B-B15ED8C5D5C0}" name="品名" dataDxfId="50"/>
    <tableColumn id="2" xr3:uid="{7637F5C5-88DC-47DE-A0CC-9C45BB9806AD}" name="カラー" dataDxfId="49"/>
    <tableColumn id="3" xr3:uid="{53EFB393-1646-480B-B900-4970AC01B9DE}" name="Lot" dataDxfId="48"/>
    <tableColumn id="4" xr3:uid="{FCE431F7-D519-4546-94C6-D80EE76A7264}" name="幅(mm)" dataDxfId="47"/>
    <tableColumn id="5" xr3:uid="{02C22CCB-6FE2-45C7-9D0D-09B847CF28CE}" name="長さ(ｍ)" dataDxfId="46"/>
    <tableColumn id="6" xr3:uid="{D3AF4DFA-D18F-4908-9E50-CFC5604ABD99}" name="本数" dataDxfId="45">
      <calculatedColumnFormula>1-1</calculatedColumnFormula>
    </tableColumn>
    <tableColumn id="7" xr3:uid="{D2C4698B-636C-47CB-B925-BEEF05376D3F}" name="加工No." dataDxfId="44"/>
    <tableColumn id="8" xr3:uid="{D2C389DD-6BF3-437C-8CBE-73FEAF14C1CB}" name="入庫日" dataDxfId="43"/>
    <tableColumn id="9" xr3:uid="{037D0E84-942C-4E23-83F4-3FB4420BEB07}" name="備考" dataDxfId="4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497824-8636-4F54-8EC4-6F9AD12E24FD}" name="テーブル1357869" displayName="テーブル1357869" ref="A1:I48" totalsRowShown="0" headerRowDxfId="41" dataDxfId="39" headerRowBorderDxfId="40" tableBorderDxfId="38" totalsRowBorderDxfId="37">
  <autoFilter ref="A1:I48" xr:uid="{01ECCD3E-CA30-48DC-9927-CA1C20D9885C}"/>
  <tableColumns count="9">
    <tableColumn id="1" xr3:uid="{A4D08A6D-D7D5-41BC-BD78-2BFA8E6FAA9B}" name="品名" dataDxfId="36"/>
    <tableColumn id="2" xr3:uid="{CD0CB005-A560-4237-A367-D9D242674434}" name="カラー" dataDxfId="35"/>
    <tableColumn id="3" xr3:uid="{3C9EF128-384C-4F17-B3BC-1AC2A2699A21}" name="Lot" dataDxfId="34"/>
    <tableColumn id="4" xr3:uid="{3F50A0B9-5F08-47C7-8974-163A8B5372AE}" name="幅(mm)" dataDxfId="33"/>
    <tableColumn id="5" xr3:uid="{42ABD762-06BE-479C-9CED-644DB0E50C04}" name="長さ(ｍ)" dataDxfId="32"/>
    <tableColumn id="6" xr3:uid="{CAB2D72E-5E33-4CFC-9B2B-0D593CEC3E45}" name="本数" dataDxfId="31">
      <calculatedColumnFormula>1-1</calculatedColumnFormula>
    </tableColumn>
    <tableColumn id="7" xr3:uid="{FEC71AB0-7C98-4DD0-A0C5-EEAEC478E055}" name="加工No." dataDxfId="30"/>
    <tableColumn id="8" xr3:uid="{D2D156AF-D6C1-4767-AAA1-4EED5CC1C772}" name="入庫日" dataDxfId="29"/>
    <tableColumn id="9" xr3:uid="{E80DEE11-22A2-418E-8167-AC0E31145457}" name="備考" dataDxfId="2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FEA4E9-350D-45A9-BD35-7EDB8E113B1E}" name="テーブル135786910" displayName="テーブル135786910" ref="A1:I48" totalsRowShown="0" headerRowDxfId="27" dataDxfId="25" headerRowBorderDxfId="26" tableBorderDxfId="24" totalsRowBorderDxfId="23">
  <autoFilter ref="A1:I48" xr:uid="{01ECCD3E-CA30-48DC-9927-CA1C20D9885C}"/>
  <tableColumns count="9">
    <tableColumn id="1" xr3:uid="{5627ED6E-C1A1-493C-B0D8-B560F09F2D91}" name="品名" dataDxfId="22"/>
    <tableColumn id="2" xr3:uid="{70096BC1-90E3-4CE1-9A0C-23F80A48F32B}" name="カラー" dataDxfId="21"/>
    <tableColumn id="3" xr3:uid="{AD4D0232-BFE4-45EC-8F2B-4F67CE160A2F}" name="Lot" dataDxfId="20"/>
    <tableColumn id="4" xr3:uid="{15633072-E395-44DF-83C6-5D19DADFB28B}" name="幅(mm)" dataDxfId="19"/>
    <tableColumn id="5" xr3:uid="{9C25D1A2-B752-4B76-87B2-CD20BFADBCAA}" name="長さ(ｍ)" dataDxfId="18"/>
    <tableColumn id="6" xr3:uid="{89082B54-BA18-4861-950C-B0831F87F4B7}" name="本数" dataDxfId="17">
      <calculatedColumnFormula>1-1</calculatedColumnFormula>
    </tableColumn>
    <tableColumn id="7" xr3:uid="{65C67524-6D5C-450A-99FC-E8A26A367539}" name="加工No." dataDxfId="16"/>
    <tableColumn id="8" xr3:uid="{1521D1AE-4C16-4E73-B83B-BE46ABC7F19D}" name="入庫日" dataDxfId="15"/>
    <tableColumn id="9" xr3:uid="{F6B24F18-ADC4-4314-A6E1-FFADDA55DC3C}" name="備考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68F1-A45F-4A51-A718-C3ACB731706D}">
  <sheetPr codeName="Sheet1">
    <tabColor theme="7" tint="0.39997558519241921"/>
    <pageSetUpPr fitToPage="1"/>
  </sheetPr>
  <dimension ref="A1:L45"/>
  <sheetViews>
    <sheetView workbookViewId="0">
      <selection activeCell="F8" sqref="F8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6.75" style="19" customWidth="1"/>
    <col min="8" max="8" width="11.08203125" style="19" bestFit="1" customWidth="1"/>
    <col min="9" max="9" width="10" style="20" bestFit="1" customWidth="1"/>
    <col min="10" max="10" width="9.75" style="19" bestFit="1" customWidth="1"/>
    <col min="11" max="16384" width="8.6640625" style="19"/>
  </cols>
  <sheetData>
    <row r="1" spans="1:12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102</v>
      </c>
      <c r="J1" s="19"/>
      <c r="K1" s="19"/>
      <c r="L1" s="19"/>
    </row>
    <row r="2" spans="1:12">
      <c r="A2" s="87" t="s">
        <v>11</v>
      </c>
      <c r="B2" s="1" t="s">
        <v>12</v>
      </c>
      <c r="C2" s="1" t="s">
        <v>13</v>
      </c>
      <c r="D2" s="21">
        <v>1250</v>
      </c>
      <c r="E2" s="2">
        <v>25</v>
      </c>
      <c r="F2" s="2">
        <v>5</v>
      </c>
      <c r="G2" s="2"/>
      <c r="H2" s="47">
        <v>44466</v>
      </c>
      <c r="I2" s="56"/>
    </row>
    <row r="3" spans="1:12">
      <c r="A3" s="88" t="s">
        <v>14</v>
      </c>
      <c r="B3" s="31" t="s">
        <v>15</v>
      </c>
      <c r="C3" s="31" t="s">
        <v>65</v>
      </c>
      <c r="D3" s="32">
        <v>1250</v>
      </c>
      <c r="E3" s="33">
        <v>25</v>
      </c>
      <c r="F3" s="33">
        <f>7-2-3-1-1</f>
        <v>0</v>
      </c>
      <c r="G3" s="33"/>
      <c r="H3" s="48">
        <v>44466</v>
      </c>
      <c r="I3" s="56"/>
    </row>
    <row r="4" spans="1:12">
      <c r="A4" s="89" t="s">
        <v>8</v>
      </c>
      <c r="B4" s="6" t="s">
        <v>9</v>
      </c>
      <c r="C4" s="6" t="s">
        <v>68</v>
      </c>
      <c r="D4" s="22">
        <v>1250</v>
      </c>
      <c r="E4" s="7">
        <v>25</v>
      </c>
      <c r="F4" s="7">
        <f>11-1-1-1</f>
        <v>8</v>
      </c>
      <c r="G4" s="7" t="s">
        <v>16</v>
      </c>
      <c r="H4" s="28">
        <v>44482</v>
      </c>
      <c r="I4" s="56"/>
    </row>
    <row r="5" spans="1:12">
      <c r="A5" s="88" t="s">
        <v>17</v>
      </c>
      <c r="B5" s="31" t="s">
        <v>9</v>
      </c>
      <c r="C5" s="31" t="s">
        <v>18</v>
      </c>
      <c r="D5" s="32">
        <v>1250</v>
      </c>
      <c r="E5" s="33">
        <v>16</v>
      </c>
      <c r="F5" s="33">
        <f>1-1</f>
        <v>0</v>
      </c>
      <c r="G5" s="33" t="s">
        <v>16</v>
      </c>
      <c r="H5" s="48">
        <v>44482</v>
      </c>
      <c r="I5" s="56" t="s">
        <v>64</v>
      </c>
    </row>
    <row r="6" spans="1:12">
      <c r="A6" s="89" t="s">
        <v>17</v>
      </c>
      <c r="B6" s="6" t="s">
        <v>9</v>
      </c>
      <c r="C6" s="6" t="s">
        <v>19</v>
      </c>
      <c r="D6" s="22">
        <v>1250</v>
      </c>
      <c r="E6" s="7">
        <v>25</v>
      </c>
      <c r="F6" s="7">
        <v>16</v>
      </c>
      <c r="G6" s="7" t="s">
        <v>20</v>
      </c>
      <c r="H6" s="28">
        <v>44482</v>
      </c>
      <c r="I6" s="56"/>
    </row>
    <row r="7" spans="1:12">
      <c r="A7" s="88" t="s">
        <v>17</v>
      </c>
      <c r="B7" s="31" t="s">
        <v>9</v>
      </c>
      <c r="C7" s="31" t="s">
        <v>21</v>
      </c>
      <c r="D7" s="32">
        <v>1250</v>
      </c>
      <c r="E7" s="33">
        <v>8</v>
      </c>
      <c r="F7" s="33">
        <f>1-1</f>
        <v>0</v>
      </c>
      <c r="G7" s="33" t="s">
        <v>20</v>
      </c>
      <c r="H7" s="48">
        <v>44482</v>
      </c>
      <c r="I7" s="56" t="s">
        <v>64</v>
      </c>
    </row>
    <row r="8" spans="1:12">
      <c r="A8" s="52" t="s">
        <v>14</v>
      </c>
      <c r="B8" s="3" t="s">
        <v>15</v>
      </c>
      <c r="C8" s="3" t="s">
        <v>69</v>
      </c>
      <c r="D8" s="23">
        <v>1250</v>
      </c>
      <c r="E8" s="4">
        <v>25</v>
      </c>
      <c r="F8" s="16">
        <f>9-2</f>
        <v>7</v>
      </c>
      <c r="G8" s="4" t="s">
        <v>23</v>
      </c>
      <c r="H8" s="27">
        <v>44482</v>
      </c>
      <c r="I8" s="56"/>
    </row>
    <row r="9" spans="1:12">
      <c r="A9" s="52" t="s">
        <v>22</v>
      </c>
      <c r="B9" s="3" t="s">
        <v>15</v>
      </c>
      <c r="C9" s="3" t="s">
        <v>24</v>
      </c>
      <c r="D9" s="23">
        <v>1250</v>
      </c>
      <c r="E9" s="4">
        <v>21</v>
      </c>
      <c r="F9" s="4">
        <v>1</v>
      </c>
      <c r="G9" s="4" t="s">
        <v>23</v>
      </c>
      <c r="H9" s="27">
        <v>44482</v>
      </c>
      <c r="I9" s="56"/>
    </row>
    <row r="10" spans="1:12">
      <c r="A10" s="88" t="s">
        <v>22</v>
      </c>
      <c r="B10" s="31" t="s">
        <v>15</v>
      </c>
      <c r="C10" s="31" t="s">
        <v>25</v>
      </c>
      <c r="D10" s="32">
        <v>1250</v>
      </c>
      <c r="E10" s="33">
        <v>18</v>
      </c>
      <c r="F10" s="33">
        <f>1-1</f>
        <v>0</v>
      </c>
      <c r="G10" s="33" t="s">
        <v>23</v>
      </c>
      <c r="H10" s="48">
        <v>44482</v>
      </c>
      <c r="I10" s="56" t="s">
        <v>64</v>
      </c>
    </row>
    <row r="11" spans="1:12">
      <c r="A11" s="88" t="s">
        <v>22</v>
      </c>
      <c r="B11" s="31" t="s">
        <v>15</v>
      </c>
      <c r="C11" s="31" t="s">
        <v>26</v>
      </c>
      <c r="D11" s="32">
        <v>1250</v>
      </c>
      <c r="E11" s="33">
        <v>12</v>
      </c>
      <c r="F11" s="33">
        <f>1-1</f>
        <v>0</v>
      </c>
      <c r="G11" s="33" t="s">
        <v>23</v>
      </c>
      <c r="H11" s="48">
        <v>44482</v>
      </c>
      <c r="I11" s="56"/>
    </row>
    <row r="12" spans="1:12">
      <c r="A12" s="52" t="s">
        <v>22</v>
      </c>
      <c r="B12" s="3" t="s">
        <v>15</v>
      </c>
      <c r="C12" s="3" t="s">
        <v>27</v>
      </c>
      <c r="D12" s="23">
        <v>1250</v>
      </c>
      <c r="E12" s="4">
        <v>25</v>
      </c>
      <c r="F12" s="4">
        <v>14</v>
      </c>
      <c r="G12" s="4" t="s">
        <v>28</v>
      </c>
      <c r="H12" s="27">
        <v>44482</v>
      </c>
      <c r="I12" s="56"/>
    </row>
    <row r="13" spans="1:12">
      <c r="A13" s="88" t="s">
        <v>22</v>
      </c>
      <c r="B13" s="31" t="s">
        <v>15</v>
      </c>
      <c r="C13" s="31" t="s">
        <v>29</v>
      </c>
      <c r="D13" s="32">
        <v>1250</v>
      </c>
      <c r="E13" s="33">
        <v>17</v>
      </c>
      <c r="F13" s="33">
        <f>1-1</f>
        <v>0</v>
      </c>
      <c r="G13" s="33" t="s">
        <v>28</v>
      </c>
      <c r="H13" s="48">
        <v>44482</v>
      </c>
      <c r="I13" s="56" t="s">
        <v>64</v>
      </c>
    </row>
    <row r="14" spans="1:12">
      <c r="A14" s="53" t="s">
        <v>30</v>
      </c>
      <c r="B14" s="8" t="s">
        <v>31</v>
      </c>
      <c r="C14" s="8" t="s">
        <v>32</v>
      </c>
      <c r="D14" s="24">
        <v>1250</v>
      </c>
      <c r="E14" s="9">
        <v>25</v>
      </c>
      <c r="F14" s="9">
        <v>7</v>
      </c>
      <c r="G14" s="9" t="s">
        <v>33</v>
      </c>
      <c r="H14" s="49">
        <v>44482</v>
      </c>
      <c r="I14" s="56"/>
    </row>
    <row r="15" spans="1:12">
      <c r="A15" s="53" t="s">
        <v>30</v>
      </c>
      <c r="B15" s="8" t="s">
        <v>31</v>
      </c>
      <c r="C15" s="8" t="s">
        <v>34</v>
      </c>
      <c r="D15" s="24">
        <v>1250</v>
      </c>
      <c r="E15" s="9">
        <v>18</v>
      </c>
      <c r="F15" s="9">
        <v>1</v>
      </c>
      <c r="G15" s="9" t="s">
        <v>33</v>
      </c>
      <c r="H15" s="49">
        <v>44482</v>
      </c>
      <c r="I15" s="56"/>
    </row>
    <row r="16" spans="1:12">
      <c r="A16" s="54" t="s">
        <v>35</v>
      </c>
      <c r="B16" s="6" t="s">
        <v>9</v>
      </c>
      <c r="C16" s="18" t="s">
        <v>36</v>
      </c>
      <c r="D16" s="22">
        <v>1250</v>
      </c>
      <c r="E16" s="10">
        <v>25</v>
      </c>
      <c r="F16" s="10">
        <v>36</v>
      </c>
      <c r="G16" s="10" t="s">
        <v>37</v>
      </c>
      <c r="H16" s="28">
        <v>44599</v>
      </c>
      <c r="I16" s="56"/>
    </row>
    <row r="17" spans="1:9">
      <c r="A17" s="54" t="s">
        <v>35</v>
      </c>
      <c r="B17" s="6" t="s">
        <v>9</v>
      </c>
      <c r="C17" s="18" t="s">
        <v>38</v>
      </c>
      <c r="D17" s="22">
        <v>1250</v>
      </c>
      <c r="E17" s="10">
        <v>21</v>
      </c>
      <c r="F17" s="10">
        <v>1</v>
      </c>
      <c r="G17" s="10" t="s">
        <v>37</v>
      </c>
      <c r="H17" s="28">
        <v>44599</v>
      </c>
      <c r="I17" s="56"/>
    </row>
    <row r="18" spans="1:9">
      <c r="A18" s="54" t="s">
        <v>35</v>
      </c>
      <c r="B18" s="6" t="s">
        <v>9</v>
      </c>
      <c r="C18" s="18" t="s">
        <v>39</v>
      </c>
      <c r="D18" s="22">
        <v>1250</v>
      </c>
      <c r="E18" s="10">
        <v>22</v>
      </c>
      <c r="F18" s="10">
        <v>1</v>
      </c>
      <c r="G18" s="10" t="s">
        <v>37</v>
      </c>
      <c r="H18" s="28">
        <v>44599</v>
      </c>
      <c r="I18" s="56"/>
    </row>
    <row r="19" spans="1:9">
      <c r="A19" s="54" t="s">
        <v>35</v>
      </c>
      <c r="B19" s="6" t="s">
        <v>9</v>
      </c>
      <c r="C19" s="18" t="s">
        <v>40</v>
      </c>
      <c r="D19" s="22">
        <v>1250</v>
      </c>
      <c r="E19" s="10">
        <v>23</v>
      </c>
      <c r="F19" s="10">
        <v>1</v>
      </c>
      <c r="G19" s="10" t="s">
        <v>37</v>
      </c>
      <c r="H19" s="28">
        <v>44599</v>
      </c>
      <c r="I19" s="56"/>
    </row>
    <row r="20" spans="1:9">
      <c r="A20" s="90" t="s">
        <v>35</v>
      </c>
      <c r="B20" s="35" t="s">
        <v>9</v>
      </c>
      <c r="C20" s="36" t="s">
        <v>41</v>
      </c>
      <c r="D20" s="37">
        <v>1250</v>
      </c>
      <c r="E20" s="38">
        <v>5</v>
      </c>
      <c r="F20" s="38">
        <f>1-1</f>
        <v>0</v>
      </c>
      <c r="G20" s="38" t="s">
        <v>37</v>
      </c>
      <c r="H20" s="50">
        <v>44599</v>
      </c>
      <c r="I20" s="56"/>
    </row>
    <row r="21" spans="1:9">
      <c r="A21" s="54" t="s">
        <v>35</v>
      </c>
      <c r="B21" s="6" t="s">
        <v>9</v>
      </c>
      <c r="C21" s="18" t="s">
        <v>42</v>
      </c>
      <c r="D21" s="22">
        <v>1250</v>
      </c>
      <c r="E21" s="10">
        <v>8</v>
      </c>
      <c r="F21" s="10">
        <v>1</v>
      </c>
      <c r="G21" s="10" t="s">
        <v>37</v>
      </c>
      <c r="H21" s="28">
        <v>44599</v>
      </c>
      <c r="I21" s="56"/>
    </row>
    <row r="22" spans="1:9">
      <c r="A22" s="55" t="s">
        <v>43</v>
      </c>
      <c r="B22" s="3" t="s">
        <v>15</v>
      </c>
      <c r="C22" s="17" t="s">
        <v>44</v>
      </c>
      <c r="D22" s="23">
        <v>1250</v>
      </c>
      <c r="E22" s="11">
        <v>25</v>
      </c>
      <c r="F22" s="11">
        <v>34</v>
      </c>
      <c r="G22" s="11" t="s">
        <v>45</v>
      </c>
      <c r="H22" s="27">
        <v>44599</v>
      </c>
      <c r="I22" s="56"/>
    </row>
    <row r="23" spans="1:9">
      <c r="A23" s="55" t="s">
        <v>43</v>
      </c>
      <c r="B23" s="3" t="s">
        <v>15</v>
      </c>
      <c r="C23" s="17" t="s">
        <v>46</v>
      </c>
      <c r="D23" s="23">
        <v>1250</v>
      </c>
      <c r="E23" s="11">
        <v>8</v>
      </c>
      <c r="F23" s="11">
        <v>1</v>
      </c>
      <c r="G23" s="11" t="s">
        <v>45</v>
      </c>
      <c r="H23" s="27">
        <v>44599</v>
      </c>
      <c r="I23" s="56"/>
    </row>
    <row r="24" spans="1:9">
      <c r="A24" s="55" t="s">
        <v>43</v>
      </c>
      <c r="B24" s="3" t="s">
        <v>15</v>
      </c>
      <c r="C24" s="17" t="s">
        <v>47</v>
      </c>
      <c r="D24" s="23">
        <v>1250</v>
      </c>
      <c r="E24" s="11">
        <v>25</v>
      </c>
      <c r="F24" s="11">
        <v>32</v>
      </c>
      <c r="G24" s="11" t="s">
        <v>48</v>
      </c>
      <c r="H24" s="27">
        <v>44599</v>
      </c>
      <c r="I24" s="56"/>
    </row>
    <row r="25" spans="1:9">
      <c r="A25" s="55" t="s">
        <v>43</v>
      </c>
      <c r="B25" s="3" t="s">
        <v>15</v>
      </c>
      <c r="C25" s="17" t="s">
        <v>49</v>
      </c>
      <c r="D25" s="23">
        <v>1250</v>
      </c>
      <c r="E25" s="11">
        <v>24</v>
      </c>
      <c r="F25" s="11">
        <v>1</v>
      </c>
      <c r="G25" s="11" t="s">
        <v>48</v>
      </c>
      <c r="H25" s="27">
        <v>44599</v>
      </c>
      <c r="I25" s="56"/>
    </row>
    <row r="26" spans="1:9">
      <c r="A26" s="55" t="s">
        <v>43</v>
      </c>
      <c r="B26" s="3" t="s">
        <v>15</v>
      </c>
      <c r="C26" s="17" t="s">
        <v>50</v>
      </c>
      <c r="D26" s="23">
        <v>1250</v>
      </c>
      <c r="E26" s="11">
        <v>22</v>
      </c>
      <c r="F26" s="11">
        <v>1</v>
      </c>
      <c r="G26" s="11" t="s">
        <v>48</v>
      </c>
      <c r="H26" s="27">
        <v>44599</v>
      </c>
      <c r="I26" s="56"/>
    </row>
    <row r="27" spans="1:9">
      <c r="A27" s="55" t="s">
        <v>43</v>
      </c>
      <c r="B27" s="3" t="s">
        <v>15</v>
      </c>
      <c r="C27" s="17" t="s">
        <v>51</v>
      </c>
      <c r="D27" s="23">
        <v>1250</v>
      </c>
      <c r="E27" s="11">
        <v>19</v>
      </c>
      <c r="F27" s="11">
        <v>1</v>
      </c>
      <c r="G27" s="11" t="s">
        <v>48</v>
      </c>
      <c r="H27" s="27">
        <v>44599</v>
      </c>
      <c r="I27" s="56"/>
    </row>
    <row r="28" spans="1:9">
      <c r="A28" s="55" t="s">
        <v>43</v>
      </c>
      <c r="B28" s="3" t="s">
        <v>15</v>
      </c>
      <c r="C28" s="17" t="s">
        <v>52</v>
      </c>
      <c r="D28" s="23">
        <v>1250</v>
      </c>
      <c r="E28" s="11">
        <v>25</v>
      </c>
      <c r="F28" s="11">
        <v>18</v>
      </c>
      <c r="G28" s="11" t="s">
        <v>53</v>
      </c>
      <c r="H28" s="27">
        <v>44599</v>
      </c>
      <c r="I28" s="56"/>
    </row>
    <row r="29" spans="1:9">
      <c r="A29" s="55" t="s">
        <v>43</v>
      </c>
      <c r="B29" s="3" t="s">
        <v>15</v>
      </c>
      <c r="C29" s="17" t="s">
        <v>54</v>
      </c>
      <c r="D29" s="23">
        <v>1250</v>
      </c>
      <c r="E29" s="11">
        <v>19</v>
      </c>
      <c r="F29" s="11">
        <v>1</v>
      </c>
      <c r="G29" s="11" t="s">
        <v>53</v>
      </c>
      <c r="H29" s="27">
        <v>44599</v>
      </c>
      <c r="I29" s="56"/>
    </row>
    <row r="30" spans="1:9">
      <c r="A30" s="54" t="s">
        <v>35</v>
      </c>
      <c r="B30" s="6" t="s">
        <v>9</v>
      </c>
      <c r="C30" s="18" t="s">
        <v>61</v>
      </c>
      <c r="D30" s="22">
        <v>1250</v>
      </c>
      <c r="E30" s="51">
        <v>25</v>
      </c>
      <c r="F30" s="51">
        <v>4</v>
      </c>
      <c r="G30" s="10" t="s">
        <v>55</v>
      </c>
      <c r="H30" s="28">
        <v>44621</v>
      </c>
      <c r="I30" s="56"/>
    </row>
    <row r="31" spans="1:9">
      <c r="A31" s="55" t="s">
        <v>43</v>
      </c>
      <c r="B31" s="3" t="s">
        <v>15</v>
      </c>
      <c r="C31" s="17" t="s">
        <v>62</v>
      </c>
      <c r="D31" s="23">
        <v>1250</v>
      </c>
      <c r="E31" s="12">
        <v>25</v>
      </c>
      <c r="F31" s="12">
        <v>7</v>
      </c>
      <c r="G31" s="11" t="s">
        <v>56</v>
      </c>
      <c r="H31" s="27">
        <v>44621</v>
      </c>
      <c r="I31" s="56"/>
    </row>
    <row r="32" spans="1:9">
      <c r="A32" s="55" t="s">
        <v>43</v>
      </c>
      <c r="B32" s="3" t="s">
        <v>15</v>
      </c>
      <c r="C32" s="17" t="s">
        <v>63</v>
      </c>
      <c r="D32" s="23">
        <v>1250</v>
      </c>
      <c r="E32" s="12">
        <v>20</v>
      </c>
      <c r="F32" s="12">
        <v>1</v>
      </c>
      <c r="G32" s="11" t="s">
        <v>56</v>
      </c>
      <c r="H32" s="27">
        <v>44621</v>
      </c>
      <c r="I32" s="56"/>
    </row>
    <row r="33" spans="1:9">
      <c r="A33" s="55" t="s">
        <v>43</v>
      </c>
      <c r="B33" s="3" t="s">
        <v>15</v>
      </c>
      <c r="C33" s="23" t="s">
        <v>70</v>
      </c>
      <c r="D33" s="23">
        <v>1250</v>
      </c>
      <c r="E33" s="23">
        <v>25</v>
      </c>
      <c r="F33" s="23">
        <v>20</v>
      </c>
      <c r="G33" s="25" t="s">
        <v>81</v>
      </c>
      <c r="H33" s="27">
        <v>44691</v>
      </c>
      <c r="I33" s="56"/>
    </row>
    <row r="34" spans="1:9">
      <c r="A34" s="55" t="s">
        <v>43</v>
      </c>
      <c r="B34" s="3" t="s">
        <v>15</v>
      </c>
      <c r="C34" s="23" t="s">
        <v>71</v>
      </c>
      <c r="D34" s="23">
        <v>1250</v>
      </c>
      <c r="E34" s="23">
        <v>25</v>
      </c>
      <c r="F34" s="23">
        <v>30</v>
      </c>
      <c r="G34" s="25" t="s">
        <v>82</v>
      </c>
      <c r="H34" s="27">
        <v>44691</v>
      </c>
      <c r="I34" s="56"/>
    </row>
    <row r="35" spans="1:9" ht="22" customHeight="1">
      <c r="A35" s="55" t="s">
        <v>43</v>
      </c>
      <c r="B35" s="3" t="s">
        <v>15</v>
      </c>
      <c r="C35" s="23" t="s">
        <v>72</v>
      </c>
      <c r="D35" s="23">
        <v>1250</v>
      </c>
      <c r="E35" s="23">
        <v>24</v>
      </c>
      <c r="F35" s="23">
        <v>1</v>
      </c>
      <c r="G35" s="25" t="s">
        <v>82</v>
      </c>
      <c r="H35" s="27">
        <v>44691</v>
      </c>
      <c r="I35" s="56"/>
    </row>
    <row r="36" spans="1:9">
      <c r="A36" s="90" t="s">
        <v>43</v>
      </c>
      <c r="B36" s="35" t="s">
        <v>15</v>
      </c>
      <c r="C36" s="37" t="s">
        <v>92</v>
      </c>
      <c r="D36" s="37">
        <v>1250</v>
      </c>
      <c r="E36" s="37">
        <v>5</v>
      </c>
      <c r="F36" s="37">
        <f>1-1</f>
        <v>0</v>
      </c>
      <c r="G36" s="39" t="s">
        <v>82</v>
      </c>
      <c r="H36" s="50">
        <v>44691</v>
      </c>
      <c r="I36" s="56"/>
    </row>
    <row r="37" spans="1:9">
      <c r="A37" s="55" t="s">
        <v>43</v>
      </c>
      <c r="B37" s="3" t="s">
        <v>15</v>
      </c>
      <c r="C37" s="23" t="s">
        <v>73</v>
      </c>
      <c r="D37" s="23">
        <v>1250</v>
      </c>
      <c r="E37" s="23">
        <v>25</v>
      </c>
      <c r="F37" s="23">
        <v>38</v>
      </c>
      <c r="G37" s="25" t="s">
        <v>83</v>
      </c>
      <c r="H37" s="27">
        <v>44691</v>
      </c>
      <c r="I37" s="56"/>
    </row>
    <row r="38" spans="1:9">
      <c r="A38" s="55" t="s">
        <v>43</v>
      </c>
      <c r="B38" s="3" t="s">
        <v>15</v>
      </c>
      <c r="C38" s="23" t="s">
        <v>74</v>
      </c>
      <c r="D38" s="23">
        <v>1250</v>
      </c>
      <c r="E38" s="23">
        <v>13</v>
      </c>
      <c r="F38" s="23">
        <v>1</v>
      </c>
      <c r="G38" s="25" t="s">
        <v>83</v>
      </c>
      <c r="H38" s="27">
        <v>44691</v>
      </c>
      <c r="I38" s="56"/>
    </row>
    <row r="39" spans="1:9">
      <c r="A39" s="55" t="s">
        <v>43</v>
      </c>
      <c r="B39" s="3" t="s">
        <v>15</v>
      </c>
      <c r="C39" s="23" t="s">
        <v>75</v>
      </c>
      <c r="D39" s="23">
        <v>1250</v>
      </c>
      <c r="E39" s="23">
        <v>24</v>
      </c>
      <c r="F39" s="23">
        <v>1</v>
      </c>
      <c r="G39" s="25" t="s">
        <v>83</v>
      </c>
      <c r="H39" s="27">
        <v>44691</v>
      </c>
      <c r="I39" s="56"/>
    </row>
    <row r="40" spans="1:9">
      <c r="A40" s="54" t="s">
        <v>35</v>
      </c>
      <c r="B40" s="6" t="s">
        <v>9</v>
      </c>
      <c r="C40" s="22" t="s">
        <v>76</v>
      </c>
      <c r="D40" s="22">
        <v>1250</v>
      </c>
      <c r="E40" s="22">
        <v>25</v>
      </c>
      <c r="F40" s="22">
        <v>12</v>
      </c>
      <c r="G40" s="26" t="s">
        <v>84</v>
      </c>
      <c r="H40" s="28">
        <v>44691</v>
      </c>
      <c r="I40" s="56" t="s">
        <v>91</v>
      </c>
    </row>
    <row r="41" spans="1:9">
      <c r="A41" s="91" t="s">
        <v>35</v>
      </c>
      <c r="B41" s="31" t="s">
        <v>9</v>
      </c>
      <c r="C41" s="32" t="s">
        <v>86</v>
      </c>
      <c r="D41" s="32">
        <v>1250</v>
      </c>
      <c r="E41" s="32">
        <v>19</v>
      </c>
      <c r="F41" s="32">
        <f>1-1</f>
        <v>0</v>
      </c>
      <c r="G41" s="34" t="s">
        <v>84</v>
      </c>
      <c r="H41" s="48">
        <v>44691</v>
      </c>
      <c r="I41" s="56"/>
    </row>
    <row r="42" spans="1:9">
      <c r="A42" s="54" t="s">
        <v>35</v>
      </c>
      <c r="B42" s="6" t="s">
        <v>9</v>
      </c>
      <c r="C42" s="22" t="s">
        <v>77</v>
      </c>
      <c r="D42" s="22">
        <v>1250</v>
      </c>
      <c r="E42" s="22">
        <v>25</v>
      </c>
      <c r="F42" s="22">
        <v>25</v>
      </c>
      <c r="G42" s="26" t="s">
        <v>85</v>
      </c>
      <c r="H42" s="28">
        <v>44691</v>
      </c>
      <c r="I42" s="56" t="s">
        <v>91</v>
      </c>
    </row>
    <row r="43" spans="1:9">
      <c r="A43" s="91" t="s">
        <v>8</v>
      </c>
      <c r="B43" s="31" t="s">
        <v>9</v>
      </c>
      <c r="C43" s="32" t="s">
        <v>78</v>
      </c>
      <c r="D43" s="32">
        <v>1250</v>
      </c>
      <c r="E43" s="32">
        <v>24</v>
      </c>
      <c r="F43" s="32">
        <f>1-1</f>
        <v>0</v>
      </c>
      <c r="G43" s="34" t="s">
        <v>85</v>
      </c>
      <c r="H43" s="48">
        <v>44691</v>
      </c>
      <c r="I43" s="56"/>
    </row>
    <row r="44" spans="1:9">
      <c r="A44" s="91" t="s">
        <v>35</v>
      </c>
      <c r="B44" s="31" t="s">
        <v>9</v>
      </c>
      <c r="C44" s="32" t="s">
        <v>79</v>
      </c>
      <c r="D44" s="32">
        <v>1250</v>
      </c>
      <c r="E44" s="32">
        <v>10</v>
      </c>
      <c r="F44" s="32">
        <f t="shared" ref="F44:F45" si="0">1-1</f>
        <v>0</v>
      </c>
      <c r="G44" s="34" t="s">
        <v>85</v>
      </c>
      <c r="H44" s="48">
        <v>44691</v>
      </c>
      <c r="I44" s="56"/>
    </row>
    <row r="45" spans="1:9">
      <c r="A45" s="92" t="s">
        <v>35</v>
      </c>
      <c r="B45" s="93" t="s">
        <v>9</v>
      </c>
      <c r="C45" s="94" t="s">
        <v>80</v>
      </c>
      <c r="D45" s="94">
        <v>1250</v>
      </c>
      <c r="E45" s="94">
        <v>12</v>
      </c>
      <c r="F45" s="94">
        <f t="shared" si="0"/>
        <v>0</v>
      </c>
      <c r="G45" s="95" t="s">
        <v>85</v>
      </c>
      <c r="H45" s="96">
        <v>44691</v>
      </c>
      <c r="I45" s="97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2EF8-67F6-4730-A155-A29A1D06BDD1}">
  <sheetPr codeName="Sheet10">
    <tabColor theme="8" tint="-0.249977111117893"/>
    <pageSetUpPr fitToPage="1"/>
  </sheetPr>
  <dimension ref="A1:M15"/>
  <sheetViews>
    <sheetView workbookViewId="0">
      <selection activeCell="A4" sqref="A4:F4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7" width="8.6640625" style="99" bestFit="1" customWidth="1"/>
    <col min="8" max="10" width="10" style="99" bestFit="1" customWidth="1"/>
    <col min="11" max="16384" width="8.6640625" style="19"/>
  </cols>
  <sheetData>
    <row r="1" spans="1:13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  <c r="J1" s="99"/>
    </row>
    <row r="2" spans="1:13">
      <c r="A2" s="104" t="s">
        <v>43</v>
      </c>
      <c r="B2" s="3" t="s">
        <v>15</v>
      </c>
      <c r="C2" s="17" t="s">
        <v>49</v>
      </c>
      <c r="D2" s="23">
        <v>1250</v>
      </c>
      <c r="E2" s="11">
        <f>17-2-3-2-5-2-3+1</f>
        <v>1</v>
      </c>
      <c r="F2" s="27">
        <v>44764</v>
      </c>
      <c r="G2" s="99" t="s">
        <v>225</v>
      </c>
      <c r="H2" s="99" t="s">
        <v>226</v>
      </c>
      <c r="I2" s="98" t="s">
        <v>234</v>
      </c>
      <c r="J2" s="99" t="s">
        <v>242</v>
      </c>
      <c r="K2" s="99" t="s">
        <v>244</v>
      </c>
      <c r="L2" s="99" t="s">
        <v>251</v>
      </c>
      <c r="M2" s="81"/>
    </row>
    <row r="3" spans="1:13" ht="18">
      <c r="A3" s="104" t="s">
        <v>43</v>
      </c>
      <c r="B3" s="3" t="s">
        <v>125</v>
      </c>
      <c r="C3" s="17" t="s">
        <v>228</v>
      </c>
      <c r="D3" s="23">
        <v>1250</v>
      </c>
      <c r="E3" s="11">
        <f>24-10</f>
        <v>14</v>
      </c>
      <c r="F3" s="27">
        <v>44809</v>
      </c>
      <c r="G3" s="99" t="s">
        <v>247</v>
      </c>
      <c r="H3" s="98"/>
      <c r="K3"/>
      <c r="L3" s="81"/>
      <c r="M3" s="81"/>
    </row>
    <row r="4" spans="1:13" ht="18">
      <c r="A4" s="104" t="s">
        <v>43</v>
      </c>
      <c r="B4" s="3" t="s">
        <v>125</v>
      </c>
      <c r="C4" s="150" t="s">
        <v>253</v>
      </c>
      <c r="D4" s="23">
        <v>1250</v>
      </c>
      <c r="E4" s="123">
        <v>7</v>
      </c>
      <c r="F4" s="27">
        <v>44809</v>
      </c>
      <c r="H4" s="98"/>
      <c r="K4"/>
      <c r="L4" s="81"/>
      <c r="M4" s="81"/>
    </row>
    <row r="5" spans="1:13" ht="18">
      <c r="A5" s="104" t="s">
        <v>43</v>
      </c>
      <c r="B5" s="3" t="s">
        <v>125</v>
      </c>
      <c r="C5" s="17" t="s">
        <v>75</v>
      </c>
      <c r="D5" s="23">
        <v>1250</v>
      </c>
      <c r="E5" s="11">
        <v>24</v>
      </c>
      <c r="F5" s="27">
        <v>44809</v>
      </c>
      <c r="K5"/>
      <c r="L5" s="81"/>
      <c r="M5" s="81"/>
    </row>
    <row r="6" spans="1:13">
      <c r="A6" s="105" t="s">
        <v>35</v>
      </c>
      <c r="B6" s="6" t="s">
        <v>9</v>
      </c>
      <c r="C6" s="18" t="s">
        <v>38</v>
      </c>
      <c r="D6" s="22">
        <v>1250</v>
      </c>
      <c r="E6" s="10">
        <f>9-2</f>
        <v>7</v>
      </c>
      <c r="F6" s="28">
        <v>44748</v>
      </c>
      <c r="G6" s="99" t="s">
        <v>244</v>
      </c>
      <c r="K6" s="81"/>
      <c r="L6" s="81"/>
      <c r="M6" s="81"/>
    </row>
    <row r="7" spans="1:13">
      <c r="A7" s="105" t="s">
        <v>35</v>
      </c>
      <c r="B7" s="6" t="s">
        <v>9</v>
      </c>
      <c r="C7" s="18" t="s">
        <v>39</v>
      </c>
      <c r="D7" s="22">
        <v>1250</v>
      </c>
      <c r="E7" s="10">
        <v>22</v>
      </c>
      <c r="F7" s="28">
        <v>44748</v>
      </c>
      <c r="K7" s="81"/>
      <c r="L7" s="81"/>
      <c r="M7" s="81"/>
    </row>
    <row r="8" spans="1:13">
      <c r="A8" s="54" t="s">
        <v>35</v>
      </c>
      <c r="B8" s="6" t="s">
        <v>230</v>
      </c>
      <c r="C8" s="18" t="s">
        <v>227</v>
      </c>
      <c r="D8" s="22">
        <v>1250</v>
      </c>
      <c r="E8" s="10">
        <v>23</v>
      </c>
      <c r="F8" s="28">
        <v>44809</v>
      </c>
      <c r="K8" s="81"/>
      <c r="L8" s="81"/>
      <c r="M8" s="81"/>
    </row>
    <row r="9" spans="1:13">
      <c r="A9" s="13" t="s">
        <v>57</v>
      </c>
      <c r="B9" s="45" t="s">
        <v>15</v>
      </c>
      <c r="C9" s="13" t="s">
        <v>58</v>
      </c>
      <c r="D9" s="29">
        <v>1290</v>
      </c>
      <c r="E9" s="29">
        <v>121</v>
      </c>
      <c r="F9" s="30">
        <v>44601</v>
      </c>
      <c r="K9" s="81"/>
      <c r="L9" s="81"/>
      <c r="M9" s="81"/>
    </row>
    <row r="10" spans="1:13">
      <c r="A10" s="13" t="s">
        <v>59</v>
      </c>
      <c r="B10" s="46" t="s">
        <v>9</v>
      </c>
      <c r="C10" s="13" t="s">
        <v>60</v>
      </c>
      <c r="D10" s="29">
        <v>1290</v>
      </c>
      <c r="E10" s="29">
        <v>439</v>
      </c>
      <c r="F10" s="30">
        <v>44601</v>
      </c>
    </row>
    <row r="12" spans="1:13">
      <c r="G12" s="98"/>
    </row>
    <row r="13" spans="1:13" ht="18">
      <c r="E13"/>
      <c r="F13" s="99"/>
    </row>
    <row r="14" spans="1:13" s="99" customFormat="1" ht="18">
      <c r="A14" s="19"/>
      <c r="B14" s="19"/>
      <c r="C14" s="19"/>
      <c r="D14" s="19"/>
      <c r="E14"/>
      <c r="F14"/>
      <c r="K14" s="19"/>
      <c r="L14" s="19"/>
      <c r="M14" s="19"/>
    </row>
    <row r="15" spans="1:13" s="99" customFormat="1" ht="18">
      <c r="A15" s="19"/>
      <c r="B15" s="19"/>
      <c r="C15" s="19"/>
      <c r="D15" s="19"/>
      <c r="E15"/>
      <c r="K15" s="19"/>
      <c r="L15" s="19"/>
      <c r="M15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9179-7C3D-4035-A584-532AA5105419}">
  <sheetPr codeName="Sheet11">
    <tabColor theme="7" tint="0.39997558519241921"/>
    <pageSetUpPr fitToPage="1"/>
  </sheetPr>
  <dimension ref="A1:U51"/>
  <sheetViews>
    <sheetView topLeftCell="A7" workbookViewId="0">
      <selection activeCell="A26" sqref="A26:XFD26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10.83203125" style="81" bestFit="1" customWidth="1"/>
    <col min="11" max="11" width="11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 s="144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2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</row>
    <row r="4" spans="1:2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</row>
    <row r="5" spans="1:21">
      <c r="A5" s="129" t="s">
        <v>35</v>
      </c>
      <c r="B5" s="130" t="s">
        <v>9</v>
      </c>
      <c r="C5" s="131" t="s">
        <v>137</v>
      </c>
      <c r="D5" s="132">
        <v>1250</v>
      </c>
      <c r="E5" s="133">
        <v>25</v>
      </c>
      <c r="F5" s="145">
        <f>1-1</f>
        <v>0</v>
      </c>
      <c r="G5" s="133" t="s">
        <v>37</v>
      </c>
      <c r="H5" s="134">
        <v>44599</v>
      </c>
      <c r="I5" s="138"/>
      <c r="J5" s="81" t="s">
        <v>250</v>
      </c>
    </row>
    <row r="6" spans="1:21">
      <c r="A6" s="55" t="s">
        <v>43</v>
      </c>
      <c r="B6" s="3" t="s">
        <v>15</v>
      </c>
      <c r="C6" s="17" t="s">
        <v>127</v>
      </c>
      <c r="D6" s="23">
        <v>1250</v>
      </c>
      <c r="E6" s="11">
        <v>25</v>
      </c>
      <c r="F6" s="148">
        <f>9-1-4</f>
        <v>4</v>
      </c>
      <c r="G6" s="11" t="s">
        <v>45</v>
      </c>
      <c r="H6" s="27">
        <v>44599</v>
      </c>
      <c r="I6" s="137"/>
      <c r="J6" s="81" t="s">
        <v>249</v>
      </c>
      <c r="K6" s="99" t="s">
        <v>252</v>
      </c>
    </row>
    <row r="7" spans="1:21">
      <c r="A7" s="55" t="s">
        <v>43</v>
      </c>
      <c r="B7" s="3" t="s">
        <v>15</v>
      </c>
      <c r="C7" s="17" t="s">
        <v>47</v>
      </c>
      <c r="D7" s="23">
        <v>1250</v>
      </c>
      <c r="E7" s="11">
        <v>25</v>
      </c>
      <c r="F7" s="11">
        <v>32</v>
      </c>
      <c r="G7" s="11" t="s">
        <v>48</v>
      </c>
      <c r="H7" s="27">
        <v>44599</v>
      </c>
      <c r="I7" s="137"/>
    </row>
    <row r="8" spans="1:21">
      <c r="A8" s="55" t="s">
        <v>43</v>
      </c>
      <c r="B8" s="3" t="s">
        <v>15</v>
      </c>
      <c r="C8" s="17" t="s">
        <v>52</v>
      </c>
      <c r="D8" s="23">
        <v>1250</v>
      </c>
      <c r="E8" s="11">
        <v>25</v>
      </c>
      <c r="F8" s="11">
        <v>18</v>
      </c>
      <c r="G8" s="11" t="s">
        <v>53</v>
      </c>
      <c r="H8" s="27">
        <v>44599</v>
      </c>
      <c r="I8" s="137"/>
    </row>
    <row r="9" spans="1:21">
      <c r="A9" s="60" t="s">
        <v>35</v>
      </c>
      <c r="B9" s="61" t="s">
        <v>9</v>
      </c>
      <c r="C9" s="62" t="s">
        <v>61</v>
      </c>
      <c r="D9" s="63">
        <v>1250</v>
      </c>
      <c r="E9" s="64">
        <v>25</v>
      </c>
      <c r="F9" s="64">
        <v>4</v>
      </c>
      <c r="G9" s="65" t="s">
        <v>55</v>
      </c>
      <c r="H9" s="66">
        <v>44621</v>
      </c>
      <c r="I9" s="137"/>
    </row>
    <row r="10" spans="1:21">
      <c r="A10" s="67" t="s">
        <v>43</v>
      </c>
      <c r="B10" s="68" t="s">
        <v>15</v>
      </c>
      <c r="C10" s="69" t="s">
        <v>62</v>
      </c>
      <c r="D10" s="70">
        <v>1250</v>
      </c>
      <c r="E10" s="71">
        <v>25</v>
      </c>
      <c r="F10" s="71">
        <v>7</v>
      </c>
      <c r="G10" s="72" t="s">
        <v>56</v>
      </c>
      <c r="H10" s="73">
        <v>44621</v>
      </c>
      <c r="I10" s="137"/>
    </row>
    <row r="11" spans="1:21">
      <c r="A11" s="55" t="s">
        <v>43</v>
      </c>
      <c r="B11" s="3" t="s">
        <v>15</v>
      </c>
      <c r="C11" s="23" t="s">
        <v>70</v>
      </c>
      <c r="D11" s="23">
        <v>1250</v>
      </c>
      <c r="E11" s="23">
        <v>25</v>
      </c>
      <c r="F11" s="23">
        <v>20</v>
      </c>
      <c r="G11" s="25" t="s">
        <v>104</v>
      </c>
      <c r="H11" s="27">
        <v>44691</v>
      </c>
      <c r="I11" s="137"/>
    </row>
    <row r="12" spans="1:21">
      <c r="A12" s="55" t="s">
        <v>43</v>
      </c>
      <c r="B12" s="3" t="s">
        <v>15</v>
      </c>
      <c r="C12" s="23" t="s">
        <v>71</v>
      </c>
      <c r="D12" s="23">
        <v>1250</v>
      </c>
      <c r="E12" s="23">
        <v>25</v>
      </c>
      <c r="F12" s="23">
        <v>30</v>
      </c>
      <c r="G12" s="25" t="s">
        <v>105</v>
      </c>
      <c r="H12" s="27">
        <v>44691</v>
      </c>
      <c r="I12" s="137"/>
    </row>
    <row r="13" spans="1:21">
      <c r="A13" s="55" t="s">
        <v>43</v>
      </c>
      <c r="B13" s="3" t="s">
        <v>15</v>
      </c>
      <c r="C13" s="23" t="s">
        <v>73</v>
      </c>
      <c r="D13" s="23">
        <v>1250</v>
      </c>
      <c r="E13" s="23">
        <v>25</v>
      </c>
      <c r="F13" s="23">
        <v>38</v>
      </c>
      <c r="G13" s="25" t="s">
        <v>106</v>
      </c>
      <c r="H13" s="27">
        <v>44691</v>
      </c>
      <c r="I13" s="137"/>
    </row>
    <row r="14" spans="1:21">
      <c r="A14" s="55" t="s">
        <v>43</v>
      </c>
      <c r="B14" s="3" t="s">
        <v>15</v>
      </c>
      <c r="C14" s="23" t="s">
        <v>74</v>
      </c>
      <c r="D14" s="23">
        <v>1250</v>
      </c>
      <c r="E14" s="23">
        <v>13</v>
      </c>
      <c r="F14" s="23">
        <v>1</v>
      </c>
      <c r="G14" s="25" t="s">
        <v>106</v>
      </c>
      <c r="H14" s="27">
        <v>44691</v>
      </c>
      <c r="I14" s="137"/>
    </row>
    <row r="15" spans="1:21">
      <c r="A15" s="54" t="s">
        <v>35</v>
      </c>
      <c r="B15" s="6" t="s">
        <v>9</v>
      </c>
      <c r="C15" s="22" t="s">
        <v>76</v>
      </c>
      <c r="D15" s="22">
        <v>1250</v>
      </c>
      <c r="E15" s="22">
        <v>25</v>
      </c>
      <c r="F15" s="22">
        <v>12</v>
      </c>
      <c r="G15" s="26" t="s">
        <v>108</v>
      </c>
      <c r="H15" s="28">
        <v>44691</v>
      </c>
      <c r="I15" s="137" t="s">
        <v>91</v>
      </c>
    </row>
    <row r="16" spans="1:21">
      <c r="A16" s="54" t="s">
        <v>35</v>
      </c>
      <c r="B16" s="6" t="s">
        <v>9</v>
      </c>
      <c r="C16" s="22" t="s">
        <v>77</v>
      </c>
      <c r="D16" s="22">
        <v>1250</v>
      </c>
      <c r="E16" s="22">
        <v>25</v>
      </c>
      <c r="F16" s="22">
        <v>25</v>
      </c>
      <c r="G16" s="26" t="s">
        <v>107</v>
      </c>
      <c r="H16" s="28">
        <v>44691</v>
      </c>
      <c r="I16" s="137" t="s">
        <v>91</v>
      </c>
    </row>
    <row r="17" spans="1:21">
      <c r="A17" s="55" t="s">
        <v>43</v>
      </c>
      <c r="B17" s="3" t="s">
        <v>15</v>
      </c>
      <c r="C17" s="147" t="s">
        <v>258</v>
      </c>
      <c r="D17" s="23">
        <v>1250</v>
      </c>
      <c r="E17" s="23">
        <v>25</v>
      </c>
      <c r="F17" s="23">
        <v>37</v>
      </c>
      <c r="G17" s="25" t="s">
        <v>166</v>
      </c>
      <c r="H17" s="27">
        <v>44763</v>
      </c>
      <c r="I17" s="137"/>
    </row>
    <row r="18" spans="1:21" s="81" customFormat="1">
      <c r="A18" s="55" t="s">
        <v>43</v>
      </c>
      <c r="B18" s="3" t="s">
        <v>15</v>
      </c>
      <c r="C18" s="147" t="s">
        <v>255</v>
      </c>
      <c r="D18" s="23">
        <v>1250</v>
      </c>
      <c r="E18" s="23">
        <v>16</v>
      </c>
      <c r="F18" s="147">
        <v>1</v>
      </c>
      <c r="G18" s="25" t="s">
        <v>166</v>
      </c>
      <c r="H18" s="27">
        <v>44763</v>
      </c>
      <c r="I18" s="137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1:21" s="81" customFormat="1">
      <c r="A19" s="55" t="s">
        <v>43</v>
      </c>
      <c r="B19" s="3" t="s">
        <v>15</v>
      </c>
      <c r="C19" s="147" t="s">
        <v>256</v>
      </c>
      <c r="D19" s="23">
        <v>1250</v>
      </c>
      <c r="E19" s="23">
        <v>25</v>
      </c>
      <c r="F19" s="147">
        <v>39</v>
      </c>
      <c r="G19" s="25" t="s">
        <v>167</v>
      </c>
      <c r="H19" s="27">
        <v>44763</v>
      </c>
      <c r="I19" s="137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</row>
    <row r="20" spans="1:21" s="81" customFormat="1">
      <c r="A20" s="18" t="s">
        <v>35</v>
      </c>
      <c r="B20" s="6" t="s">
        <v>9</v>
      </c>
      <c r="C20" s="22" t="s">
        <v>236</v>
      </c>
      <c r="D20" s="22">
        <v>1250</v>
      </c>
      <c r="E20" s="22">
        <v>15</v>
      </c>
      <c r="F20" s="22">
        <v>1</v>
      </c>
      <c r="G20" s="26" t="s">
        <v>168</v>
      </c>
      <c r="H20" s="28">
        <v>44763</v>
      </c>
      <c r="I20" s="137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1:21" s="81" customFormat="1">
      <c r="A21" s="18" t="s">
        <v>35</v>
      </c>
      <c r="B21" s="6" t="s">
        <v>9</v>
      </c>
      <c r="C21" s="22" t="s">
        <v>237</v>
      </c>
      <c r="D21" s="22">
        <v>1250</v>
      </c>
      <c r="E21" s="22">
        <v>18</v>
      </c>
      <c r="F21" s="22">
        <v>1</v>
      </c>
      <c r="G21" s="26" t="s">
        <v>168</v>
      </c>
      <c r="H21" s="28">
        <v>44763</v>
      </c>
      <c r="I21" s="13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1:21" s="81" customFormat="1">
      <c r="A22" s="18" t="s">
        <v>35</v>
      </c>
      <c r="B22" s="6" t="s">
        <v>9</v>
      </c>
      <c r="C22" s="22" t="s">
        <v>238</v>
      </c>
      <c r="D22" s="22">
        <v>1250</v>
      </c>
      <c r="E22" s="22">
        <v>14</v>
      </c>
      <c r="F22" s="22">
        <v>1</v>
      </c>
      <c r="G22" s="26" t="s">
        <v>168</v>
      </c>
      <c r="H22" s="28">
        <v>44763</v>
      </c>
      <c r="I22" s="137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8" t="s">
        <v>35</v>
      </c>
      <c r="B23" s="6" t="s">
        <v>9</v>
      </c>
      <c r="C23" s="22" t="s">
        <v>239</v>
      </c>
      <c r="D23" s="22">
        <v>1250</v>
      </c>
      <c r="E23" s="22">
        <v>23</v>
      </c>
      <c r="F23" s="22">
        <v>1</v>
      </c>
      <c r="G23" s="26" t="s">
        <v>168</v>
      </c>
      <c r="H23" s="28">
        <v>44763</v>
      </c>
      <c r="I23" s="137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131" t="s">
        <v>35</v>
      </c>
      <c r="B24" s="130" t="s">
        <v>9</v>
      </c>
      <c r="C24" s="132" t="s">
        <v>171</v>
      </c>
      <c r="D24" s="132">
        <v>1250</v>
      </c>
      <c r="E24" s="132">
        <v>5</v>
      </c>
      <c r="F24" s="132">
        <f>1-1</f>
        <v>0</v>
      </c>
      <c r="G24" s="139" t="s">
        <v>168</v>
      </c>
      <c r="H24" s="134">
        <v>44763</v>
      </c>
      <c r="I24" s="138"/>
      <c r="J24" s="81" t="s">
        <v>250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81" customFormat="1">
      <c r="A25" s="18" t="s">
        <v>35</v>
      </c>
      <c r="B25" s="6" t="s">
        <v>9</v>
      </c>
      <c r="C25" s="22" t="s">
        <v>240</v>
      </c>
      <c r="D25" s="22">
        <v>1250</v>
      </c>
      <c r="E25" s="22">
        <v>23</v>
      </c>
      <c r="F25" s="22">
        <v>1</v>
      </c>
      <c r="G25" s="26" t="s">
        <v>168</v>
      </c>
      <c r="H25" s="28">
        <v>44763</v>
      </c>
      <c r="I25" s="137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</row>
    <row r="26" spans="1:21" s="81" customFormat="1">
      <c r="A26" s="18" t="s">
        <v>35</v>
      </c>
      <c r="B26" s="6" t="s">
        <v>9</v>
      </c>
      <c r="C26" s="146" t="s">
        <v>260</v>
      </c>
      <c r="D26" s="22">
        <v>1250</v>
      </c>
      <c r="E26" s="22">
        <v>25</v>
      </c>
      <c r="F26" s="146">
        <f>35-1</f>
        <v>34</v>
      </c>
      <c r="G26" s="26" t="s">
        <v>168</v>
      </c>
      <c r="H26" s="28">
        <v>44763</v>
      </c>
      <c r="I26" s="137"/>
      <c r="J26" s="81" t="s">
        <v>250</v>
      </c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</row>
    <row r="27" spans="1:21" s="99" customFormat="1">
      <c r="A27" s="18" t="s">
        <v>35</v>
      </c>
      <c r="B27" s="6" t="s">
        <v>9</v>
      </c>
      <c r="C27" s="151" t="s">
        <v>262</v>
      </c>
      <c r="D27" s="22">
        <v>1250</v>
      </c>
      <c r="E27" s="151">
        <v>25</v>
      </c>
      <c r="F27" s="151">
        <v>10</v>
      </c>
      <c r="G27" s="152" t="s">
        <v>264</v>
      </c>
      <c r="H27" s="153">
        <v>44812</v>
      </c>
      <c r="I27" s="97"/>
      <c r="J27" s="81"/>
    </row>
    <row r="28" spans="1:21" s="99" customFormat="1">
      <c r="A28" s="18" t="s">
        <v>35</v>
      </c>
      <c r="B28" s="6" t="s">
        <v>9</v>
      </c>
      <c r="C28" s="151" t="s">
        <v>263</v>
      </c>
      <c r="D28" s="22">
        <v>1250</v>
      </c>
      <c r="E28" s="151">
        <v>24</v>
      </c>
      <c r="F28" s="151">
        <v>1</v>
      </c>
      <c r="G28" s="152" t="s">
        <v>264</v>
      </c>
      <c r="H28" s="153">
        <v>44812</v>
      </c>
      <c r="I28" s="97"/>
      <c r="J28" s="81"/>
    </row>
    <row r="29" spans="1:21" s="99" customFormat="1">
      <c r="A29" s="18" t="s">
        <v>35</v>
      </c>
      <c r="B29" s="6" t="s">
        <v>9</v>
      </c>
      <c r="C29" s="22" t="s">
        <v>293</v>
      </c>
      <c r="D29" s="22">
        <v>1250</v>
      </c>
      <c r="E29" s="22">
        <v>13</v>
      </c>
      <c r="F29" s="22">
        <v>1</v>
      </c>
      <c r="G29" s="152" t="s">
        <v>264</v>
      </c>
      <c r="H29" s="153">
        <v>44812</v>
      </c>
      <c r="I29" s="56"/>
      <c r="J29" s="81"/>
    </row>
    <row r="30" spans="1:21" s="99" customFormat="1">
      <c r="A30" s="18" t="s">
        <v>35</v>
      </c>
      <c r="B30" s="6" t="s">
        <v>9</v>
      </c>
      <c r="C30" s="22" t="s">
        <v>294</v>
      </c>
      <c r="D30" s="22">
        <v>1250</v>
      </c>
      <c r="E30" s="22">
        <v>9</v>
      </c>
      <c r="F30" s="22">
        <v>1</v>
      </c>
      <c r="G30" s="152" t="s">
        <v>264</v>
      </c>
      <c r="H30" s="153">
        <v>44812</v>
      </c>
      <c r="I30" s="56"/>
      <c r="J30" s="81"/>
    </row>
    <row r="31" spans="1:21" s="99" customFormat="1">
      <c r="A31" s="55" t="s">
        <v>43</v>
      </c>
      <c r="B31" s="3" t="s">
        <v>15</v>
      </c>
      <c r="C31" s="154" t="s">
        <v>265</v>
      </c>
      <c r="D31" s="23">
        <v>1250</v>
      </c>
      <c r="E31" s="23">
        <v>25</v>
      </c>
      <c r="F31" s="154">
        <v>8</v>
      </c>
      <c r="G31" s="155" t="s">
        <v>267</v>
      </c>
      <c r="H31" s="156">
        <v>44834</v>
      </c>
      <c r="I31" s="97"/>
      <c r="J31" s="81"/>
    </row>
    <row r="32" spans="1:21" s="99" customFormat="1">
      <c r="A32" s="55" t="s">
        <v>43</v>
      </c>
      <c r="B32" s="3" t="s">
        <v>15</v>
      </c>
      <c r="C32" s="23" t="s">
        <v>266</v>
      </c>
      <c r="D32" s="23">
        <v>1250</v>
      </c>
      <c r="E32" s="23">
        <v>18</v>
      </c>
      <c r="F32" s="23">
        <v>1</v>
      </c>
      <c r="G32" s="155" t="s">
        <v>267</v>
      </c>
      <c r="H32" s="156">
        <v>44834</v>
      </c>
      <c r="I32" s="56"/>
      <c r="J32" s="81"/>
    </row>
    <row r="33" spans="1:10" s="99" customFormat="1">
      <c r="A33" s="55" t="s">
        <v>43</v>
      </c>
      <c r="B33" s="3" t="s">
        <v>15</v>
      </c>
      <c r="C33" s="154" t="s">
        <v>268</v>
      </c>
      <c r="D33" s="23">
        <v>1250</v>
      </c>
      <c r="E33" s="154">
        <v>25</v>
      </c>
      <c r="F33" s="154">
        <v>36</v>
      </c>
      <c r="G33" s="155" t="s">
        <v>275</v>
      </c>
      <c r="H33" s="156">
        <v>44834</v>
      </c>
      <c r="I33" s="97"/>
      <c r="J33" s="81"/>
    </row>
    <row r="34" spans="1:10" s="99" customFormat="1">
      <c r="A34" s="55" t="s">
        <v>43</v>
      </c>
      <c r="B34" s="3" t="s">
        <v>15</v>
      </c>
      <c r="C34" s="154" t="s">
        <v>269</v>
      </c>
      <c r="D34" s="23">
        <v>1250</v>
      </c>
      <c r="E34" s="154">
        <v>23</v>
      </c>
      <c r="F34" s="154">
        <v>1</v>
      </c>
      <c r="G34" s="155" t="s">
        <v>275</v>
      </c>
      <c r="H34" s="156">
        <v>44834</v>
      </c>
      <c r="I34" s="97"/>
      <c r="J34" s="81"/>
    </row>
    <row r="35" spans="1:10" s="99" customFormat="1">
      <c r="A35" s="129" t="s">
        <v>43</v>
      </c>
      <c r="B35" s="130" t="s">
        <v>15</v>
      </c>
      <c r="C35" s="132" t="s">
        <v>270</v>
      </c>
      <c r="D35" s="132">
        <v>1250</v>
      </c>
      <c r="E35" s="132">
        <v>5</v>
      </c>
      <c r="F35" s="132">
        <f>1-1</f>
        <v>0</v>
      </c>
      <c r="G35" s="166" t="s">
        <v>275</v>
      </c>
      <c r="H35" s="167">
        <v>44834</v>
      </c>
      <c r="I35" s="168"/>
      <c r="J35" s="81" t="s">
        <v>296</v>
      </c>
    </row>
    <row r="36" spans="1:10" s="99" customFormat="1">
      <c r="A36" s="55" t="s">
        <v>43</v>
      </c>
      <c r="B36" s="3" t="s">
        <v>15</v>
      </c>
      <c r="C36" s="23" t="s">
        <v>271</v>
      </c>
      <c r="D36" s="23">
        <v>1250</v>
      </c>
      <c r="E36" s="23">
        <v>15</v>
      </c>
      <c r="F36" s="23">
        <v>1</v>
      </c>
      <c r="G36" s="155" t="s">
        <v>275</v>
      </c>
      <c r="H36" s="156">
        <v>44834</v>
      </c>
      <c r="I36" s="56"/>
      <c r="J36" s="81"/>
    </row>
    <row r="37" spans="1:10" s="99" customFormat="1">
      <c r="A37" s="55" t="s">
        <v>43</v>
      </c>
      <c r="B37" s="3" t="s">
        <v>15</v>
      </c>
      <c r="C37" s="23" t="s">
        <v>272</v>
      </c>
      <c r="D37" s="23">
        <v>1250</v>
      </c>
      <c r="E37" s="23">
        <v>12</v>
      </c>
      <c r="F37" s="23">
        <v>1</v>
      </c>
      <c r="G37" s="155" t="s">
        <v>275</v>
      </c>
      <c r="H37" s="156">
        <v>44834</v>
      </c>
      <c r="I37" s="56"/>
      <c r="J37" s="81"/>
    </row>
    <row r="38" spans="1:10" s="99" customFormat="1">
      <c r="A38" s="55" t="s">
        <v>43</v>
      </c>
      <c r="B38" s="3" t="s">
        <v>15</v>
      </c>
      <c r="C38" s="23" t="s">
        <v>273</v>
      </c>
      <c r="D38" s="23">
        <v>1250</v>
      </c>
      <c r="E38" s="23">
        <v>21</v>
      </c>
      <c r="F38" s="23">
        <v>1</v>
      </c>
      <c r="G38" s="155" t="s">
        <v>275</v>
      </c>
      <c r="H38" s="156">
        <v>44834</v>
      </c>
      <c r="I38" s="56"/>
      <c r="J38" s="81"/>
    </row>
    <row r="39" spans="1:10" s="99" customFormat="1">
      <c r="A39" s="55" t="s">
        <v>43</v>
      </c>
      <c r="B39" s="3" t="s">
        <v>15</v>
      </c>
      <c r="C39" s="23" t="s">
        <v>274</v>
      </c>
      <c r="D39" s="23">
        <v>1250</v>
      </c>
      <c r="E39" s="23">
        <v>5</v>
      </c>
      <c r="F39" s="23">
        <v>1</v>
      </c>
      <c r="G39" s="155" t="s">
        <v>275</v>
      </c>
      <c r="H39" s="156">
        <v>44834</v>
      </c>
      <c r="I39" s="56"/>
      <c r="J39" s="81"/>
    </row>
    <row r="40" spans="1:10" s="99" customFormat="1">
      <c r="A40" s="55" t="s">
        <v>43</v>
      </c>
      <c r="B40" s="3" t="s">
        <v>15</v>
      </c>
      <c r="C40" s="154" t="s">
        <v>276</v>
      </c>
      <c r="D40" s="23">
        <v>1250</v>
      </c>
      <c r="E40" s="154">
        <v>25</v>
      </c>
      <c r="F40" s="154">
        <v>37</v>
      </c>
      <c r="G40" s="155" t="s">
        <v>279</v>
      </c>
      <c r="H40" s="156">
        <v>44834</v>
      </c>
      <c r="I40" s="97"/>
      <c r="J40" s="81"/>
    </row>
    <row r="41" spans="1:10" s="99" customFormat="1">
      <c r="A41" s="55" t="s">
        <v>43</v>
      </c>
      <c r="B41" s="3" t="s">
        <v>15</v>
      </c>
      <c r="C41" s="23" t="s">
        <v>277</v>
      </c>
      <c r="D41" s="23">
        <v>1250</v>
      </c>
      <c r="E41" s="23">
        <v>16</v>
      </c>
      <c r="F41" s="23">
        <v>1</v>
      </c>
      <c r="G41" s="155" t="s">
        <v>279</v>
      </c>
      <c r="H41" s="156">
        <v>44834</v>
      </c>
      <c r="I41" s="56"/>
      <c r="J41" s="81"/>
    </row>
    <row r="42" spans="1:10" s="99" customFormat="1">
      <c r="A42" s="55" t="s">
        <v>43</v>
      </c>
      <c r="B42" s="3" t="s">
        <v>15</v>
      </c>
      <c r="C42" s="154" t="s">
        <v>278</v>
      </c>
      <c r="D42" s="23">
        <v>1250</v>
      </c>
      <c r="E42" s="154">
        <v>19</v>
      </c>
      <c r="F42" s="154">
        <v>1</v>
      </c>
      <c r="G42" s="155" t="s">
        <v>279</v>
      </c>
      <c r="H42" s="156">
        <v>44834</v>
      </c>
      <c r="I42" s="159"/>
      <c r="J42" s="81"/>
    </row>
    <row r="43" spans="1:10" s="99" customFormat="1">
      <c r="A43" s="18" t="s">
        <v>35</v>
      </c>
      <c r="B43" s="6" t="s">
        <v>9</v>
      </c>
      <c r="C43" s="151" t="s">
        <v>280</v>
      </c>
      <c r="D43" s="22">
        <v>1250</v>
      </c>
      <c r="E43" s="151">
        <v>25</v>
      </c>
      <c r="F43" s="151">
        <v>39</v>
      </c>
      <c r="G43" s="152" t="s">
        <v>289</v>
      </c>
      <c r="H43" s="153">
        <v>44834</v>
      </c>
      <c r="I43" s="97"/>
      <c r="J43" s="81"/>
    </row>
    <row r="44" spans="1:10" s="99" customFormat="1">
      <c r="A44" s="18" t="s">
        <v>35</v>
      </c>
      <c r="B44" s="6" t="s">
        <v>9</v>
      </c>
      <c r="C44" s="22" t="s">
        <v>281</v>
      </c>
      <c r="D44" s="22">
        <v>1250</v>
      </c>
      <c r="E44" s="22">
        <v>6</v>
      </c>
      <c r="F44" s="22">
        <v>1</v>
      </c>
      <c r="G44" s="152" t="s">
        <v>289</v>
      </c>
      <c r="H44" s="153">
        <v>44834</v>
      </c>
      <c r="I44" s="56"/>
      <c r="J44" s="81"/>
    </row>
    <row r="45" spans="1:10" s="99" customFormat="1">
      <c r="A45" s="18" t="s">
        <v>35</v>
      </c>
      <c r="B45" s="6" t="s">
        <v>9</v>
      </c>
      <c r="C45" s="151" t="s">
        <v>282</v>
      </c>
      <c r="D45" s="22">
        <v>1250</v>
      </c>
      <c r="E45" s="151">
        <v>25</v>
      </c>
      <c r="F45" s="151">
        <v>38</v>
      </c>
      <c r="G45" s="152" t="s">
        <v>290</v>
      </c>
      <c r="H45" s="153">
        <v>44834</v>
      </c>
      <c r="I45" s="97"/>
      <c r="J45" s="81"/>
    </row>
    <row r="46" spans="1:10" s="99" customFormat="1">
      <c r="A46" s="18" t="s">
        <v>35</v>
      </c>
      <c r="B46" s="6" t="s">
        <v>9</v>
      </c>
      <c r="C46" s="151" t="s">
        <v>283</v>
      </c>
      <c r="D46" s="22">
        <v>1250</v>
      </c>
      <c r="E46" s="151">
        <v>17</v>
      </c>
      <c r="F46" s="151">
        <v>1</v>
      </c>
      <c r="G46" s="152" t="s">
        <v>290</v>
      </c>
      <c r="H46" s="153">
        <v>44834</v>
      </c>
      <c r="I46" s="97"/>
      <c r="J46" s="81"/>
    </row>
    <row r="47" spans="1:10" s="99" customFormat="1">
      <c r="A47" s="18" t="s">
        <v>35</v>
      </c>
      <c r="B47" s="6" t="s">
        <v>9</v>
      </c>
      <c r="C47" s="151" t="s">
        <v>284</v>
      </c>
      <c r="D47" s="22">
        <v>1250</v>
      </c>
      <c r="E47" s="151">
        <v>16</v>
      </c>
      <c r="F47" s="151">
        <v>1</v>
      </c>
      <c r="G47" s="152" t="s">
        <v>290</v>
      </c>
      <c r="H47" s="153">
        <v>44834</v>
      </c>
      <c r="I47" s="97"/>
      <c r="J47" s="81"/>
    </row>
    <row r="48" spans="1:10" s="99" customFormat="1">
      <c r="A48" s="18" t="s">
        <v>35</v>
      </c>
      <c r="B48" s="6" t="s">
        <v>9</v>
      </c>
      <c r="C48" s="151" t="s">
        <v>285</v>
      </c>
      <c r="D48" s="22">
        <v>1250</v>
      </c>
      <c r="E48" s="151">
        <v>25</v>
      </c>
      <c r="F48" s="151">
        <v>38</v>
      </c>
      <c r="G48" s="152" t="s">
        <v>291</v>
      </c>
      <c r="H48" s="153">
        <v>44834</v>
      </c>
      <c r="I48" s="97"/>
      <c r="J48" s="81"/>
    </row>
    <row r="49" spans="1:10" s="99" customFormat="1">
      <c r="A49" s="18" t="s">
        <v>35</v>
      </c>
      <c r="B49" s="6" t="s">
        <v>9</v>
      </c>
      <c r="C49" s="22" t="s">
        <v>286</v>
      </c>
      <c r="D49" s="22">
        <v>1250</v>
      </c>
      <c r="E49" s="22">
        <v>8</v>
      </c>
      <c r="F49" s="22">
        <v>1</v>
      </c>
      <c r="G49" s="152" t="s">
        <v>291</v>
      </c>
      <c r="H49" s="153">
        <v>44834</v>
      </c>
      <c r="I49" s="56"/>
      <c r="J49" s="81"/>
    </row>
    <row r="50" spans="1:10" s="99" customFormat="1">
      <c r="A50" s="18" t="s">
        <v>35</v>
      </c>
      <c r="B50" s="6" t="s">
        <v>9</v>
      </c>
      <c r="C50" s="151" t="s">
        <v>287</v>
      </c>
      <c r="D50" s="22">
        <v>1250</v>
      </c>
      <c r="E50" s="151">
        <v>22</v>
      </c>
      <c r="F50" s="151">
        <v>1</v>
      </c>
      <c r="G50" s="152" t="s">
        <v>291</v>
      </c>
      <c r="H50" s="153">
        <v>44834</v>
      </c>
      <c r="I50" s="97"/>
      <c r="J50" s="81"/>
    </row>
    <row r="51" spans="1:10" s="99" customFormat="1">
      <c r="A51" s="18" t="s">
        <v>35</v>
      </c>
      <c r="B51" s="6" t="s">
        <v>9</v>
      </c>
      <c r="C51" s="151" t="s">
        <v>288</v>
      </c>
      <c r="D51" s="22">
        <v>1250</v>
      </c>
      <c r="E51" s="151">
        <v>7</v>
      </c>
      <c r="F51" s="151">
        <v>1</v>
      </c>
      <c r="G51" s="152" t="s">
        <v>291</v>
      </c>
      <c r="H51" s="153">
        <v>44834</v>
      </c>
      <c r="I51" s="97"/>
      <c r="J51" s="81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CDD26-5A03-4493-AAB8-A62CD2A0BF5A}">
  <sheetPr codeName="Sheet12">
    <tabColor theme="8" tint="-0.249977111117893"/>
    <pageSetUpPr fitToPage="1"/>
  </sheetPr>
  <dimension ref="A1:M15"/>
  <sheetViews>
    <sheetView workbookViewId="0">
      <selection activeCell="H5" sqref="H5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7" width="10.08203125" style="99" bestFit="1" customWidth="1"/>
    <col min="8" max="8" width="13.08203125" style="99" bestFit="1" customWidth="1"/>
    <col min="9" max="9" width="5.1640625" style="99" bestFit="1" customWidth="1"/>
    <col min="10" max="10" width="10" style="99" bestFit="1" customWidth="1"/>
    <col min="11" max="16384" width="8.6640625" style="19"/>
  </cols>
  <sheetData>
    <row r="1" spans="1:13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  <c r="J1" s="99"/>
    </row>
    <row r="2" spans="1:13">
      <c r="A2" s="149" t="s">
        <v>43</v>
      </c>
      <c r="B2" s="130" t="s">
        <v>15</v>
      </c>
      <c r="C2" s="131" t="s">
        <v>49</v>
      </c>
      <c r="D2" s="132">
        <v>1250</v>
      </c>
      <c r="E2" s="133">
        <f>1-1</f>
        <v>0</v>
      </c>
      <c r="F2" s="134">
        <v>44764</v>
      </c>
      <c r="G2" s="99" t="s">
        <v>254</v>
      </c>
      <c r="I2" s="98"/>
      <c r="K2" s="99"/>
      <c r="L2" s="99"/>
      <c r="M2" s="81"/>
    </row>
    <row r="3" spans="1:13" ht="18">
      <c r="A3" s="104" t="s">
        <v>43</v>
      </c>
      <c r="B3" s="3" t="s">
        <v>125</v>
      </c>
      <c r="C3" s="17" t="s">
        <v>228</v>
      </c>
      <c r="D3" s="23">
        <v>1250</v>
      </c>
      <c r="E3" s="11">
        <f>14-1</f>
        <v>13</v>
      </c>
      <c r="F3" s="27">
        <v>44809</v>
      </c>
      <c r="G3" s="170" t="s">
        <v>297</v>
      </c>
      <c r="H3" s="98"/>
      <c r="K3"/>
      <c r="L3" s="81"/>
      <c r="M3" s="81"/>
    </row>
    <row r="4" spans="1:13" ht="18">
      <c r="A4" s="104" t="s">
        <v>43</v>
      </c>
      <c r="B4" s="3" t="s">
        <v>125</v>
      </c>
      <c r="C4" s="150" t="s">
        <v>253</v>
      </c>
      <c r="D4" s="23">
        <v>1250</v>
      </c>
      <c r="E4" s="123">
        <v>7</v>
      </c>
      <c r="F4" s="27">
        <v>44809</v>
      </c>
      <c r="K4"/>
      <c r="L4" s="81"/>
      <c r="M4" s="81"/>
    </row>
    <row r="5" spans="1:13" ht="18">
      <c r="A5" s="104" t="s">
        <v>43</v>
      </c>
      <c r="B5" s="3" t="s">
        <v>125</v>
      </c>
      <c r="C5" s="17" t="s">
        <v>75</v>
      </c>
      <c r="D5" s="23">
        <v>1250</v>
      </c>
      <c r="E5" s="11">
        <v>24</v>
      </c>
      <c r="F5" s="27">
        <v>44809</v>
      </c>
      <c r="K5"/>
      <c r="L5" s="81"/>
      <c r="M5" s="81"/>
    </row>
    <row r="6" spans="1:13">
      <c r="A6" s="105" t="s">
        <v>35</v>
      </c>
      <c r="B6" s="6" t="s">
        <v>9</v>
      </c>
      <c r="C6" s="18" t="s">
        <v>38</v>
      </c>
      <c r="D6" s="22">
        <v>1250</v>
      </c>
      <c r="E6" s="10">
        <f>7-1-3</f>
        <v>3</v>
      </c>
      <c r="F6" s="28">
        <v>44748</v>
      </c>
      <c r="G6" s="99" t="s">
        <v>297</v>
      </c>
      <c r="H6" s="99" t="s">
        <v>298</v>
      </c>
      <c r="K6" s="81"/>
      <c r="L6" s="81"/>
      <c r="M6" s="81"/>
    </row>
    <row r="7" spans="1:13">
      <c r="A7" s="105" t="s">
        <v>35</v>
      </c>
      <c r="B7" s="6" t="s">
        <v>9</v>
      </c>
      <c r="C7" s="18" t="s">
        <v>39</v>
      </c>
      <c r="D7" s="22">
        <v>1250</v>
      </c>
      <c r="E7" s="10">
        <v>22</v>
      </c>
      <c r="F7" s="28">
        <v>44748</v>
      </c>
      <c r="K7" s="81"/>
      <c r="L7" s="81"/>
      <c r="M7" s="81"/>
    </row>
    <row r="8" spans="1:13">
      <c r="A8" s="54" t="s">
        <v>35</v>
      </c>
      <c r="B8" s="6" t="s">
        <v>230</v>
      </c>
      <c r="C8" s="18" t="s">
        <v>227</v>
      </c>
      <c r="D8" s="22">
        <v>1250</v>
      </c>
      <c r="E8" s="10">
        <v>23</v>
      </c>
      <c r="F8" s="28">
        <v>44809</v>
      </c>
      <c r="K8" s="81"/>
      <c r="L8" s="81"/>
      <c r="M8" s="81"/>
    </row>
    <row r="9" spans="1:13">
      <c r="A9" s="13" t="s">
        <v>57</v>
      </c>
      <c r="B9" s="45" t="s">
        <v>15</v>
      </c>
      <c r="C9" s="13" t="s">
        <v>58</v>
      </c>
      <c r="D9" s="29">
        <v>1290</v>
      </c>
      <c r="E9" s="29">
        <v>121</v>
      </c>
      <c r="F9" s="30">
        <v>44601</v>
      </c>
      <c r="K9" s="81"/>
      <c r="L9" s="81"/>
      <c r="M9" s="81"/>
    </row>
    <row r="10" spans="1:13">
      <c r="A10" s="13" t="s">
        <v>59</v>
      </c>
      <c r="B10" s="46" t="s">
        <v>9</v>
      </c>
      <c r="C10" s="13" t="s">
        <v>60</v>
      </c>
      <c r="D10" s="29">
        <v>1290</v>
      </c>
      <c r="E10" s="29">
        <v>439</v>
      </c>
      <c r="F10" s="30">
        <v>44601</v>
      </c>
    </row>
    <row r="12" spans="1:13">
      <c r="G12" s="98"/>
    </row>
    <row r="13" spans="1:13" ht="18">
      <c r="E13"/>
      <c r="F13" s="99"/>
    </row>
    <row r="14" spans="1:13" s="99" customFormat="1" ht="18">
      <c r="A14" s="19"/>
      <c r="B14" s="19"/>
      <c r="C14" s="19"/>
      <c r="D14" s="19"/>
      <c r="E14"/>
      <c r="F14"/>
      <c r="K14" s="19"/>
      <c r="L14" s="19"/>
      <c r="M14" s="19"/>
    </row>
    <row r="15" spans="1:13" s="99" customFormat="1" ht="18">
      <c r="A15" s="19"/>
      <c r="B15" s="19"/>
      <c r="C15" s="19"/>
      <c r="D15" s="19"/>
      <c r="E15"/>
      <c r="K15" s="19"/>
      <c r="L15" s="19"/>
      <c r="M15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FE8B-6746-4755-B317-C4B200E56590}">
  <sheetPr codeName="Sheet13">
    <tabColor theme="7" tint="0.39997558519241921"/>
    <pageSetUpPr fitToPage="1"/>
  </sheetPr>
  <dimension ref="A1:U48"/>
  <sheetViews>
    <sheetView workbookViewId="0">
      <selection activeCell="F24" sqref="F24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12.25" style="81" bestFit="1" customWidth="1"/>
    <col min="11" max="11" width="14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 ht="18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 hidden="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  <c r="J2" s="19"/>
    </row>
    <row r="3" spans="1:21" hidden="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  <c r="J3" s="19"/>
    </row>
    <row r="4" spans="1:21" hidden="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  <c r="J4" s="19"/>
    </row>
    <row r="5" spans="1:21" hidden="1">
      <c r="A5" s="129" t="s">
        <v>43</v>
      </c>
      <c r="B5" s="130" t="s">
        <v>15</v>
      </c>
      <c r="C5" s="131" t="s">
        <v>127</v>
      </c>
      <c r="D5" s="132">
        <v>1250</v>
      </c>
      <c r="E5" s="133">
        <v>25</v>
      </c>
      <c r="F5" s="145">
        <f>4-1-3</f>
        <v>0</v>
      </c>
      <c r="G5" s="133" t="s">
        <v>45</v>
      </c>
      <c r="H5" s="134">
        <v>44599</v>
      </c>
      <c r="I5" s="138"/>
      <c r="J5" s="81" t="s">
        <v>303</v>
      </c>
      <c r="K5" s="99" t="s">
        <v>304</v>
      </c>
    </row>
    <row r="6" spans="1:21" hidden="1">
      <c r="A6" s="55" t="s">
        <v>43</v>
      </c>
      <c r="B6" s="3" t="s">
        <v>15</v>
      </c>
      <c r="C6" s="17" t="s">
        <v>305</v>
      </c>
      <c r="D6" s="23">
        <v>1250</v>
      </c>
      <c r="E6" s="11">
        <v>25</v>
      </c>
      <c r="F6" s="11">
        <f>32-3-1</f>
        <v>28</v>
      </c>
      <c r="G6" s="11" t="s">
        <v>48</v>
      </c>
      <c r="H6" s="27">
        <v>44599</v>
      </c>
      <c r="I6" s="137"/>
      <c r="J6" s="99" t="s">
        <v>304</v>
      </c>
      <c r="K6" s="99" t="s">
        <v>307</v>
      </c>
    </row>
    <row r="7" spans="1:21" hidden="1">
      <c r="A7" s="55" t="s">
        <v>43</v>
      </c>
      <c r="B7" s="3" t="s">
        <v>15</v>
      </c>
      <c r="C7" s="17" t="s">
        <v>306</v>
      </c>
      <c r="D7" s="23">
        <v>1250</v>
      </c>
      <c r="E7" s="11">
        <v>25</v>
      </c>
      <c r="F7" s="11">
        <v>18</v>
      </c>
      <c r="G7" s="11" t="s">
        <v>53</v>
      </c>
      <c r="H7" s="27">
        <v>44599</v>
      </c>
      <c r="I7" s="137"/>
      <c r="J7" s="19"/>
    </row>
    <row r="8" spans="1:21">
      <c r="A8" s="60" t="s">
        <v>35</v>
      </c>
      <c r="B8" s="61" t="s">
        <v>9</v>
      </c>
      <c r="C8" s="62" t="s">
        <v>61</v>
      </c>
      <c r="D8" s="63">
        <v>1250</v>
      </c>
      <c r="E8" s="64">
        <v>25</v>
      </c>
      <c r="F8" s="64">
        <v>4</v>
      </c>
      <c r="G8" s="65" t="s">
        <v>55</v>
      </c>
      <c r="H8" s="66">
        <v>44621</v>
      </c>
      <c r="I8" s="137"/>
      <c r="J8" s="19"/>
    </row>
    <row r="9" spans="1:21" hidden="1">
      <c r="A9" s="67" t="s">
        <v>43</v>
      </c>
      <c r="B9" s="68" t="s">
        <v>15</v>
      </c>
      <c r="C9" s="69" t="s">
        <v>62</v>
      </c>
      <c r="D9" s="70">
        <v>1250</v>
      </c>
      <c r="E9" s="71">
        <v>25</v>
      </c>
      <c r="F9" s="71">
        <v>7</v>
      </c>
      <c r="G9" s="72" t="s">
        <v>56</v>
      </c>
      <c r="H9" s="73">
        <v>44621</v>
      </c>
      <c r="I9" s="137"/>
      <c r="J9" s="19"/>
    </row>
    <row r="10" spans="1:21" hidden="1">
      <c r="A10" s="55" t="s">
        <v>43</v>
      </c>
      <c r="B10" s="3" t="s">
        <v>15</v>
      </c>
      <c r="C10" s="23" t="s">
        <v>70</v>
      </c>
      <c r="D10" s="23">
        <v>1250</v>
      </c>
      <c r="E10" s="23">
        <v>25</v>
      </c>
      <c r="F10" s="23">
        <v>20</v>
      </c>
      <c r="G10" s="25" t="s">
        <v>104</v>
      </c>
      <c r="H10" s="27">
        <v>44691</v>
      </c>
      <c r="I10" s="137"/>
      <c r="J10" s="19"/>
    </row>
    <row r="11" spans="1:21" hidden="1">
      <c r="A11" s="55" t="s">
        <v>43</v>
      </c>
      <c r="B11" s="3" t="s">
        <v>15</v>
      </c>
      <c r="C11" s="23" t="s">
        <v>71</v>
      </c>
      <c r="D11" s="23">
        <v>1250</v>
      </c>
      <c r="E11" s="23">
        <v>25</v>
      </c>
      <c r="F11" s="23">
        <v>30</v>
      </c>
      <c r="G11" s="25" t="s">
        <v>105</v>
      </c>
      <c r="H11" s="27">
        <v>44691</v>
      </c>
      <c r="I11" s="137"/>
      <c r="J11" s="19"/>
    </row>
    <row r="12" spans="1:21" hidden="1">
      <c r="A12" s="55" t="s">
        <v>43</v>
      </c>
      <c r="B12" s="3" t="s">
        <v>15</v>
      </c>
      <c r="C12" s="23" t="s">
        <v>73</v>
      </c>
      <c r="D12" s="23">
        <v>1250</v>
      </c>
      <c r="E12" s="23">
        <v>25</v>
      </c>
      <c r="F12" s="23">
        <v>38</v>
      </c>
      <c r="G12" s="25" t="s">
        <v>106</v>
      </c>
      <c r="H12" s="27">
        <v>44691</v>
      </c>
      <c r="I12" s="137"/>
      <c r="J12" s="19"/>
    </row>
    <row r="13" spans="1:21" hidden="1">
      <c r="A13" s="55" t="s">
        <v>43</v>
      </c>
      <c r="B13" s="3" t="s">
        <v>15</v>
      </c>
      <c r="C13" s="23" t="s">
        <v>74</v>
      </c>
      <c r="D13" s="23">
        <v>1250</v>
      </c>
      <c r="E13" s="23">
        <v>13</v>
      </c>
      <c r="F13" s="23">
        <v>1</v>
      </c>
      <c r="G13" s="25" t="s">
        <v>106</v>
      </c>
      <c r="H13" s="27">
        <v>44691</v>
      </c>
      <c r="I13" s="137"/>
      <c r="J13" s="19"/>
    </row>
    <row r="14" spans="1:21">
      <c r="A14" s="54" t="s">
        <v>35</v>
      </c>
      <c r="B14" s="6" t="s">
        <v>9</v>
      </c>
      <c r="C14" s="22" t="s">
        <v>76</v>
      </c>
      <c r="D14" s="22">
        <v>1250</v>
      </c>
      <c r="E14" s="22">
        <v>25</v>
      </c>
      <c r="F14" s="22">
        <v>12</v>
      </c>
      <c r="G14" s="26" t="s">
        <v>108</v>
      </c>
      <c r="H14" s="28">
        <v>44691</v>
      </c>
      <c r="I14" s="137" t="s">
        <v>91</v>
      </c>
      <c r="J14" s="19"/>
    </row>
    <row r="15" spans="1:21">
      <c r="A15" s="54" t="s">
        <v>35</v>
      </c>
      <c r="B15" s="6" t="s">
        <v>9</v>
      </c>
      <c r="C15" s="22" t="s">
        <v>77</v>
      </c>
      <c r="D15" s="22">
        <v>1250</v>
      </c>
      <c r="E15" s="22">
        <v>25</v>
      </c>
      <c r="F15" s="22">
        <v>25</v>
      </c>
      <c r="G15" s="26" t="s">
        <v>107</v>
      </c>
      <c r="H15" s="28">
        <v>44691</v>
      </c>
      <c r="I15" s="137" t="s">
        <v>91</v>
      </c>
      <c r="J15" s="19"/>
    </row>
    <row r="16" spans="1:21" hidden="1">
      <c r="A16" s="55" t="s">
        <v>43</v>
      </c>
      <c r="B16" s="3" t="s">
        <v>15</v>
      </c>
      <c r="C16" s="147" t="s">
        <v>258</v>
      </c>
      <c r="D16" s="23">
        <v>1250</v>
      </c>
      <c r="E16" s="23">
        <v>25</v>
      </c>
      <c r="F16" s="23">
        <v>37</v>
      </c>
      <c r="G16" s="25" t="s">
        <v>166</v>
      </c>
      <c r="H16" s="27">
        <v>44763</v>
      </c>
      <c r="I16" s="137"/>
      <c r="J16" s="19"/>
    </row>
    <row r="17" spans="1:21" s="81" customFormat="1" hidden="1">
      <c r="A17" s="55" t="s">
        <v>43</v>
      </c>
      <c r="B17" s="3" t="s">
        <v>15</v>
      </c>
      <c r="C17" s="147" t="s">
        <v>255</v>
      </c>
      <c r="D17" s="23">
        <v>1250</v>
      </c>
      <c r="E17" s="23">
        <v>16</v>
      </c>
      <c r="F17" s="147">
        <v>1</v>
      </c>
      <c r="G17" s="25" t="s">
        <v>166</v>
      </c>
      <c r="H17" s="27">
        <v>44763</v>
      </c>
      <c r="I17" s="137"/>
      <c r="J17" s="1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</row>
    <row r="18" spans="1:21" s="81" customFormat="1" hidden="1">
      <c r="A18" s="55" t="s">
        <v>43</v>
      </c>
      <c r="B18" s="3" t="s">
        <v>15</v>
      </c>
      <c r="C18" s="147" t="s">
        <v>256</v>
      </c>
      <c r="D18" s="23">
        <v>1250</v>
      </c>
      <c r="E18" s="23">
        <v>25</v>
      </c>
      <c r="F18" s="147">
        <v>39</v>
      </c>
      <c r="G18" s="25" t="s">
        <v>167</v>
      </c>
      <c r="H18" s="27">
        <v>44763</v>
      </c>
      <c r="I18" s="137"/>
      <c r="J18" s="1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1:21" s="81" customFormat="1">
      <c r="A19" s="18" t="s">
        <v>35</v>
      </c>
      <c r="B19" s="6" t="s">
        <v>9</v>
      </c>
      <c r="C19" s="22" t="s">
        <v>236</v>
      </c>
      <c r="D19" s="22">
        <v>1250</v>
      </c>
      <c r="E19" s="22">
        <v>15</v>
      </c>
      <c r="F19" s="22">
        <v>1</v>
      </c>
      <c r="G19" s="26" t="s">
        <v>168</v>
      </c>
      <c r="H19" s="28">
        <v>44763</v>
      </c>
      <c r="I19" s="137"/>
      <c r="J19" s="1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</row>
    <row r="20" spans="1:21" s="81" customFormat="1">
      <c r="A20" s="18" t="s">
        <v>35</v>
      </c>
      <c r="B20" s="6" t="s">
        <v>9</v>
      </c>
      <c r="C20" s="22" t="s">
        <v>237</v>
      </c>
      <c r="D20" s="22">
        <v>1250</v>
      </c>
      <c r="E20" s="22">
        <v>18</v>
      </c>
      <c r="F20" s="22">
        <v>1</v>
      </c>
      <c r="G20" s="26" t="s">
        <v>168</v>
      </c>
      <c r="H20" s="28">
        <v>44763</v>
      </c>
      <c r="I20" s="137"/>
      <c r="J20" s="1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1:21" s="81" customFormat="1">
      <c r="A21" s="18" t="s">
        <v>35</v>
      </c>
      <c r="B21" s="6" t="s">
        <v>9</v>
      </c>
      <c r="C21" s="22" t="s">
        <v>238</v>
      </c>
      <c r="D21" s="22">
        <v>1250</v>
      </c>
      <c r="E21" s="22">
        <v>14</v>
      </c>
      <c r="F21" s="22">
        <v>1</v>
      </c>
      <c r="G21" s="26" t="s">
        <v>168</v>
      </c>
      <c r="H21" s="28">
        <v>44763</v>
      </c>
      <c r="I21" s="137"/>
      <c r="J21" s="1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1:21" s="81" customFormat="1">
      <c r="A22" s="18" t="s">
        <v>35</v>
      </c>
      <c r="B22" s="6" t="s">
        <v>9</v>
      </c>
      <c r="C22" s="22" t="s">
        <v>239</v>
      </c>
      <c r="D22" s="22">
        <v>1250</v>
      </c>
      <c r="E22" s="22">
        <v>23</v>
      </c>
      <c r="F22" s="22">
        <v>1</v>
      </c>
      <c r="G22" s="26" t="s">
        <v>168</v>
      </c>
      <c r="H22" s="28">
        <v>44763</v>
      </c>
      <c r="I22" s="137"/>
      <c r="J22" s="1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8" t="s">
        <v>35</v>
      </c>
      <c r="B23" s="6" t="s">
        <v>9</v>
      </c>
      <c r="C23" s="22" t="s">
        <v>240</v>
      </c>
      <c r="D23" s="22">
        <v>1250</v>
      </c>
      <c r="E23" s="22">
        <v>23</v>
      </c>
      <c r="F23" s="22">
        <v>1</v>
      </c>
      <c r="G23" s="26" t="s">
        <v>168</v>
      </c>
      <c r="H23" s="28">
        <v>44763</v>
      </c>
      <c r="I23" s="137"/>
      <c r="J23" s="1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18" t="s">
        <v>35</v>
      </c>
      <c r="B24" s="6" t="s">
        <v>9</v>
      </c>
      <c r="C24" s="146" t="s">
        <v>260</v>
      </c>
      <c r="D24" s="22">
        <v>1250</v>
      </c>
      <c r="E24" s="22">
        <v>25</v>
      </c>
      <c r="F24" s="146">
        <f>34-1</f>
        <v>33</v>
      </c>
      <c r="G24" s="26" t="s">
        <v>168</v>
      </c>
      <c r="H24" s="28">
        <v>44763</v>
      </c>
      <c r="I24" s="137"/>
      <c r="J24" s="99" t="s">
        <v>312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99" customFormat="1">
      <c r="A25" s="18" t="s">
        <v>35</v>
      </c>
      <c r="B25" s="6" t="s">
        <v>9</v>
      </c>
      <c r="C25" s="151" t="s">
        <v>262</v>
      </c>
      <c r="D25" s="22">
        <v>1250</v>
      </c>
      <c r="E25" s="151">
        <v>25</v>
      </c>
      <c r="F25" s="151">
        <v>10</v>
      </c>
      <c r="G25" s="152" t="s">
        <v>264</v>
      </c>
      <c r="H25" s="153">
        <v>44812</v>
      </c>
      <c r="I25" s="97"/>
      <c r="J25" s="19"/>
    </row>
    <row r="26" spans="1:21" s="99" customFormat="1">
      <c r="A26" s="18" t="s">
        <v>35</v>
      </c>
      <c r="B26" s="6" t="s">
        <v>9</v>
      </c>
      <c r="C26" s="151" t="s">
        <v>263</v>
      </c>
      <c r="D26" s="22">
        <v>1250</v>
      </c>
      <c r="E26" s="151">
        <v>24</v>
      </c>
      <c r="F26" s="151">
        <v>1</v>
      </c>
      <c r="G26" s="152" t="s">
        <v>264</v>
      </c>
      <c r="H26" s="153">
        <v>44812</v>
      </c>
      <c r="I26" s="97"/>
      <c r="J26" s="19"/>
    </row>
    <row r="27" spans="1:21" s="99" customFormat="1">
      <c r="A27" s="18" t="s">
        <v>35</v>
      </c>
      <c r="B27" s="6" t="s">
        <v>9</v>
      </c>
      <c r="C27" s="22" t="s">
        <v>293</v>
      </c>
      <c r="D27" s="22">
        <v>1250</v>
      </c>
      <c r="E27" s="22">
        <v>13</v>
      </c>
      <c r="F27" s="22">
        <v>1</v>
      </c>
      <c r="G27" s="152" t="s">
        <v>264</v>
      </c>
      <c r="H27" s="153">
        <v>44812</v>
      </c>
      <c r="I27" s="56"/>
      <c r="J27" s="19"/>
    </row>
    <row r="28" spans="1:21" s="99" customFormat="1">
      <c r="A28" s="18" t="s">
        <v>35</v>
      </c>
      <c r="B28" s="6" t="s">
        <v>9</v>
      </c>
      <c r="C28" s="22" t="s">
        <v>294</v>
      </c>
      <c r="D28" s="22">
        <v>1250</v>
      </c>
      <c r="E28" s="22">
        <v>9</v>
      </c>
      <c r="F28" s="22">
        <v>1</v>
      </c>
      <c r="G28" s="152" t="s">
        <v>264</v>
      </c>
      <c r="H28" s="153">
        <v>44812</v>
      </c>
      <c r="I28" s="56"/>
      <c r="J28" s="19"/>
    </row>
    <row r="29" spans="1:21" s="99" customFormat="1" hidden="1">
      <c r="A29" s="55" t="s">
        <v>43</v>
      </c>
      <c r="B29" s="3" t="s">
        <v>15</v>
      </c>
      <c r="C29" s="154" t="s">
        <v>265</v>
      </c>
      <c r="D29" s="23">
        <v>1250</v>
      </c>
      <c r="E29" s="23">
        <v>25</v>
      </c>
      <c r="F29" s="154">
        <v>8</v>
      </c>
      <c r="G29" s="155" t="s">
        <v>267</v>
      </c>
      <c r="H29" s="156">
        <v>44834</v>
      </c>
      <c r="I29" s="97"/>
      <c r="J29" s="19"/>
    </row>
    <row r="30" spans="1:21" s="99" customFormat="1" hidden="1">
      <c r="A30" s="55" t="s">
        <v>43</v>
      </c>
      <c r="B30" s="3" t="s">
        <v>15</v>
      </c>
      <c r="C30" s="23" t="s">
        <v>266</v>
      </c>
      <c r="D30" s="23">
        <v>1250</v>
      </c>
      <c r="E30" s="23">
        <v>18</v>
      </c>
      <c r="F30" s="23">
        <v>1</v>
      </c>
      <c r="G30" s="155" t="s">
        <v>267</v>
      </c>
      <c r="H30" s="156">
        <v>44834</v>
      </c>
      <c r="I30" s="56"/>
      <c r="J30" s="19"/>
    </row>
    <row r="31" spans="1:21" s="99" customFormat="1" hidden="1">
      <c r="A31" s="55" t="s">
        <v>43</v>
      </c>
      <c r="B31" s="3" t="s">
        <v>15</v>
      </c>
      <c r="C31" s="154" t="s">
        <v>268</v>
      </c>
      <c r="D31" s="23">
        <v>1250</v>
      </c>
      <c r="E31" s="154">
        <v>25</v>
      </c>
      <c r="F31" s="154">
        <v>36</v>
      </c>
      <c r="G31" s="155" t="s">
        <v>275</v>
      </c>
      <c r="H31" s="156">
        <v>44834</v>
      </c>
      <c r="I31" s="97"/>
      <c r="J31" s="19"/>
    </row>
    <row r="32" spans="1:21" s="99" customFormat="1" hidden="1">
      <c r="A32" s="55" t="s">
        <v>43</v>
      </c>
      <c r="B32" s="3" t="s">
        <v>15</v>
      </c>
      <c r="C32" s="154" t="s">
        <v>269</v>
      </c>
      <c r="D32" s="23">
        <v>1250</v>
      </c>
      <c r="E32" s="154">
        <v>23</v>
      </c>
      <c r="F32" s="154">
        <v>1</v>
      </c>
      <c r="G32" s="155" t="s">
        <v>275</v>
      </c>
      <c r="H32" s="156">
        <v>44834</v>
      </c>
      <c r="I32" s="97"/>
      <c r="J32" s="19"/>
    </row>
    <row r="33" spans="1:10" s="99" customFormat="1" hidden="1">
      <c r="A33" s="55" t="s">
        <v>43</v>
      </c>
      <c r="B33" s="3" t="s">
        <v>15</v>
      </c>
      <c r="C33" s="23" t="s">
        <v>271</v>
      </c>
      <c r="D33" s="23">
        <v>1250</v>
      </c>
      <c r="E33" s="23">
        <v>15</v>
      </c>
      <c r="F33" s="23">
        <v>1</v>
      </c>
      <c r="G33" s="155" t="s">
        <v>275</v>
      </c>
      <c r="H33" s="156">
        <v>44834</v>
      </c>
      <c r="I33" s="56"/>
      <c r="J33" s="19"/>
    </row>
    <row r="34" spans="1:10" s="99" customFormat="1" hidden="1">
      <c r="A34" s="55" t="s">
        <v>43</v>
      </c>
      <c r="B34" s="3" t="s">
        <v>15</v>
      </c>
      <c r="C34" s="23" t="s">
        <v>272</v>
      </c>
      <c r="D34" s="23">
        <v>1250</v>
      </c>
      <c r="E34" s="23">
        <v>12</v>
      </c>
      <c r="F34" s="23">
        <v>1</v>
      </c>
      <c r="G34" s="155" t="s">
        <v>275</v>
      </c>
      <c r="H34" s="156">
        <v>44834</v>
      </c>
      <c r="I34" s="56"/>
      <c r="J34" s="19"/>
    </row>
    <row r="35" spans="1:10" s="99" customFormat="1" hidden="1">
      <c r="A35" s="55" t="s">
        <v>43</v>
      </c>
      <c r="B35" s="3" t="s">
        <v>15</v>
      </c>
      <c r="C35" s="23" t="s">
        <v>273</v>
      </c>
      <c r="D35" s="23">
        <v>1250</v>
      </c>
      <c r="E35" s="23">
        <v>21</v>
      </c>
      <c r="F35" s="23">
        <v>1</v>
      </c>
      <c r="G35" s="155" t="s">
        <v>275</v>
      </c>
      <c r="H35" s="156">
        <v>44834</v>
      </c>
      <c r="I35" s="56"/>
      <c r="J35" s="19"/>
    </row>
    <row r="36" spans="1:10" s="99" customFormat="1" hidden="1">
      <c r="A36" s="55" t="s">
        <v>43</v>
      </c>
      <c r="B36" s="3" t="s">
        <v>15</v>
      </c>
      <c r="C36" s="23" t="s">
        <v>274</v>
      </c>
      <c r="D36" s="23">
        <v>1250</v>
      </c>
      <c r="E36" s="23">
        <v>5</v>
      </c>
      <c r="F36" s="23">
        <v>1</v>
      </c>
      <c r="G36" s="155" t="s">
        <v>275</v>
      </c>
      <c r="H36" s="156">
        <v>44834</v>
      </c>
      <c r="I36" s="56"/>
      <c r="J36" s="19"/>
    </row>
    <row r="37" spans="1:10" s="99" customFormat="1" hidden="1">
      <c r="A37" s="55" t="s">
        <v>43</v>
      </c>
      <c r="B37" s="3" t="s">
        <v>15</v>
      </c>
      <c r="C37" s="154" t="s">
        <v>276</v>
      </c>
      <c r="D37" s="23">
        <v>1250</v>
      </c>
      <c r="E37" s="154">
        <v>25</v>
      </c>
      <c r="F37" s="154">
        <v>37</v>
      </c>
      <c r="G37" s="155" t="s">
        <v>279</v>
      </c>
      <c r="H37" s="156">
        <v>44834</v>
      </c>
      <c r="I37" s="97"/>
      <c r="J37" s="19"/>
    </row>
    <row r="38" spans="1:10" s="99" customFormat="1" hidden="1">
      <c r="A38" s="55" t="s">
        <v>43</v>
      </c>
      <c r="B38" s="3" t="s">
        <v>15</v>
      </c>
      <c r="C38" s="23" t="s">
        <v>277</v>
      </c>
      <c r="D38" s="23">
        <v>1250</v>
      </c>
      <c r="E38" s="23">
        <v>16</v>
      </c>
      <c r="F38" s="23">
        <v>1</v>
      </c>
      <c r="G38" s="155" t="s">
        <v>279</v>
      </c>
      <c r="H38" s="156">
        <v>44834</v>
      </c>
      <c r="I38" s="56"/>
      <c r="J38" s="19"/>
    </row>
    <row r="39" spans="1:10" s="99" customFormat="1" hidden="1">
      <c r="A39" s="55" t="s">
        <v>43</v>
      </c>
      <c r="B39" s="3" t="s">
        <v>15</v>
      </c>
      <c r="C39" s="154" t="s">
        <v>278</v>
      </c>
      <c r="D39" s="23">
        <v>1250</v>
      </c>
      <c r="E39" s="154">
        <v>19</v>
      </c>
      <c r="F39" s="154">
        <v>1</v>
      </c>
      <c r="G39" s="155" t="s">
        <v>279</v>
      </c>
      <c r="H39" s="156">
        <v>44834</v>
      </c>
      <c r="I39" s="159"/>
      <c r="J39" s="19"/>
    </row>
    <row r="40" spans="1:10" s="99" customFormat="1">
      <c r="A40" s="18" t="s">
        <v>35</v>
      </c>
      <c r="B40" s="6" t="s">
        <v>9</v>
      </c>
      <c r="C40" s="151" t="s">
        <v>280</v>
      </c>
      <c r="D40" s="22">
        <v>1250</v>
      </c>
      <c r="E40" s="151">
        <v>25</v>
      </c>
      <c r="F40" s="151">
        <v>39</v>
      </c>
      <c r="G40" s="152" t="s">
        <v>289</v>
      </c>
      <c r="H40" s="153">
        <v>44834</v>
      </c>
      <c r="I40" s="97"/>
      <c r="J40" s="19"/>
    </row>
    <row r="41" spans="1:10" s="99" customFormat="1">
      <c r="A41" s="18" t="s">
        <v>35</v>
      </c>
      <c r="B41" s="6" t="s">
        <v>9</v>
      </c>
      <c r="C41" s="22" t="s">
        <v>281</v>
      </c>
      <c r="D41" s="22">
        <v>1250</v>
      </c>
      <c r="E41" s="22">
        <v>6</v>
      </c>
      <c r="F41" s="22">
        <v>1</v>
      </c>
      <c r="G41" s="152" t="s">
        <v>289</v>
      </c>
      <c r="H41" s="153">
        <v>44834</v>
      </c>
      <c r="I41" s="56"/>
      <c r="J41" s="19"/>
    </row>
    <row r="42" spans="1:10" s="99" customFormat="1">
      <c r="A42" s="18" t="s">
        <v>35</v>
      </c>
      <c r="B42" s="6" t="s">
        <v>9</v>
      </c>
      <c r="C42" s="151" t="s">
        <v>282</v>
      </c>
      <c r="D42" s="22">
        <v>1250</v>
      </c>
      <c r="E42" s="151">
        <v>25</v>
      </c>
      <c r="F42" s="151">
        <v>38</v>
      </c>
      <c r="G42" s="152" t="s">
        <v>290</v>
      </c>
      <c r="H42" s="153">
        <v>44834</v>
      </c>
      <c r="I42" s="97"/>
      <c r="J42" s="19"/>
    </row>
    <row r="43" spans="1:10" s="99" customFormat="1">
      <c r="A43" s="18" t="s">
        <v>35</v>
      </c>
      <c r="B43" s="6" t="s">
        <v>9</v>
      </c>
      <c r="C43" s="151" t="s">
        <v>283</v>
      </c>
      <c r="D43" s="22">
        <v>1250</v>
      </c>
      <c r="E43" s="151">
        <v>17</v>
      </c>
      <c r="F43" s="151">
        <v>1</v>
      </c>
      <c r="G43" s="152" t="s">
        <v>290</v>
      </c>
      <c r="H43" s="153">
        <v>44834</v>
      </c>
      <c r="I43" s="97"/>
      <c r="J43" s="19"/>
    </row>
    <row r="44" spans="1:10" s="99" customFormat="1">
      <c r="A44" s="18" t="s">
        <v>35</v>
      </c>
      <c r="B44" s="6" t="s">
        <v>9</v>
      </c>
      <c r="C44" s="151" t="s">
        <v>284</v>
      </c>
      <c r="D44" s="22">
        <v>1250</v>
      </c>
      <c r="E44" s="151">
        <v>16</v>
      </c>
      <c r="F44" s="151">
        <v>1</v>
      </c>
      <c r="G44" s="152" t="s">
        <v>290</v>
      </c>
      <c r="H44" s="153">
        <v>44834</v>
      </c>
      <c r="I44" s="97"/>
      <c r="J44" s="19"/>
    </row>
    <row r="45" spans="1:10" s="99" customFormat="1">
      <c r="A45" s="18" t="s">
        <v>35</v>
      </c>
      <c r="B45" s="6" t="s">
        <v>9</v>
      </c>
      <c r="C45" s="151" t="s">
        <v>285</v>
      </c>
      <c r="D45" s="22">
        <v>1250</v>
      </c>
      <c r="E45" s="151">
        <v>25</v>
      </c>
      <c r="F45" s="151">
        <v>38</v>
      </c>
      <c r="G45" s="152" t="s">
        <v>291</v>
      </c>
      <c r="H45" s="153">
        <v>44834</v>
      </c>
      <c r="I45" s="97"/>
      <c r="J45" s="19"/>
    </row>
    <row r="46" spans="1:10" s="99" customFormat="1">
      <c r="A46" s="18" t="s">
        <v>35</v>
      </c>
      <c r="B46" s="6" t="s">
        <v>9</v>
      </c>
      <c r="C46" s="22" t="s">
        <v>286</v>
      </c>
      <c r="D46" s="22">
        <v>1250</v>
      </c>
      <c r="E46" s="22">
        <v>8</v>
      </c>
      <c r="F46" s="22">
        <v>1</v>
      </c>
      <c r="G46" s="152" t="s">
        <v>291</v>
      </c>
      <c r="H46" s="153">
        <v>44834</v>
      </c>
      <c r="I46" s="56"/>
      <c r="J46" s="19"/>
    </row>
    <row r="47" spans="1:10" s="99" customFormat="1">
      <c r="A47" s="18" t="s">
        <v>35</v>
      </c>
      <c r="B47" s="6" t="s">
        <v>9</v>
      </c>
      <c r="C47" s="151" t="s">
        <v>287</v>
      </c>
      <c r="D47" s="22">
        <v>1250</v>
      </c>
      <c r="E47" s="151">
        <v>22</v>
      </c>
      <c r="F47" s="151">
        <v>1</v>
      </c>
      <c r="G47" s="152" t="s">
        <v>291</v>
      </c>
      <c r="H47" s="153">
        <v>44834</v>
      </c>
      <c r="I47" s="97"/>
      <c r="J47" s="19"/>
    </row>
    <row r="48" spans="1:10" s="99" customFormat="1">
      <c r="A48" s="18" t="s">
        <v>35</v>
      </c>
      <c r="B48" s="6" t="s">
        <v>9</v>
      </c>
      <c r="C48" s="151" t="s">
        <v>288</v>
      </c>
      <c r="D48" s="22">
        <v>1250</v>
      </c>
      <c r="E48" s="151">
        <v>7</v>
      </c>
      <c r="F48" s="151">
        <v>1</v>
      </c>
      <c r="G48" s="152" t="s">
        <v>291</v>
      </c>
      <c r="H48" s="153">
        <v>44834</v>
      </c>
      <c r="I48" s="97"/>
      <c r="J48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50A-AC8A-427B-A7E1-34650C51EA6B}">
  <sheetPr codeName="Sheet14">
    <tabColor theme="8" tint="-0.249977111117893"/>
    <pageSetUpPr fitToPage="1"/>
  </sheetPr>
  <dimension ref="A1:M14"/>
  <sheetViews>
    <sheetView workbookViewId="0">
      <selection activeCell="C28" sqref="C28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8" width="13.08203125" style="99" bestFit="1" customWidth="1"/>
    <col min="9" max="9" width="11.6640625" style="99" bestFit="1" customWidth="1"/>
    <col min="10" max="10" width="10" style="99" bestFit="1" customWidth="1"/>
    <col min="11" max="16384" width="8.6640625" style="19"/>
  </cols>
  <sheetData>
    <row r="1" spans="1:13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  <c r="J1" s="99"/>
    </row>
    <row r="2" spans="1:13" s="20" customFormat="1">
      <c r="A2" s="104" t="s">
        <v>43</v>
      </c>
      <c r="B2" s="3" t="s">
        <v>125</v>
      </c>
      <c r="C2" s="150" t="s">
        <v>253</v>
      </c>
      <c r="D2" s="23">
        <v>1250</v>
      </c>
      <c r="E2" s="123">
        <v>7</v>
      </c>
      <c r="F2" s="27">
        <v>44809</v>
      </c>
      <c r="G2" s="99"/>
      <c r="H2" s="99"/>
      <c r="I2" s="99"/>
      <c r="J2" s="99"/>
    </row>
    <row r="3" spans="1:13" ht="18">
      <c r="A3" s="131" t="s">
        <v>43</v>
      </c>
      <c r="B3" s="130" t="s">
        <v>125</v>
      </c>
      <c r="C3" s="131" t="s">
        <v>228</v>
      </c>
      <c r="D3" s="132">
        <v>1250</v>
      </c>
      <c r="E3" s="133">
        <f>13-2-5-2-4</f>
        <v>0</v>
      </c>
      <c r="F3" s="134">
        <v>44809</v>
      </c>
      <c r="G3" s="99" t="s">
        <v>308</v>
      </c>
      <c r="H3" s="98" t="s">
        <v>310</v>
      </c>
      <c r="I3" s="99" t="s">
        <v>311</v>
      </c>
      <c r="J3" s="170" t="s">
        <v>300</v>
      </c>
      <c r="K3"/>
      <c r="L3" s="81"/>
      <c r="M3" s="81"/>
    </row>
    <row r="4" spans="1:13" ht="18">
      <c r="A4" s="17" t="s">
        <v>43</v>
      </c>
      <c r="B4" s="3" t="s">
        <v>125</v>
      </c>
      <c r="C4" s="17" t="s">
        <v>75</v>
      </c>
      <c r="D4" s="23">
        <v>1250</v>
      </c>
      <c r="E4" s="11">
        <v>24</v>
      </c>
      <c r="F4" s="27">
        <v>44809</v>
      </c>
      <c r="K4"/>
      <c r="L4" s="81"/>
      <c r="M4" s="81"/>
    </row>
    <row r="5" spans="1:13">
      <c r="A5" s="131" t="s">
        <v>35</v>
      </c>
      <c r="B5" s="130" t="s">
        <v>9</v>
      </c>
      <c r="C5" s="131" t="s">
        <v>38</v>
      </c>
      <c r="D5" s="132">
        <v>1250</v>
      </c>
      <c r="E5" s="133">
        <f>7-1-3-1-2</f>
        <v>0</v>
      </c>
      <c r="F5" s="134">
        <v>44748</v>
      </c>
      <c r="G5" s="99" t="s">
        <v>309</v>
      </c>
      <c r="H5" s="99" t="s">
        <v>311</v>
      </c>
      <c r="K5" s="81"/>
      <c r="L5" s="81"/>
      <c r="M5" s="81"/>
    </row>
    <row r="6" spans="1:13">
      <c r="A6" s="18" t="s">
        <v>35</v>
      </c>
      <c r="B6" s="6" t="s">
        <v>9</v>
      </c>
      <c r="C6" s="18" t="s">
        <v>39</v>
      </c>
      <c r="D6" s="22">
        <v>1250</v>
      </c>
      <c r="E6" s="10">
        <f>22-5-2</f>
        <v>15</v>
      </c>
      <c r="F6" s="28">
        <v>44748</v>
      </c>
      <c r="G6" s="98" t="s">
        <v>310</v>
      </c>
      <c r="H6" s="98" t="s">
        <v>313</v>
      </c>
      <c r="K6" s="81"/>
      <c r="L6" s="81"/>
      <c r="M6" s="81"/>
    </row>
    <row r="7" spans="1:13">
      <c r="A7" s="18" t="s">
        <v>35</v>
      </c>
      <c r="B7" s="6" t="s">
        <v>230</v>
      </c>
      <c r="C7" s="18" t="s">
        <v>227</v>
      </c>
      <c r="D7" s="22">
        <v>1250</v>
      </c>
      <c r="E7" s="10">
        <v>23</v>
      </c>
      <c r="F7" s="28">
        <v>44809</v>
      </c>
      <c r="K7" s="81"/>
      <c r="L7" s="81"/>
      <c r="M7" s="81"/>
    </row>
    <row r="8" spans="1:13">
      <c r="A8" s="13" t="s">
        <v>57</v>
      </c>
      <c r="B8" s="45" t="s">
        <v>15</v>
      </c>
      <c r="C8" s="13" t="s">
        <v>58</v>
      </c>
      <c r="D8" s="29">
        <v>1290</v>
      </c>
      <c r="E8" s="29">
        <v>121</v>
      </c>
      <c r="F8" s="30">
        <v>44601</v>
      </c>
      <c r="K8" s="81"/>
      <c r="L8" s="81"/>
      <c r="M8" s="81"/>
    </row>
    <row r="9" spans="1:13">
      <c r="A9" s="13" t="s">
        <v>59</v>
      </c>
      <c r="B9" s="46" t="s">
        <v>9</v>
      </c>
      <c r="C9" s="13" t="s">
        <v>301</v>
      </c>
      <c r="D9" s="29">
        <v>1290</v>
      </c>
      <c r="E9" s="29">
        <f>439-200</f>
        <v>239</v>
      </c>
      <c r="F9" s="30">
        <v>44601</v>
      </c>
      <c r="G9" s="99" t="s">
        <v>302</v>
      </c>
    </row>
    <row r="11" spans="1:13">
      <c r="G11" s="98"/>
    </row>
    <row r="12" spans="1:13" ht="18">
      <c r="E12"/>
      <c r="F12" s="99"/>
    </row>
    <row r="13" spans="1:13" s="99" customFormat="1" ht="18">
      <c r="A13" s="19"/>
      <c r="B13" s="19"/>
      <c r="C13" s="19"/>
      <c r="D13" s="19"/>
      <c r="E13"/>
      <c r="F13"/>
      <c r="K13" s="19"/>
      <c r="L13" s="19"/>
      <c r="M13" s="19"/>
    </row>
    <row r="14" spans="1:13" s="99" customFormat="1" ht="18">
      <c r="A14" s="19"/>
      <c r="B14" s="19"/>
      <c r="C14" s="19"/>
      <c r="D14" s="19"/>
      <c r="E14"/>
      <c r="K14" s="19"/>
      <c r="L14" s="19"/>
      <c r="M14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43F1-364D-4CB5-8797-0DC1550D0E3D}">
  <sheetPr codeName="Sheet15">
    <tabColor theme="7" tint="0.39997558519241921"/>
    <pageSetUpPr fitToPage="1"/>
  </sheetPr>
  <dimension ref="A1:U48"/>
  <sheetViews>
    <sheetView workbookViewId="0">
      <selection activeCell="J10" sqref="J10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16.58203125" style="81" bestFit="1" customWidth="1"/>
    <col min="11" max="11" width="14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  <c r="J2" s="19"/>
    </row>
    <row r="3" spans="1:2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  <c r="J3" s="19"/>
    </row>
    <row r="4" spans="1:2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  <c r="J4" s="19"/>
    </row>
    <row r="5" spans="1:21">
      <c r="A5" s="129" t="s">
        <v>43</v>
      </c>
      <c r="B5" s="130" t="s">
        <v>15</v>
      </c>
      <c r="C5" s="131" t="s">
        <v>127</v>
      </c>
      <c r="D5" s="132">
        <v>1250</v>
      </c>
      <c r="E5" s="133">
        <v>25</v>
      </c>
      <c r="F5" s="145">
        <f>4-1-3</f>
        <v>0</v>
      </c>
      <c r="G5" s="133" t="s">
        <v>45</v>
      </c>
      <c r="H5" s="134">
        <v>44599</v>
      </c>
      <c r="I5" s="138"/>
      <c r="J5" s="19"/>
    </row>
    <row r="6" spans="1:21">
      <c r="A6" s="55" t="s">
        <v>43</v>
      </c>
      <c r="B6" s="3" t="s">
        <v>15</v>
      </c>
      <c r="C6" s="17" t="s">
        <v>305</v>
      </c>
      <c r="D6" s="23">
        <v>1250</v>
      </c>
      <c r="E6" s="11">
        <v>25</v>
      </c>
      <c r="F6" s="142">
        <f>28-1</f>
        <v>27</v>
      </c>
      <c r="G6" s="11" t="s">
        <v>48</v>
      </c>
      <c r="H6" s="27">
        <v>44599</v>
      </c>
      <c r="I6" s="137"/>
      <c r="J6" s="81" t="s">
        <v>314</v>
      </c>
    </row>
    <row r="7" spans="1:21">
      <c r="A7" s="55" t="s">
        <v>43</v>
      </c>
      <c r="B7" s="3" t="s">
        <v>15</v>
      </c>
      <c r="C7" s="17" t="s">
        <v>306</v>
      </c>
      <c r="D7" s="23">
        <v>1250</v>
      </c>
      <c r="E7" s="11">
        <v>25</v>
      </c>
      <c r="F7" s="11">
        <v>18</v>
      </c>
      <c r="G7" s="11" t="s">
        <v>53</v>
      </c>
      <c r="H7" s="27">
        <v>44599</v>
      </c>
      <c r="I7" s="137"/>
      <c r="J7" s="19"/>
    </row>
    <row r="8" spans="1:21">
      <c r="A8" s="60" t="s">
        <v>35</v>
      </c>
      <c r="B8" s="61" t="s">
        <v>9</v>
      </c>
      <c r="C8" s="62" t="s">
        <v>61</v>
      </c>
      <c r="D8" s="63">
        <v>1250</v>
      </c>
      <c r="E8" s="64">
        <v>25</v>
      </c>
      <c r="F8" s="64">
        <v>4</v>
      </c>
      <c r="G8" s="65" t="s">
        <v>55</v>
      </c>
      <c r="H8" s="66">
        <v>44621</v>
      </c>
      <c r="I8" s="137"/>
      <c r="J8" s="19"/>
    </row>
    <row r="9" spans="1:21">
      <c r="A9" s="67" t="s">
        <v>43</v>
      </c>
      <c r="B9" s="68" t="s">
        <v>15</v>
      </c>
      <c r="C9" s="69" t="s">
        <v>62</v>
      </c>
      <c r="D9" s="70">
        <v>1250</v>
      </c>
      <c r="E9" s="71">
        <v>25</v>
      </c>
      <c r="F9" s="71">
        <v>7</v>
      </c>
      <c r="G9" s="72" t="s">
        <v>56</v>
      </c>
      <c r="H9" s="73">
        <v>44621</v>
      </c>
      <c r="I9" s="137"/>
      <c r="J9" s="19"/>
    </row>
    <row r="10" spans="1:21">
      <c r="A10" s="55" t="s">
        <v>43</v>
      </c>
      <c r="B10" s="3" t="s">
        <v>15</v>
      </c>
      <c r="C10" s="23" t="s">
        <v>70</v>
      </c>
      <c r="D10" s="23">
        <v>1250</v>
      </c>
      <c r="E10" s="23">
        <v>25</v>
      </c>
      <c r="F10" s="23">
        <v>20</v>
      </c>
      <c r="G10" s="25" t="s">
        <v>104</v>
      </c>
      <c r="H10" s="27">
        <v>44691</v>
      </c>
      <c r="I10" s="137"/>
      <c r="J10" s="19"/>
    </row>
    <row r="11" spans="1:21">
      <c r="A11" s="55" t="s">
        <v>43</v>
      </c>
      <c r="B11" s="3" t="s">
        <v>15</v>
      </c>
      <c r="C11" s="23" t="s">
        <v>71</v>
      </c>
      <c r="D11" s="23">
        <v>1250</v>
      </c>
      <c r="E11" s="23">
        <v>25</v>
      </c>
      <c r="F11" s="23">
        <v>30</v>
      </c>
      <c r="G11" s="25" t="s">
        <v>105</v>
      </c>
      <c r="H11" s="27">
        <v>44691</v>
      </c>
      <c r="I11" s="137"/>
      <c r="J11" s="19"/>
    </row>
    <row r="12" spans="1:21">
      <c r="A12" s="55" t="s">
        <v>43</v>
      </c>
      <c r="B12" s="3" t="s">
        <v>15</v>
      </c>
      <c r="C12" s="23" t="s">
        <v>73</v>
      </c>
      <c r="D12" s="23">
        <v>1250</v>
      </c>
      <c r="E12" s="23">
        <v>25</v>
      </c>
      <c r="F12" s="23">
        <v>38</v>
      </c>
      <c r="G12" s="25" t="s">
        <v>106</v>
      </c>
      <c r="H12" s="27">
        <v>44691</v>
      </c>
      <c r="I12" s="137"/>
      <c r="J12" s="19"/>
    </row>
    <row r="13" spans="1:21">
      <c r="A13" s="55" t="s">
        <v>43</v>
      </c>
      <c r="B13" s="3" t="s">
        <v>15</v>
      </c>
      <c r="C13" s="23" t="s">
        <v>74</v>
      </c>
      <c r="D13" s="23">
        <v>1250</v>
      </c>
      <c r="E13" s="23">
        <v>13</v>
      </c>
      <c r="F13" s="23">
        <v>1</v>
      </c>
      <c r="G13" s="25" t="s">
        <v>106</v>
      </c>
      <c r="H13" s="27">
        <v>44691</v>
      </c>
      <c r="I13" s="137"/>
      <c r="J13" s="19"/>
    </row>
    <row r="14" spans="1:21">
      <c r="A14" s="54" t="s">
        <v>35</v>
      </c>
      <c r="B14" s="6" t="s">
        <v>9</v>
      </c>
      <c r="C14" s="22" t="s">
        <v>76</v>
      </c>
      <c r="D14" s="22">
        <v>1250</v>
      </c>
      <c r="E14" s="22">
        <v>25</v>
      </c>
      <c r="F14" s="22">
        <v>12</v>
      </c>
      <c r="G14" s="26" t="s">
        <v>108</v>
      </c>
      <c r="H14" s="28">
        <v>44691</v>
      </c>
      <c r="I14" s="137" t="s">
        <v>91</v>
      </c>
      <c r="J14" s="19"/>
    </row>
    <row r="15" spans="1:21">
      <c r="A15" s="54" t="s">
        <v>35</v>
      </c>
      <c r="B15" s="6" t="s">
        <v>9</v>
      </c>
      <c r="C15" s="22" t="s">
        <v>77</v>
      </c>
      <c r="D15" s="22">
        <v>1250</v>
      </c>
      <c r="E15" s="22">
        <v>25</v>
      </c>
      <c r="F15" s="22">
        <v>25</v>
      </c>
      <c r="G15" s="26" t="s">
        <v>107</v>
      </c>
      <c r="H15" s="28">
        <v>44691</v>
      </c>
      <c r="I15" s="137" t="s">
        <v>91</v>
      </c>
      <c r="J15" s="19"/>
    </row>
    <row r="16" spans="1:21">
      <c r="A16" s="55" t="s">
        <v>43</v>
      </c>
      <c r="B16" s="3" t="s">
        <v>15</v>
      </c>
      <c r="C16" s="147" t="s">
        <v>258</v>
      </c>
      <c r="D16" s="23">
        <v>1250</v>
      </c>
      <c r="E16" s="23">
        <v>25</v>
      </c>
      <c r="F16" s="23">
        <v>37</v>
      </c>
      <c r="G16" s="25" t="s">
        <v>166</v>
      </c>
      <c r="H16" s="27">
        <v>44763</v>
      </c>
      <c r="I16" s="137"/>
      <c r="J16" s="19"/>
    </row>
    <row r="17" spans="1:21" s="81" customFormat="1">
      <c r="A17" s="55" t="s">
        <v>43</v>
      </c>
      <c r="B17" s="3" t="s">
        <v>15</v>
      </c>
      <c r="C17" s="147" t="s">
        <v>255</v>
      </c>
      <c r="D17" s="23">
        <v>1250</v>
      </c>
      <c r="E17" s="23">
        <v>16</v>
      </c>
      <c r="F17" s="147">
        <v>1</v>
      </c>
      <c r="G17" s="25" t="s">
        <v>166</v>
      </c>
      <c r="H17" s="27">
        <v>44763</v>
      </c>
      <c r="I17" s="137"/>
      <c r="J17" s="1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</row>
    <row r="18" spans="1:21" s="81" customFormat="1">
      <c r="A18" s="55" t="s">
        <v>43</v>
      </c>
      <c r="B18" s="3" t="s">
        <v>15</v>
      </c>
      <c r="C18" s="147" t="s">
        <v>256</v>
      </c>
      <c r="D18" s="23">
        <v>1250</v>
      </c>
      <c r="E18" s="23">
        <v>25</v>
      </c>
      <c r="F18" s="147">
        <v>39</v>
      </c>
      <c r="G18" s="25" t="s">
        <v>167</v>
      </c>
      <c r="H18" s="27">
        <v>44763</v>
      </c>
      <c r="I18" s="137"/>
      <c r="J18" s="1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1:21" s="81" customFormat="1">
      <c r="A19" s="18" t="s">
        <v>35</v>
      </c>
      <c r="B19" s="6" t="s">
        <v>9</v>
      </c>
      <c r="C19" s="22" t="s">
        <v>236</v>
      </c>
      <c r="D19" s="22">
        <v>1250</v>
      </c>
      <c r="E19" s="22">
        <v>15</v>
      </c>
      <c r="F19" s="22">
        <v>1</v>
      </c>
      <c r="G19" s="26" t="s">
        <v>168</v>
      </c>
      <c r="H19" s="28">
        <v>44763</v>
      </c>
      <c r="I19" s="137"/>
      <c r="J19" s="1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</row>
    <row r="20" spans="1:21" s="81" customFormat="1">
      <c r="A20" s="18" t="s">
        <v>35</v>
      </c>
      <c r="B20" s="6" t="s">
        <v>9</v>
      </c>
      <c r="C20" s="22" t="s">
        <v>237</v>
      </c>
      <c r="D20" s="22">
        <v>1250</v>
      </c>
      <c r="E20" s="22">
        <v>18</v>
      </c>
      <c r="F20" s="22">
        <v>1</v>
      </c>
      <c r="G20" s="26" t="s">
        <v>168</v>
      </c>
      <c r="H20" s="28">
        <v>44763</v>
      </c>
      <c r="I20" s="137"/>
      <c r="J20" s="1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1:21" s="81" customFormat="1">
      <c r="A21" s="18" t="s">
        <v>35</v>
      </c>
      <c r="B21" s="6" t="s">
        <v>9</v>
      </c>
      <c r="C21" s="22" t="s">
        <v>238</v>
      </c>
      <c r="D21" s="22">
        <v>1250</v>
      </c>
      <c r="E21" s="22">
        <v>14</v>
      </c>
      <c r="F21" s="22">
        <v>1</v>
      </c>
      <c r="G21" s="26" t="s">
        <v>168</v>
      </c>
      <c r="H21" s="28">
        <v>44763</v>
      </c>
      <c r="I21" s="137"/>
      <c r="J21" s="1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1:21" s="81" customFormat="1">
      <c r="A22" s="18" t="s">
        <v>35</v>
      </c>
      <c r="B22" s="6" t="s">
        <v>9</v>
      </c>
      <c r="C22" s="22" t="s">
        <v>239</v>
      </c>
      <c r="D22" s="22">
        <v>1250</v>
      </c>
      <c r="E22" s="22">
        <v>23</v>
      </c>
      <c r="F22" s="22">
        <v>1</v>
      </c>
      <c r="G22" s="26" t="s">
        <v>168</v>
      </c>
      <c r="H22" s="28">
        <v>44763</v>
      </c>
      <c r="I22" s="137"/>
      <c r="J22" s="1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8" t="s">
        <v>35</v>
      </c>
      <c r="B23" s="6" t="s">
        <v>9</v>
      </c>
      <c r="C23" s="22" t="s">
        <v>240</v>
      </c>
      <c r="D23" s="22">
        <v>1250</v>
      </c>
      <c r="E23" s="22">
        <v>23</v>
      </c>
      <c r="F23" s="22">
        <v>1</v>
      </c>
      <c r="G23" s="26" t="s">
        <v>168</v>
      </c>
      <c r="H23" s="28">
        <v>44763</v>
      </c>
      <c r="I23" s="137"/>
      <c r="J23" s="1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18" t="s">
        <v>35</v>
      </c>
      <c r="B24" s="6" t="s">
        <v>9</v>
      </c>
      <c r="C24" s="146" t="s">
        <v>260</v>
      </c>
      <c r="D24" s="22">
        <v>1250</v>
      </c>
      <c r="E24" s="22">
        <v>25</v>
      </c>
      <c r="F24" s="146">
        <v>33</v>
      </c>
      <c r="G24" s="26" t="s">
        <v>168</v>
      </c>
      <c r="H24" s="28">
        <v>44763</v>
      </c>
      <c r="I24" s="137"/>
      <c r="J24" s="1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99" customFormat="1">
      <c r="A25" s="18" t="s">
        <v>35</v>
      </c>
      <c r="B25" s="6" t="s">
        <v>9</v>
      </c>
      <c r="C25" s="151" t="s">
        <v>262</v>
      </c>
      <c r="D25" s="22">
        <v>1250</v>
      </c>
      <c r="E25" s="151">
        <v>25</v>
      </c>
      <c r="F25" s="151">
        <v>10</v>
      </c>
      <c r="G25" s="152" t="s">
        <v>264</v>
      </c>
      <c r="H25" s="153">
        <v>44812</v>
      </c>
      <c r="I25" s="97"/>
      <c r="J25" s="19"/>
    </row>
    <row r="26" spans="1:21" s="99" customFormat="1">
      <c r="A26" s="18" t="s">
        <v>35</v>
      </c>
      <c r="B26" s="6" t="s">
        <v>9</v>
      </c>
      <c r="C26" s="151" t="s">
        <v>263</v>
      </c>
      <c r="D26" s="22">
        <v>1250</v>
      </c>
      <c r="E26" s="151">
        <v>24</v>
      </c>
      <c r="F26" s="151">
        <v>1</v>
      </c>
      <c r="G26" s="152" t="s">
        <v>264</v>
      </c>
      <c r="H26" s="153">
        <v>44812</v>
      </c>
      <c r="I26" s="97"/>
      <c r="J26" s="19"/>
    </row>
    <row r="27" spans="1:21" s="99" customFormat="1">
      <c r="A27" s="18" t="s">
        <v>35</v>
      </c>
      <c r="B27" s="6" t="s">
        <v>9</v>
      </c>
      <c r="C27" s="22" t="s">
        <v>293</v>
      </c>
      <c r="D27" s="22">
        <v>1250</v>
      </c>
      <c r="E27" s="22">
        <v>13</v>
      </c>
      <c r="F27" s="22">
        <v>1</v>
      </c>
      <c r="G27" s="152" t="s">
        <v>264</v>
      </c>
      <c r="H27" s="153">
        <v>44812</v>
      </c>
      <c r="I27" s="56"/>
      <c r="J27" s="19"/>
    </row>
    <row r="28" spans="1:21" s="99" customFormat="1">
      <c r="A28" s="18" t="s">
        <v>35</v>
      </c>
      <c r="B28" s="6" t="s">
        <v>9</v>
      </c>
      <c r="C28" s="22" t="s">
        <v>294</v>
      </c>
      <c r="D28" s="22">
        <v>1250</v>
      </c>
      <c r="E28" s="22">
        <v>9</v>
      </c>
      <c r="F28" s="22">
        <v>1</v>
      </c>
      <c r="G28" s="152" t="s">
        <v>264</v>
      </c>
      <c r="H28" s="153">
        <v>44812</v>
      </c>
      <c r="I28" s="56"/>
      <c r="J28" s="19"/>
    </row>
    <row r="29" spans="1:21" s="99" customFormat="1">
      <c r="A29" s="55" t="s">
        <v>43</v>
      </c>
      <c r="B29" s="3" t="s">
        <v>15</v>
      </c>
      <c r="C29" s="154" t="s">
        <v>265</v>
      </c>
      <c r="D29" s="23">
        <v>1250</v>
      </c>
      <c r="E29" s="23">
        <v>25</v>
      </c>
      <c r="F29" s="154">
        <v>8</v>
      </c>
      <c r="G29" s="155" t="s">
        <v>267</v>
      </c>
      <c r="H29" s="156">
        <v>44834</v>
      </c>
      <c r="I29" s="97"/>
      <c r="J29" s="19"/>
    </row>
    <row r="30" spans="1:21" s="99" customFormat="1">
      <c r="A30" s="55" t="s">
        <v>43</v>
      </c>
      <c r="B30" s="3" t="s">
        <v>15</v>
      </c>
      <c r="C30" s="23" t="s">
        <v>266</v>
      </c>
      <c r="D30" s="23">
        <v>1250</v>
      </c>
      <c r="E30" s="23">
        <v>18</v>
      </c>
      <c r="F30" s="23">
        <v>1</v>
      </c>
      <c r="G30" s="155" t="s">
        <v>267</v>
      </c>
      <c r="H30" s="156">
        <v>44834</v>
      </c>
      <c r="I30" s="56"/>
      <c r="J30" s="19"/>
    </row>
    <row r="31" spans="1:21" s="99" customFormat="1">
      <c r="A31" s="55" t="s">
        <v>43</v>
      </c>
      <c r="B31" s="3" t="s">
        <v>15</v>
      </c>
      <c r="C31" s="154" t="s">
        <v>268</v>
      </c>
      <c r="D31" s="23">
        <v>1250</v>
      </c>
      <c r="E31" s="154">
        <v>25</v>
      </c>
      <c r="F31" s="154">
        <v>36</v>
      </c>
      <c r="G31" s="155" t="s">
        <v>275</v>
      </c>
      <c r="H31" s="156">
        <v>44834</v>
      </c>
      <c r="I31" s="97"/>
      <c r="J31" s="19"/>
    </row>
    <row r="32" spans="1:21" s="99" customFormat="1">
      <c r="A32" s="55" t="s">
        <v>43</v>
      </c>
      <c r="B32" s="3" t="s">
        <v>15</v>
      </c>
      <c r="C32" s="154" t="s">
        <v>269</v>
      </c>
      <c r="D32" s="23">
        <v>1250</v>
      </c>
      <c r="E32" s="154">
        <v>23</v>
      </c>
      <c r="F32" s="154">
        <v>1</v>
      </c>
      <c r="G32" s="155" t="s">
        <v>275</v>
      </c>
      <c r="H32" s="156">
        <v>44834</v>
      </c>
      <c r="I32" s="97"/>
      <c r="J32" s="19"/>
    </row>
    <row r="33" spans="1:10" s="99" customFormat="1">
      <c r="A33" s="55" t="s">
        <v>43</v>
      </c>
      <c r="B33" s="3" t="s">
        <v>15</v>
      </c>
      <c r="C33" s="23" t="s">
        <v>271</v>
      </c>
      <c r="D33" s="23">
        <v>1250</v>
      </c>
      <c r="E33" s="23">
        <v>15</v>
      </c>
      <c r="F33" s="23">
        <v>1</v>
      </c>
      <c r="G33" s="155" t="s">
        <v>275</v>
      </c>
      <c r="H33" s="156">
        <v>44834</v>
      </c>
      <c r="I33" s="56"/>
      <c r="J33" s="19"/>
    </row>
    <row r="34" spans="1:10" s="99" customFormat="1">
      <c r="A34" s="55" t="s">
        <v>43</v>
      </c>
      <c r="B34" s="3" t="s">
        <v>15</v>
      </c>
      <c r="C34" s="23" t="s">
        <v>272</v>
      </c>
      <c r="D34" s="23">
        <v>1250</v>
      </c>
      <c r="E34" s="23">
        <v>12</v>
      </c>
      <c r="F34" s="23">
        <v>1</v>
      </c>
      <c r="G34" s="155" t="s">
        <v>275</v>
      </c>
      <c r="H34" s="156">
        <v>44834</v>
      </c>
      <c r="I34" s="56"/>
      <c r="J34" s="19"/>
    </row>
    <row r="35" spans="1:10" s="99" customFormat="1">
      <c r="A35" s="55" t="s">
        <v>43</v>
      </c>
      <c r="B35" s="3" t="s">
        <v>15</v>
      </c>
      <c r="C35" s="23" t="s">
        <v>273</v>
      </c>
      <c r="D35" s="23">
        <v>1250</v>
      </c>
      <c r="E35" s="23">
        <v>21</v>
      </c>
      <c r="F35" s="23">
        <v>1</v>
      </c>
      <c r="G35" s="155" t="s">
        <v>275</v>
      </c>
      <c r="H35" s="156">
        <v>44834</v>
      </c>
      <c r="I35" s="56"/>
      <c r="J35" s="19"/>
    </row>
    <row r="36" spans="1:10" s="99" customFormat="1">
      <c r="A36" s="55" t="s">
        <v>43</v>
      </c>
      <c r="B36" s="3" t="s">
        <v>15</v>
      </c>
      <c r="C36" s="23" t="s">
        <v>274</v>
      </c>
      <c r="D36" s="23">
        <v>1250</v>
      </c>
      <c r="E36" s="23">
        <v>5</v>
      </c>
      <c r="F36" s="23">
        <v>1</v>
      </c>
      <c r="G36" s="155" t="s">
        <v>275</v>
      </c>
      <c r="H36" s="156">
        <v>44834</v>
      </c>
      <c r="I36" s="56"/>
      <c r="J36" s="19"/>
    </row>
    <row r="37" spans="1:10" s="99" customFormat="1">
      <c r="A37" s="55" t="s">
        <v>43</v>
      </c>
      <c r="B37" s="3" t="s">
        <v>15</v>
      </c>
      <c r="C37" s="154" t="s">
        <v>276</v>
      </c>
      <c r="D37" s="23">
        <v>1250</v>
      </c>
      <c r="E37" s="154">
        <v>25</v>
      </c>
      <c r="F37" s="154">
        <v>37</v>
      </c>
      <c r="G37" s="155" t="s">
        <v>279</v>
      </c>
      <c r="H37" s="156">
        <v>44834</v>
      </c>
      <c r="I37" s="97"/>
      <c r="J37" s="19"/>
    </row>
    <row r="38" spans="1:10" s="99" customFormat="1">
      <c r="A38" s="55" t="s">
        <v>43</v>
      </c>
      <c r="B38" s="3" t="s">
        <v>15</v>
      </c>
      <c r="C38" s="23" t="s">
        <v>277</v>
      </c>
      <c r="D38" s="23">
        <v>1250</v>
      </c>
      <c r="E38" s="23">
        <v>16</v>
      </c>
      <c r="F38" s="23">
        <v>1</v>
      </c>
      <c r="G38" s="155" t="s">
        <v>279</v>
      </c>
      <c r="H38" s="156">
        <v>44834</v>
      </c>
      <c r="I38" s="56"/>
      <c r="J38" s="19"/>
    </row>
    <row r="39" spans="1:10" s="99" customFormat="1">
      <c r="A39" s="55" t="s">
        <v>43</v>
      </c>
      <c r="B39" s="3" t="s">
        <v>15</v>
      </c>
      <c r="C39" s="154" t="s">
        <v>278</v>
      </c>
      <c r="D39" s="23">
        <v>1250</v>
      </c>
      <c r="E39" s="154">
        <v>19</v>
      </c>
      <c r="F39" s="154">
        <v>1</v>
      </c>
      <c r="G39" s="155" t="s">
        <v>279</v>
      </c>
      <c r="H39" s="156">
        <v>44834</v>
      </c>
      <c r="I39" s="159"/>
      <c r="J39" s="19"/>
    </row>
    <row r="40" spans="1:10" s="99" customFormat="1">
      <c r="A40" s="18" t="s">
        <v>35</v>
      </c>
      <c r="B40" s="6" t="s">
        <v>9</v>
      </c>
      <c r="C40" s="151" t="s">
        <v>280</v>
      </c>
      <c r="D40" s="22">
        <v>1250</v>
      </c>
      <c r="E40" s="151">
        <v>25</v>
      </c>
      <c r="F40" s="151">
        <v>39</v>
      </c>
      <c r="G40" s="152" t="s">
        <v>289</v>
      </c>
      <c r="H40" s="153">
        <v>44834</v>
      </c>
      <c r="I40" s="97"/>
      <c r="J40" s="19"/>
    </row>
    <row r="41" spans="1:10" s="99" customFormat="1">
      <c r="A41" s="18" t="s">
        <v>35</v>
      </c>
      <c r="B41" s="6" t="s">
        <v>9</v>
      </c>
      <c r="C41" s="22" t="s">
        <v>281</v>
      </c>
      <c r="D41" s="22">
        <v>1250</v>
      </c>
      <c r="E41" s="22">
        <v>6</v>
      </c>
      <c r="F41" s="22">
        <v>1</v>
      </c>
      <c r="G41" s="152" t="s">
        <v>289</v>
      </c>
      <c r="H41" s="153">
        <v>44834</v>
      </c>
      <c r="I41" s="56"/>
      <c r="J41" s="19"/>
    </row>
    <row r="42" spans="1:10" s="99" customFormat="1">
      <c r="A42" s="18" t="s">
        <v>35</v>
      </c>
      <c r="B42" s="6" t="s">
        <v>9</v>
      </c>
      <c r="C42" s="151" t="s">
        <v>282</v>
      </c>
      <c r="D42" s="22">
        <v>1250</v>
      </c>
      <c r="E42" s="151">
        <v>25</v>
      </c>
      <c r="F42" s="151">
        <v>38</v>
      </c>
      <c r="G42" s="152" t="s">
        <v>290</v>
      </c>
      <c r="H42" s="153">
        <v>44834</v>
      </c>
      <c r="I42" s="97"/>
      <c r="J42" s="19"/>
    </row>
    <row r="43" spans="1:10" s="99" customFormat="1">
      <c r="A43" s="18" t="s">
        <v>35</v>
      </c>
      <c r="B43" s="6" t="s">
        <v>9</v>
      </c>
      <c r="C43" s="151" t="s">
        <v>283</v>
      </c>
      <c r="D43" s="22">
        <v>1250</v>
      </c>
      <c r="E43" s="151">
        <v>17</v>
      </c>
      <c r="F43" s="151">
        <v>1</v>
      </c>
      <c r="G43" s="152" t="s">
        <v>290</v>
      </c>
      <c r="H43" s="153">
        <v>44834</v>
      </c>
      <c r="I43" s="97"/>
      <c r="J43" s="19"/>
    </row>
    <row r="44" spans="1:10" s="99" customFormat="1">
      <c r="A44" s="18" t="s">
        <v>35</v>
      </c>
      <c r="B44" s="6" t="s">
        <v>9</v>
      </c>
      <c r="C44" s="151" t="s">
        <v>284</v>
      </c>
      <c r="D44" s="22">
        <v>1250</v>
      </c>
      <c r="E44" s="151">
        <v>16</v>
      </c>
      <c r="F44" s="151">
        <v>1</v>
      </c>
      <c r="G44" s="152" t="s">
        <v>290</v>
      </c>
      <c r="H44" s="153">
        <v>44834</v>
      </c>
      <c r="I44" s="97"/>
      <c r="J44" s="19"/>
    </row>
    <row r="45" spans="1:10" s="99" customFormat="1">
      <c r="A45" s="18" t="s">
        <v>35</v>
      </c>
      <c r="B45" s="6" t="s">
        <v>9</v>
      </c>
      <c r="C45" s="151" t="s">
        <v>285</v>
      </c>
      <c r="D45" s="22">
        <v>1250</v>
      </c>
      <c r="E45" s="151">
        <v>25</v>
      </c>
      <c r="F45" s="151">
        <v>38</v>
      </c>
      <c r="G45" s="152" t="s">
        <v>291</v>
      </c>
      <c r="H45" s="153">
        <v>44834</v>
      </c>
      <c r="I45" s="97"/>
      <c r="J45" s="19"/>
    </row>
    <row r="46" spans="1:10" s="99" customFormat="1">
      <c r="A46" s="18" t="s">
        <v>35</v>
      </c>
      <c r="B46" s="6" t="s">
        <v>9</v>
      </c>
      <c r="C46" s="22" t="s">
        <v>286</v>
      </c>
      <c r="D46" s="22">
        <v>1250</v>
      </c>
      <c r="E46" s="22">
        <v>8</v>
      </c>
      <c r="F46" s="22">
        <v>1</v>
      </c>
      <c r="G46" s="152" t="s">
        <v>291</v>
      </c>
      <c r="H46" s="153">
        <v>44834</v>
      </c>
      <c r="I46" s="56"/>
      <c r="J46" s="19"/>
    </row>
    <row r="47" spans="1:10" s="99" customFormat="1">
      <c r="A47" s="18" t="s">
        <v>35</v>
      </c>
      <c r="B47" s="6" t="s">
        <v>9</v>
      </c>
      <c r="C47" s="151" t="s">
        <v>287</v>
      </c>
      <c r="D47" s="22">
        <v>1250</v>
      </c>
      <c r="E47" s="151">
        <v>22</v>
      </c>
      <c r="F47" s="151">
        <v>1</v>
      </c>
      <c r="G47" s="152" t="s">
        <v>291</v>
      </c>
      <c r="H47" s="153">
        <v>44834</v>
      </c>
      <c r="I47" s="97"/>
      <c r="J47" s="19"/>
    </row>
    <row r="48" spans="1:10" s="99" customFormat="1">
      <c r="A48" s="18" t="s">
        <v>35</v>
      </c>
      <c r="B48" s="6" t="s">
        <v>9</v>
      </c>
      <c r="C48" s="151" t="s">
        <v>288</v>
      </c>
      <c r="D48" s="22">
        <v>1250</v>
      </c>
      <c r="E48" s="151">
        <v>7</v>
      </c>
      <c r="F48" s="151">
        <v>1</v>
      </c>
      <c r="G48" s="152" t="s">
        <v>291</v>
      </c>
      <c r="H48" s="153">
        <v>44834</v>
      </c>
      <c r="I48" s="97"/>
      <c r="J48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D388-0561-4298-AFE8-0B456F032D2E}">
  <sheetPr codeName="Sheet16">
    <tabColor theme="8" tint="-0.249977111117893"/>
    <pageSetUpPr fitToPage="1"/>
  </sheetPr>
  <dimension ref="A1:M10"/>
  <sheetViews>
    <sheetView workbookViewId="0">
      <selection activeCell="E3" sqref="E3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7" width="13.08203125" style="99" bestFit="1" customWidth="1"/>
    <col min="8" max="8" width="8.1640625" style="99" bestFit="1" customWidth="1"/>
    <col min="9" max="10" width="10" style="99" bestFit="1" customWidth="1"/>
    <col min="11" max="16384" width="8.6640625" style="19"/>
  </cols>
  <sheetData>
    <row r="1" spans="1:13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  <c r="J1" s="99"/>
    </row>
    <row r="2" spans="1:13" ht="18">
      <c r="A2" s="104" t="s">
        <v>43</v>
      </c>
      <c r="B2" s="3" t="s">
        <v>125</v>
      </c>
      <c r="C2" s="150" t="s">
        <v>253</v>
      </c>
      <c r="D2" s="23">
        <v>1250</v>
      </c>
      <c r="E2" s="142">
        <f>7-3-4+1</f>
        <v>1</v>
      </c>
      <c r="F2" s="27">
        <v>44809</v>
      </c>
      <c r="G2" s="171" t="s">
        <v>315</v>
      </c>
      <c r="H2" s="99" t="s">
        <v>316</v>
      </c>
      <c r="I2" s="172" t="s">
        <v>321</v>
      </c>
      <c r="K2"/>
      <c r="L2" s="81"/>
      <c r="M2" s="81"/>
    </row>
    <row r="3" spans="1:13">
      <c r="A3" s="17" t="s">
        <v>43</v>
      </c>
      <c r="B3" s="3" t="s">
        <v>125</v>
      </c>
      <c r="C3" s="17" t="s">
        <v>241</v>
      </c>
      <c r="D3" s="23">
        <v>1250</v>
      </c>
      <c r="E3" s="11">
        <f>24-3</f>
        <v>21</v>
      </c>
      <c r="F3" s="27">
        <v>44809</v>
      </c>
      <c r="G3" s="98" t="s">
        <v>317</v>
      </c>
      <c r="K3" s="81"/>
      <c r="L3" s="81"/>
      <c r="M3" s="81"/>
    </row>
    <row r="4" spans="1:13">
      <c r="A4" s="18" t="s">
        <v>35</v>
      </c>
      <c r="B4" s="6" t="s">
        <v>9</v>
      </c>
      <c r="C4" s="18" t="s">
        <v>39</v>
      </c>
      <c r="D4" s="22">
        <v>1250</v>
      </c>
      <c r="E4" s="10">
        <f>22-5-2</f>
        <v>15</v>
      </c>
      <c r="F4" s="28">
        <v>44748</v>
      </c>
      <c r="K4" s="81"/>
      <c r="L4" s="81"/>
      <c r="M4" s="81"/>
    </row>
    <row r="5" spans="1:13">
      <c r="A5" s="18" t="s">
        <v>35</v>
      </c>
      <c r="B5" s="6" t="s">
        <v>230</v>
      </c>
      <c r="C5" s="18" t="s">
        <v>227</v>
      </c>
      <c r="D5" s="22">
        <v>1250</v>
      </c>
      <c r="E5" s="10">
        <v>23</v>
      </c>
      <c r="F5" s="28">
        <v>44809</v>
      </c>
    </row>
    <row r="6" spans="1:13">
      <c r="A6" s="13" t="s">
        <v>57</v>
      </c>
      <c r="B6" s="45" t="s">
        <v>15</v>
      </c>
      <c r="C6" s="13" t="s">
        <v>58</v>
      </c>
      <c r="D6" s="29">
        <v>1290</v>
      </c>
      <c r="E6" s="29">
        <v>121</v>
      </c>
      <c r="F6" s="30">
        <v>44601</v>
      </c>
    </row>
    <row r="7" spans="1:13">
      <c r="A7" s="13" t="s">
        <v>59</v>
      </c>
      <c r="B7" s="46" t="s">
        <v>9</v>
      </c>
      <c r="C7" s="13" t="s">
        <v>301</v>
      </c>
      <c r="D7" s="29">
        <v>1290</v>
      </c>
      <c r="E7" s="29">
        <f>439-200</f>
        <v>239</v>
      </c>
      <c r="F7" s="30">
        <v>44601</v>
      </c>
      <c r="G7" s="98"/>
    </row>
    <row r="8" spans="1:13" ht="18">
      <c r="E8"/>
      <c r="F8" s="99"/>
    </row>
    <row r="9" spans="1:13" s="99" customFormat="1" ht="18">
      <c r="A9" s="19"/>
      <c r="B9" s="19"/>
      <c r="C9" s="19"/>
      <c r="D9" s="19"/>
      <c r="E9"/>
      <c r="F9"/>
      <c r="K9" s="19"/>
      <c r="L9" s="19"/>
      <c r="M9" s="19"/>
    </row>
    <row r="10" spans="1:13" s="99" customFormat="1" ht="18">
      <c r="A10" s="19"/>
      <c r="B10" s="19"/>
      <c r="C10" s="19"/>
      <c r="D10" s="19"/>
      <c r="E10"/>
      <c r="K10" s="19"/>
      <c r="L10" s="19"/>
      <c r="M10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1239-7030-40D2-ACA4-ACFD25283400}">
  <sheetPr codeName="Sheet17">
    <tabColor theme="7" tint="0.39997558519241921"/>
    <pageSetUpPr fitToPage="1"/>
  </sheetPr>
  <dimension ref="A1:U48"/>
  <sheetViews>
    <sheetView workbookViewId="0">
      <selection activeCell="F6" sqref="F6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8" style="81" bestFit="1" customWidth="1"/>
    <col min="11" max="11" width="14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 s="144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2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</row>
    <row r="4" spans="1:2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</row>
    <row r="5" spans="1:21">
      <c r="A5" s="129" t="s">
        <v>43</v>
      </c>
      <c r="B5" s="130" t="s">
        <v>15</v>
      </c>
      <c r="C5" s="131" t="s">
        <v>127</v>
      </c>
      <c r="D5" s="132">
        <v>1250</v>
      </c>
      <c r="E5" s="133">
        <v>25</v>
      </c>
      <c r="F5" s="145">
        <f>4-1-3</f>
        <v>0</v>
      </c>
      <c r="G5" s="133" t="s">
        <v>45</v>
      </c>
      <c r="H5" s="134">
        <v>44599</v>
      </c>
      <c r="I5" s="138"/>
    </row>
    <row r="6" spans="1:21">
      <c r="A6" s="55" t="s">
        <v>43</v>
      </c>
      <c r="B6" s="3" t="s">
        <v>15</v>
      </c>
      <c r="C6" s="17" t="s">
        <v>305</v>
      </c>
      <c r="D6" s="23">
        <v>1250</v>
      </c>
      <c r="E6" s="11">
        <v>25</v>
      </c>
      <c r="F6" s="11">
        <f>27-1-1-1</f>
        <v>24</v>
      </c>
      <c r="G6" s="11" t="s">
        <v>48</v>
      </c>
      <c r="H6" s="27">
        <v>44599</v>
      </c>
      <c r="I6" s="137"/>
      <c r="J6" s="81" t="s">
        <v>319</v>
      </c>
      <c r="K6" s="99" t="s">
        <v>320</v>
      </c>
      <c r="L6" s="99" t="s">
        <v>318</v>
      </c>
    </row>
    <row r="7" spans="1:21">
      <c r="A7" s="55" t="s">
        <v>43</v>
      </c>
      <c r="B7" s="3" t="s">
        <v>15</v>
      </c>
      <c r="C7" s="17" t="s">
        <v>306</v>
      </c>
      <c r="D7" s="23">
        <v>1250</v>
      </c>
      <c r="E7" s="11">
        <v>25</v>
      </c>
      <c r="F7" s="11">
        <v>18</v>
      </c>
      <c r="G7" s="11" t="s">
        <v>53</v>
      </c>
      <c r="H7" s="27">
        <v>44599</v>
      </c>
      <c r="I7" s="137"/>
    </row>
    <row r="8" spans="1:21">
      <c r="A8" s="60" t="s">
        <v>35</v>
      </c>
      <c r="B8" s="61" t="s">
        <v>9</v>
      </c>
      <c r="C8" s="62" t="s">
        <v>61</v>
      </c>
      <c r="D8" s="63">
        <v>1250</v>
      </c>
      <c r="E8" s="64">
        <v>25</v>
      </c>
      <c r="F8" s="64">
        <v>4</v>
      </c>
      <c r="G8" s="65" t="s">
        <v>55</v>
      </c>
      <c r="H8" s="66">
        <v>44621</v>
      </c>
      <c r="I8" s="137"/>
    </row>
    <row r="9" spans="1:21">
      <c r="A9" s="67" t="s">
        <v>43</v>
      </c>
      <c r="B9" s="68" t="s">
        <v>15</v>
      </c>
      <c r="C9" s="69" t="s">
        <v>62</v>
      </c>
      <c r="D9" s="70">
        <v>1250</v>
      </c>
      <c r="E9" s="71">
        <v>25</v>
      </c>
      <c r="F9" s="71">
        <v>7</v>
      </c>
      <c r="G9" s="72" t="s">
        <v>56</v>
      </c>
      <c r="H9" s="73">
        <v>44621</v>
      </c>
      <c r="I9" s="137"/>
    </row>
    <row r="10" spans="1:21">
      <c r="A10" s="55" t="s">
        <v>43</v>
      </c>
      <c r="B10" s="3" t="s">
        <v>15</v>
      </c>
      <c r="C10" s="23" t="s">
        <v>70</v>
      </c>
      <c r="D10" s="23">
        <v>1250</v>
      </c>
      <c r="E10" s="23">
        <v>25</v>
      </c>
      <c r="F10" s="23">
        <v>20</v>
      </c>
      <c r="G10" s="25" t="s">
        <v>104</v>
      </c>
      <c r="H10" s="27">
        <v>44691</v>
      </c>
      <c r="I10" s="137"/>
    </row>
    <row r="11" spans="1:21">
      <c r="A11" s="55" t="s">
        <v>43</v>
      </c>
      <c r="B11" s="3" t="s">
        <v>15</v>
      </c>
      <c r="C11" s="23" t="s">
        <v>71</v>
      </c>
      <c r="D11" s="23">
        <v>1250</v>
      </c>
      <c r="E11" s="23">
        <v>25</v>
      </c>
      <c r="F11" s="23">
        <v>30</v>
      </c>
      <c r="G11" s="25" t="s">
        <v>105</v>
      </c>
      <c r="H11" s="27">
        <v>44691</v>
      </c>
      <c r="I11" s="137"/>
    </row>
    <row r="12" spans="1:21">
      <c r="A12" s="55" t="s">
        <v>43</v>
      </c>
      <c r="B12" s="3" t="s">
        <v>15</v>
      </c>
      <c r="C12" s="23" t="s">
        <v>73</v>
      </c>
      <c r="D12" s="23">
        <v>1250</v>
      </c>
      <c r="E12" s="23">
        <v>25</v>
      </c>
      <c r="F12" s="23">
        <v>38</v>
      </c>
      <c r="G12" s="25" t="s">
        <v>106</v>
      </c>
      <c r="H12" s="27">
        <v>44691</v>
      </c>
      <c r="I12" s="137"/>
    </row>
    <row r="13" spans="1:21">
      <c r="A13" s="55" t="s">
        <v>43</v>
      </c>
      <c r="B13" s="3" t="s">
        <v>15</v>
      </c>
      <c r="C13" s="23" t="s">
        <v>74</v>
      </c>
      <c r="D13" s="23">
        <v>1250</v>
      </c>
      <c r="E13" s="23">
        <v>13</v>
      </c>
      <c r="F13" s="23">
        <v>1</v>
      </c>
      <c r="G13" s="25" t="s">
        <v>106</v>
      </c>
      <c r="H13" s="27">
        <v>44691</v>
      </c>
      <c r="I13" s="137"/>
    </row>
    <row r="14" spans="1:21">
      <c r="A14" s="54" t="s">
        <v>35</v>
      </c>
      <c r="B14" s="6" t="s">
        <v>9</v>
      </c>
      <c r="C14" s="22" t="s">
        <v>76</v>
      </c>
      <c r="D14" s="22">
        <v>1250</v>
      </c>
      <c r="E14" s="22">
        <v>25</v>
      </c>
      <c r="F14" s="22">
        <v>12</v>
      </c>
      <c r="G14" s="26" t="s">
        <v>108</v>
      </c>
      <c r="H14" s="28">
        <v>44691</v>
      </c>
      <c r="I14" s="137" t="s">
        <v>91</v>
      </c>
    </row>
    <row r="15" spans="1:21">
      <c r="A15" s="54" t="s">
        <v>35</v>
      </c>
      <c r="B15" s="6" t="s">
        <v>9</v>
      </c>
      <c r="C15" s="22" t="s">
        <v>77</v>
      </c>
      <c r="D15" s="22">
        <v>1250</v>
      </c>
      <c r="E15" s="22">
        <v>25</v>
      </c>
      <c r="F15" s="22">
        <v>25</v>
      </c>
      <c r="G15" s="26" t="s">
        <v>107</v>
      </c>
      <c r="H15" s="28">
        <v>44691</v>
      </c>
      <c r="I15" s="137" t="s">
        <v>91</v>
      </c>
    </row>
    <row r="16" spans="1:21">
      <c r="A16" s="55" t="s">
        <v>43</v>
      </c>
      <c r="B16" s="3" t="s">
        <v>15</v>
      </c>
      <c r="C16" s="147" t="s">
        <v>258</v>
      </c>
      <c r="D16" s="23">
        <v>1250</v>
      </c>
      <c r="E16" s="23">
        <v>25</v>
      </c>
      <c r="F16" s="23">
        <v>37</v>
      </c>
      <c r="G16" s="25" t="s">
        <v>166</v>
      </c>
      <c r="H16" s="27">
        <v>44763</v>
      </c>
      <c r="I16" s="137"/>
    </row>
    <row r="17" spans="1:21" s="81" customFormat="1">
      <c r="A17" s="55" t="s">
        <v>43</v>
      </c>
      <c r="B17" s="3" t="s">
        <v>15</v>
      </c>
      <c r="C17" s="147" t="s">
        <v>255</v>
      </c>
      <c r="D17" s="23">
        <v>1250</v>
      </c>
      <c r="E17" s="23">
        <v>16</v>
      </c>
      <c r="F17" s="147">
        <v>1</v>
      </c>
      <c r="G17" s="25" t="s">
        <v>166</v>
      </c>
      <c r="H17" s="27">
        <v>44763</v>
      </c>
      <c r="I17" s="137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</row>
    <row r="18" spans="1:21" s="81" customFormat="1">
      <c r="A18" s="55" t="s">
        <v>43</v>
      </c>
      <c r="B18" s="3" t="s">
        <v>15</v>
      </c>
      <c r="C18" s="147" t="s">
        <v>256</v>
      </c>
      <c r="D18" s="23">
        <v>1250</v>
      </c>
      <c r="E18" s="23">
        <v>25</v>
      </c>
      <c r="F18" s="147">
        <v>39</v>
      </c>
      <c r="G18" s="25" t="s">
        <v>167</v>
      </c>
      <c r="H18" s="27">
        <v>44763</v>
      </c>
      <c r="I18" s="137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1:21" s="81" customFormat="1">
      <c r="A19" s="18" t="s">
        <v>35</v>
      </c>
      <c r="B19" s="6" t="s">
        <v>9</v>
      </c>
      <c r="C19" s="22" t="s">
        <v>236</v>
      </c>
      <c r="D19" s="22">
        <v>1250</v>
      </c>
      <c r="E19" s="22">
        <v>15</v>
      </c>
      <c r="F19" s="22">
        <v>1</v>
      </c>
      <c r="G19" s="26" t="s">
        <v>168</v>
      </c>
      <c r="H19" s="28">
        <v>44763</v>
      </c>
      <c r="I19" s="137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</row>
    <row r="20" spans="1:21" s="81" customFormat="1">
      <c r="A20" s="18" t="s">
        <v>35</v>
      </c>
      <c r="B20" s="6" t="s">
        <v>9</v>
      </c>
      <c r="C20" s="22" t="s">
        <v>237</v>
      </c>
      <c r="D20" s="22">
        <v>1250</v>
      </c>
      <c r="E20" s="22">
        <v>18</v>
      </c>
      <c r="F20" s="22">
        <v>1</v>
      </c>
      <c r="G20" s="26" t="s">
        <v>168</v>
      </c>
      <c r="H20" s="28">
        <v>44763</v>
      </c>
      <c r="I20" s="137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1:21" s="81" customFormat="1">
      <c r="A21" s="18" t="s">
        <v>35</v>
      </c>
      <c r="B21" s="6" t="s">
        <v>9</v>
      </c>
      <c r="C21" s="22" t="s">
        <v>238</v>
      </c>
      <c r="D21" s="22">
        <v>1250</v>
      </c>
      <c r="E21" s="22">
        <v>14</v>
      </c>
      <c r="F21" s="22">
        <v>1</v>
      </c>
      <c r="G21" s="26" t="s">
        <v>168</v>
      </c>
      <c r="H21" s="28">
        <v>44763</v>
      </c>
      <c r="I21" s="13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1:21" s="81" customFormat="1">
      <c r="A22" s="18" t="s">
        <v>35</v>
      </c>
      <c r="B22" s="6" t="s">
        <v>9</v>
      </c>
      <c r="C22" s="22" t="s">
        <v>239</v>
      </c>
      <c r="D22" s="22">
        <v>1250</v>
      </c>
      <c r="E22" s="22">
        <v>23</v>
      </c>
      <c r="F22" s="22">
        <v>1</v>
      </c>
      <c r="G22" s="26" t="s">
        <v>168</v>
      </c>
      <c r="H22" s="28">
        <v>44763</v>
      </c>
      <c r="I22" s="137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8" t="s">
        <v>35</v>
      </c>
      <c r="B23" s="6" t="s">
        <v>9</v>
      </c>
      <c r="C23" s="22" t="s">
        <v>240</v>
      </c>
      <c r="D23" s="22">
        <v>1250</v>
      </c>
      <c r="E23" s="22">
        <v>23</v>
      </c>
      <c r="F23" s="22">
        <v>1</v>
      </c>
      <c r="G23" s="26" t="s">
        <v>168</v>
      </c>
      <c r="H23" s="28">
        <v>44763</v>
      </c>
      <c r="I23" s="137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18" t="s">
        <v>35</v>
      </c>
      <c r="B24" s="6" t="s">
        <v>9</v>
      </c>
      <c r="C24" s="146" t="s">
        <v>260</v>
      </c>
      <c r="D24" s="22">
        <v>1250</v>
      </c>
      <c r="E24" s="22">
        <v>25</v>
      </c>
      <c r="F24" s="146">
        <v>33</v>
      </c>
      <c r="G24" s="26" t="s">
        <v>168</v>
      </c>
      <c r="H24" s="28">
        <v>44763</v>
      </c>
      <c r="I24" s="137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99" customFormat="1">
      <c r="A25" s="18" t="s">
        <v>35</v>
      </c>
      <c r="B25" s="6" t="s">
        <v>9</v>
      </c>
      <c r="C25" s="151" t="s">
        <v>262</v>
      </c>
      <c r="D25" s="22">
        <v>1250</v>
      </c>
      <c r="E25" s="151">
        <v>25</v>
      </c>
      <c r="F25" s="151">
        <v>10</v>
      </c>
      <c r="G25" s="152" t="s">
        <v>264</v>
      </c>
      <c r="H25" s="153">
        <v>44812</v>
      </c>
      <c r="I25" s="97"/>
      <c r="J25" s="81"/>
    </row>
    <row r="26" spans="1:21" s="99" customFormat="1">
      <c r="A26" s="18" t="s">
        <v>35</v>
      </c>
      <c r="B26" s="6" t="s">
        <v>9</v>
      </c>
      <c r="C26" s="151" t="s">
        <v>263</v>
      </c>
      <c r="D26" s="22">
        <v>1250</v>
      </c>
      <c r="E26" s="151">
        <v>24</v>
      </c>
      <c r="F26" s="151">
        <v>1</v>
      </c>
      <c r="G26" s="152" t="s">
        <v>264</v>
      </c>
      <c r="H26" s="153">
        <v>44812</v>
      </c>
      <c r="I26" s="97"/>
      <c r="J26" s="81"/>
    </row>
    <row r="27" spans="1:21" s="99" customFormat="1">
      <c r="A27" s="18" t="s">
        <v>35</v>
      </c>
      <c r="B27" s="6" t="s">
        <v>9</v>
      </c>
      <c r="C27" s="22" t="s">
        <v>293</v>
      </c>
      <c r="D27" s="22">
        <v>1250</v>
      </c>
      <c r="E27" s="22">
        <v>13</v>
      </c>
      <c r="F27" s="22">
        <v>1</v>
      </c>
      <c r="G27" s="152" t="s">
        <v>264</v>
      </c>
      <c r="H27" s="153">
        <v>44812</v>
      </c>
      <c r="I27" s="56"/>
      <c r="J27" s="81"/>
    </row>
    <row r="28" spans="1:21" s="99" customFormat="1">
      <c r="A28" s="18" t="s">
        <v>35</v>
      </c>
      <c r="B28" s="6" t="s">
        <v>9</v>
      </c>
      <c r="C28" s="22" t="s">
        <v>294</v>
      </c>
      <c r="D28" s="22">
        <v>1250</v>
      </c>
      <c r="E28" s="22">
        <v>9</v>
      </c>
      <c r="F28" s="22">
        <v>1</v>
      </c>
      <c r="G28" s="152" t="s">
        <v>264</v>
      </c>
      <c r="H28" s="153">
        <v>44812</v>
      </c>
      <c r="I28" s="56"/>
      <c r="J28" s="81"/>
    </row>
    <row r="29" spans="1:21" s="99" customFormat="1">
      <c r="A29" s="55" t="s">
        <v>43</v>
      </c>
      <c r="B29" s="3" t="s">
        <v>15</v>
      </c>
      <c r="C29" s="154" t="s">
        <v>265</v>
      </c>
      <c r="D29" s="23">
        <v>1250</v>
      </c>
      <c r="E29" s="23">
        <v>25</v>
      </c>
      <c r="F29" s="154">
        <v>8</v>
      </c>
      <c r="G29" s="155" t="s">
        <v>267</v>
      </c>
      <c r="H29" s="156">
        <v>44834</v>
      </c>
      <c r="I29" s="97"/>
      <c r="J29" s="81"/>
    </row>
    <row r="30" spans="1:21" s="99" customFormat="1">
      <c r="A30" s="55" t="s">
        <v>43</v>
      </c>
      <c r="B30" s="3" t="s">
        <v>15</v>
      </c>
      <c r="C30" s="23" t="s">
        <v>266</v>
      </c>
      <c r="D30" s="23">
        <v>1250</v>
      </c>
      <c r="E30" s="23">
        <v>18</v>
      </c>
      <c r="F30" s="23">
        <v>1</v>
      </c>
      <c r="G30" s="155" t="s">
        <v>267</v>
      </c>
      <c r="H30" s="156">
        <v>44834</v>
      </c>
      <c r="I30" s="56"/>
      <c r="J30" s="81"/>
    </row>
    <row r="31" spans="1:21" s="99" customFormat="1">
      <c r="A31" s="55" t="s">
        <v>43</v>
      </c>
      <c r="B31" s="3" t="s">
        <v>15</v>
      </c>
      <c r="C31" s="154" t="s">
        <v>268</v>
      </c>
      <c r="D31" s="23">
        <v>1250</v>
      </c>
      <c r="E31" s="154">
        <v>25</v>
      </c>
      <c r="F31" s="154">
        <v>36</v>
      </c>
      <c r="G31" s="155" t="s">
        <v>275</v>
      </c>
      <c r="H31" s="156">
        <v>44834</v>
      </c>
      <c r="I31" s="97"/>
      <c r="J31" s="81"/>
    </row>
    <row r="32" spans="1:21" s="99" customFormat="1">
      <c r="A32" s="55" t="s">
        <v>43</v>
      </c>
      <c r="B32" s="3" t="s">
        <v>15</v>
      </c>
      <c r="C32" s="154" t="s">
        <v>269</v>
      </c>
      <c r="D32" s="23">
        <v>1250</v>
      </c>
      <c r="E32" s="154">
        <v>23</v>
      </c>
      <c r="F32" s="154">
        <v>1</v>
      </c>
      <c r="G32" s="155" t="s">
        <v>275</v>
      </c>
      <c r="H32" s="156">
        <v>44834</v>
      </c>
      <c r="I32" s="97"/>
      <c r="J32" s="81"/>
    </row>
    <row r="33" spans="1:10" s="99" customFormat="1">
      <c r="A33" s="55" t="s">
        <v>43</v>
      </c>
      <c r="B33" s="3" t="s">
        <v>15</v>
      </c>
      <c r="C33" s="23" t="s">
        <v>271</v>
      </c>
      <c r="D33" s="23">
        <v>1250</v>
      </c>
      <c r="E33" s="23">
        <v>15</v>
      </c>
      <c r="F33" s="23">
        <v>1</v>
      </c>
      <c r="G33" s="155" t="s">
        <v>275</v>
      </c>
      <c r="H33" s="156">
        <v>44834</v>
      </c>
      <c r="I33" s="56"/>
      <c r="J33" s="81"/>
    </row>
    <row r="34" spans="1:10" s="99" customFormat="1">
      <c r="A34" s="55" t="s">
        <v>43</v>
      </c>
      <c r="B34" s="3" t="s">
        <v>15</v>
      </c>
      <c r="C34" s="23" t="s">
        <v>272</v>
      </c>
      <c r="D34" s="23">
        <v>1250</v>
      </c>
      <c r="E34" s="23">
        <v>12</v>
      </c>
      <c r="F34" s="23">
        <v>1</v>
      </c>
      <c r="G34" s="155" t="s">
        <v>275</v>
      </c>
      <c r="H34" s="156">
        <v>44834</v>
      </c>
      <c r="I34" s="56"/>
      <c r="J34" s="81"/>
    </row>
    <row r="35" spans="1:10" s="99" customFormat="1">
      <c r="A35" s="55" t="s">
        <v>43</v>
      </c>
      <c r="B35" s="3" t="s">
        <v>15</v>
      </c>
      <c r="C35" s="23" t="s">
        <v>273</v>
      </c>
      <c r="D35" s="23">
        <v>1250</v>
      </c>
      <c r="E35" s="23">
        <v>21</v>
      </c>
      <c r="F35" s="23">
        <v>1</v>
      </c>
      <c r="G35" s="155" t="s">
        <v>275</v>
      </c>
      <c r="H35" s="156">
        <v>44834</v>
      </c>
      <c r="I35" s="56"/>
      <c r="J35" s="81"/>
    </row>
    <row r="36" spans="1:10" s="99" customFormat="1">
      <c r="A36" s="55" t="s">
        <v>43</v>
      </c>
      <c r="B36" s="3" t="s">
        <v>15</v>
      </c>
      <c r="C36" s="23" t="s">
        <v>274</v>
      </c>
      <c r="D36" s="23">
        <v>1250</v>
      </c>
      <c r="E36" s="23">
        <v>5</v>
      </c>
      <c r="F36" s="23">
        <v>1</v>
      </c>
      <c r="G36" s="155" t="s">
        <v>275</v>
      </c>
      <c r="H36" s="156">
        <v>44834</v>
      </c>
      <c r="I36" s="56"/>
      <c r="J36" s="81"/>
    </row>
    <row r="37" spans="1:10" s="99" customFormat="1">
      <c r="A37" s="55" t="s">
        <v>43</v>
      </c>
      <c r="B37" s="3" t="s">
        <v>15</v>
      </c>
      <c r="C37" s="154" t="s">
        <v>276</v>
      </c>
      <c r="D37" s="23">
        <v>1250</v>
      </c>
      <c r="E37" s="154">
        <v>25</v>
      </c>
      <c r="F37" s="154">
        <v>37</v>
      </c>
      <c r="G37" s="155" t="s">
        <v>279</v>
      </c>
      <c r="H37" s="156">
        <v>44834</v>
      </c>
      <c r="I37" s="97"/>
      <c r="J37" s="81"/>
    </row>
    <row r="38" spans="1:10" s="99" customFormat="1">
      <c r="A38" s="55" t="s">
        <v>43</v>
      </c>
      <c r="B38" s="3" t="s">
        <v>15</v>
      </c>
      <c r="C38" s="23" t="s">
        <v>277</v>
      </c>
      <c r="D38" s="23">
        <v>1250</v>
      </c>
      <c r="E38" s="23">
        <v>16</v>
      </c>
      <c r="F38" s="23">
        <v>1</v>
      </c>
      <c r="G38" s="155" t="s">
        <v>279</v>
      </c>
      <c r="H38" s="156">
        <v>44834</v>
      </c>
      <c r="I38" s="56"/>
      <c r="J38" s="81"/>
    </row>
    <row r="39" spans="1:10" s="99" customFormat="1">
      <c r="A39" s="55" t="s">
        <v>43</v>
      </c>
      <c r="B39" s="3" t="s">
        <v>15</v>
      </c>
      <c r="C39" s="154" t="s">
        <v>278</v>
      </c>
      <c r="D39" s="23">
        <v>1250</v>
      </c>
      <c r="E39" s="154">
        <v>19</v>
      </c>
      <c r="F39" s="154">
        <v>1</v>
      </c>
      <c r="G39" s="155" t="s">
        <v>279</v>
      </c>
      <c r="H39" s="156">
        <v>44834</v>
      </c>
      <c r="I39" s="159"/>
      <c r="J39" s="81"/>
    </row>
    <row r="40" spans="1:10" s="99" customFormat="1">
      <c r="A40" s="18" t="s">
        <v>35</v>
      </c>
      <c r="B40" s="6" t="s">
        <v>9</v>
      </c>
      <c r="C40" s="151" t="s">
        <v>280</v>
      </c>
      <c r="D40" s="22">
        <v>1250</v>
      </c>
      <c r="E40" s="151">
        <v>25</v>
      </c>
      <c r="F40" s="151">
        <v>39</v>
      </c>
      <c r="G40" s="152" t="s">
        <v>289</v>
      </c>
      <c r="H40" s="153">
        <v>44834</v>
      </c>
      <c r="I40" s="97"/>
      <c r="J40" s="81"/>
    </row>
    <row r="41" spans="1:10" s="99" customFormat="1">
      <c r="A41" s="18" t="s">
        <v>35</v>
      </c>
      <c r="B41" s="6" t="s">
        <v>9</v>
      </c>
      <c r="C41" s="22" t="s">
        <v>281</v>
      </c>
      <c r="D41" s="22">
        <v>1250</v>
      </c>
      <c r="E41" s="22">
        <v>6</v>
      </c>
      <c r="F41" s="22">
        <v>1</v>
      </c>
      <c r="G41" s="152" t="s">
        <v>289</v>
      </c>
      <c r="H41" s="153">
        <v>44834</v>
      </c>
      <c r="I41" s="56"/>
      <c r="J41" s="81"/>
    </row>
    <row r="42" spans="1:10" s="99" customFormat="1">
      <c r="A42" s="18" t="s">
        <v>35</v>
      </c>
      <c r="B42" s="6" t="s">
        <v>9</v>
      </c>
      <c r="C42" s="151" t="s">
        <v>282</v>
      </c>
      <c r="D42" s="22">
        <v>1250</v>
      </c>
      <c r="E42" s="151">
        <v>25</v>
      </c>
      <c r="F42" s="151">
        <v>38</v>
      </c>
      <c r="G42" s="152" t="s">
        <v>290</v>
      </c>
      <c r="H42" s="153">
        <v>44834</v>
      </c>
      <c r="I42" s="97"/>
      <c r="J42" s="81"/>
    </row>
    <row r="43" spans="1:10" s="99" customFormat="1">
      <c r="A43" s="18" t="s">
        <v>35</v>
      </c>
      <c r="B43" s="6" t="s">
        <v>9</v>
      </c>
      <c r="C43" s="151" t="s">
        <v>283</v>
      </c>
      <c r="D43" s="22">
        <v>1250</v>
      </c>
      <c r="E43" s="151">
        <v>17</v>
      </c>
      <c r="F43" s="151">
        <v>1</v>
      </c>
      <c r="G43" s="152" t="s">
        <v>290</v>
      </c>
      <c r="H43" s="153">
        <v>44834</v>
      </c>
      <c r="I43" s="97"/>
      <c r="J43" s="81"/>
    </row>
    <row r="44" spans="1:10" s="99" customFormat="1">
      <c r="A44" s="18" t="s">
        <v>35</v>
      </c>
      <c r="B44" s="6" t="s">
        <v>9</v>
      </c>
      <c r="C44" s="151" t="s">
        <v>284</v>
      </c>
      <c r="D44" s="22">
        <v>1250</v>
      </c>
      <c r="E44" s="151">
        <v>16</v>
      </c>
      <c r="F44" s="151">
        <v>1</v>
      </c>
      <c r="G44" s="152" t="s">
        <v>290</v>
      </c>
      <c r="H44" s="153">
        <v>44834</v>
      </c>
      <c r="I44" s="97"/>
      <c r="J44" s="81"/>
    </row>
    <row r="45" spans="1:10" s="99" customFormat="1">
      <c r="A45" s="18" t="s">
        <v>35</v>
      </c>
      <c r="B45" s="6" t="s">
        <v>9</v>
      </c>
      <c r="C45" s="151" t="s">
        <v>285</v>
      </c>
      <c r="D45" s="22">
        <v>1250</v>
      </c>
      <c r="E45" s="151">
        <v>25</v>
      </c>
      <c r="F45" s="151">
        <v>38</v>
      </c>
      <c r="G45" s="152" t="s">
        <v>291</v>
      </c>
      <c r="H45" s="153">
        <v>44834</v>
      </c>
      <c r="I45" s="97"/>
      <c r="J45" s="81"/>
    </row>
    <row r="46" spans="1:10" s="99" customFormat="1">
      <c r="A46" s="18" t="s">
        <v>35</v>
      </c>
      <c r="B46" s="6" t="s">
        <v>9</v>
      </c>
      <c r="C46" s="22" t="s">
        <v>286</v>
      </c>
      <c r="D46" s="22">
        <v>1250</v>
      </c>
      <c r="E46" s="22">
        <v>8</v>
      </c>
      <c r="F46" s="22">
        <v>1</v>
      </c>
      <c r="G46" s="152" t="s">
        <v>291</v>
      </c>
      <c r="H46" s="153">
        <v>44834</v>
      </c>
      <c r="I46" s="56"/>
      <c r="J46" s="81"/>
    </row>
    <row r="47" spans="1:10" s="99" customFormat="1">
      <c r="A47" s="18" t="s">
        <v>35</v>
      </c>
      <c r="B47" s="6" t="s">
        <v>9</v>
      </c>
      <c r="C47" s="151" t="s">
        <v>287</v>
      </c>
      <c r="D47" s="22">
        <v>1250</v>
      </c>
      <c r="E47" s="151">
        <v>22</v>
      </c>
      <c r="F47" s="151">
        <v>1</v>
      </c>
      <c r="G47" s="152" t="s">
        <v>291</v>
      </c>
      <c r="H47" s="153">
        <v>44834</v>
      </c>
      <c r="I47" s="97"/>
      <c r="J47" s="81"/>
    </row>
    <row r="48" spans="1:10" s="99" customFormat="1">
      <c r="A48" s="18" t="s">
        <v>35</v>
      </c>
      <c r="B48" s="6" t="s">
        <v>9</v>
      </c>
      <c r="C48" s="151" t="s">
        <v>288</v>
      </c>
      <c r="D48" s="22">
        <v>1250</v>
      </c>
      <c r="E48" s="151">
        <v>7</v>
      </c>
      <c r="F48" s="151">
        <v>1</v>
      </c>
      <c r="G48" s="152" t="s">
        <v>291</v>
      </c>
      <c r="H48" s="153">
        <v>44834</v>
      </c>
      <c r="I48" s="97"/>
      <c r="J48" s="81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6063-B4BB-4505-B3BC-50A08FA73FA4}">
  <sheetPr>
    <tabColor theme="8" tint="-0.249977111117893"/>
    <pageSetUpPr fitToPage="1"/>
  </sheetPr>
  <dimension ref="A1:M10"/>
  <sheetViews>
    <sheetView tabSelected="1" workbookViewId="0">
      <selection activeCell="C20" sqref="C20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8" width="13.08203125" style="99" bestFit="1" customWidth="1"/>
    <col min="9" max="10" width="10" style="99" bestFit="1" customWidth="1"/>
    <col min="11" max="16384" width="8.6640625" style="19"/>
  </cols>
  <sheetData>
    <row r="1" spans="1:13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  <c r="J1" s="99"/>
    </row>
    <row r="2" spans="1:13" ht="18">
      <c r="A2" s="104" t="s">
        <v>43</v>
      </c>
      <c r="B2" s="3" t="s">
        <v>125</v>
      </c>
      <c r="C2" s="150" t="s">
        <v>253</v>
      </c>
      <c r="D2" s="23">
        <v>1250</v>
      </c>
      <c r="E2" s="11">
        <f>0+1</f>
        <v>1</v>
      </c>
      <c r="F2" s="27">
        <v>44809</v>
      </c>
      <c r="G2" s="172"/>
      <c r="K2"/>
      <c r="L2" s="81"/>
      <c r="M2" s="81"/>
    </row>
    <row r="3" spans="1:13">
      <c r="A3" s="17" t="s">
        <v>43</v>
      </c>
      <c r="B3" s="3" t="s">
        <v>125</v>
      </c>
      <c r="C3" s="17" t="s">
        <v>241</v>
      </c>
      <c r="D3" s="23">
        <v>1250</v>
      </c>
      <c r="E3" s="11">
        <f>24-3-5</f>
        <v>16</v>
      </c>
      <c r="F3" s="27">
        <v>44809</v>
      </c>
      <c r="G3" s="98" t="s">
        <v>322</v>
      </c>
      <c r="K3" s="81"/>
      <c r="L3" s="81"/>
      <c r="M3" s="81"/>
    </row>
    <row r="4" spans="1:13">
      <c r="A4" s="18" t="s">
        <v>35</v>
      </c>
      <c r="B4" s="6" t="s">
        <v>9</v>
      </c>
      <c r="C4" s="18" t="s">
        <v>39</v>
      </c>
      <c r="D4" s="22">
        <v>1250</v>
      </c>
      <c r="E4" s="10">
        <f>22-5-2</f>
        <v>15</v>
      </c>
      <c r="F4" s="28">
        <v>44748</v>
      </c>
      <c r="K4" s="81"/>
      <c r="L4" s="81"/>
      <c r="M4" s="81"/>
    </row>
    <row r="5" spans="1:13">
      <c r="A5" s="18" t="s">
        <v>35</v>
      </c>
      <c r="B5" s="6" t="s">
        <v>230</v>
      </c>
      <c r="C5" s="18" t="s">
        <v>227</v>
      </c>
      <c r="D5" s="22">
        <v>1250</v>
      </c>
      <c r="E5" s="10">
        <v>23</v>
      </c>
      <c r="F5" s="28">
        <v>44809</v>
      </c>
    </row>
    <row r="6" spans="1:13">
      <c r="A6" s="13" t="s">
        <v>57</v>
      </c>
      <c r="B6" s="45" t="s">
        <v>15</v>
      </c>
      <c r="C6" s="13" t="s">
        <v>58</v>
      </c>
      <c r="D6" s="29">
        <v>1290</v>
      </c>
      <c r="E6" s="29">
        <v>121</v>
      </c>
      <c r="F6" s="30">
        <v>44601</v>
      </c>
    </row>
    <row r="7" spans="1:13">
      <c r="A7" s="13" t="s">
        <v>59</v>
      </c>
      <c r="B7" s="46" t="s">
        <v>9</v>
      </c>
      <c r="C7" s="13" t="s">
        <v>301</v>
      </c>
      <c r="D7" s="29">
        <v>1290</v>
      </c>
      <c r="E7" s="29">
        <f>439-200</f>
        <v>239</v>
      </c>
      <c r="F7" s="30">
        <v>44601</v>
      </c>
      <c r="G7" s="98"/>
    </row>
    <row r="8" spans="1:13" ht="18">
      <c r="E8"/>
      <c r="F8" s="99"/>
    </row>
    <row r="9" spans="1:13" s="99" customFormat="1" ht="18">
      <c r="A9" s="19"/>
      <c r="B9" s="19"/>
      <c r="C9" s="19"/>
      <c r="D9" s="19"/>
      <c r="E9"/>
      <c r="F9"/>
      <c r="K9" s="19"/>
      <c r="L9" s="19"/>
      <c r="M9" s="19"/>
    </row>
    <row r="10" spans="1:13" s="99" customFormat="1" ht="18">
      <c r="A10" s="19"/>
      <c r="B10" s="19"/>
      <c r="C10" s="19"/>
      <c r="D10" s="19"/>
      <c r="E10"/>
      <c r="K10" s="19"/>
      <c r="L10" s="19"/>
      <c r="M10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9DB4-4A34-492F-96D0-F9D4E504CBE8}">
  <sheetPr>
    <tabColor theme="7" tint="0.39997558519241921"/>
    <pageSetUpPr fitToPage="1"/>
  </sheetPr>
  <dimension ref="A1:U48"/>
  <sheetViews>
    <sheetView workbookViewId="0">
      <selection activeCell="H14" sqref="H14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8" style="81" bestFit="1" customWidth="1"/>
    <col min="11" max="11" width="14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 s="81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2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</row>
    <row r="4" spans="1:2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</row>
    <row r="5" spans="1:21">
      <c r="A5" s="129" t="s">
        <v>43</v>
      </c>
      <c r="B5" s="130" t="s">
        <v>15</v>
      </c>
      <c r="C5" s="131" t="s">
        <v>127</v>
      </c>
      <c r="D5" s="132">
        <v>1250</v>
      </c>
      <c r="E5" s="133">
        <v>25</v>
      </c>
      <c r="F5" s="145">
        <f>4-1-3</f>
        <v>0</v>
      </c>
      <c r="G5" s="133" t="s">
        <v>45</v>
      </c>
      <c r="H5" s="134">
        <v>44599</v>
      </c>
      <c r="I5" s="138"/>
    </row>
    <row r="6" spans="1:21">
      <c r="A6" s="55" t="s">
        <v>43</v>
      </c>
      <c r="B6" s="3" t="s">
        <v>15</v>
      </c>
      <c r="C6" s="17" t="s">
        <v>305</v>
      </c>
      <c r="D6" s="23">
        <v>1250</v>
      </c>
      <c r="E6" s="11">
        <v>25</v>
      </c>
      <c r="F6" s="11">
        <f>27-1-1-1</f>
        <v>24</v>
      </c>
      <c r="G6" s="11" t="s">
        <v>48</v>
      </c>
      <c r="H6" s="27">
        <v>44599</v>
      </c>
      <c r="I6" s="137"/>
    </row>
    <row r="7" spans="1:21">
      <c r="A7" s="55" t="s">
        <v>43</v>
      </c>
      <c r="B7" s="3" t="s">
        <v>15</v>
      </c>
      <c r="C7" s="17" t="s">
        <v>306</v>
      </c>
      <c r="D7" s="23">
        <v>1250</v>
      </c>
      <c r="E7" s="11">
        <v>25</v>
      </c>
      <c r="F7" s="11">
        <v>18</v>
      </c>
      <c r="G7" s="11" t="s">
        <v>53</v>
      </c>
      <c r="H7" s="27">
        <v>44599</v>
      </c>
      <c r="I7" s="137"/>
    </row>
    <row r="8" spans="1:21">
      <c r="A8" s="60" t="s">
        <v>35</v>
      </c>
      <c r="B8" s="61" t="s">
        <v>9</v>
      </c>
      <c r="C8" s="62" t="s">
        <v>61</v>
      </c>
      <c r="D8" s="63">
        <v>1250</v>
      </c>
      <c r="E8" s="64">
        <v>25</v>
      </c>
      <c r="F8" s="64">
        <v>4</v>
      </c>
      <c r="G8" s="65" t="s">
        <v>55</v>
      </c>
      <c r="H8" s="66">
        <v>44621</v>
      </c>
      <c r="I8" s="137"/>
    </row>
    <row r="9" spans="1:21">
      <c r="A9" s="67" t="s">
        <v>43</v>
      </c>
      <c r="B9" s="68" t="s">
        <v>15</v>
      </c>
      <c r="C9" s="69" t="s">
        <v>62</v>
      </c>
      <c r="D9" s="70">
        <v>1250</v>
      </c>
      <c r="E9" s="71">
        <v>25</v>
      </c>
      <c r="F9" s="71">
        <v>7</v>
      </c>
      <c r="G9" s="72" t="s">
        <v>56</v>
      </c>
      <c r="H9" s="73">
        <v>44621</v>
      </c>
      <c r="I9" s="137"/>
    </row>
    <row r="10" spans="1:21">
      <c r="A10" s="55" t="s">
        <v>43</v>
      </c>
      <c r="B10" s="3" t="s">
        <v>15</v>
      </c>
      <c r="C10" s="23" t="s">
        <v>70</v>
      </c>
      <c r="D10" s="23">
        <v>1250</v>
      </c>
      <c r="E10" s="23">
        <v>25</v>
      </c>
      <c r="F10" s="23">
        <v>20</v>
      </c>
      <c r="G10" s="25" t="s">
        <v>104</v>
      </c>
      <c r="H10" s="27">
        <v>44691</v>
      </c>
      <c r="I10" s="137"/>
    </row>
    <row r="11" spans="1:21">
      <c r="A11" s="55" t="s">
        <v>43</v>
      </c>
      <c r="B11" s="3" t="s">
        <v>15</v>
      </c>
      <c r="C11" s="23" t="s">
        <v>71</v>
      </c>
      <c r="D11" s="23">
        <v>1250</v>
      </c>
      <c r="E11" s="23">
        <v>25</v>
      </c>
      <c r="F11" s="23">
        <v>30</v>
      </c>
      <c r="G11" s="25" t="s">
        <v>105</v>
      </c>
      <c r="H11" s="27">
        <v>44691</v>
      </c>
      <c r="I11" s="137"/>
    </row>
    <row r="12" spans="1:21">
      <c r="A12" s="55" t="s">
        <v>43</v>
      </c>
      <c r="B12" s="3" t="s">
        <v>15</v>
      </c>
      <c r="C12" s="23" t="s">
        <v>73</v>
      </c>
      <c r="D12" s="23">
        <v>1250</v>
      </c>
      <c r="E12" s="23">
        <v>25</v>
      </c>
      <c r="F12" s="23">
        <v>38</v>
      </c>
      <c r="G12" s="25" t="s">
        <v>106</v>
      </c>
      <c r="H12" s="27">
        <v>44691</v>
      </c>
      <c r="I12" s="137"/>
    </row>
    <row r="13" spans="1:21">
      <c r="A13" s="55" t="s">
        <v>43</v>
      </c>
      <c r="B13" s="3" t="s">
        <v>15</v>
      </c>
      <c r="C13" s="23" t="s">
        <v>74</v>
      </c>
      <c r="D13" s="23">
        <v>1250</v>
      </c>
      <c r="E13" s="23">
        <v>13</v>
      </c>
      <c r="F13" s="23">
        <v>1</v>
      </c>
      <c r="G13" s="25" t="s">
        <v>106</v>
      </c>
      <c r="H13" s="27">
        <v>44691</v>
      </c>
      <c r="I13" s="137"/>
    </row>
    <row r="14" spans="1:21">
      <c r="A14" s="54" t="s">
        <v>35</v>
      </c>
      <c r="B14" s="6" t="s">
        <v>9</v>
      </c>
      <c r="C14" s="22" t="s">
        <v>324</v>
      </c>
      <c r="D14" s="22">
        <v>1250</v>
      </c>
      <c r="E14" s="22">
        <v>25</v>
      </c>
      <c r="F14" s="22">
        <f>12-1</f>
        <v>11</v>
      </c>
      <c r="G14" s="26" t="s">
        <v>108</v>
      </c>
      <c r="H14" s="28">
        <v>44691</v>
      </c>
      <c r="I14" s="137" t="s">
        <v>91</v>
      </c>
      <c r="J14" s="81" t="s">
        <v>323</v>
      </c>
    </row>
    <row r="15" spans="1:21">
      <c r="A15" s="54" t="s">
        <v>35</v>
      </c>
      <c r="B15" s="6" t="s">
        <v>9</v>
      </c>
      <c r="C15" s="22" t="s">
        <v>77</v>
      </c>
      <c r="D15" s="22">
        <v>1250</v>
      </c>
      <c r="E15" s="22">
        <v>25</v>
      </c>
      <c r="F15" s="22">
        <v>25</v>
      </c>
      <c r="G15" s="26" t="s">
        <v>107</v>
      </c>
      <c r="H15" s="28">
        <v>44691</v>
      </c>
      <c r="I15" s="137" t="s">
        <v>91</v>
      </c>
    </row>
    <row r="16" spans="1:21">
      <c r="A16" s="55" t="s">
        <v>43</v>
      </c>
      <c r="B16" s="3" t="s">
        <v>15</v>
      </c>
      <c r="C16" s="147" t="s">
        <v>258</v>
      </c>
      <c r="D16" s="23">
        <v>1250</v>
      </c>
      <c r="E16" s="23">
        <v>25</v>
      </c>
      <c r="F16" s="23">
        <v>37</v>
      </c>
      <c r="G16" s="25" t="s">
        <v>166</v>
      </c>
      <c r="H16" s="27">
        <v>44763</v>
      </c>
      <c r="I16" s="137"/>
    </row>
    <row r="17" spans="1:21" s="81" customFormat="1">
      <c r="A17" s="55" t="s">
        <v>43</v>
      </c>
      <c r="B17" s="3" t="s">
        <v>15</v>
      </c>
      <c r="C17" s="147" t="s">
        <v>255</v>
      </c>
      <c r="D17" s="23">
        <v>1250</v>
      </c>
      <c r="E17" s="23">
        <v>16</v>
      </c>
      <c r="F17" s="147">
        <v>1</v>
      </c>
      <c r="G17" s="25" t="s">
        <v>166</v>
      </c>
      <c r="H17" s="27">
        <v>44763</v>
      </c>
      <c r="I17" s="137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</row>
    <row r="18" spans="1:21" s="81" customFormat="1">
      <c r="A18" s="55" t="s">
        <v>43</v>
      </c>
      <c r="B18" s="3" t="s">
        <v>15</v>
      </c>
      <c r="C18" s="147" t="s">
        <v>256</v>
      </c>
      <c r="D18" s="23">
        <v>1250</v>
      </c>
      <c r="E18" s="23">
        <v>25</v>
      </c>
      <c r="F18" s="147">
        <v>39</v>
      </c>
      <c r="G18" s="25" t="s">
        <v>167</v>
      </c>
      <c r="H18" s="27">
        <v>44763</v>
      </c>
      <c r="I18" s="137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1:21" s="81" customFormat="1">
      <c r="A19" s="18" t="s">
        <v>35</v>
      </c>
      <c r="B19" s="6" t="s">
        <v>9</v>
      </c>
      <c r="C19" s="22" t="s">
        <v>236</v>
      </c>
      <c r="D19" s="22">
        <v>1250</v>
      </c>
      <c r="E19" s="22">
        <v>15</v>
      </c>
      <c r="F19" s="22">
        <v>1</v>
      </c>
      <c r="G19" s="26" t="s">
        <v>168</v>
      </c>
      <c r="H19" s="28">
        <v>44763</v>
      </c>
      <c r="I19" s="137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</row>
    <row r="20" spans="1:21" s="81" customFormat="1">
      <c r="A20" s="18" t="s">
        <v>35</v>
      </c>
      <c r="B20" s="6" t="s">
        <v>9</v>
      </c>
      <c r="C20" s="22" t="s">
        <v>237</v>
      </c>
      <c r="D20" s="22">
        <v>1250</v>
      </c>
      <c r="E20" s="22">
        <v>18</v>
      </c>
      <c r="F20" s="22">
        <v>1</v>
      </c>
      <c r="G20" s="26" t="s">
        <v>168</v>
      </c>
      <c r="H20" s="28">
        <v>44763</v>
      </c>
      <c r="I20" s="137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1:21" s="81" customFormat="1">
      <c r="A21" s="18" t="s">
        <v>35</v>
      </c>
      <c r="B21" s="6" t="s">
        <v>9</v>
      </c>
      <c r="C21" s="22" t="s">
        <v>238</v>
      </c>
      <c r="D21" s="22">
        <v>1250</v>
      </c>
      <c r="E21" s="22">
        <v>14</v>
      </c>
      <c r="F21" s="22">
        <v>1</v>
      </c>
      <c r="G21" s="26" t="s">
        <v>168</v>
      </c>
      <c r="H21" s="28">
        <v>44763</v>
      </c>
      <c r="I21" s="13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1:21" s="81" customFormat="1">
      <c r="A22" s="18" t="s">
        <v>35</v>
      </c>
      <c r="B22" s="6" t="s">
        <v>9</v>
      </c>
      <c r="C22" s="22" t="s">
        <v>239</v>
      </c>
      <c r="D22" s="22">
        <v>1250</v>
      </c>
      <c r="E22" s="22">
        <v>23</v>
      </c>
      <c r="F22" s="22">
        <v>1</v>
      </c>
      <c r="G22" s="26" t="s">
        <v>168</v>
      </c>
      <c r="H22" s="28">
        <v>44763</v>
      </c>
      <c r="I22" s="137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8" t="s">
        <v>35</v>
      </c>
      <c r="B23" s="6" t="s">
        <v>9</v>
      </c>
      <c r="C23" s="22" t="s">
        <v>240</v>
      </c>
      <c r="D23" s="22">
        <v>1250</v>
      </c>
      <c r="E23" s="22">
        <v>23</v>
      </c>
      <c r="F23" s="22">
        <v>1</v>
      </c>
      <c r="G23" s="26" t="s">
        <v>168</v>
      </c>
      <c r="H23" s="28">
        <v>44763</v>
      </c>
      <c r="I23" s="137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18" t="s">
        <v>35</v>
      </c>
      <c r="B24" s="6" t="s">
        <v>9</v>
      </c>
      <c r="C24" s="146" t="s">
        <v>260</v>
      </c>
      <c r="D24" s="22">
        <v>1250</v>
      </c>
      <c r="E24" s="22">
        <v>25</v>
      </c>
      <c r="F24" s="146">
        <v>33</v>
      </c>
      <c r="G24" s="26" t="s">
        <v>168</v>
      </c>
      <c r="H24" s="28">
        <v>44763</v>
      </c>
      <c r="I24" s="137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99" customFormat="1">
      <c r="A25" s="18" t="s">
        <v>35</v>
      </c>
      <c r="B25" s="6" t="s">
        <v>9</v>
      </c>
      <c r="C25" s="151" t="s">
        <v>262</v>
      </c>
      <c r="D25" s="22">
        <v>1250</v>
      </c>
      <c r="E25" s="151">
        <v>25</v>
      </c>
      <c r="F25" s="151">
        <v>10</v>
      </c>
      <c r="G25" s="152" t="s">
        <v>264</v>
      </c>
      <c r="H25" s="153">
        <v>44812</v>
      </c>
      <c r="I25" s="97"/>
      <c r="J25" s="81"/>
    </row>
    <row r="26" spans="1:21" s="99" customFormat="1">
      <c r="A26" s="18" t="s">
        <v>35</v>
      </c>
      <c r="B26" s="6" t="s">
        <v>9</v>
      </c>
      <c r="C26" s="151" t="s">
        <v>263</v>
      </c>
      <c r="D26" s="22">
        <v>1250</v>
      </c>
      <c r="E26" s="151">
        <v>24</v>
      </c>
      <c r="F26" s="151">
        <v>1</v>
      </c>
      <c r="G26" s="152" t="s">
        <v>264</v>
      </c>
      <c r="H26" s="153">
        <v>44812</v>
      </c>
      <c r="I26" s="97"/>
      <c r="J26" s="81"/>
    </row>
    <row r="27" spans="1:21" s="99" customFormat="1">
      <c r="A27" s="18" t="s">
        <v>35</v>
      </c>
      <c r="B27" s="6" t="s">
        <v>9</v>
      </c>
      <c r="C27" s="22" t="s">
        <v>293</v>
      </c>
      <c r="D27" s="22">
        <v>1250</v>
      </c>
      <c r="E27" s="22">
        <v>13</v>
      </c>
      <c r="F27" s="22">
        <v>1</v>
      </c>
      <c r="G27" s="152" t="s">
        <v>264</v>
      </c>
      <c r="H27" s="153">
        <v>44812</v>
      </c>
      <c r="I27" s="56"/>
      <c r="J27" s="81"/>
    </row>
    <row r="28" spans="1:21" s="99" customFormat="1">
      <c r="A28" s="18" t="s">
        <v>35</v>
      </c>
      <c r="B28" s="6" t="s">
        <v>9</v>
      </c>
      <c r="C28" s="22" t="s">
        <v>294</v>
      </c>
      <c r="D28" s="22">
        <v>1250</v>
      </c>
      <c r="E28" s="22">
        <v>9</v>
      </c>
      <c r="F28" s="22">
        <v>1</v>
      </c>
      <c r="G28" s="152" t="s">
        <v>264</v>
      </c>
      <c r="H28" s="153">
        <v>44812</v>
      </c>
      <c r="I28" s="56"/>
      <c r="J28" s="81"/>
    </row>
    <row r="29" spans="1:21" s="99" customFormat="1">
      <c r="A29" s="55" t="s">
        <v>43</v>
      </c>
      <c r="B29" s="3" t="s">
        <v>15</v>
      </c>
      <c r="C29" s="154" t="s">
        <v>265</v>
      </c>
      <c r="D29" s="23">
        <v>1250</v>
      </c>
      <c r="E29" s="23">
        <v>25</v>
      </c>
      <c r="F29" s="154">
        <v>8</v>
      </c>
      <c r="G29" s="155" t="s">
        <v>267</v>
      </c>
      <c r="H29" s="156">
        <v>44834</v>
      </c>
      <c r="I29" s="97"/>
      <c r="J29" s="81"/>
    </row>
    <row r="30" spans="1:21" s="99" customFormat="1">
      <c r="A30" s="55" t="s">
        <v>43</v>
      </c>
      <c r="B30" s="3" t="s">
        <v>15</v>
      </c>
      <c r="C30" s="23" t="s">
        <v>266</v>
      </c>
      <c r="D30" s="23">
        <v>1250</v>
      </c>
      <c r="E30" s="23">
        <v>18</v>
      </c>
      <c r="F30" s="23">
        <v>1</v>
      </c>
      <c r="G30" s="155" t="s">
        <v>267</v>
      </c>
      <c r="H30" s="156">
        <v>44834</v>
      </c>
      <c r="I30" s="56"/>
      <c r="J30" s="81"/>
    </row>
    <row r="31" spans="1:21" s="99" customFormat="1">
      <c r="A31" s="55" t="s">
        <v>43</v>
      </c>
      <c r="B31" s="3" t="s">
        <v>15</v>
      </c>
      <c r="C31" s="154" t="s">
        <v>268</v>
      </c>
      <c r="D31" s="23">
        <v>1250</v>
      </c>
      <c r="E31" s="154">
        <v>25</v>
      </c>
      <c r="F31" s="154">
        <v>36</v>
      </c>
      <c r="G31" s="155" t="s">
        <v>275</v>
      </c>
      <c r="H31" s="156">
        <v>44834</v>
      </c>
      <c r="I31" s="97"/>
      <c r="J31" s="81"/>
    </row>
    <row r="32" spans="1:21" s="99" customFormat="1">
      <c r="A32" s="55" t="s">
        <v>43</v>
      </c>
      <c r="B32" s="3" t="s">
        <v>15</v>
      </c>
      <c r="C32" s="154" t="s">
        <v>269</v>
      </c>
      <c r="D32" s="23">
        <v>1250</v>
      </c>
      <c r="E32" s="154">
        <v>23</v>
      </c>
      <c r="F32" s="154">
        <v>1</v>
      </c>
      <c r="G32" s="155" t="s">
        <v>275</v>
      </c>
      <c r="H32" s="156">
        <v>44834</v>
      </c>
      <c r="I32" s="97"/>
      <c r="J32" s="81"/>
    </row>
    <row r="33" spans="1:10" s="99" customFormat="1">
      <c r="A33" s="55" t="s">
        <v>43</v>
      </c>
      <c r="B33" s="3" t="s">
        <v>15</v>
      </c>
      <c r="C33" s="23" t="s">
        <v>271</v>
      </c>
      <c r="D33" s="23">
        <v>1250</v>
      </c>
      <c r="E33" s="23">
        <v>15</v>
      </c>
      <c r="F33" s="23">
        <v>1</v>
      </c>
      <c r="G33" s="155" t="s">
        <v>275</v>
      </c>
      <c r="H33" s="156">
        <v>44834</v>
      </c>
      <c r="I33" s="56"/>
      <c r="J33" s="81"/>
    </row>
    <row r="34" spans="1:10" s="99" customFormat="1">
      <c r="A34" s="55" t="s">
        <v>43</v>
      </c>
      <c r="B34" s="3" t="s">
        <v>15</v>
      </c>
      <c r="C34" s="23" t="s">
        <v>272</v>
      </c>
      <c r="D34" s="23">
        <v>1250</v>
      </c>
      <c r="E34" s="23">
        <v>12</v>
      </c>
      <c r="F34" s="23">
        <v>1</v>
      </c>
      <c r="G34" s="155" t="s">
        <v>275</v>
      </c>
      <c r="H34" s="156">
        <v>44834</v>
      </c>
      <c r="I34" s="56"/>
      <c r="J34" s="81"/>
    </row>
    <row r="35" spans="1:10" s="99" customFormat="1">
      <c r="A35" s="55" t="s">
        <v>43</v>
      </c>
      <c r="B35" s="3" t="s">
        <v>15</v>
      </c>
      <c r="C35" s="23" t="s">
        <v>273</v>
      </c>
      <c r="D35" s="23">
        <v>1250</v>
      </c>
      <c r="E35" s="23">
        <v>21</v>
      </c>
      <c r="F35" s="23">
        <v>1</v>
      </c>
      <c r="G35" s="155" t="s">
        <v>275</v>
      </c>
      <c r="H35" s="156">
        <v>44834</v>
      </c>
      <c r="I35" s="56"/>
      <c r="J35" s="81"/>
    </row>
    <row r="36" spans="1:10" s="99" customFormat="1">
      <c r="A36" s="55" t="s">
        <v>43</v>
      </c>
      <c r="B36" s="3" t="s">
        <v>15</v>
      </c>
      <c r="C36" s="23" t="s">
        <v>274</v>
      </c>
      <c r="D36" s="23">
        <v>1250</v>
      </c>
      <c r="E36" s="23">
        <v>5</v>
      </c>
      <c r="F36" s="23">
        <v>1</v>
      </c>
      <c r="G36" s="155" t="s">
        <v>275</v>
      </c>
      <c r="H36" s="156">
        <v>44834</v>
      </c>
      <c r="I36" s="56"/>
      <c r="J36" s="81"/>
    </row>
    <row r="37" spans="1:10" s="99" customFormat="1">
      <c r="A37" s="55" t="s">
        <v>43</v>
      </c>
      <c r="B37" s="3" t="s">
        <v>15</v>
      </c>
      <c r="C37" s="154" t="s">
        <v>276</v>
      </c>
      <c r="D37" s="23">
        <v>1250</v>
      </c>
      <c r="E37" s="154">
        <v>25</v>
      </c>
      <c r="F37" s="154">
        <v>37</v>
      </c>
      <c r="G37" s="155" t="s">
        <v>279</v>
      </c>
      <c r="H37" s="156">
        <v>44834</v>
      </c>
      <c r="I37" s="97"/>
      <c r="J37" s="81"/>
    </row>
    <row r="38" spans="1:10" s="99" customFormat="1">
      <c r="A38" s="55" t="s">
        <v>43</v>
      </c>
      <c r="B38" s="3" t="s">
        <v>15</v>
      </c>
      <c r="C38" s="23" t="s">
        <v>277</v>
      </c>
      <c r="D38" s="23">
        <v>1250</v>
      </c>
      <c r="E38" s="23">
        <v>16</v>
      </c>
      <c r="F38" s="23">
        <v>1</v>
      </c>
      <c r="G38" s="155" t="s">
        <v>279</v>
      </c>
      <c r="H38" s="156">
        <v>44834</v>
      </c>
      <c r="I38" s="56"/>
      <c r="J38" s="81"/>
    </row>
    <row r="39" spans="1:10" s="99" customFormat="1">
      <c r="A39" s="55" t="s">
        <v>43</v>
      </c>
      <c r="B39" s="3" t="s">
        <v>15</v>
      </c>
      <c r="C39" s="154" t="s">
        <v>278</v>
      </c>
      <c r="D39" s="23">
        <v>1250</v>
      </c>
      <c r="E39" s="154">
        <v>19</v>
      </c>
      <c r="F39" s="154">
        <v>1</v>
      </c>
      <c r="G39" s="155" t="s">
        <v>279</v>
      </c>
      <c r="H39" s="156">
        <v>44834</v>
      </c>
      <c r="I39" s="159"/>
      <c r="J39" s="81"/>
    </row>
    <row r="40" spans="1:10" s="99" customFormat="1">
      <c r="A40" s="18" t="s">
        <v>35</v>
      </c>
      <c r="B40" s="6" t="s">
        <v>9</v>
      </c>
      <c r="C40" s="151" t="s">
        <v>280</v>
      </c>
      <c r="D40" s="22">
        <v>1250</v>
      </c>
      <c r="E40" s="151">
        <v>25</v>
      </c>
      <c r="F40" s="151">
        <v>39</v>
      </c>
      <c r="G40" s="152" t="s">
        <v>289</v>
      </c>
      <c r="H40" s="153">
        <v>44834</v>
      </c>
      <c r="I40" s="97"/>
      <c r="J40" s="81"/>
    </row>
    <row r="41" spans="1:10" s="99" customFormat="1">
      <c r="A41" s="18" t="s">
        <v>35</v>
      </c>
      <c r="B41" s="6" t="s">
        <v>9</v>
      </c>
      <c r="C41" s="22" t="s">
        <v>281</v>
      </c>
      <c r="D41" s="22">
        <v>1250</v>
      </c>
      <c r="E41" s="22">
        <v>6</v>
      </c>
      <c r="F41" s="22">
        <v>1</v>
      </c>
      <c r="G41" s="152" t="s">
        <v>289</v>
      </c>
      <c r="H41" s="153">
        <v>44834</v>
      </c>
      <c r="I41" s="56"/>
      <c r="J41" s="81"/>
    </row>
    <row r="42" spans="1:10" s="99" customFormat="1">
      <c r="A42" s="18" t="s">
        <v>35</v>
      </c>
      <c r="B42" s="6" t="s">
        <v>9</v>
      </c>
      <c r="C42" s="151" t="s">
        <v>282</v>
      </c>
      <c r="D42" s="22">
        <v>1250</v>
      </c>
      <c r="E42" s="151">
        <v>25</v>
      </c>
      <c r="F42" s="151">
        <v>38</v>
      </c>
      <c r="G42" s="152" t="s">
        <v>290</v>
      </c>
      <c r="H42" s="153">
        <v>44834</v>
      </c>
      <c r="I42" s="97"/>
      <c r="J42" s="81"/>
    </row>
    <row r="43" spans="1:10" s="99" customFormat="1">
      <c r="A43" s="18" t="s">
        <v>35</v>
      </c>
      <c r="B43" s="6" t="s">
        <v>9</v>
      </c>
      <c r="C43" s="151" t="s">
        <v>283</v>
      </c>
      <c r="D43" s="22">
        <v>1250</v>
      </c>
      <c r="E43" s="151">
        <v>17</v>
      </c>
      <c r="F43" s="151">
        <v>1</v>
      </c>
      <c r="G43" s="152" t="s">
        <v>290</v>
      </c>
      <c r="H43" s="153">
        <v>44834</v>
      </c>
      <c r="I43" s="97"/>
      <c r="J43" s="81"/>
    </row>
    <row r="44" spans="1:10" s="99" customFormat="1">
      <c r="A44" s="18" t="s">
        <v>35</v>
      </c>
      <c r="B44" s="6" t="s">
        <v>9</v>
      </c>
      <c r="C44" s="151" t="s">
        <v>284</v>
      </c>
      <c r="D44" s="22">
        <v>1250</v>
      </c>
      <c r="E44" s="151">
        <v>16</v>
      </c>
      <c r="F44" s="151">
        <v>1</v>
      </c>
      <c r="G44" s="152" t="s">
        <v>290</v>
      </c>
      <c r="H44" s="153">
        <v>44834</v>
      </c>
      <c r="I44" s="97"/>
      <c r="J44" s="81"/>
    </row>
    <row r="45" spans="1:10" s="99" customFormat="1">
      <c r="A45" s="18" t="s">
        <v>35</v>
      </c>
      <c r="B45" s="6" t="s">
        <v>9</v>
      </c>
      <c r="C45" s="151" t="s">
        <v>285</v>
      </c>
      <c r="D45" s="22">
        <v>1250</v>
      </c>
      <c r="E45" s="151">
        <v>25</v>
      </c>
      <c r="F45" s="151">
        <v>38</v>
      </c>
      <c r="G45" s="152" t="s">
        <v>291</v>
      </c>
      <c r="H45" s="153">
        <v>44834</v>
      </c>
      <c r="I45" s="97"/>
      <c r="J45" s="81"/>
    </row>
    <row r="46" spans="1:10" s="99" customFormat="1">
      <c r="A46" s="18" t="s">
        <v>35</v>
      </c>
      <c r="B46" s="6" t="s">
        <v>9</v>
      </c>
      <c r="C46" s="22" t="s">
        <v>286</v>
      </c>
      <c r="D46" s="22">
        <v>1250</v>
      </c>
      <c r="E46" s="22">
        <v>8</v>
      </c>
      <c r="F46" s="22">
        <v>1</v>
      </c>
      <c r="G46" s="152" t="s">
        <v>291</v>
      </c>
      <c r="H46" s="153">
        <v>44834</v>
      </c>
      <c r="I46" s="56"/>
      <c r="J46" s="81"/>
    </row>
    <row r="47" spans="1:10" s="99" customFormat="1">
      <c r="A47" s="18" t="s">
        <v>35</v>
      </c>
      <c r="B47" s="6" t="s">
        <v>9</v>
      </c>
      <c r="C47" s="151" t="s">
        <v>287</v>
      </c>
      <c r="D47" s="22">
        <v>1250</v>
      </c>
      <c r="E47" s="151">
        <v>22</v>
      </c>
      <c r="F47" s="151">
        <v>1</v>
      </c>
      <c r="G47" s="152" t="s">
        <v>291</v>
      </c>
      <c r="H47" s="153">
        <v>44834</v>
      </c>
      <c r="I47" s="97"/>
      <c r="J47" s="81"/>
    </row>
    <row r="48" spans="1:10" s="99" customFormat="1">
      <c r="A48" s="18" t="s">
        <v>35</v>
      </c>
      <c r="B48" s="6" t="s">
        <v>9</v>
      </c>
      <c r="C48" s="151" t="s">
        <v>288</v>
      </c>
      <c r="D48" s="22">
        <v>1250</v>
      </c>
      <c r="E48" s="151">
        <v>7</v>
      </c>
      <c r="F48" s="151">
        <v>1</v>
      </c>
      <c r="G48" s="152" t="s">
        <v>291</v>
      </c>
      <c r="H48" s="153">
        <v>44834</v>
      </c>
      <c r="I48" s="97"/>
      <c r="J48" s="81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82D9-FBA0-4027-87A7-F6C1795557DC}">
  <sheetPr codeName="Sheet2">
    <tabColor theme="8" tint="-0.249977111117893"/>
    <pageSetUpPr fitToPage="1"/>
  </sheetPr>
  <dimension ref="A1:K12"/>
  <sheetViews>
    <sheetView workbookViewId="0">
      <selection activeCell="C21" sqref="C21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8.6640625" style="19"/>
    <col min="7" max="7" width="11.08203125" style="19" bestFit="1" customWidth="1"/>
    <col min="8" max="8" width="14.1640625" style="19" bestFit="1" customWidth="1"/>
    <col min="9" max="10" width="12.33203125" style="19" bestFit="1" customWidth="1"/>
    <col min="11" max="16384" width="8.6640625" style="19"/>
  </cols>
  <sheetData>
    <row r="1" spans="1:11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7</v>
      </c>
      <c r="H1" s="19"/>
      <c r="I1" s="19"/>
      <c r="J1" s="19"/>
      <c r="K1" s="19"/>
    </row>
    <row r="2" spans="1:11" ht="18">
      <c r="A2" s="3" t="s">
        <v>14</v>
      </c>
      <c r="B2" s="3" t="s">
        <v>15</v>
      </c>
      <c r="C2" s="3" t="s">
        <v>67</v>
      </c>
      <c r="D2" s="23">
        <v>1250</v>
      </c>
      <c r="E2" s="23">
        <v>9</v>
      </c>
      <c r="F2" s="23">
        <v>1</v>
      </c>
      <c r="G2" s="27">
        <v>44452</v>
      </c>
      <c r="H2"/>
      <c r="I2"/>
      <c r="J2"/>
    </row>
    <row r="3" spans="1:11" ht="18">
      <c r="A3" s="3" t="s">
        <v>14</v>
      </c>
      <c r="B3" s="3" t="s">
        <v>15</v>
      </c>
      <c r="C3" s="3" t="s">
        <v>93</v>
      </c>
      <c r="D3" s="23">
        <v>1250</v>
      </c>
      <c r="E3" s="23">
        <v>25</v>
      </c>
      <c r="F3" s="23">
        <v>1</v>
      </c>
      <c r="G3" s="27">
        <v>44452</v>
      </c>
      <c r="H3"/>
      <c r="I3"/>
      <c r="J3"/>
    </row>
    <row r="4" spans="1:11" ht="18">
      <c r="A4" s="15" t="s">
        <v>22</v>
      </c>
      <c r="B4" s="3" t="s">
        <v>15</v>
      </c>
      <c r="C4" s="3" t="s">
        <v>90</v>
      </c>
      <c r="D4" s="23">
        <v>1250</v>
      </c>
      <c r="E4" s="4">
        <v>17</v>
      </c>
      <c r="F4" s="4">
        <v>1</v>
      </c>
      <c r="G4" s="27">
        <v>44705</v>
      </c>
      <c r="H4"/>
      <c r="I4"/>
      <c r="J4"/>
    </row>
    <row r="5" spans="1:11" ht="18">
      <c r="A5" s="15" t="s">
        <v>22</v>
      </c>
      <c r="B5" s="3" t="s">
        <v>15</v>
      </c>
      <c r="C5" s="3" t="s">
        <v>87</v>
      </c>
      <c r="D5" s="23">
        <v>1250</v>
      </c>
      <c r="E5" s="4">
        <v>18</v>
      </c>
      <c r="F5" s="4">
        <v>1</v>
      </c>
      <c r="G5" s="27">
        <v>44705</v>
      </c>
      <c r="H5"/>
      <c r="I5"/>
      <c r="J5"/>
    </row>
    <row r="6" spans="1:11" ht="18">
      <c r="A6" s="6" t="s">
        <v>8</v>
      </c>
      <c r="B6" s="6" t="s">
        <v>9</v>
      </c>
      <c r="C6" s="6" t="s">
        <v>66</v>
      </c>
      <c r="D6" s="22">
        <v>1250</v>
      </c>
      <c r="E6" s="26">
        <v>2</v>
      </c>
      <c r="F6" s="22">
        <v>1</v>
      </c>
      <c r="G6" s="28">
        <v>44467</v>
      </c>
      <c r="H6"/>
      <c r="I6"/>
      <c r="J6"/>
    </row>
    <row r="7" spans="1:11" ht="18">
      <c r="A7" s="5" t="s">
        <v>8</v>
      </c>
      <c r="B7" s="6" t="s">
        <v>9</v>
      </c>
      <c r="C7" s="6" t="s">
        <v>88</v>
      </c>
      <c r="D7" s="22">
        <v>1250</v>
      </c>
      <c r="E7" s="7">
        <v>18</v>
      </c>
      <c r="F7" s="7">
        <v>1</v>
      </c>
      <c r="G7" s="28">
        <v>44579</v>
      </c>
      <c r="H7"/>
      <c r="I7"/>
      <c r="J7"/>
    </row>
    <row r="8" spans="1:11">
      <c r="A8" s="5" t="s">
        <v>8</v>
      </c>
      <c r="B8" s="6" t="s">
        <v>9</v>
      </c>
      <c r="C8" s="6" t="s">
        <v>10</v>
      </c>
      <c r="D8" s="22">
        <v>1250</v>
      </c>
      <c r="E8" s="7">
        <v>25</v>
      </c>
      <c r="F8" s="7">
        <v>1</v>
      </c>
      <c r="G8" s="28">
        <v>44579</v>
      </c>
    </row>
    <row r="9" spans="1:11">
      <c r="A9" s="14" t="s">
        <v>17</v>
      </c>
      <c r="B9" s="6" t="s">
        <v>9</v>
      </c>
      <c r="C9" s="6" t="s">
        <v>21</v>
      </c>
      <c r="D9" s="22">
        <v>1250</v>
      </c>
      <c r="E9" s="7">
        <v>8</v>
      </c>
      <c r="F9" s="7">
        <v>1</v>
      </c>
      <c r="G9" s="28">
        <v>44705</v>
      </c>
    </row>
    <row r="10" spans="1:11">
      <c r="A10" s="14" t="s">
        <v>17</v>
      </c>
      <c r="B10" s="6" t="s">
        <v>9</v>
      </c>
      <c r="C10" s="6" t="s">
        <v>89</v>
      </c>
      <c r="D10" s="22">
        <v>1250</v>
      </c>
      <c r="E10" s="7">
        <v>16</v>
      </c>
      <c r="F10" s="7">
        <v>1</v>
      </c>
      <c r="G10" s="28">
        <v>44705</v>
      </c>
    </row>
    <row r="11" spans="1:11">
      <c r="A11" s="13" t="s">
        <v>57</v>
      </c>
      <c r="B11" s="45" t="s">
        <v>15</v>
      </c>
      <c r="C11" s="13" t="s">
        <v>58</v>
      </c>
      <c r="D11" s="29">
        <v>1290</v>
      </c>
      <c r="E11" s="29">
        <f>476-50</f>
        <v>426</v>
      </c>
      <c r="F11" s="29">
        <v>1</v>
      </c>
      <c r="G11" s="30">
        <v>44601</v>
      </c>
    </row>
    <row r="12" spans="1:11">
      <c r="A12" s="13" t="s">
        <v>59</v>
      </c>
      <c r="B12" s="46" t="s">
        <v>9</v>
      </c>
      <c r="C12" s="13" t="s">
        <v>60</v>
      </c>
      <c r="D12" s="29">
        <v>1290</v>
      </c>
      <c r="E12" s="29">
        <v>539</v>
      </c>
      <c r="F12" s="29">
        <v>1</v>
      </c>
      <c r="G12" s="30">
        <v>44601</v>
      </c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0503-AAB8-4126-8EEE-45C45DFFA0A1}">
  <sheetPr>
    <tabColor theme="8" tint="-0.249977111117893"/>
    <pageSetUpPr fitToPage="1"/>
  </sheetPr>
  <dimension ref="A1:L10"/>
  <sheetViews>
    <sheetView workbookViewId="0">
      <selection activeCell="F18" sqref="F18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7" width="13.08203125" style="99" bestFit="1" customWidth="1"/>
    <col min="8" max="9" width="10" style="99" bestFit="1" customWidth="1"/>
    <col min="10" max="16384" width="8.6640625" style="19"/>
  </cols>
  <sheetData>
    <row r="1" spans="1:12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</row>
    <row r="2" spans="1:12" ht="18">
      <c r="A2" s="104" t="s">
        <v>43</v>
      </c>
      <c r="B2" s="3" t="s">
        <v>125</v>
      </c>
      <c r="C2" s="150" t="s">
        <v>253</v>
      </c>
      <c r="D2" s="23">
        <v>1250</v>
      </c>
      <c r="E2" s="11">
        <f>0+1</f>
        <v>1</v>
      </c>
      <c r="F2" s="27">
        <v>44809</v>
      </c>
      <c r="J2"/>
      <c r="K2" s="81"/>
      <c r="L2" s="81"/>
    </row>
    <row r="3" spans="1:12">
      <c r="A3" s="17" t="s">
        <v>43</v>
      </c>
      <c r="B3" s="3" t="s">
        <v>125</v>
      </c>
      <c r="C3" s="17" t="s">
        <v>241</v>
      </c>
      <c r="D3" s="23">
        <v>1250</v>
      </c>
      <c r="E3" s="11">
        <f>24-3-5</f>
        <v>16</v>
      </c>
      <c r="F3" s="27">
        <v>44809</v>
      </c>
      <c r="J3" s="81"/>
      <c r="K3" s="81"/>
      <c r="L3" s="81"/>
    </row>
    <row r="4" spans="1:12">
      <c r="A4" s="18" t="s">
        <v>35</v>
      </c>
      <c r="B4" s="6" t="s">
        <v>9</v>
      </c>
      <c r="C4" s="18" t="s">
        <v>39</v>
      </c>
      <c r="D4" s="22">
        <v>1250</v>
      </c>
      <c r="E4" s="10">
        <f>22-5-2</f>
        <v>15</v>
      </c>
      <c r="F4" s="28">
        <v>44748</v>
      </c>
      <c r="J4" s="81"/>
      <c r="K4" s="81"/>
      <c r="L4" s="81"/>
    </row>
    <row r="5" spans="1:12">
      <c r="A5" s="18" t="s">
        <v>35</v>
      </c>
      <c r="B5" s="6" t="s">
        <v>230</v>
      </c>
      <c r="C5" s="18" t="s">
        <v>227</v>
      </c>
      <c r="D5" s="22">
        <v>1250</v>
      </c>
      <c r="E5" s="10">
        <v>23</v>
      </c>
      <c r="F5" s="28">
        <v>44809</v>
      </c>
    </row>
    <row r="6" spans="1:12">
      <c r="A6" s="13" t="s">
        <v>57</v>
      </c>
      <c r="B6" s="45" t="s">
        <v>15</v>
      </c>
      <c r="C6" s="13" t="s">
        <v>58</v>
      </c>
      <c r="D6" s="29">
        <v>1290</v>
      </c>
      <c r="E6" s="29">
        <v>121</v>
      </c>
      <c r="F6" s="30">
        <v>44601</v>
      </c>
    </row>
    <row r="7" spans="1:12">
      <c r="A7" s="13" t="s">
        <v>59</v>
      </c>
      <c r="B7" s="46" t="s">
        <v>9</v>
      </c>
      <c r="C7" s="13" t="s">
        <v>301</v>
      </c>
      <c r="D7" s="29">
        <v>1290</v>
      </c>
      <c r="E7" s="29">
        <f>439-200</f>
        <v>239</v>
      </c>
      <c r="F7" s="30">
        <v>44601</v>
      </c>
    </row>
    <row r="8" spans="1:12" ht="18">
      <c r="E8"/>
      <c r="F8" s="99"/>
    </row>
    <row r="9" spans="1:12" s="99" customFormat="1" ht="18">
      <c r="A9" s="19"/>
      <c r="B9" s="19"/>
      <c r="C9" s="19"/>
      <c r="D9" s="19"/>
      <c r="E9"/>
      <c r="F9"/>
      <c r="J9" s="19"/>
      <c r="K9" s="19"/>
      <c r="L9" s="19"/>
    </row>
    <row r="10" spans="1:12" s="99" customFormat="1" ht="18">
      <c r="A10" s="19"/>
      <c r="B10" s="19"/>
      <c r="C10" s="19"/>
      <c r="D10" s="19"/>
      <c r="E10"/>
      <c r="J10" s="19"/>
      <c r="K10" s="19"/>
      <c r="L10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E09B-3B76-4A20-8F52-AD7F92F13AB6}">
  <sheetPr codeName="Sheet3">
    <tabColor theme="7" tint="0.39997558519241921"/>
    <pageSetUpPr fitToPage="1"/>
  </sheetPr>
  <dimension ref="A1:M33"/>
  <sheetViews>
    <sheetView workbookViewId="0">
      <selection activeCell="F24" activeCellId="7" sqref="F7 F15 F17 F21 F26 F27 F29 F24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10" style="20" bestFit="1" customWidth="1"/>
    <col min="10" max="10" width="10.83203125" style="19" bestFit="1" customWidth="1"/>
    <col min="11" max="11" width="10.08203125" style="19" bestFit="1" customWidth="1"/>
    <col min="12" max="12" width="13.6640625" style="19" bestFit="1" customWidth="1"/>
    <col min="13" max="16384" width="8.6640625" style="19"/>
  </cols>
  <sheetData>
    <row r="1" spans="1:13" s="20" customFormat="1" ht="18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/>
      <c r="K1" s="19"/>
      <c r="L1" s="19"/>
    </row>
    <row r="2" spans="1:13" hidden="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13" hidden="1">
      <c r="A3" s="83" t="s">
        <v>8</v>
      </c>
      <c r="B3" s="41" t="s">
        <v>9</v>
      </c>
      <c r="C3" s="41" t="s">
        <v>68</v>
      </c>
      <c r="D3" s="42">
        <v>1250</v>
      </c>
      <c r="E3" s="80">
        <v>25</v>
      </c>
      <c r="F3" s="80">
        <f>11-1-1-1-1-7</f>
        <v>0</v>
      </c>
      <c r="G3" s="80" t="s">
        <v>16</v>
      </c>
      <c r="H3" s="44">
        <v>44482</v>
      </c>
      <c r="I3" s="84"/>
      <c r="J3" s="81" t="s">
        <v>133</v>
      </c>
      <c r="K3" s="81" t="s">
        <v>134</v>
      </c>
    </row>
    <row r="4" spans="1:13" hidden="1">
      <c r="A4" s="83" t="s">
        <v>17</v>
      </c>
      <c r="B4" s="41" t="s">
        <v>9</v>
      </c>
      <c r="C4" s="41" t="s">
        <v>136</v>
      </c>
      <c r="D4" s="42">
        <v>1250</v>
      </c>
      <c r="E4" s="80">
        <v>25</v>
      </c>
      <c r="F4" s="80">
        <f>16-16</f>
        <v>0</v>
      </c>
      <c r="G4" s="80" t="s">
        <v>20</v>
      </c>
      <c r="H4" s="44">
        <v>44482</v>
      </c>
      <c r="I4" s="84"/>
      <c r="J4" s="81" t="s">
        <v>135</v>
      </c>
    </row>
    <row r="5" spans="1:13">
      <c r="A5" s="83" t="s">
        <v>14</v>
      </c>
      <c r="B5" s="41" t="s">
        <v>15</v>
      </c>
      <c r="C5" s="41" t="s">
        <v>69</v>
      </c>
      <c r="D5" s="42">
        <v>1250</v>
      </c>
      <c r="E5" s="80">
        <v>25</v>
      </c>
      <c r="F5" s="80">
        <f>9-2-2-1-3-1</f>
        <v>0</v>
      </c>
      <c r="G5" s="80" t="s">
        <v>23</v>
      </c>
      <c r="H5" s="44">
        <v>44482</v>
      </c>
      <c r="I5" s="84"/>
      <c r="J5" s="81" t="s">
        <v>109</v>
      </c>
      <c r="K5" s="82" t="s">
        <v>115</v>
      </c>
      <c r="L5" s="81" t="s">
        <v>116</v>
      </c>
    </row>
    <row r="6" spans="1:13">
      <c r="A6" s="83" t="s">
        <v>22</v>
      </c>
      <c r="B6" s="41" t="s">
        <v>15</v>
      </c>
      <c r="C6" s="41" t="s">
        <v>126</v>
      </c>
      <c r="D6" s="42">
        <v>1250</v>
      </c>
      <c r="E6" s="80">
        <v>21</v>
      </c>
      <c r="F6" s="80">
        <f>1-1</f>
        <v>0</v>
      </c>
      <c r="G6" s="80" t="s">
        <v>23</v>
      </c>
      <c r="H6" s="44">
        <v>44482</v>
      </c>
      <c r="I6" s="84"/>
      <c r="J6" s="82" t="s">
        <v>124</v>
      </c>
    </row>
    <row r="7" spans="1:13">
      <c r="A7" s="52" t="s">
        <v>14</v>
      </c>
      <c r="B7" s="3" t="s">
        <v>15</v>
      </c>
      <c r="C7" s="3" t="s">
        <v>117</v>
      </c>
      <c r="D7" s="23">
        <v>1250</v>
      </c>
      <c r="E7" s="4">
        <v>25</v>
      </c>
      <c r="F7" s="4">
        <f>14-1-1-1</f>
        <v>11</v>
      </c>
      <c r="G7" s="4" t="s">
        <v>28</v>
      </c>
      <c r="H7" s="27">
        <v>44482</v>
      </c>
      <c r="I7" s="56"/>
      <c r="J7" s="81" t="s">
        <v>116</v>
      </c>
      <c r="K7" s="81" t="s">
        <v>129</v>
      </c>
      <c r="L7" s="81" t="s">
        <v>132</v>
      </c>
      <c r="M7" s="86"/>
    </row>
    <row r="8" spans="1:13" hidden="1">
      <c r="A8" s="53" t="s">
        <v>30</v>
      </c>
      <c r="B8" s="8" t="s">
        <v>31</v>
      </c>
      <c r="C8" s="8" t="s">
        <v>32</v>
      </c>
      <c r="D8" s="24">
        <v>1250</v>
      </c>
      <c r="E8" s="9">
        <v>25</v>
      </c>
      <c r="F8" s="9">
        <v>7</v>
      </c>
      <c r="G8" s="9" t="s">
        <v>33</v>
      </c>
      <c r="H8" s="49">
        <v>44482</v>
      </c>
      <c r="I8" s="56"/>
    </row>
    <row r="9" spans="1:13" hidden="1">
      <c r="A9" s="53" t="s">
        <v>30</v>
      </c>
      <c r="B9" s="8" t="s">
        <v>31</v>
      </c>
      <c r="C9" s="8" t="s">
        <v>34</v>
      </c>
      <c r="D9" s="24">
        <v>1250</v>
      </c>
      <c r="E9" s="9">
        <v>18</v>
      </c>
      <c r="F9" s="9">
        <v>1</v>
      </c>
      <c r="G9" s="9" t="s">
        <v>33</v>
      </c>
      <c r="H9" s="49">
        <v>44482</v>
      </c>
      <c r="I9" s="56"/>
    </row>
    <row r="10" spans="1:13" hidden="1">
      <c r="A10" s="54" t="s">
        <v>35</v>
      </c>
      <c r="B10" s="6" t="s">
        <v>9</v>
      </c>
      <c r="C10" s="18" t="s">
        <v>137</v>
      </c>
      <c r="D10" s="22">
        <v>1250</v>
      </c>
      <c r="E10" s="10">
        <v>25</v>
      </c>
      <c r="F10" s="10">
        <f>36-7-1</f>
        <v>28</v>
      </c>
      <c r="G10" s="10" t="s">
        <v>37</v>
      </c>
      <c r="H10" s="28">
        <v>44599</v>
      </c>
      <c r="I10" s="56"/>
      <c r="J10" s="81" t="s">
        <v>134</v>
      </c>
      <c r="K10" s="82" t="s">
        <v>139</v>
      </c>
    </row>
    <row r="11" spans="1:13" hidden="1">
      <c r="A11" s="54" t="s">
        <v>35</v>
      </c>
      <c r="B11" s="6" t="s">
        <v>9</v>
      </c>
      <c r="C11" s="18" t="s">
        <v>38</v>
      </c>
      <c r="D11" s="22">
        <v>1250</v>
      </c>
      <c r="E11" s="10">
        <v>21</v>
      </c>
      <c r="F11" s="10">
        <v>1</v>
      </c>
      <c r="G11" s="10" t="s">
        <v>37</v>
      </c>
      <c r="H11" s="28">
        <v>44599</v>
      </c>
      <c r="I11" s="56"/>
    </row>
    <row r="12" spans="1:13" hidden="1">
      <c r="A12" s="54" t="s">
        <v>35</v>
      </c>
      <c r="B12" s="6" t="s">
        <v>9</v>
      </c>
      <c r="C12" s="18" t="s">
        <v>39</v>
      </c>
      <c r="D12" s="22">
        <v>1250</v>
      </c>
      <c r="E12" s="10">
        <v>22</v>
      </c>
      <c r="F12" s="10">
        <v>1</v>
      </c>
      <c r="G12" s="10" t="s">
        <v>37</v>
      </c>
      <c r="H12" s="28">
        <v>44599</v>
      </c>
      <c r="I12" s="56"/>
    </row>
    <row r="13" spans="1:13" hidden="1">
      <c r="A13" s="54" t="s">
        <v>35</v>
      </c>
      <c r="B13" s="6" t="s">
        <v>9</v>
      </c>
      <c r="C13" s="18" t="s">
        <v>40</v>
      </c>
      <c r="D13" s="22">
        <v>1250</v>
      </c>
      <c r="E13" s="10">
        <v>23</v>
      </c>
      <c r="F13" s="10">
        <v>1</v>
      </c>
      <c r="G13" s="10" t="s">
        <v>37</v>
      </c>
      <c r="H13" s="28">
        <v>44599</v>
      </c>
      <c r="I13" s="56"/>
    </row>
    <row r="14" spans="1:13" hidden="1">
      <c r="A14" s="54" t="s">
        <v>35</v>
      </c>
      <c r="B14" s="6" t="s">
        <v>9</v>
      </c>
      <c r="C14" s="18" t="s">
        <v>42</v>
      </c>
      <c r="D14" s="22">
        <v>1250</v>
      </c>
      <c r="E14" s="10">
        <v>8</v>
      </c>
      <c r="F14" s="10">
        <v>1</v>
      </c>
      <c r="G14" s="10" t="s">
        <v>37</v>
      </c>
      <c r="H14" s="28">
        <v>44599</v>
      </c>
      <c r="I14" s="56"/>
    </row>
    <row r="15" spans="1:13">
      <c r="A15" s="55" t="s">
        <v>43</v>
      </c>
      <c r="B15" s="3" t="s">
        <v>15</v>
      </c>
      <c r="C15" s="17" t="s">
        <v>127</v>
      </c>
      <c r="D15" s="23">
        <v>1250</v>
      </c>
      <c r="E15" s="11">
        <v>25</v>
      </c>
      <c r="F15" s="11">
        <f>34-1</f>
        <v>33</v>
      </c>
      <c r="G15" s="11" t="s">
        <v>45</v>
      </c>
      <c r="H15" s="27">
        <v>44599</v>
      </c>
      <c r="I15" s="56"/>
      <c r="J15" s="82" t="s">
        <v>124</v>
      </c>
    </row>
    <row r="16" spans="1:13">
      <c r="A16" s="55" t="s">
        <v>43</v>
      </c>
      <c r="B16" s="3" t="s">
        <v>15</v>
      </c>
      <c r="C16" s="17" t="s">
        <v>46</v>
      </c>
      <c r="D16" s="23">
        <v>1250</v>
      </c>
      <c r="E16" s="11">
        <v>8</v>
      </c>
      <c r="F16" s="11">
        <v>1</v>
      </c>
      <c r="G16" s="11" t="s">
        <v>45</v>
      </c>
      <c r="H16" s="27">
        <v>44599</v>
      </c>
      <c r="I16" s="56"/>
    </row>
    <row r="17" spans="1:9">
      <c r="A17" s="55" t="s">
        <v>43</v>
      </c>
      <c r="B17" s="3" t="s">
        <v>15</v>
      </c>
      <c r="C17" s="17" t="s">
        <v>47</v>
      </c>
      <c r="D17" s="23">
        <v>1250</v>
      </c>
      <c r="E17" s="11">
        <v>25</v>
      </c>
      <c r="F17" s="11">
        <v>32</v>
      </c>
      <c r="G17" s="11" t="s">
        <v>48</v>
      </c>
      <c r="H17" s="27">
        <v>44599</v>
      </c>
      <c r="I17" s="56"/>
    </row>
    <row r="18" spans="1:9">
      <c r="A18" s="55" t="s">
        <v>43</v>
      </c>
      <c r="B18" s="3" t="s">
        <v>15</v>
      </c>
      <c r="C18" s="17" t="s">
        <v>49</v>
      </c>
      <c r="D18" s="23">
        <v>1250</v>
      </c>
      <c r="E18" s="11">
        <v>24</v>
      </c>
      <c r="F18" s="11">
        <v>1</v>
      </c>
      <c r="G18" s="11" t="s">
        <v>48</v>
      </c>
      <c r="H18" s="27">
        <v>44599</v>
      </c>
      <c r="I18" s="56"/>
    </row>
    <row r="19" spans="1:9">
      <c r="A19" s="55" t="s">
        <v>43</v>
      </c>
      <c r="B19" s="3" t="s">
        <v>15</v>
      </c>
      <c r="C19" s="17" t="s">
        <v>50</v>
      </c>
      <c r="D19" s="23">
        <v>1250</v>
      </c>
      <c r="E19" s="11">
        <v>22</v>
      </c>
      <c r="F19" s="11">
        <v>1</v>
      </c>
      <c r="G19" s="11" t="s">
        <v>48</v>
      </c>
      <c r="H19" s="27">
        <v>44599</v>
      </c>
      <c r="I19" s="56"/>
    </row>
    <row r="20" spans="1:9">
      <c r="A20" s="55" t="s">
        <v>43</v>
      </c>
      <c r="B20" s="3" t="s">
        <v>15</v>
      </c>
      <c r="C20" s="17" t="s">
        <v>51</v>
      </c>
      <c r="D20" s="23">
        <v>1250</v>
      </c>
      <c r="E20" s="11">
        <v>19</v>
      </c>
      <c r="F20" s="11">
        <v>1</v>
      </c>
      <c r="G20" s="11" t="s">
        <v>48</v>
      </c>
      <c r="H20" s="27">
        <v>44599</v>
      </c>
      <c r="I20" s="56"/>
    </row>
    <row r="21" spans="1:9">
      <c r="A21" s="55" t="s">
        <v>43</v>
      </c>
      <c r="B21" s="3" t="s">
        <v>15</v>
      </c>
      <c r="C21" s="17" t="s">
        <v>52</v>
      </c>
      <c r="D21" s="23">
        <v>1250</v>
      </c>
      <c r="E21" s="11">
        <v>25</v>
      </c>
      <c r="F21" s="11">
        <v>18</v>
      </c>
      <c r="G21" s="11" t="s">
        <v>53</v>
      </c>
      <c r="H21" s="27">
        <v>44599</v>
      </c>
      <c r="I21" s="56"/>
    </row>
    <row r="22" spans="1:9">
      <c r="A22" s="55" t="s">
        <v>43</v>
      </c>
      <c r="B22" s="3" t="s">
        <v>15</v>
      </c>
      <c r="C22" s="17" t="s">
        <v>54</v>
      </c>
      <c r="D22" s="23">
        <v>1250</v>
      </c>
      <c r="E22" s="11">
        <v>19</v>
      </c>
      <c r="F22" s="11">
        <v>1</v>
      </c>
      <c r="G22" s="11" t="s">
        <v>53</v>
      </c>
      <c r="H22" s="27">
        <v>44599</v>
      </c>
      <c r="I22" s="56"/>
    </row>
    <row r="23" spans="1:9" hidden="1">
      <c r="A23" s="60" t="s">
        <v>35</v>
      </c>
      <c r="B23" s="61" t="s">
        <v>9</v>
      </c>
      <c r="C23" s="62" t="s">
        <v>61</v>
      </c>
      <c r="D23" s="63">
        <v>1250</v>
      </c>
      <c r="E23" s="64">
        <v>25</v>
      </c>
      <c r="F23" s="64">
        <v>4</v>
      </c>
      <c r="G23" s="65" t="s">
        <v>55</v>
      </c>
      <c r="H23" s="66">
        <v>44621</v>
      </c>
      <c r="I23" s="56"/>
    </row>
    <row r="24" spans="1:9">
      <c r="A24" s="67" t="s">
        <v>43</v>
      </c>
      <c r="B24" s="68" t="s">
        <v>15</v>
      </c>
      <c r="C24" s="69" t="s">
        <v>62</v>
      </c>
      <c r="D24" s="70">
        <v>1250</v>
      </c>
      <c r="E24" s="71">
        <v>25</v>
      </c>
      <c r="F24" s="71">
        <v>7</v>
      </c>
      <c r="G24" s="72" t="s">
        <v>56</v>
      </c>
      <c r="H24" s="73">
        <v>44621</v>
      </c>
      <c r="I24" s="56"/>
    </row>
    <row r="25" spans="1:9">
      <c r="A25" s="67" t="s">
        <v>43</v>
      </c>
      <c r="B25" s="68" t="s">
        <v>15</v>
      </c>
      <c r="C25" s="69" t="s">
        <v>63</v>
      </c>
      <c r="D25" s="70">
        <v>1250</v>
      </c>
      <c r="E25" s="71">
        <v>20</v>
      </c>
      <c r="F25" s="71">
        <v>1</v>
      </c>
      <c r="G25" s="72" t="s">
        <v>56</v>
      </c>
      <c r="H25" s="73">
        <v>44621</v>
      </c>
      <c r="I25" s="56"/>
    </row>
    <row r="26" spans="1:9">
      <c r="A26" s="55" t="s">
        <v>43</v>
      </c>
      <c r="B26" s="3" t="s">
        <v>15</v>
      </c>
      <c r="C26" s="23" t="s">
        <v>70</v>
      </c>
      <c r="D26" s="23">
        <v>1250</v>
      </c>
      <c r="E26" s="23">
        <v>25</v>
      </c>
      <c r="F26" s="23">
        <v>20</v>
      </c>
      <c r="G26" s="25" t="s">
        <v>104</v>
      </c>
      <c r="H26" s="27">
        <v>44691</v>
      </c>
      <c r="I26" s="56"/>
    </row>
    <row r="27" spans="1:9">
      <c r="A27" s="55" t="s">
        <v>43</v>
      </c>
      <c r="B27" s="3" t="s">
        <v>15</v>
      </c>
      <c r="C27" s="23" t="s">
        <v>71</v>
      </c>
      <c r="D27" s="23">
        <v>1250</v>
      </c>
      <c r="E27" s="23">
        <v>25</v>
      </c>
      <c r="F27" s="23">
        <v>30</v>
      </c>
      <c r="G27" s="25" t="s">
        <v>105</v>
      </c>
      <c r="H27" s="27">
        <v>44691</v>
      </c>
      <c r="I27" s="56"/>
    </row>
    <row r="28" spans="1:9" ht="22" customHeight="1">
      <c r="A28" s="55" t="s">
        <v>43</v>
      </c>
      <c r="B28" s="3" t="s">
        <v>15</v>
      </c>
      <c r="C28" s="23" t="s">
        <v>72</v>
      </c>
      <c r="D28" s="23">
        <v>1250</v>
      </c>
      <c r="E28" s="23">
        <v>24</v>
      </c>
      <c r="F28" s="23">
        <v>1</v>
      </c>
      <c r="G28" s="25" t="s">
        <v>105</v>
      </c>
      <c r="H28" s="27">
        <v>44691</v>
      </c>
      <c r="I28" s="56"/>
    </row>
    <row r="29" spans="1:9">
      <c r="A29" s="55" t="s">
        <v>43</v>
      </c>
      <c r="B29" s="3" t="s">
        <v>15</v>
      </c>
      <c r="C29" s="23" t="s">
        <v>73</v>
      </c>
      <c r="D29" s="23">
        <v>1250</v>
      </c>
      <c r="E29" s="23">
        <v>25</v>
      </c>
      <c r="F29" s="23">
        <v>38</v>
      </c>
      <c r="G29" s="25" t="s">
        <v>106</v>
      </c>
      <c r="H29" s="27">
        <v>44691</v>
      </c>
      <c r="I29" s="56"/>
    </row>
    <row r="30" spans="1:9">
      <c r="A30" s="55" t="s">
        <v>43</v>
      </c>
      <c r="B30" s="3" t="s">
        <v>15</v>
      </c>
      <c r="C30" s="23" t="s">
        <v>74</v>
      </c>
      <c r="D30" s="23">
        <v>1250</v>
      </c>
      <c r="E30" s="23">
        <v>13</v>
      </c>
      <c r="F30" s="23">
        <v>1</v>
      </c>
      <c r="G30" s="25" t="s">
        <v>106</v>
      </c>
      <c r="H30" s="27">
        <v>44691</v>
      </c>
      <c r="I30" s="56"/>
    </row>
    <row r="31" spans="1:9">
      <c r="A31" s="55" t="s">
        <v>43</v>
      </c>
      <c r="B31" s="3" t="s">
        <v>15</v>
      </c>
      <c r="C31" s="23" t="s">
        <v>75</v>
      </c>
      <c r="D31" s="23">
        <v>1250</v>
      </c>
      <c r="E31" s="23">
        <v>24</v>
      </c>
      <c r="F31" s="23">
        <v>1</v>
      </c>
      <c r="G31" s="25" t="s">
        <v>106</v>
      </c>
      <c r="H31" s="27">
        <v>44691</v>
      </c>
      <c r="I31" s="56"/>
    </row>
    <row r="32" spans="1:9" hidden="1">
      <c r="A32" s="54" t="s">
        <v>35</v>
      </c>
      <c r="B32" s="6" t="s">
        <v>9</v>
      </c>
      <c r="C32" s="22" t="s">
        <v>76</v>
      </c>
      <c r="D32" s="22">
        <v>1250</v>
      </c>
      <c r="E32" s="22">
        <v>25</v>
      </c>
      <c r="F32" s="22">
        <v>12</v>
      </c>
      <c r="G32" s="26" t="s">
        <v>108</v>
      </c>
      <c r="H32" s="28">
        <v>44691</v>
      </c>
      <c r="I32" s="56" t="s">
        <v>91</v>
      </c>
    </row>
    <row r="33" spans="1:9" hidden="1">
      <c r="A33" s="54" t="s">
        <v>35</v>
      </c>
      <c r="B33" s="6" t="s">
        <v>9</v>
      </c>
      <c r="C33" s="22" t="s">
        <v>77</v>
      </c>
      <c r="D33" s="22">
        <v>1250</v>
      </c>
      <c r="E33" s="22">
        <v>25</v>
      </c>
      <c r="F33" s="22">
        <v>25</v>
      </c>
      <c r="G33" s="26" t="s">
        <v>107</v>
      </c>
      <c r="H33" s="28">
        <v>44691</v>
      </c>
      <c r="I33" s="56" t="s">
        <v>91</v>
      </c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ignoredErrors>
    <ignoredError sqref="F2 F8:F9 F29:F32 F33 F16:F28 F3:F5 F11:F15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085-AEC8-4727-B72A-B3A8F7AC7574}">
  <sheetPr codeName="Sheet4">
    <tabColor theme="8" tint="-0.249977111117893"/>
    <pageSetUpPr fitToPage="1"/>
  </sheetPr>
  <dimension ref="A1:O14"/>
  <sheetViews>
    <sheetView workbookViewId="0">
      <selection activeCell="C23" sqref="C23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8.6640625" style="19"/>
    <col min="7" max="7" width="11.08203125" style="19" bestFit="1" customWidth="1"/>
    <col min="8" max="9" width="11.4140625" style="19" bestFit="1" customWidth="1"/>
    <col min="10" max="10" width="12.5" style="19" bestFit="1" customWidth="1"/>
    <col min="11" max="11" width="11.4140625" style="19" bestFit="1" customWidth="1"/>
    <col min="12" max="12" width="8.08203125" style="19" bestFit="1" customWidth="1"/>
    <col min="13" max="16384" width="8.6640625" style="19"/>
  </cols>
  <sheetData>
    <row r="1" spans="1:15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7</v>
      </c>
      <c r="H1" s="19"/>
      <c r="I1" s="19"/>
      <c r="J1" s="19"/>
      <c r="K1" s="19"/>
    </row>
    <row r="2" spans="1:15">
      <c r="A2" s="41" t="s">
        <v>14</v>
      </c>
      <c r="B2" s="41" t="s">
        <v>15</v>
      </c>
      <c r="C2" s="41" t="s">
        <v>67</v>
      </c>
      <c r="D2" s="42">
        <v>1250</v>
      </c>
      <c r="E2" s="42">
        <f>9-2-1-1-5</f>
        <v>0</v>
      </c>
      <c r="F2" s="42">
        <v>1</v>
      </c>
      <c r="G2" s="44">
        <v>44452</v>
      </c>
      <c r="H2" s="81" t="s">
        <v>94</v>
      </c>
      <c r="I2" s="81" t="s">
        <v>95</v>
      </c>
      <c r="J2" s="81" t="s">
        <v>97</v>
      </c>
      <c r="K2" s="81" t="s">
        <v>99</v>
      </c>
      <c r="L2" s="81"/>
      <c r="M2" s="81"/>
      <c r="N2" s="81"/>
      <c r="O2" s="81"/>
    </row>
    <row r="3" spans="1:15">
      <c r="A3" s="3" t="s">
        <v>14</v>
      </c>
      <c r="B3" s="3" t="s">
        <v>15</v>
      </c>
      <c r="C3" s="3" t="s">
        <v>100</v>
      </c>
      <c r="D3" s="23">
        <v>1250</v>
      </c>
      <c r="E3" s="23">
        <f>25-10-5-2-2-3-1</f>
        <v>2</v>
      </c>
      <c r="F3" s="23">
        <v>1</v>
      </c>
      <c r="G3" s="27">
        <v>44452</v>
      </c>
      <c r="H3" s="81" t="s">
        <v>96</v>
      </c>
      <c r="I3" s="81" t="s">
        <v>99</v>
      </c>
      <c r="J3" s="81" t="s">
        <v>101</v>
      </c>
      <c r="K3" s="81" t="s">
        <v>121</v>
      </c>
      <c r="L3" s="81" t="s">
        <v>122</v>
      </c>
      <c r="M3" s="81" t="s">
        <v>131</v>
      </c>
      <c r="N3" s="81"/>
      <c r="O3" s="81"/>
    </row>
    <row r="4" spans="1:15">
      <c r="A4" s="85" t="s">
        <v>22</v>
      </c>
      <c r="B4" s="41" t="s">
        <v>15</v>
      </c>
      <c r="C4" s="41" t="s">
        <v>90</v>
      </c>
      <c r="D4" s="42">
        <v>1250</v>
      </c>
      <c r="E4" s="80">
        <f>17-10-6-1</f>
        <v>0</v>
      </c>
      <c r="F4" s="80">
        <v>1</v>
      </c>
      <c r="G4" s="44">
        <v>44705</v>
      </c>
      <c r="H4" s="81" t="s">
        <v>98</v>
      </c>
      <c r="I4" s="81" t="s">
        <v>118</v>
      </c>
      <c r="J4" s="81" t="s">
        <v>130</v>
      </c>
      <c r="K4" s="81"/>
      <c r="L4" s="81"/>
      <c r="M4" s="81"/>
      <c r="N4" s="81"/>
      <c r="O4" s="81"/>
    </row>
    <row r="5" spans="1:15">
      <c r="A5" s="15" t="s">
        <v>14</v>
      </c>
      <c r="B5" s="3" t="s">
        <v>15</v>
      </c>
      <c r="C5" s="3" t="s">
        <v>87</v>
      </c>
      <c r="D5" s="23">
        <v>1250</v>
      </c>
      <c r="E5" s="4">
        <f>18-5-5-5</f>
        <v>3</v>
      </c>
      <c r="F5" s="4">
        <v>1</v>
      </c>
      <c r="G5" s="27">
        <v>44705</v>
      </c>
      <c r="H5" s="82" t="s">
        <v>123</v>
      </c>
      <c r="I5" s="82" t="s">
        <v>140</v>
      </c>
      <c r="J5" s="82" t="s">
        <v>142</v>
      </c>
      <c r="K5" s="81"/>
      <c r="L5" s="81"/>
      <c r="M5" s="81"/>
      <c r="N5" s="81"/>
      <c r="O5" s="81"/>
    </row>
    <row r="6" spans="1:15">
      <c r="A6" s="52" t="s">
        <v>22</v>
      </c>
      <c r="B6" s="3" t="s">
        <v>125</v>
      </c>
      <c r="C6" s="3" t="s">
        <v>126</v>
      </c>
      <c r="D6" s="23">
        <v>1250</v>
      </c>
      <c r="E6" s="4">
        <v>21</v>
      </c>
      <c r="F6" s="4">
        <v>1</v>
      </c>
      <c r="G6" s="27">
        <v>44729</v>
      </c>
      <c r="H6" s="82"/>
      <c r="I6" s="81"/>
      <c r="J6" s="81"/>
      <c r="K6" s="81"/>
      <c r="L6" s="81"/>
      <c r="M6" s="81"/>
      <c r="N6" s="81"/>
      <c r="O6" s="81"/>
    </row>
    <row r="7" spans="1:15">
      <c r="A7" s="52" t="s">
        <v>43</v>
      </c>
      <c r="B7" s="3" t="s">
        <v>125</v>
      </c>
      <c r="C7" s="3" t="s">
        <v>128</v>
      </c>
      <c r="D7" s="23">
        <v>1250</v>
      </c>
      <c r="E7" s="4">
        <v>25</v>
      </c>
      <c r="F7" s="4">
        <v>1</v>
      </c>
      <c r="G7" s="27">
        <v>44729</v>
      </c>
      <c r="H7" s="82"/>
      <c r="I7" s="81"/>
      <c r="J7" s="81"/>
      <c r="K7" s="81"/>
      <c r="L7" s="81"/>
      <c r="M7" s="81"/>
      <c r="N7" s="81"/>
      <c r="O7" s="81"/>
    </row>
    <row r="8" spans="1:15">
      <c r="A8" s="41" t="s">
        <v>8</v>
      </c>
      <c r="B8" s="41" t="s">
        <v>9</v>
      </c>
      <c r="C8" s="41" t="s">
        <v>66</v>
      </c>
      <c r="D8" s="42">
        <v>1250</v>
      </c>
      <c r="E8" s="43">
        <f>2-2</f>
        <v>0</v>
      </c>
      <c r="F8" s="42">
        <v>1</v>
      </c>
      <c r="G8" s="44">
        <v>44467</v>
      </c>
      <c r="H8" s="81" t="s">
        <v>94</v>
      </c>
      <c r="I8" s="81"/>
      <c r="J8" s="81"/>
      <c r="K8" s="81"/>
      <c r="L8" s="81"/>
      <c r="M8" s="81"/>
      <c r="N8" s="81"/>
      <c r="O8" s="81"/>
    </row>
    <row r="9" spans="1:15">
      <c r="A9" s="79" t="s">
        <v>8</v>
      </c>
      <c r="B9" s="41" t="s">
        <v>9</v>
      </c>
      <c r="C9" s="41" t="s">
        <v>88</v>
      </c>
      <c r="D9" s="42">
        <v>1250</v>
      </c>
      <c r="E9" s="80">
        <f>18-1-1-2-1-8-1-3-1</f>
        <v>0</v>
      </c>
      <c r="F9" s="80">
        <v>1</v>
      </c>
      <c r="G9" s="44">
        <v>44579</v>
      </c>
      <c r="H9" s="81" t="s">
        <v>95</v>
      </c>
      <c r="I9" s="81" t="s">
        <v>97</v>
      </c>
      <c r="J9" s="81" t="s">
        <v>101</v>
      </c>
      <c r="K9" s="81" t="s">
        <v>110</v>
      </c>
      <c r="L9" s="81" t="s">
        <v>111</v>
      </c>
      <c r="M9" s="81" t="s">
        <v>112</v>
      </c>
      <c r="N9" s="81" t="s">
        <v>113</v>
      </c>
      <c r="O9" s="81" t="s">
        <v>114</v>
      </c>
    </row>
    <row r="10" spans="1:15">
      <c r="A10" s="5" t="s">
        <v>8</v>
      </c>
      <c r="B10" s="6" t="s">
        <v>9</v>
      </c>
      <c r="C10" s="6" t="s">
        <v>119</v>
      </c>
      <c r="D10" s="22">
        <v>1250</v>
      </c>
      <c r="E10" s="7">
        <f>25-10-1-1-1</f>
        <v>12</v>
      </c>
      <c r="F10" s="7">
        <v>1</v>
      </c>
      <c r="G10" s="28">
        <v>44579</v>
      </c>
      <c r="H10" s="81" t="s">
        <v>98</v>
      </c>
      <c r="I10" s="81" t="s">
        <v>131</v>
      </c>
      <c r="J10" s="81" t="s">
        <v>138</v>
      </c>
      <c r="K10" s="122" t="s">
        <v>120</v>
      </c>
      <c r="L10" s="81"/>
      <c r="M10" s="81"/>
      <c r="N10" s="81"/>
    </row>
    <row r="11" spans="1:15">
      <c r="A11" s="14" t="s">
        <v>17</v>
      </c>
      <c r="B11" s="6" t="s">
        <v>9</v>
      </c>
      <c r="C11" s="6" t="s">
        <v>21</v>
      </c>
      <c r="D11" s="22">
        <v>1250</v>
      </c>
      <c r="E11" s="7">
        <v>8</v>
      </c>
      <c r="F11" s="7">
        <v>1</v>
      </c>
      <c r="G11" s="28">
        <v>44705</v>
      </c>
      <c r="H11" s="81"/>
      <c r="I11" s="81"/>
      <c r="J11" s="81"/>
      <c r="K11" s="81"/>
      <c r="L11" s="81"/>
      <c r="M11" s="81"/>
      <c r="N11" s="81"/>
      <c r="O11" s="81"/>
    </row>
    <row r="12" spans="1:15">
      <c r="A12" s="14" t="s">
        <v>17</v>
      </c>
      <c r="B12" s="6" t="s">
        <v>9</v>
      </c>
      <c r="C12" s="6" t="s">
        <v>89</v>
      </c>
      <c r="D12" s="22">
        <v>1250</v>
      </c>
      <c r="E12" s="7">
        <v>16</v>
      </c>
      <c r="F12" s="7">
        <v>1</v>
      </c>
      <c r="G12" s="28">
        <v>44705</v>
      </c>
      <c r="H12" s="81"/>
      <c r="I12" s="81"/>
      <c r="J12" s="81"/>
      <c r="K12" s="81"/>
      <c r="L12" s="81"/>
      <c r="M12" s="81"/>
      <c r="N12" s="81"/>
      <c r="O12" s="81"/>
    </row>
    <row r="13" spans="1:15">
      <c r="A13" s="13" t="s">
        <v>57</v>
      </c>
      <c r="B13" s="45" t="s">
        <v>15</v>
      </c>
      <c r="C13" s="13" t="s">
        <v>58</v>
      </c>
      <c r="D13" s="29">
        <v>1290</v>
      </c>
      <c r="E13" s="29">
        <f>476-50</f>
        <v>426</v>
      </c>
      <c r="F13" s="29">
        <v>1</v>
      </c>
      <c r="G13" s="30">
        <v>44601</v>
      </c>
      <c r="H13" s="81"/>
      <c r="I13" s="81"/>
      <c r="J13" s="81"/>
      <c r="K13" s="81"/>
      <c r="L13" s="81"/>
      <c r="M13" s="81"/>
      <c r="N13" s="81"/>
      <c r="O13" s="81"/>
    </row>
    <row r="14" spans="1:15">
      <c r="A14" s="13" t="s">
        <v>59</v>
      </c>
      <c r="B14" s="46" t="s">
        <v>9</v>
      </c>
      <c r="C14" s="13" t="s">
        <v>60</v>
      </c>
      <c r="D14" s="29">
        <v>1290</v>
      </c>
      <c r="E14" s="29">
        <v>539</v>
      </c>
      <c r="F14" s="29">
        <v>1</v>
      </c>
      <c r="G14" s="30">
        <v>44601</v>
      </c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F422-9346-4336-9831-AB463523E90C}">
  <sheetPr codeName="Sheet5">
    <tabColor theme="7" tint="0.39997558519241921"/>
    <pageSetUpPr fitToPage="1"/>
  </sheetPr>
  <dimension ref="A1:O44"/>
  <sheetViews>
    <sheetView topLeftCell="A19" workbookViewId="0">
      <selection activeCell="C32" sqref="C32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10" style="20" bestFit="1" customWidth="1"/>
    <col min="10" max="10" width="13.6640625" style="81" bestFit="1" customWidth="1"/>
    <col min="11" max="11" width="10.75" style="19" bestFit="1" customWidth="1"/>
    <col min="12" max="13" width="10.83203125" style="19" bestFit="1" customWidth="1"/>
    <col min="14" max="14" width="13.75" style="19" bestFit="1" customWidth="1"/>
    <col min="15" max="16384" width="8.6640625" style="19"/>
  </cols>
  <sheetData>
    <row r="1" spans="1:15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 s="81"/>
      <c r="K1" s="19"/>
      <c r="L1" s="19"/>
    </row>
    <row r="2" spans="1:15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15">
      <c r="A3" s="52" t="s">
        <v>14</v>
      </c>
      <c r="B3" s="3" t="s">
        <v>15</v>
      </c>
      <c r="C3" s="3" t="s">
        <v>117</v>
      </c>
      <c r="D3" s="23">
        <v>1250</v>
      </c>
      <c r="E3" s="4">
        <v>25</v>
      </c>
      <c r="F3" s="4">
        <f>11-1-1-1-1-4-2</f>
        <v>1</v>
      </c>
      <c r="G3" s="4" t="s">
        <v>28</v>
      </c>
      <c r="H3" s="27">
        <v>44482</v>
      </c>
      <c r="I3" s="56"/>
      <c r="J3" s="82" t="s">
        <v>141</v>
      </c>
      <c r="K3" s="99" t="s">
        <v>143</v>
      </c>
      <c r="L3" s="99" t="s">
        <v>156</v>
      </c>
      <c r="M3" s="108" t="s">
        <v>162</v>
      </c>
      <c r="N3" s="81" t="s">
        <v>161</v>
      </c>
      <c r="O3" s="81" t="s">
        <v>179</v>
      </c>
    </row>
    <row r="4" spans="1:15" ht="18">
      <c r="A4" s="53" t="s">
        <v>30</v>
      </c>
      <c r="B4" s="8" t="s">
        <v>31</v>
      </c>
      <c r="C4" s="8" t="s">
        <v>32</v>
      </c>
      <c r="D4" s="24">
        <v>1250</v>
      </c>
      <c r="E4" s="9">
        <v>25</v>
      </c>
      <c r="F4" s="9">
        <v>7</v>
      </c>
      <c r="G4" s="9" t="s">
        <v>33</v>
      </c>
      <c r="H4" s="49">
        <v>44482</v>
      </c>
      <c r="I4" s="56"/>
      <c r="K4"/>
      <c r="L4"/>
    </row>
    <row r="5" spans="1:15" ht="18">
      <c r="A5" s="53" t="s">
        <v>30</v>
      </c>
      <c r="B5" s="8" t="s">
        <v>31</v>
      </c>
      <c r="C5" s="8" t="s">
        <v>34</v>
      </c>
      <c r="D5" s="24">
        <v>1250</v>
      </c>
      <c r="E5" s="9">
        <v>18</v>
      </c>
      <c r="F5" s="9">
        <v>1</v>
      </c>
      <c r="G5" s="9" t="s">
        <v>33</v>
      </c>
      <c r="H5" s="49">
        <v>44482</v>
      </c>
      <c r="I5" s="56"/>
      <c r="K5"/>
      <c r="L5"/>
    </row>
    <row r="6" spans="1:15" ht="18">
      <c r="A6" s="54" t="s">
        <v>35</v>
      </c>
      <c r="B6" s="6" t="s">
        <v>9</v>
      </c>
      <c r="C6" s="18" t="s">
        <v>137</v>
      </c>
      <c r="D6" s="22">
        <v>1250</v>
      </c>
      <c r="E6" s="10">
        <v>25</v>
      </c>
      <c r="F6" s="10">
        <f>36-7-1-4-2</f>
        <v>22</v>
      </c>
      <c r="G6" s="10" t="s">
        <v>37</v>
      </c>
      <c r="H6" s="28">
        <v>44599</v>
      </c>
      <c r="I6" s="56"/>
      <c r="J6" s="81" t="s">
        <v>159</v>
      </c>
      <c r="K6" s="81" t="s">
        <v>164</v>
      </c>
      <c r="L6"/>
    </row>
    <row r="7" spans="1:15" ht="18">
      <c r="A7" s="100" t="s">
        <v>35</v>
      </c>
      <c r="B7" s="41" t="s">
        <v>9</v>
      </c>
      <c r="C7" s="101" t="s">
        <v>38</v>
      </c>
      <c r="D7" s="42">
        <v>1250</v>
      </c>
      <c r="E7" s="103">
        <v>21</v>
      </c>
      <c r="F7" s="103">
        <f>1-1</f>
        <v>0</v>
      </c>
      <c r="G7" s="103" t="s">
        <v>37</v>
      </c>
      <c r="H7" s="44">
        <v>44599</v>
      </c>
      <c r="I7" s="84"/>
      <c r="J7" s="81" t="s">
        <v>145</v>
      </c>
      <c r="K7"/>
      <c r="L7"/>
    </row>
    <row r="8" spans="1:15" ht="18">
      <c r="A8" s="100" t="s">
        <v>35</v>
      </c>
      <c r="B8" s="41" t="s">
        <v>9</v>
      </c>
      <c r="C8" s="101" t="s">
        <v>39</v>
      </c>
      <c r="D8" s="42">
        <v>1250</v>
      </c>
      <c r="E8" s="103">
        <v>22</v>
      </c>
      <c r="F8" s="103">
        <f>1-1</f>
        <v>0</v>
      </c>
      <c r="G8" s="103" t="s">
        <v>37</v>
      </c>
      <c r="H8" s="44">
        <v>44599</v>
      </c>
      <c r="I8" s="84"/>
      <c r="J8" s="81" t="s">
        <v>145</v>
      </c>
      <c r="K8"/>
      <c r="L8"/>
    </row>
    <row r="9" spans="1:15" ht="18">
      <c r="A9" s="54" t="s">
        <v>35</v>
      </c>
      <c r="B9" s="6" t="s">
        <v>9</v>
      </c>
      <c r="C9" s="18" t="s">
        <v>40</v>
      </c>
      <c r="D9" s="22">
        <v>1250</v>
      </c>
      <c r="E9" s="10">
        <v>23</v>
      </c>
      <c r="F9" s="10">
        <v>1</v>
      </c>
      <c r="G9" s="10" t="s">
        <v>37</v>
      </c>
      <c r="H9" s="28">
        <v>44599</v>
      </c>
      <c r="I9" s="56"/>
      <c r="K9"/>
      <c r="L9"/>
    </row>
    <row r="10" spans="1:15" ht="18">
      <c r="A10" s="54" t="s">
        <v>35</v>
      </c>
      <c r="B10" s="6" t="s">
        <v>9</v>
      </c>
      <c r="C10" s="18" t="s">
        <v>42</v>
      </c>
      <c r="D10" s="22">
        <v>1250</v>
      </c>
      <c r="E10" s="10">
        <v>8</v>
      </c>
      <c r="F10" s="10">
        <v>1</v>
      </c>
      <c r="G10" s="10" t="s">
        <v>37</v>
      </c>
      <c r="H10" s="28">
        <v>44599</v>
      </c>
      <c r="I10" s="56"/>
      <c r="K10"/>
      <c r="L10"/>
    </row>
    <row r="11" spans="1:15" ht="18">
      <c r="A11" s="55" t="s">
        <v>43</v>
      </c>
      <c r="B11" s="3" t="s">
        <v>15</v>
      </c>
      <c r="C11" s="17" t="s">
        <v>127</v>
      </c>
      <c r="D11" s="23">
        <v>1250</v>
      </c>
      <c r="E11" s="11">
        <v>25</v>
      </c>
      <c r="F11" s="11">
        <f>34-1</f>
        <v>33</v>
      </c>
      <c r="G11" s="11" t="s">
        <v>45</v>
      </c>
      <c r="H11" s="27">
        <v>44599</v>
      </c>
      <c r="I11" s="56"/>
      <c r="K11"/>
      <c r="L11"/>
    </row>
    <row r="12" spans="1:15">
      <c r="A12" s="100" t="s">
        <v>43</v>
      </c>
      <c r="B12" s="41" t="s">
        <v>15</v>
      </c>
      <c r="C12" s="101" t="s">
        <v>46</v>
      </c>
      <c r="D12" s="42">
        <v>1250</v>
      </c>
      <c r="E12" s="103">
        <v>8</v>
      </c>
      <c r="F12" s="103">
        <f>1-1</f>
        <v>0</v>
      </c>
      <c r="G12" s="103" t="s">
        <v>45</v>
      </c>
      <c r="H12" s="44">
        <v>44599</v>
      </c>
      <c r="I12" s="84"/>
      <c r="J12" s="81" t="s">
        <v>173</v>
      </c>
    </row>
    <row r="13" spans="1:15">
      <c r="A13" s="55" t="s">
        <v>43</v>
      </c>
      <c r="B13" s="3" t="s">
        <v>15</v>
      </c>
      <c r="C13" s="17" t="s">
        <v>47</v>
      </c>
      <c r="D13" s="23">
        <v>1250</v>
      </c>
      <c r="E13" s="11">
        <v>25</v>
      </c>
      <c r="F13" s="11">
        <v>32</v>
      </c>
      <c r="G13" s="11" t="s">
        <v>48</v>
      </c>
      <c r="H13" s="27">
        <v>44599</v>
      </c>
      <c r="I13" s="56"/>
    </row>
    <row r="14" spans="1:15">
      <c r="A14" s="100" t="s">
        <v>43</v>
      </c>
      <c r="B14" s="41" t="s">
        <v>15</v>
      </c>
      <c r="C14" s="101" t="s">
        <v>49</v>
      </c>
      <c r="D14" s="42">
        <v>1250</v>
      </c>
      <c r="E14" s="103">
        <v>24</v>
      </c>
      <c r="F14" s="103">
        <f>1-1</f>
        <v>0</v>
      </c>
      <c r="G14" s="103" t="s">
        <v>48</v>
      </c>
      <c r="H14" s="44">
        <v>44599</v>
      </c>
      <c r="I14" s="84"/>
      <c r="J14" s="81" t="s">
        <v>173</v>
      </c>
    </row>
    <row r="15" spans="1:15">
      <c r="A15" s="100" t="s">
        <v>43</v>
      </c>
      <c r="B15" s="41" t="s">
        <v>15</v>
      </c>
      <c r="C15" s="101" t="s">
        <v>50</v>
      </c>
      <c r="D15" s="42">
        <v>1250</v>
      </c>
      <c r="E15" s="103">
        <v>22</v>
      </c>
      <c r="F15" s="103">
        <f>1-1</f>
        <v>0</v>
      </c>
      <c r="G15" s="103" t="s">
        <v>48</v>
      </c>
      <c r="H15" s="44">
        <v>44599</v>
      </c>
      <c r="I15" s="84"/>
      <c r="J15" s="81" t="s">
        <v>173</v>
      </c>
    </row>
    <row r="16" spans="1:15">
      <c r="A16" s="100" t="s">
        <v>43</v>
      </c>
      <c r="B16" s="41" t="s">
        <v>15</v>
      </c>
      <c r="C16" s="101" t="s">
        <v>147</v>
      </c>
      <c r="D16" s="42">
        <v>1250</v>
      </c>
      <c r="E16" s="103">
        <v>19</v>
      </c>
      <c r="F16" s="103">
        <f>1-1</f>
        <v>0</v>
      </c>
      <c r="G16" s="103" t="s">
        <v>48</v>
      </c>
      <c r="H16" s="44">
        <v>44599</v>
      </c>
      <c r="I16" s="84"/>
      <c r="J16" s="81" t="s">
        <v>145</v>
      </c>
    </row>
    <row r="17" spans="1:10">
      <c r="A17" s="55" t="s">
        <v>43</v>
      </c>
      <c r="B17" s="3" t="s">
        <v>15</v>
      </c>
      <c r="C17" s="17" t="s">
        <v>52</v>
      </c>
      <c r="D17" s="23">
        <v>1250</v>
      </c>
      <c r="E17" s="11">
        <v>25</v>
      </c>
      <c r="F17" s="11">
        <v>18</v>
      </c>
      <c r="G17" s="11" t="s">
        <v>53</v>
      </c>
      <c r="H17" s="27">
        <v>44599</v>
      </c>
      <c r="I17" s="56"/>
    </row>
    <row r="18" spans="1:10">
      <c r="A18" s="100" t="s">
        <v>43</v>
      </c>
      <c r="B18" s="41" t="s">
        <v>15</v>
      </c>
      <c r="C18" s="101" t="s">
        <v>54</v>
      </c>
      <c r="D18" s="42">
        <v>1250</v>
      </c>
      <c r="E18" s="103">
        <v>19</v>
      </c>
      <c r="F18" s="103">
        <f>1-1</f>
        <v>0</v>
      </c>
      <c r="G18" s="103" t="s">
        <v>53</v>
      </c>
      <c r="H18" s="44">
        <v>44599</v>
      </c>
      <c r="I18" s="84"/>
      <c r="J18" s="81" t="s">
        <v>145</v>
      </c>
    </row>
    <row r="19" spans="1:10">
      <c r="A19" s="60" t="s">
        <v>35</v>
      </c>
      <c r="B19" s="61" t="s">
        <v>9</v>
      </c>
      <c r="C19" s="62" t="s">
        <v>61</v>
      </c>
      <c r="D19" s="63">
        <v>1250</v>
      </c>
      <c r="E19" s="64">
        <v>25</v>
      </c>
      <c r="F19" s="64">
        <v>4</v>
      </c>
      <c r="G19" s="65" t="s">
        <v>55</v>
      </c>
      <c r="H19" s="66">
        <v>44621</v>
      </c>
      <c r="I19" s="56"/>
    </row>
    <row r="20" spans="1:10">
      <c r="A20" s="67" t="s">
        <v>43</v>
      </c>
      <c r="B20" s="68" t="s">
        <v>15</v>
      </c>
      <c r="C20" s="69" t="s">
        <v>62</v>
      </c>
      <c r="D20" s="70">
        <v>1250</v>
      </c>
      <c r="E20" s="71">
        <v>25</v>
      </c>
      <c r="F20" s="71">
        <v>7</v>
      </c>
      <c r="G20" s="72" t="s">
        <v>56</v>
      </c>
      <c r="H20" s="73">
        <v>44621</v>
      </c>
      <c r="I20" s="56"/>
    </row>
    <row r="21" spans="1:10">
      <c r="A21" s="100" t="s">
        <v>43</v>
      </c>
      <c r="B21" s="41" t="s">
        <v>15</v>
      </c>
      <c r="C21" s="101" t="s">
        <v>63</v>
      </c>
      <c r="D21" s="42">
        <v>1250</v>
      </c>
      <c r="E21" s="102">
        <f>20-20</f>
        <v>0</v>
      </c>
      <c r="F21" s="102">
        <v>1</v>
      </c>
      <c r="G21" s="103" t="s">
        <v>56</v>
      </c>
      <c r="H21" s="44">
        <v>44621</v>
      </c>
      <c r="I21" s="84"/>
      <c r="J21" s="81" t="s">
        <v>145</v>
      </c>
    </row>
    <row r="22" spans="1:10">
      <c r="A22" s="55" t="s">
        <v>43</v>
      </c>
      <c r="B22" s="3" t="s">
        <v>15</v>
      </c>
      <c r="C22" s="23" t="s">
        <v>70</v>
      </c>
      <c r="D22" s="23">
        <v>1250</v>
      </c>
      <c r="E22" s="23">
        <v>25</v>
      </c>
      <c r="F22" s="23">
        <v>20</v>
      </c>
      <c r="G22" s="25" t="s">
        <v>104</v>
      </c>
      <c r="H22" s="27">
        <v>44691</v>
      </c>
      <c r="I22" s="56"/>
    </row>
    <row r="23" spans="1:10">
      <c r="A23" s="55" t="s">
        <v>43</v>
      </c>
      <c r="B23" s="3" t="s">
        <v>15</v>
      </c>
      <c r="C23" s="23" t="s">
        <v>71</v>
      </c>
      <c r="D23" s="23">
        <v>1250</v>
      </c>
      <c r="E23" s="23">
        <v>25</v>
      </c>
      <c r="F23" s="23">
        <v>30</v>
      </c>
      <c r="G23" s="25" t="s">
        <v>105</v>
      </c>
      <c r="H23" s="27">
        <v>44691</v>
      </c>
      <c r="I23" s="56"/>
    </row>
    <row r="24" spans="1:10">
      <c r="A24" s="55" t="s">
        <v>43</v>
      </c>
      <c r="B24" s="3" t="s">
        <v>15</v>
      </c>
      <c r="C24" s="23" t="s">
        <v>72</v>
      </c>
      <c r="D24" s="23">
        <v>1250</v>
      </c>
      <c r="E24" s="23">
        <v>24</v>
      </c>
      <c r="F24" s="23">
        <v>1</v>
      </c>
      <c r="G24" s="25" t="s">
        <v>105</v>
      </c>
      <c r="H24" s="27">
        <v>44691</v>
      </c>
      <c r="I24" s="56"/>
    </row>
    <row r="25" spans="1:10">
      <c r="A25" s="55" t="s">
        <v>43</v>
      </c>
      <c r="B25" s="3" t="s">
        <v>15</v>
      </c>
      <c r="C25" s="23" t="s">
        <v>73</v>
      </c>
      <c r="D25" s="23">
        <v>1250</v>
      </c>
      <c r="E25" s="23">
        <v>25</v>
      </c>
      <c r="F25" s="23">
        <v>38</v>
      </c>
      <c r="G25" s="25" t="s">
        <v>106</v>
      </c>
      <c r="H25" s="27">
        <v>44691</v>
      </c>
      <c r="I25" s="56"/>
    </row>
    <row r="26" spans="1:10">
      <c r="A26" s="55" t="s">
        <v>43</v>
      </c>
      <c r="B26" s="3" t="s">
        <v>15</v>
      </c>
      <c r="C26" s="23" t="s">
        <v>74</v>
      </c>
      <c r="D26" s="23">
        <v>1250</v>
      </c>
      <c r="E26" s="23">
        <v>13</v>
      </c>
      <c r="F26" s="23">
        <v>1</v>
      </c>
      <c r="G26" s="25" t="s">
        <v>106</v>
      </c>
      <c r="H26" s="27">
        <v>44691</v>
      </c>
      <c r="I26" s="56"/>
    </row>
    <row r="27" spans="1:10">
      <c r="A27" s="55" t="s">
        <v>43</v>
      </c>
      <c r="B27" s="3" t="s">
        <v>15</v>
      </c>
      <c r="C27" s="23" t="s">
        <v>75</v>
      </c>
      <c r="D27" s="23">
        <v>1250</v>
      </c>
      <c r="E27" s="23">
        <v>24</v>
      </c>
      <c r="F27" s="23">
        <v>1</v>
      </c>
      <c r="G27" s="25" t="s">
        <v>106</v>
      </c>
      <c r="H27" s="27">
        <v>44691</v>
      </c>
      <c r="I27" s="56"/>
    </row>
    <row r="28" spans="1:10">
      <c r="A28" s="54" t="s">
        <v>35</v>
      </c>
      <c r="B28" s="6" t="s">
        <v>9</v>
      </c>
      <c r="C28" s="22" t="s">
        <v>76</v>
      </c>
      <c r="D28" s="22">
        <v>1250</v>
      </c>
      <c r="E28" s="22">
        <v>25</v>
      </c>
      <c r="F28" s="22">
        <v>12</v>
      </c>
      <c r="G28" s="26" t="s">
        <v>108</v>
      </c>
      <c r="H28" s="28">
        <v>44691</v>
      </c>
      <c r="I28" s="56" t="s">
        <v>91</v>
      </c>
    </row>
    <row r="29" spans="1:10">
      <c r="A29" s="54" t="s">
        <v>35</v>
      </c>
      <c r="B29" s="6" t="s">
        <v>9</v>
      </c>
      <c r="C29" s="22" t="s">
        <v>77</v>
      </c>
      <c r="D29" s="22">
        <v>1250</v>
      </c>
      <c r="E29" s="22">
        <v>25</v>
      </c>
      <c r="F29" s="22">
        <v>25</v>
      </c>
      <c r="G29" s="26" t="s">
        <v>107</v>
      </c>
      <c r="H29" s="28">
        <v>44691</v>
      </c>
      <c r="I29" s="56" t="s">
        <v>91</v>
      </c>
    </row>
    <row r="30" spans="1:10">
      <c r="A30" s="162" t="s">
        <v>43</v>
      </c>
      <c r="B30" s="163" t="s">
        <v>15</v>
      </c>
      <c r="C30" s="147" t="s">
        <v>258</v>
      </c>
      <c r="D30" s="147">
        <v>1250</v>
      </c>
      <c r="E30" s="147">
        <v>25</v>
      </c>
      <c r="F30" s="23">
        <v>37</v>
      </c>
      <c r="G30" s="25" t="s">
        <v>166</v>
      </c>
      <c r="H30" s="27">
        <v>44763</v>
      </c>
      <c r="I30" s="137"/>
    </row>
    <row r="31" spans="1:10">
      <c r="A31" s="162" t="s">
        <v>43</v>
      </c>
      <c r="B31" s="163" t="s">
        <v>15</v>
      </c>
      <c r="C31" s="147" t="s">
        <v>169</v>
      </c>
      <c r="D31" s="147">
        <v>1250</v>
      </c>
      <c r="E31" s="147">
        <v>6</v>
      </c>
      <c r="F31" s="23">
        <v>1</v>
      </c>
      <c r="G31" s="25" t="s">
        <v>166</v>
      </c>
      <c r="H31" s="27">
        <v>44763</v>
      </c>
      <c r="I31" s="137"/>
    </row>
    <row r="32" spans="1:10">
      <c r="A32" s="164" t="s">
        <v>43</v>
      </c>
      <c r="B32" s="165" t="s">
        <v>15</v>
      </c>
      <c r="C32" s="161" t="s">
        <v>295</v>
      </c>
      <c r="D32" s="161">
        <v>1250</v>
      </c>
      <c r="E32" s="161">
        <v>16</v>
      </c>
      <c r="F32" s="161">
        <f>1-1</f>
        <v>0</v>
      </c>
      <c r="G32" s="43" t="s">
        <v>166</v>
      </c>
      <c r="H32" s="44">
        <v>44763</v>
      </c>
      <c r="I32" s="84"/>
      <c r="J32" s="81" t="s">
        <v>182</v>
      </c>
    </row>
    <row r="33" spans="1:9">
      <c r="A33" s="162" t="s">
        <v>43</v>
      </c>
      <c r="B33" s="163" t="s">
        <v>15</v>
      </c>
      <c r="C33" s="147" t="s">
        <v>255</v>
      </c>
      <c r="D33" s="147">
        <v>1250</v>
      </c>
      <c r="E33" s="147">
        <v>16</v>
      </c>
      <c r="F33" s="147">
        <v>1</v>
      </c>
      <c r="G33" s="25" t="s">
        <v>166</v>
      </c>
      <c r="H33" s="27">
        <v>44763</v>
      </c>
      <c r="I33" s="137"/>
    </row>
    <row r="34" spans="1:9">
      <c r="A34" s="162" t="s">
        <v>43</v>
      </c>
      <c r="B34" s="163" t="s">
        <v>15</v>
      </c>
      <c r="C34" s="147" t="s">
        <v>170</v>
      </c>
      <c r="D34" s="147">
        <v>1250</v>
      </c>
      <c r="E34" s="147">
        <v>10</v>
      </c>
      <c r="F34" s="23">
        <v>1</v>
      </c>
      <c r="G34" s="25" t="s">
        <v>166</v>
      </c>
      <c r="H34" s="27">
        <v>44763</v>
      </c>
      <c r="I34" s="137"/>
    </row>
    <row r="35" spans="1:9">
      <c r="A35" s="162" t="s">
        <v>43</v>
      </c>
      <c r="B35" s="163" t="s">
        <v>15</v>
      </c>
      <c r="C35" s="147" t="s">
        <v>256</v>
      </c>
      <c r="D35" s="147">
        <v>1250</v>
      </c>
      <c r="E35" s="147">
        <v>25</v>
      </c>
      <c r="F35" s="147">
        <v>39</v>
      </c>
      <c r="G35" s="25" t="s">
        <v>167</v>
      </c>
      <c r="H35" s="27">
        <v>44763</v>
      </c>
      <c r="I35" s="137"/>
    </row>
    <row r="36" spans="1:9">
      <c r="A36" s="162" t="s">
        <v>43</v>
      </c>
      <c r="B36" s="163" t="s">
        <v>15</v>
      </c>
      <c r="C36" s="147" t="s">
        <v>253</v>
      </c>
      <c r="D36" s="147">
        <v>1250</v>
      </c>
      <c r="E36" s="147">
        <v>7</v>
      </c>
      <c r="F36" s="23">
        <v>1</v>
      </c>
      <c r="G36" s="25" t="s">
        <v>168</v>
      </c>
      <c r="H36" s="27">
        <v>44763</v>
      </c>
      <c r="I36" s="160"/>
    </row>
    <row r="37" spans="1:9">
      <c r="A37" s="18" t="s">
        <v>35</v>
      </c>
      <c r="B37" s="6" t="s">
        <v>9</v>
      </c>
      <c r="C37" s="22" t="s">
        <v>236</v>
      </c>
      <c r="D37" s="22">
        <v>1250</v>
      </c>
      <c r="E37" s="22">
        <v>15</v>
      </c>
      <c r="F37" s="22">
        <v>1</v>
      </c>
      <c r="G37" s="26" t="s">
        <v>168</v>
      </c>
      <c r="H37" s="28">
        <v>44763</v>
      </c>
      <c r="I37" s="137"/>
    </row>
    <row r="38" spans="1:9">
      <c r="A38" s="18" t="s">
        <v>35</v>
      </c>
      <c r="B38" s="6" t="s">
        <v>9</v>
      </c>
      <c r="C38" s="22" t="s">
        <v>237</v>
      </c>
      <c r="D38" s="22">
        <v>1250</v>
      </c>
      <c r="E38" s="22">
        <v>18</v>
      </c>
      <c r="F38" s="22">
        <v>1</v>
      </c>
      <c r="G38" s="26" t="s">
        <v>168</v>
      </c>
      <c r="H38" s="28">
        <v>44763</v>
      </c>
      <c r="I38" s="137"/>
    </row>
    <row r="39" spans="1:9">
      <c r="A39" s="18" t="s">
        <v>35</v>
      </c>
      <c r="B39" s="6" t="s">
        <v>9</v>
      </c>
      <c r="C39" s="22" t="s">
        <v>238</v>
      </c>
      <c r="D39" s="22">
        <v>1250</v>
      </c>
      <c r="E39" s="22">
        <v>14</v>
      </c>
      <c r="F39" s="22">
        <v>1</v>
      </c>
      <c r="G39" s="26" t="s">
        <v>168</v>
      </c>
      <c r="H39" s="28">
        <v>44763</v>
      </c>
      <c r="I39" s="137"/>
    </row>
    <row r="40" spans="1:9">
      <c r="A40" s="18" t="s">
        <v>35</v>
      </c>
      <c r="B40" s="6" t="s">
        <v>9</v>
      </c>
      <c r="C40" s="22" t="s">
        <v>239</v>
      </c>
      <c r="D40" s="22">
        <v>1250</v>
      </c>
      <c r="E40" s="22">
        <v>23</v>
      </c>
      <c r="F40" s="22">
        <v>1</v>
      </c>
      <c r="G40" s="26" t="s">
        <v>168</v>
      </c>
      <c r="H40" s="28">
        <v>44763</v>
      </c>
      <c r="I40" s="137"/>
    </row>
    <row r="41" spans="1:9">
      <c r="A41" s="18" t="s">
        <v>35</v>
      </c>
      <c r="B41" s="6" t="s">
        <v>9</v>
      </c>
      <c r="C41" s="22" t="s">
        <v>171</v>
      </c>
      <c r="D41" s="22">
        <v>1250</v>
      </c>
      <c r="E41" s="22">
        <v>5</v>
      </c>
      <c r="F41" s="22">
        <v>1</v>
      </c>
      <c r="G41" s="26" t="s">
        <v>168</v>
      </c>
      <c r="H41" s="28">
        <v>44763</v>
      </c>
      <c r="I41" s="137"/>
    </row>
    <row r="42" spans="1:9">
      <c r="A42" s="18" t="s">
        <v>35</v>
      </c>
      <c r="B42" s="6" t="s">
        <v>9</v>
      </c>
      <c r="C42" s="22" t="s">
        <v>240</v>
      </c>
      <c r="D42" s="22">
        <v>1250</v>
      </c>
      <c r="E42" s="22">
        <v>23</v>
      </c>
      <c r="F42" s="22">
        <v>1</v>
      </c>
      <c r="G42" s="26" t="s">
        <v>168</v>
      </c>
      <c r="H42" s="28">
        <v>44763</v>
      </c>
      <c r="I42" s="137"/>
    </row>
    <row r="43" spans="1:9">
      <c r="A43" s="18" t="s">
        <v>35</v>
      </c>
      <c r="B43" s="6" t="s">
        <v>9</v>
      </c>
      <c r="C43" s="22" t="s">
        <v>261</v>
      </c>
      <c r="D43" s="22">
        <v>1250</v>
      </c>
      <c r="E43" s="22">
        <v>25</v>
      </c>
      <c r="F43" s="146">
        <v>35</v>
      </c>
      <c r="G43" s="26" t="s">
        <v>168</v>
      </c>
      <c r="H43" s="28">
        <v>44763</v>
      </c>
      <c r="I43" s="137"/>
    </row>
    <row r="44" spans="1:9">
      <c r="A44" s="18" t="s">
        <v>35</v>
      </c>
      <c r="B44" s="6" t="s">
        <v>9</v>
      </c>
      <c r="C44" s="22" t="s">
        <v>171</v>
      </c>
      <c r="D44" s="22">
        <v>1250</v>
      </c>
      <c r="E44" s="22">
        <v>7</v>
      </c>
      <c r="F44" s="22">
        <v>1</v>
      </c>
      <c r="G44" s="26" t="s">
        <v>168</v>
      </c>
      <c r="H44" s="28">
        <v>44763</v>
      </c>
      <c r="I44" s="2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ignoredErrors>
    <ignoredError sqref="F4:F5 F9:F11 F17 F19:F29 F2 F44 F13 F30 F32:F33 F35 F37:F43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AD03-1129-4F13-89BB-6BC6F6B51AC5}">
  <sheetPr codeName="Sheet6">
    <tabColor theme="8" tint="-0.249977111117893"/>
    <pageSetUpPr fitToPage="1"/>
  </sheetPr>
  <dimension ref="A1:O26"/>
  <sheetViews>
    <sheetView topLeftCell="B1" workbookViewId="0">
      <selection activeCell="C4" sqref="C4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8.6640625" style="19"/>
    <col min="7" max="7" width="11.08203125" style="19" bestFit="1" customWidth="1"/>
    <col min="8" max="9" width="11.5" style="19" bestFit="1" customWidth="1"/>
    <col min="10" max="10" width="12.6640625" style="19" customWidth="1"/>
    <col min="11" max="12" width="13.6640625" style="19" bestFit="1" customWidth="1"/>
    <col min="13" max="16384" width="8.6640625" style="19"/>
  </cols>
  <sheetData>
    <row r="1" spans="1:15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7</v>
      </c>
      <c r="H1" s="19"/>
      <c r="I1" s="19"/>
      <c r="J1" s="19"/>
      <c r="K1" s="19"/>
    </row>
    <row r="2" spans="1:15" ht="18">
      <c r="A2" s="41" t="s">
        <v>14</v>
      </c>
      <c r="B2" s="41" t="s">
        <v>15</v>
      </c>
      <c r="C2" s="41" t="s">
        <v>100</v>
      </c>
      <c r="D2" s="42">
        <v>1250</v>
      </c>
      <c r="E2" s="42">
        <f>25-10-5-2-2-3-1-2</f>
        <v>0</v>
      </c>
      <c r="F2" s="42">
        <v>1</v>
      </c>
      <c r="G2" s="44">
        <v>44452</v>
      </c>
      <c r="H2" s="99" t="s">
        <v>146</v>
      </c>
      <c r="I2"/>
      <c r="J2"/>
      <c r="K2"/>
      <c r="L2"/>
      <c r="M2"/>
      <c r="N2" s="81"/>
      <c r="O2" s="81"/>
    </row>
    <row r="3" spans="1:15" ht="18">
      <c r="A3" s="85" t="s">
        <v>14</v>
      </c>
      <c r="B3" s="41" t="s">
        <v>15</v>
      </c>
      <c r="C3" s="41" t="s">
        <v>87</v>
      </c>
      <c r="D3" s="42">
        <v>1250</v>
      </c>
      <c r="E3" s="80">
        <f>3-1-1-1</f>
        <v>0</v>
      </c>
      <c r="F3" s="80">
        <v>1</v>
      </c>
      <c r="G3" s="44">
        <v>44705</v>
      </c>
      <c r="H3" s="99" t="s">
        <v>152</v>
      </c>
      <c r="I3" s="99" t="s">
        <v>153</v>
      </c>
      <c r="J3" s="124" t="s">
        <v>192</v>
      </c>
      <c r="K3" s="106" t="s">
        <v>155</v>
      </c>
      <c r="L3"/>
      <c r="M3"/>
      <c r="N3" s="81"/>
      <c r="O3" s="81"/>
    </row>
    <row r="4" spans="1:15" ht="18">
      <c r="A4" s="52" t="s">
        <v>22</v>
      </c>
      <c r="B4" s="3" t="s">
        <v>125</v>
      </c>
      <c r="C4" s="3" t="s">
        <v>126</v>
      </c>
      <c r="D4" s="23">
        <v>1250</v>
      </c>
      <c r="E4" s="4">
        <f>21-15-5</f>
        <v>1</v>
      </c>
      <c r="F4" s="4">
        <v>1</v>
      </c>
      <c r="G4" s="27">
        <v>44729</v>
      </c>
      <c r="H4" s="99" t="s">
        <v>144</v>
      </c>
      <c r="I4" s="107" t="s">
        <v>155</v>
      </c>
      <c r="J4" s="106" t="s">
        <v>160</v>
      </c>
      <c r="K4"/>
      <c r="L4"/>
      <c r="M4"/>
      <c r="N4" s="81"/>
      <c r="O4" s="81"/>
    </row>
    <row r="5" spans="1:15" ht="18">
      <c r="A5" s="111" t="s">
        <v>43</v>
      </c>
      <c r="B5" s="112" t="s">
        <v>125</v>
      </c>
      <c r="C5" s="112" t="s">
        <v>128</v>
      </c>
      <c r="D5" s="113">
        <v>1250</v>
      </c>
      <c r="E5" s="114">
        <f>25-2-6-13-2-2</f>
        <v>0</v>
      </c>
      <c r="F5" s="114">
        <v>1</v>
      </c>
      <c r="G5" s="115">
        <v>44729</v>
      </c>
      <c r="H5" s="99" t="s">
        <v>163</v>
      </c>
      <c r="I5" s="99" t="s">
        <v>165</v>
      </c>
      <c r="J5" s="81" t="s">
        <v>172</v>
      </c>
      <c r="K5" s="81" t="s">
        <v>178</v>
      </c>
      <c r="L5" s="98" t="s">
        <v>181</v>
      </c>
      <c r="M5"/>
      <c r="N5" s="81"/>
      <c r="O5" s="81"/>
    </row>
    <row r="6" spans="1:15" ht="18">
      <c r="A6" s="104" t="s">
        <v>43</v>
      </c>
      <c r="B6" s="3" t="s">
        <v>15</v>
      </c>
      <c r="C6" s="17" t="s">
        <v>151</v>
      </c>
      <c r="D6" s="23">
        <v>1250</v>
      </c>
      <c r="E6" s="123">
        <f>19-16-2</f>
        <v>1</v>
      </c>
      <c r="F6" s="11">
        <v>1</v>
      </c>
      <c r="G6" s="27">
        <v>44748</v>
      </c>
      <c r="H6" s="99" t="s">
        <v>150</v>
      </c>
      <c r="I6" s="107" t="s">
        <v>160</v>
      </c>
      <c r="J6"/>
      <c r="K6"/>
      <c r="L6"/>
      <c r="M6"/>
      <c r="N6" s="81"/>
      <c r="O6" s="81"/>
    </row>
    <row r="7" spans="1:15" ht="18">
      <c r="A7" s="104" t="s">
        <v>43</v>
      </c>
      <c r="B7" s="3" t="s">
        <v>15</v>
      </c>
      <c r="C7" s="17" t="s">
        <v>54</v>
      </c>
      <c r="D7" s="23">
        <v>1250</v>
      </c>
      <c r="E7" s="123">
        <f>19-1</f>
        <v>18</v>
      </c>
      <c r="F7" s="11">
        <v>1</v>
      </c>
      <c r="G7" s="27">
        <v>44748</v>
      </c>
      <c r="H7" s="124" t="s">
        <v>154</v>
      </c>
      <c r="I7"/>
      <c r="J7"/>
      <c r="K7"/>
      <c r="L7"/>
      <c r="M7"/>
      <c r="N7" s="81"/>
      <c r="O7" s="81"/>
    </row>
    <row r="8" spans="1:15" ht="18">
      <c r="A8" s="104" t="s">
        <v>43</v>
      </c>
      <c r="B8" s="3" t="s">
        <v>15</v>
      </c>
      <c r="C8" s="17" t="s">
        <v>46</v>
      </c>
      <c r="D8" s="23">
        <v>1250</v>
      </c>
      <c r="E8" s="123">
        <v>8</v>
      </c>
      <c r="F8" s="11">
        <v>1</v>
      </c>
      <c r="G8" s="27">
        <v>44764</v>
      </c>
      <c r="H8"/>
      <c r="I8"/>
      <c r="J8"/>
      <c r="K8"/>
      <c r="L8"/>
      <c r="M8"/>
      <c r="N8" s="81"/>
      <c r="O8" s="81"/>
    </row>
    <row r="9" spans="1:15" ht="18">
      <c r="A9" s="104" t="s">
        <v>43</v>
      </c>
      <c r="B9" s="3" t="s">
        <v>15</v>
      </c>
      <c r="C9" s="17" t="s">
        <v>174</v>
      </c>
      <c r="D9" s="23">
        <v>1250</v>
      </c>
      <c r="E9" s="123">
        <v>24</v>
      </c>
      <c r="F9" s="11">
        <v>1</v>
      </c>
      <c r="G9" s="27">
        <v>44764</v>
      </c>
      <c r="H9"/>
      <c r="I9"/>
      <c r="J9"/>
      <c r="K9"/>
      <c r="L9"/>
      <c r="M9"/>
      <c r="N9" s="81"/>
      <c r="O9" s="81"/>
    </row>
    <row r="10" spans="1:15" ht="18">
      <c r="A10" s="104" t="s">
        <v>43</v>
      </c>
      <c r="B10" s="3" t="s">
        <v>15</v>
      </c>
      <c r="C10" s="17" t="s">
        <v>175</v>
      </c>
      <c r="D10" s="23">
        <v>1250</v>
      </c>
      <c r="E10" s="123">
        <v>22</v>
      </c>
      <c r="F10" s="11">
        <v>1</v>
      </c>
      <c r="G10" s="27">
        <v>44764</v>
      </c>
      <c r="H10"/>
      <c r="I10"/>
      <c r="J10"/>
      <c r="K10"/>
      <c r="L10"/>
      <c r="M10"/>
      <c r="N10" s="81"/>
      <c r="O10" s="81"/>
    </row>
    <row r="11" spans="1:15" ht="18">
      <c r="A11" s="5" t="s">
        <v>8</v>
      </c>
      <c r="B11" s="6" t="s">
        <v>9</v>
      </c>
      <c r="C11" s="6" t="s">
        <v>119</v>
      </c>
      <c r="D11" s="22">
        <v>1250</v>
      </c>
      <c r="E11" s="127">
        <f>12-1-1-5-2</f>
        <v>3</v>
      </c>
      <c r="F11" s="7">
        <v>1</v>
      </c>
      <c r="G11" s="28">
        <v>44579</v>
      </c>
      <c r="H11" s="99" t="s">
        <v>153</v>
      </c>
      <c r="I11" s="98" t="s">
        <v>157</v>
      </c>
      <c r="J11" s="99" t="s">
        <v>158</v>
      </c>
      <c r="K11" s="124" t="s">
        <v>193</v>
      </c>
      <c r="L11"/>
      <c r="M11"/>
      <c r="N11" s="81"/>
      <c r="O11" s="81"/>
    </row>
    <row r="12" spans="1:15">
      <c r="A12" s="85" t="s">
        <v>17</v>
      </c>
      <c r="B12" s="41" t="s">
        <v>9</v>
      </c>
      <c r="C12" s="41" t="s">
        <v>176</v>
      </c>
      <c r="D12" s="42">
        <v>1250</v>
      </c>
      <c r="E12" s="80">
        <f>8-6-2</f>
        <v>0</v>
      </c>
      <c r="F12" s="80">
        <v>1</v>
      </c>
      <c r="G12" s="44">
        <v>44705</v>
      </c>
      <c r="H12" s="125" t="s">
        <v>165</v>
      </c>
      <c r="I12" s="128" t="s">
        <v>177</v>
      </c>
      <c r="J12" s="81"/>
      <c r="K12" s="98"/>
      <c r="L12" s="81"/>
      <c r="M12" s="81"/>
      <c r="N12" s="81"/>
      <c r="O12" s="81"/>
    </row>
    <row r="13" spans="1:15">
      <c r="A13" s="14" t="s">
        <v>17</v>
      </c>
      <c r="B13" s="6" t="s">
        <v>9</v>
      </c>
      <c r="C13" s="6" t="s">
        <v>89</v>
      </c>
      <c r="D13" s="22">
        <v>1250</v>
      </c>
      <c r="E13" s="127">
        <f>16-2-1-2</f>
        <v>11</v>
      </c>
      <c r="F13" s="7">
        <v>1</v>
      </c>
      <c r="G13" s="28">
        <v>44705</v>
      </c>
      <c r="H13" s="125" t="s">
        <v>178</v>
      </c>
      <c r="I13" s="125" t="s">
        <v>180</v>
      </c>
      <c r="J13" s="126" t="s">
        <v>181</v>
      </c>
      <c r="K13" s="81"/>
      <c r="L13" s="81"/>
      <c r="M13" s="81"/>
      <c r="N13" s="81"/>
      <c r="O13" s="81"/>
    </row>
    <row r="14" spans="1:15">
      <c r="A14" s="105" t="s">
        <v>35</v>
      </c>
      <c r="B14" s="6" t="s">
        <v>9</v>
      </c>
      <c r="C14" s="18" t="s">
        <v>38</v>
      </c>
      <c r="D14" s="22">
        <v>1250</v>
      </c>
      <c r="E14" s="121">
        <v>21</v>
      </c>
      <c r="F14" s="10">
        <v>1</v>
      </c>
      <c r="G14" s="28">
        <v>44748</v>
      </c>
      <c r="H14" s="81"/>
      <c r="I14" s="81"/>
      <c r="J14" s="81"/>
      <c r="K14" s="81"/>
      <c r="L14" s="81"/>
      <c r="M14" s="81"/>
      <c r="N14" s="81"/>
      <c r="O14" s="81"/>
    </row>
    <row r="15" spans="1:15">
      <c r="A15" s="105" t="s">
        <v>35</v>
      </c>
      <c r="B15" s="6" t="s">
        <v>9</v>
      </c>
      <c r="C15" s="18" t="s">
        <v>39</v>
      </c>
      <c r="D15" s="22">
        <v>1250</v>
      </c>
      <c r="E15" s="121">
        <v>22</v>
      </c>
      <c r="F15" s="10">
        <v>1</v>
      </c>
      <c r="G15" s="28">
        <v>44748</v>
      </c>
      <c r="H15" s="81"/>
      <c r="I15" s="81"/>
      <c r="J15" s="81"/>
      <c r="K15" s="81"/>
      <c r="L15" s="81"/>
      <c r="M15" s="81"/>
      <c r="N15" s="81"/>
      <c r="O15" s="81"/>
    </row>
    <row r="16" spans="1:15">
      <c r="A16" s="13" t="s">
        <v>57</v>
      </c>
      <c r="B16" s="45" t="s">
        <v>15</v>
      </c>
      <c r="C16" s="13" t="s">
        <v>58</v>
      </c>
      <c r="D16" s="29">
        <v>1290</v>
      </c>
      <c r="E16" s="29">
        <f>476-50</f>
        <v>426</v>
      </c>
      <c r="F16" s="29">
        <v>1</v>
      </c>
      <c r="G16" s="30">
        <v>44601</v>
      </c>
      <c r="H16" s="81"/>
      <c r="I16" s="81"/>
      <c r="J16" s="81"/>
      <c r="K16" s="81"/>
      <c r="L16" s="81"/>
      <c r="M16" s="81"/>
      <c r="N16" s="81"/>
      <c r="O16" s="81"/>
    </row>
    <row r="17" spans="1:12">
      <c r="A17" s="13" t="s">
        <v>59</v>
      </c>
      <c r="B17" s="46" t="s">
        <v>9</v>
      </c>
      <c r="C17" s="13" t="s">
        <v>60</v>
      </c>
      <c r="D17" s="29">
        <v>1290</v>
      </c>
      <c r="E17" s="29">
        <v>539</v>
      </c>
      <c r="F17" s="29">
        <v>1</v>
      </c>
      <c r="G17" s="30">
        <v>44601</v>
      </c>
    </row>
    <row r="18" spans="1:12">
      <c r="A18" s="109" t="s">
        <v>43</v>
      </c>
      <c r="B18" s="41" t="s">
        <v>15</v>
      </c>
      <c r="C18" s="101" t="s">
        <v>63</v>
      </c>
      <c r="D18" s="42">
        <v>1250</v>
      </c>
      <c r="E18" s="102">
        <f>20-10-10</f>
        <v>0</v>
      </c>
      <c r="F18" s="102">
        <v>1</v>
      </c>
      <c r="G18" s="110">
        <v>44747</v>
      </c>
      <c r="H18" s="82" t="s">
        <v>148</v>
      </c>
      <c r="I18" s="99" t="s">
        <v>149</v>
      </c>
    </row>
    <row r="21" spans="1:12" ht="18">
      <c r="E21"/>
      <c r="F21"/>
      <c r="G21"/>
    </row>
    <row r="22" spans="1:12" ht="18">
      <c r="A22" s="5" t="s">
        <v>8</v>
      </c>
      <c r="B22"/>
      <c r="C22"/>
      <c r="D22"/>
      <c r="E22"/>
      <c r="F22"/>
      <c r="G22"/>
      <c r="H22"/>
      <c r="I22"/>
      <c r="J22"/>
      <c r="K22"/>
      <c r="L22" s="122"/>
    </row>
    <row r="23" spans="1:12" ht="18">
      <c r="A23" s="14" t="s">
        <v>17</v>
      </c>
      <c r="B23"/>
      <c r="C23"/>
      <c r="D23"/>
      <c r="E23"/>
      <c r="F23"/>
      <c r="G23"/>
      <c r="H23"/>
      <c r="I23"/>
      <c r="J23"/>
      <c r="K23"/>
    </row>
    <row r="24" spans="1:12" ht="18">
      <c r="A24" s="14" t="s">
        <v>17</v>
      </c>
      <c r="B24"/>
      <c r="C24"/>
      <c r="D24"/>
      <c r="E24"/>
      <c r="F24"/>
      <c r="G24"/>
      <c r="H24"/>
      <c r="I24"/>
      <c r="J24"/>
      <c r="K24"/>
    </row>
    <row r="25" spans="1:12" ht="18">
      <c r="E25"/>
      <c r="F25"/>
      <c r="G25"/>
    </row>
    <row r="26" spans="1:12" ht="18">
      <c r="E26"/>
      <c r="F26"/>
      <c r="G26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F9DB-A7F6-44B1-BC94-457F0C0AF69E}">
  <sheetPr codeName="Sheet7">
    <tabColor theme="7" tint="0.39997558519241921"/>
    <pageSetUpPr fitToPage="1"/>
  </sheetPr>
  <dimension ref="A1:U41"/>
  <sheetViews>
    <sheetView workbookViewId="0">
      <selection activeCell="H9" sqref="H9:H27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24.9140625" style="20" bestFit="1" customWidth="1"/>
    <col min="10" max="10" width="13.6640625" style="81" bestFit="1" customWidth="1"/>
    <col min="11" max="12" width="14.25" style="99" bestFit="1" customWidth="1"/>
    <col min="13" max="13" width="10.83203125" style="99" bestFit="1" customWidth="1"/>
    <col min="14" max="15" width="7.33203125" style="99" bestFit="1" customWidth="1"/>
    <col min="16" max="19" width="8.6640625" style="19"/>
    <col min="20" max="20" width="10.83203125" style="19" bestFit="1" customWidth="1"/>
    <col min="21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 s="81"/>
      <c r="K1" s="99"/>
      <c r="L1" s="99"/>
      <c r="M1" s="99"/>
      <c r="N1" s="99"/>
      <c r="O1" s="99"/>
    </row>
    <row r="2" spans="1:21" hidden="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21">
      <c r="A3" s="116" t="s">
        <v>14</v>
      </c>
      <c r="B3" s="117" t="s">
        <v>15</v>
      </c>
      <c r="C3" s="117" t="s">
        <v>117</v>
      </c>
      <c r="D3" s="118">
        <v>1250</v>
      </c>
      <c r="E3" s="119">
        <v>25</v>
      </c>
      <c r="F3" s="119">
        <f>1-1</f>
        <v>0</v>
      </c>
      <c r="G3" s="119" t="s">
        <v>28</v>
      </c>
      <c r="H3" s="120">
        <v>44482</v>
      </c>
      <c r="I3" s="136"/>
      <c r="J3" s="81" t="s">
        <v>186</v>
      </c>
    </row>
    <row r="4" spans="1:21" hidden="1">
      <c r="A4" s="53" t="s">
        <v>30</v>
      </c>
      <c r="B4" s="8" t="s">
        <v>31</v>
      </c>
      <c r="C4" s="8" t="s">
        <v>32</v>
      </c>
      <c r="D4" s="24">
        <v>1250</v>
      </c>
      <c r="E4" s="9">
        <v>25</v>
      </c>
      <c r="F4" s="9">
        <v>7</v>
      </c>
      <c r="G4" s="9" t="s">
        <v>33</v>
      </c>
      <c r="H4" s="49">
        <v>44482</v>
      </c>
      <c r="I4" s="56"/>
    </row>
    <row r="5" spans="1:21" hidden="1">
      <c r="A5" s="53" t="s">
        <v>30</v>
      </c>
      <c r="B5" s="8" t="s">
        <v>31</v>
      </c>
      <c r="C5" s="8" t="s">
        <v>34</v>
      </c>
      <c r="D5" s="24">
        <v>1250</v>
      </c>
      <c r="E5" s="9">
        <v>18</v>
      </c>
      <c r="F5" s="9">
        <v>1</v>
      </c>
      <c r="G5" s="9" t="s">
        <v>33</v>
      </c>
      <c r="H5" s="49">
        <v>44482</v>
      </c>
      <c r="I5" s="56"/>
    </row>
    <row r="6" spans="1:21" hidden="1">
      <c r="A6" s="54" t="s">
        <v>35</v>
      </c>
      <c r="B6" s="6" t="s">
        <v>9</v>
      </c>
      <c r="C6" s="18" t="s">
        <v>137</v>
      </c>
      <c r="D6" s="22">
        <v>1250</v>
      </c>
      <c r="E6" s="10">
        <v>25</v>
      </c>
      <c r="F6" s="141">
        <f>22-1-1-14-2-1</f>
        <v>3</v>
      </c>
      <c r="G6" s="10" t="s">
        <v>37</v>
      </c>
      <c r="H6" s="28">
        <v>44599</v>
      </c>
      <c r="I6" s="137"/>
      <c r="J6" s="81" t="s">
        <v>183</v>
      </c>
      <c r="K6" s="99" t="s">
        <v>195</v>
      </c>
      <c r="L6" s="99" t="s">
        <v>203</v>
      </c>
      <c r="M6" s="98" t="s">
        <v>209</v>
      </c>
      <c r="N6" s="99" t="s">
        <v>222</v>
      </c>
    </row>
    <row r="7" spans="1:21" hidden="1">
      <c r="A7" s="54" t="s">
        <v>35</v>
      </c>
      <c r="B7" s="6" t="s">
        <v>9</v>
      </c>
      <c r="C7" s="18" t="s">
        <v>40</v>
      </c>
      <c r="D7" s="22">
        <v>1250</v>
      </c>
      <c r="E7" s="10">
        <v>23</v>
      </c>
      <c r="F7" s="10">
        <v>1</v>
      </c>
      <c r="G7" s="10" t="s">
        <v>37</v>
      </c>
      <c r="H7" s="28">
        <v>44599</v>
      </c>
      <c r="I7" s="137"/>
    </row>
    <row r="8" spans="1:21" hidden="1">
      <c r="A8" s="129" t="s">
        <v>35</v>
      </c>
      <c r="B8" s="130" t="s">
        <v>9</v>
      </c>
      <c r="C8" s="131" t="s">
        <v>42</v>
      </c>
      <c r="D8" s="132">
        <v>1250</v>
      </c>
      <c r="E8" s="133">
        <v>8</v>
      </c>
      <c r="F8" s="133">
        <f>1-1</f>
        <v>0</v>
      </c>
      <c r="G8" s="133" t="s">
        <v>37</v>
      </c>
      <c r="H8" s="134">
        <v>44599</v>
      </c>
      <c r="I8" s="138"/>
      <c r="J8" s="81" t="s">
        <v>212</v>
      </c>
    </row>
    <row r="9" spans="1:21">
      <c r="A9" s="55" t="s">
        <v>43</v>
      </c>
      <c r="B9" s="3" t="s">
        <v>15</v>
      </c>
      <c r="C9" s="17" t="s">
        <v>127</v>
      </c>
      <c r="D9" s="23">
        <v>1250</v>
      </c>
      <c r="E9" s="11">
        <v>25</v>
      </c>
      <c r="F9" s="142">
        <f>33-1-1-1-1-1-1-2-3-5-2-1-1</f>
        <v>13</v>
      </c>
      <c r="G9" s="11" t="s">
        <v>45</v>
      </c>
      <c r="H9" s="27">
        <v>44599</v>
      </c>
      <c r="I9" s="137"/>
      <c r="J9" s="81" t="s">
        <v>185</v>
      </c>
      <c r="K9" s="99" t="s">
        <v>189</v>
      </c>
      <c r="L9" s="99" t="s">
        <v>195</v>
      </c>
      <c r="M9" s="99" t="s">
        <v>198</v>
      </c>
      <c r="N9" s="99" t="s">
        <v>199</v>
      </c>
      <c r="O9" s="99" t="s">
        <v>200</v>
      </c>
      <c r="P9" s="81" t="s">
        <v>201</v>
      </c>
      <c r="Q9" s="81" t="s">
        <v>205</v>
      </c>
      <c r="R9" s="81" t="s">
        <v>208</v>
      </c>
      <c r="S9" s="81" t="s">
        <v>213</v>
      </c>
      <c r="T9" s="81" t="s">
        <v>214</v>
      </c>
      <c r="U9" s="82" t="s">
        <v>219</v>
      </c>
    </row>
    <row r="10" spans="1:21">
      <c r="A10" s="55" t="s">
        <v>43</v>
      </c>
      <c r="B10" s="3" t="s">
        <v>15</v>
      </c>
      <c r="C10" s="17" t="s">
        <v>47</v>
      </c>
      <c r="D10" s="23">
        <v>1250</v>
      </c>
      <c r="E10" s="11">
        <v>25</v>
      </c>
      <c r="F10" s="11">
        <v>32</v>
      </c>
      <c r="G10" s="11" t="s">
        <v>48</v>
      </c>
      <c r="H10" s="27">
        <v>44599</v>
      </c>
      <c r="I10" s="137"/>
    </row>
    <row r="11" spans="1:21">
      <c r="A11" s="55" t="s">
        <v>43</v>
      </c>
      <c r="B11" s="3" t="s">
        <v>15</v>
      </c>
      <c r="C11" s="17" t="s">
        <v>52</v>
      </c>
      <c r="D11" s="23">
        <v>1250</v>
      </c>
      <c r="E11" s="11">
        <v>25</v>
      </c>
      <c r="F11" s="11">
        <v>18</v>
      </c>
      <c r="G11" s="11" t="s">
        <v>53</v>
      </c>
      <c r="H11" s="27">
        <v>44599</v>
      </c>
      <c r="I11" s="137"/>
    </row>
    <row r="12" spans="1:21" hidden="1">
      <c r="A12" s="60" t="s">
        <v>35</v>
      </c>
      <c r="B12" s="61" t="s">
        <v>9</v>
      </c>
      <c r="C12" s="62" t="s">
        <v>61</v>
      </c>
      <c r="D12" s="63">
        <v>1250</v>
      </c>
      <c r="E12" s="64">
        <v>25</v>
      </c>
      <c r="F12" s="64">
        <v>4</v>
      </c>
      <c r="G12" s="65" t="s">
        <v>55</v>
      </c>
      <c r="H12" s="66">
        <v>44621</v>
      </c>
      <c r="I12" s="137"/>
    </row>
    <row r="13" spans="1:21">
      <c r="A13" s="67" t="s">
        <v>43</v>
      </c>
      <c r="B13" s="68" t="s">
        <v>15</v>
      </c>
      <c r="C13" s="69" t="s">
        <v>62</v>
      </c>
      <c r="D13" s="70">
        <v>1250</v>
      </c>
      <c r="E13" s="71">
        <v>25</v>
      </c>
      <c r="F13" s="71">
        <v>7</v>
      </c>
      <c r="G13" s="72" t="s">
        <v>56</v>
      </c>
      <c r="H13" s="73">
        <v>44621</v>
      </c>
      <c r="I13" s="137"/>
    </row>
    <row r="14" spans="1:21">
      <c r="A14" s="55" t="s">
        <v>43</v>
      </c>
      <c r="B14" s="3" t="s">
        <v>15</v>
      </c>
      <c r="C14" s="23" t="s">
        <v>70</v>
      </c>
      <c r="D14" s="23">
        <v>1250</v>
      </c>
      <c r="E14" s="23">
        <v>25</v>
      </c>
      <c r="F14" s="23">
        <v>20</v>
      </c>
      <c r="G14" s="25" t="s">
        <v>104</v>
      </c>
      <c r="H14" s="27">
        <v>44691</v>
      </c>
      <c r="I14" s="137"/>
    </row>
    <row r="15" spans="1:21">
      <c r="A15" s="55" t="s">
        <v>43</v>
      </c>
      <c r="B15" s="3" t="s">
        <v>15</v>
      </c>
      <c r="C15" s="23" t="s">
        <v>71</v>
      </c>
      <c r="D15" s="23">
        <v>1250</v>
      </c>
      <c r="E15" s="23">
        <v>25</v>
      </c>
      <c r="F15" s="23">
        <v>30</v>
      </c>
      <c r="G15" s="25" t="s">
        <v>105</v>
      </c>
      <c r="H15" s="27">
        <v>44691</v>
      </c>
      <c r="I15" s="137"/>
    </row>
    <row r="16" spans="1:21">
      <c r="A16" s="55" t="s">
        <v>43</v>
      </c>
      <c r="B16" s="3" t="s">
        <v>15</v>
      </c>
      <c r="C16" s="23" t="s">
        <v>228</v>
      </c>
      <c r="D16" s="23">
        <v>1250</v>
      </c>
      <c r="E16" s="23">
        <v>24</v>
      </c>
      <c r="F16" s="169">
        <v>1</v>
      </c>
      <c r="G16" s="25" t="s">
        <v>105</v>
      </c>
      <c r="H16" s="27">
        <v>44691</v>
      </c>
      <c r="I16" s="137"/>
    </row>
    <row r="17" spans="1:15">
      <c r="A17" s="55" t="s">
        <v>43</v>
      </c>
      <c r="B17" s="3" t="s">
        <v>15</v>
      </c>
      <c r="C17" s="23" t="s">
        <v>73</v>
      </c>
      <c r="D17" s="23">
        <v>1250</v>
      </c>
      <c r="E17" s="23">
        <v>25</v>
      </c>
      <c r="F17" s="23">
        <v>38</v>
      </c>
      <c r="G17" s="25" t="s">
        <v>106</v>
      </c>
      <c r="H17" s="27">
        <v>44691</v>
      </c>
      <c r="I17" s="137"/>
    </row>
    <row r="18" spans="1:15">
      <c r="A18" s="55" t="s">
        <v>43</v>
      </c>
      <c r="B18" s="3" t="s">
        <v>15</v>
      </c>
      <c r="C18" s="23" t="s">
        <v>74</v>
      </c>
      <c r="D18" s="23">
        <v>1250</v>
      </c>
      <c r="E18" s="23">
        <v>13</v>
      </c>
      <c r="F18" s="23">
        <v>1</v>
      </c>
      <c r="G18" s="25" t="s">
        <v>106</v>
      </c>
      <c r="H18" s="27">
        <v>44691</v>
      </c>
      <c r="I18" s="137"/>
    </row>
    <row r="19" spans="1:15">
      <c r="A19" s="55" t="s">
        <v>43</v>
      </c>
      <c r="B19" s="3" t="s">
        <v>15</v>
      </c>
      <c r="C19" s="23" t="s">
        <v>241</v>
      </c>
      <c r="D19" s="23">
        <v>1250</v>
      </c>
      <c r="E19" s="23">
        <v>24</v>
      </c>
      <c r="F19" s="169">
        <v>1</v>
      </c>
      <c r="G19" s="25" t="s">
        <v>106</v>
      </c>
      <c r="H19" s="27">
        <v>44691</v>
      </c>
      <c r="I19" s="137"/>
    </row>
    <row r="20" spans="1:15" hidden="1">
      <c r="A20" s="54" t="s">
        <v>35</v>
      </c>
      <c r="B20" s="6" t="s">
        <v>9</v>
      </c>
      <c r="C20" s="22" t="s">
        <v>76</v>
      </c>
      <c r="D20" s="22">
        <v>1250</v>
      </c>
      <c r="E20" s="22">
        <v>25</v>
      </c>
      <c r="F20" s="22">
        <v>12</v>
      </c>
      <c r="G20" s="26" t="s">
        <v>108</v>
      </c>
      <c r="H20" s="28">
        <v>44691</v>
      </c>
      <c r="I20" s="137" t="s">
        <v>91</v>
      </c>
    </row>
    <row r="21" spans="1:15" hidden="1">
      <c r="A21" s="54" t="s">
        <v>35</v>
      </c>
      <c r="B21" s="6" t="s">
        <v>9</v>
      </c>
      <c r="C21" s="22" t="s">
        <v>77</v>
      </c>
      <c r="D21" s="22">
        <v>1250</v>
      </c>
      <c r="E21" s="22">
        <v>25</v>
      </c>
      <c r="F21" s="22">
        <v>25</v>
      </c>
      <c r="G21" s="26" t="s">
        <v>107</v>
      </c>
      <c r="H21" s="28">
        <v>44691</v>
      </c>
      <c r="I21" s="137" t="s">
        <v>91</v>
      </c>
    </row>
    <row r="22" spans="1:15">
      <c r="A22" s="162" t="s">
        <v>43</v>
      </c>
      <c r="B22" s="163" t="s">
        <v>15</v>
      </c>
      <c r="C22" s="147" t="s">
        <v>258</v>
      </c>
      <c r="D22" s="147">
        <v>1250</v>
      </c>
      <c r="E22" s="147">
        <v>25</v>
      </c>
      <c r="F22" s="23">
        <v>37</v>
      </c>
      <c r="G22" s="25" t="s">
        <v>166</v>
      </c>
      <c r="H22" s="27">
        <v>44763</v>
      </c>
      <c r="I22" s="137"/>
    </row>
    <row r="23" spans="1:15">
      <c r="A23" s="162" t="s">
        <v>43</v>
      </c>
      <c r="B23" s="163" t="s">
        <v>15</v>
      </c>
      <c r="C23" s="147" t="s">
        <v>169</v>
      </c>
      <c r="D23" s="147">
        <v>1250</v>
      </c>
      <c r="E23" s="147">
        <v>6</v>
      </c>
      <c r="F23" s="23">
        <v>1</v>
      </c>
      <c r="G23" s="25" t="s">
        <v>166</v>
      </c>
      <c r="H23" s="27">
        <v>44763</v>
      </c>
      <c r="I23" s="137"/>
    </row>
    <row r="24" spans="1:15" s="81" customFormat="1">
      <c r="A24" s="162" t="s">
        <v>43</v>
      </c>
      <c r="B24" s="163" t="s">
        <v>15</v>
      </c>
      <c r="C24" s="147" t="s">
        <v>299</v>
      </c>
      <c r="D24" s="147">
        <v>1250</v>
      </c>
      <c r="E24" s="147">
        <v>16</v>
      </c>
      <c r="F24" s="147">
        <v>1</v>
      </c>
      <c r="G24" s="25" t="s">
        <v>166</v>
      </c>
      <c r="H24" s="27">
        <v>44763</v>
      </c>
      <c r="I24" s="137"/>
      <c r="K24" s="99"/>
      <c r="L24" s="99"/>
      <c r="M24" s="99"/>
      <c r="N24" s="99"/>
      <c r="O24" s="99"/>
    </row>
    <row r="25" spans="1:15" s="81" customFormat="1">
      <c r="A25" s="162" t="s">
        <v>43</v>
      </c>
      <c r="B25" s="163" t="s">
        <v>15</v>
      </c>
      <c r="C25" s="147" t="s">
        <v>170</v>
      </c>
      <c r="D25" s="147">
        <v>1250</v>
      </c>
      <c r="E25" s="147">
        <v>10</v>
      </c>
      <c r="F25" s="23">
        <v>1</v>
      </c>
      <c r="G25" s="25" t="s">
        <v>166</v>
      </c>
      <c r="H25" s="27">
        <v>44763</v>
      </c>
      <c r="I25" s="137"/>
      <c r="K25" s="99"/>
      <c r="L25" s="99"/>
      <c r="M25" s="99"/>
      <c r="N25" s="99"/>
      <c r="O25" s="99"/>
    </row>
    <row r="26" spans="1:15" s="81" customFormat="1">
      <c r="A26" s="162" t="s">
        <v>43</v>
      </c>
      <c r="B26" s="163" t="s">
        <v>15</v>
      </c>
      <c r="C26" s="147" t="s">
        <v>256</v>
      </c>
      <c r="D26" s="147">
        <v>1250</v>
      </c>
      <c r="E26" s="147">
        <v>25</v>
      </c>
      <c r="F26" s="147">
        <v>39</v>
      </c>
      <c r="G26" s="25" t="s">
        <v>167</v>
      </c>
      <c r="H26" s="27">
        <v>44763</v>
      </c>
      <c r="I26" s="137"/>
      <c r="K26" s="99"/>
      <c r="L26" s="99"/>
      <c r="M26" s="99"/>
      <c r="N26" s="99"/>
      <c r="O26" s="99"/>
    </row>
    <row r="27" spans="1:15" s="81" customFormat="1">
      <c r="A27" s="162" t="s">
        <v>43</v>
      </c>
      <c r="B27" s="163" t="s">
        <v>15</v>
      </c>
      <c r="C27" s="147" t="s">
        <v>253</v>
      </c>
      <c r="D27" s="147">
        <v>1250</v>
      </c>
      <c r="E27" s="147">
        <v>7</v>
      </c>
      <c r="F27" s="169">
        <v>1</v>
      </c>
      <c r="G27" s="25" t="s">
        <v>168</v>
      </c>
      <c r="H27" s="27">
        <v>44763</v>
      </c>
      <c r="I27" s="160"/>
      <c r="K27" s="99"/>
      <c r="L27" s="99"/>
      <c r="M27" s="99"/>
      <c r="N27" s="99"/>
      <c r="O27" s="99"/>
    </row>
    <row r="28" spans="1:15" s="81" customFormat="1" hidden="1">
      <c r="A28" s="18" t="s">
        <v>35</v>
      </c>
      <c r="B28" s="6" t="s">
        <v>9</v>
      </c>
      <c r="C28" s="22" t="s">
        <v>236</v>
      </c>
      <c r="D28" s="22">
        <v>1250</v>
      </c>
      <c r="E28" s="22">
        <v>15</v>
      </c>
      <c r="F28" s="22">
        <v>1</v>
      </c>
      <c r="G28" s="26" t="s">
        <v>168</v>
      </c>
      <c r="H28" s="28">
        <v>44763</v>
      </c>
      <c r="I28" s="137"/>
      <c r="K28" s="99"/>
      <c r="L28" s="99"/>
      <c r="M28" s="99"/>
      <c r="N28" s="99"/>
      <c r="O28" s="99"/>
    </row>
    <row r="29" spans="1:15" s="81" customFormat="1" hidden="1">
      <c r="A29" s="18" t="s">
        <v>35</v>
      </c>
      <c r="B29" s="6" t="s">
        <v>9</v>
      </c>
      <c r="C29" s="22" t="s">
        <v>237</v>
      </c>
      <c r="D29" s="22">
        <v>1250</v>
      </c>
      <c r="E29" s="22">
        <v>18</v>
      </c>
      <c r="F29" s="22">
        <v>1</v>
      </c>
      <c r="G29" s="26" t="s">
        <v>168</v>
      </c>
      <c r="H29" s="28">
        <v>44763</v>
      </c>
      <c r="I29" s="137"/>
      <c r="K29" s="99"/>
      <c r="L29" s="99"/>
      <c r="M29" s="99"/>
      <c r="N29" s="99"/>
      <c r="O29" s="99"/>
    </row>
    <row r="30" spans="1:15" s="81" customFormat="1" hidden="1">
      <c r="A30" s="18" t="s">
        <v>35</v>
      </c>
      <c r="B30" s="6" t="s">
        <v>9</v>
      </c>
      <c r="C30" s="22" t="s">
        <v>238</v>
      </c>
      <c r="D30" s="22">
        <v>1250</v>
      </c>
      <c r="E30" s="22">
        <v>14</v>
      </c>
      <c r="F30" s="22">
        <v>1</v>
      </c>
      <c r="G30" s="26" t="s">
        <v>168</v>
      </c>
      <c r="H30" s="28">
        <v>44763</v>
      </c>
      <c r="I30" s="137"/>
      <c r="K30" s="99"/>
      <c r="L30" s="99"/>
      <c r="M30" s="99"/>
      <c r="N30" s="99"/>
      <c r="O30" s="99"/>
    </row>
    <row r="31" spans="1:15" s="81" customFormat="1" hidden="1">
      <c r="A31" s="18" t="s">
        <v>35</v>
      </c>
      <c r="B31" s="6" t="s">
        <v>9</v>
      </c>
      <c r="C31" s="22" t="s">
        <v>239</v>
      </c>
      <c r="D31" s="22">
        <v>1250</v>
      </c>
      <c r="E31" s="22">
        <v>23</v>
      </c>
      <c r="F31" s="22">
        <v>1</v>
      </c>
      <c r="G31" s="26" t="s">
        <v>168</v>
      </c>
      <c r="H31" s="28">
        <v>44763</v>
      </c>
      <c r="I31" s="137"/>
      <c r="K31" s="99"/>
      <c r="L31" s="99"/>
      <c r="M31" s="99"/>
      <c r="N31" s="99"/>
      <c r="O31" s="99"/>
    </row>
    <row r="32" spans="1:15" s="81" customFormat="1" hidden="1">
      <c r="A32" s="18" t="s">
        <v>35</v>
      </c>
      <c r="B32" s="6" t="s">
        <v>9</v>
      </c>
      <c r="C32" s="22" t="s">
        <v>171</v>
      </c>
      <c r="D32" s="22">
        <v>1250</v>
      </c>
      <c r="E32" s="22">
        <v>5</v>
      </c>
      <c r="F32" s="22">
        <v>1</v>
      </c>
      <c r="G32" s="26" t="s">
        <v>168</v>
      </c>
      <c r="H32" s="28">
        <v>44763</v>
      </c>
      <c r="I32" s="137"/>
      <c r="K32" s="99"/>
      <c r="L32" s="99"/>
      <c r="M32" s="99"/>
      <c r="N32" s="99"/>
      <c r="O32" s="99"/>
    </row>
    <row r="33" spans="1:15" s="81" customFormat="1" hidden="1">
      <c r="A33" s="18" t="s">
        <v>35</v>
      </c>
      <c r="B33" s="6" t="s">
        <v>9</v>
      </c>
      <c r="C33" s="22" t="s">
        <v>240</v>
      </c>
      <c r="D33" s="22">
        <v>1250</v>
      </c>
      <c r="E33" s="22">
        <v>23</v>
      </c>
      <c r="F33" s="22">
        <v>1</v>
      </c>
      <c r="G33" s="26" t="s">
        <v>168</v>
      </c>
      <c r="H33" s="28">
        <v>44763</v>
      </c>
      <c r="I33" s="137"/>
      <c r="K33" s="99"/>
      <c r="L33" s="99"/>
      <c r="M33" s="99"/>
      <c r="N33" s="99"/>
      <c r="O33" s="99"/>
    </row>
    <row r="34" spans="1:15" hidden="1">
      <c r="A34" s="18" t="s">
        <v>35</v>
      </c>
      <c r="B34" s="6" t="s">
        <v>9</v>
      </c>
      <c r="C34" s="22" t="s">
        <v>261</v>
      </c>
      <c r="D34" s="22">
        <v>1250</v>
      </c>
      <c r="E34" s="22">
        <v>25</v>
      </c>
      <c r="F34" s="146">
        <v>35</v>
      </c>
      <c r="G34" s="26" t="s">
        <v>168</v>
      </c>
      <c r="H34" s="28">
        <v>44763</v>
      </c>
      <c r="I34" s="137"/>
    </row>
    <row r="35" spans="1:15" hidden="1">
      <c r="A35" s="18" t="s">
        <v>35</v>
      </c>
      <c r="B35" s="6" t="s">
        <v>9</v>
      </c>
      <c r="C35" s="22" t="s">
        <v>171</v>
      </c>
      <c r="D35" s="22">
        <v>1250</v>
      </c>
      <c r="E35" s="22">
        <v>7</v>
      </c>
      <c r="F35" s="22">
        <v>1</v>
      </c>
      <c r="G35" s="26" t="s">
        <v>168</v>
      </c>
      <c r="H35" s="28">
        <v>44763</v>
      </c>
      <c r="I35" s="29"/>
    </row>
    <row r="36" spans="1:15">
      <c r="I36" s="19"/>
    </row>
    <row r="37" spans="1:15">
      <c r="I37" s="19"/>
    </row>
    <row r="38" spans="1:15" ht="18">
      <c r="H38"/>
      <c r="I38"/>
      <c r="J38"/>
    </row>
    <row r="39" spans="1:15" ht="18">
      <c r="H39"/>
      <c r="I39"/>
      <c r="J39"/>
    </row>
    <row r="40" spans="1:15" ht="18">
      <c r="H40"/>
      <c r="I40"/>
      <c r="J40"/>
    </row>
    <row r="41" spans="1:15" ht="18">
      <c r="H41"/>
      <c r="I41"/>
      <c r="J41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E781-8546-4E3A-BC5C-0F3BC1F2CE54}">
  <sheetPr codeName="Sheet8">
    <tabColor theme="8" tint="-0.249977111117893"/>
    <pageSetUpPr fitToPage="1"/>
  </sheetPr>
  <dimension ref="A1:O18"/>
  <sheetViews>
    <sheetView workbookViewId="0">
      <selection activeCell="D18" sqref="D18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8.6640625" style="19"/>
    <col min="7" max="7" width="11.08203125" style="19" bestFit="1" customWidth="1"/>
    <col min="8" max="8" width="11.5" style="99" bestFit="1" customWidth="1"/>
    <col min="9" max="9" width="10.83203125" style="99" bestFit="1" customWidth="1"/>
    <col min="10" max="10" width="10.08203125" style="99" bestFit="1" customWidth="1"/>
    <col min="11" max="12" width="8.08203125" style="99" bestFit="1" customWidth="1"/>
    <col min="13" max="16384" width="8.6640625" style="19"/>
  </cols>
  <sheetData>
    <row r="1" spans="1:15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7</v>
      </c>
      <c r="H1" s="99"/>
      <c r="I1" s="99"/>
      <c r="J1" s="99"/>
      <c r="K1" s="99"/>
      <c r="L1" s="99"/>
    </row>
    <row r="2" spans="1:15" ht="18">
      <c r="A2" s="83" t="s">
        <v>22</v>
      </c>
      <c r="B2" s="41" t="s">
        <v>125</v>
      </c>
      <c r="C2" s="41" t="s">
        <v>126</v>
      </c>
      <c r="D2" s="42">
        <v>1250</v>
      </c>
      <c r="E2" s="80">
        <f>1-1</f>
        <v>0</v>
      </c>
      <c r="F2" s="80">
        <v>1</v>
      </c>
      <c r="G2" s="44">
        <v>44729</v>
      </c>
      <c r="H2" s="107" t="s">
        <v>184</v>
      </c>
      <c r="M2"/>
      <c r="N2" s="81"/>
      <c r="O2" s="81"/>
    </row>
    <row r="3" spans="1:15" ht="18">
      <c r="A3" s="109" t="s">
        <v>43</v>
      </c>
      <c r="B3" s="41" t="s">
        <v>15</v>
      </c>
      <c r="C3" s="101" t="s">
        <v>151</v>
      </c>
      <c r="D3" s="42">
        <v>1250</v>
      </c>
      <c r="E3" s="103">
        <f>19-16-2-1</f>
        <v>0</v>
      </c>
      <c r="F3" s="103">
        <v>1</v>
      </c>
      <c r="G3" s="44">
        <v>44748</v>
      </c>
      <c r="H3" s="99" t="s">
        <v>204</v>
      </c>
      <c r="M3"/>
      <c r="N3" s="81"/>
      <c r="O3" s="81"/>
    </row>
    <row r="4" spans="1:15" ht="18">
      <c r="A4" s="109" t="s">
        <v>43</v>
      </c>
      <c r="B4" s="41" t="s">
        <v>15</v>
      </c>
      <c r="C4" s="101" t="s">
        <v>54</v>
      </c>
      <c r="D4" s="42">
        <v>1250</v>
      </c>
      <c r="E4" s="103">
        <f>18-3-6-3-6</f>
        <v>0</v>
      </c>
      <c r="F4" s="103">
        <v>1</v>
      </c>
      <c r="G4" s="44">
        <v>44748</v>
      </c>
      <c r="H4" s="99" t="s">
        <v>187</v>
      </c>
      <c r="I4" s="99" t="s">
        <v>191</v>
      </c>
      <c r="J4" s="99" t="s">
        <v>194</v>
      </c>
      <c r="K4" s="99" t="s">
        <v>211</v>
      </c>
      <c r="M4"/>
      <c r="N4" s="81"/>
      <c r="O4" s="81"/>
    </row>
    <row r="5" spans="1:15" ht="18">
      <c r="A5" s="109" t="s">
        <v>43</v>
      </c>
      <c r="B5" s="41" t="s">
        <v>15</v>
      </c>
      <c r="C5" s="101" t="s">
        <v>46</v>
      </c>
      <c r="D5" s="42">
        <v>1250</v>
      </c>
      <c r="E5" s="103">
        <f>8-7-1</f>
        <v>0</v>
      </c>
      <c r="F5" s="103">
        <v>1</v>
      </c>
      <c r="G5" s="44">
        <v>44764</v>
      </c>
      <c r="H5" s="99" t="s">
        <v>202</v>
      </c>
      <c r="I5" s="99" t="s">
        <v>216</v>
      </c>
      <c r="M5"/>
      <c r="N5" s="81"/>
      <c r="O5" s="81"/>
    </row>
    <row r="6" spans="1:15" ht="18">
      <c r="A6" s="104" t="s">
        <v>43</v>
      </c>
      <c r="B6" s="3" t="s">
        <v>15</v>
      </c>
      <c r="C6" s="17" t="s">
        <v>49</v>
      </c>
      <c r="D6" s="23">
        <v>1250</v>
      </c>
      <c r="E6" s="11">
        <f>24-7</f>
        <v>17</v>
      </c>
      <c r="F6" s="11">
        <v>1</v>
      </c>
      <c r="G6" s="27">
        <v>44764</v>
      </c>
      <c r="H6" s="99" t="s">
        <v>218</v>
      </c>
      <c r="M6"/>
      <c r="N6" s="81"/>
      <c r="O6" s="81"/>
    </row>
    <row r="7" spans="1:15">
      <c r="A7" s="109" t="s">
        <v>43</v>
      </c>
      <c r="B7" s="41" t="s">
        <v>15</v>
      </c>
      <c r="C7" s="101" t="s">
        <v>50</v>
      </c>
      <c r="D7" s="42">
        <v>1250</v>
      </c>
      <c r="E7" s="103">
        <f>22-7-1-10-2-1-1</f>
        <v>0</v>
      </c>
      <c r="F7" s="103">
        <v>1</v>
      </c>
      <c r="G7" s="44">
        <v>44764</v>
      </c>
      <c r="H7" s="99" t="s">
        <v>207</v>
      </c>
      <c r="I7" s="99" t="s">
        <v>215</v>
      </c>
      <c r="J7" s="99" t="s">
        <v>217</v>
      </c>
      <c r="K7" s="99" t="s">
        <v>220</v>
      </c>
      <c r="L7" s="99" t="s">
        <v>223</v>
      </c>
      <c r="M7" s="107" t="s">
        <v>232</v>
      </c>
      <c r="N7" s="81"/>
      <c r="O7" s="81"/>
    </row>
    <row r="8" spans="1:15" ht="18">
      <c r="A8" s="79" t="s">
        <v>8</v>
      </c>
      <c r="B8" s="41" t="s">
        <v>9</v>
      </c>
      <c r="C8" s="41" t="s">
        <v>119</v>
      </c>
      <c r="D8" s="42">
        <v>1250</v>
      </c>
      <c r="E8" s="80">
        <f>3-1-1-1</f>
        <v>0</v>
      </c>
      <c r="F8" s="80">
        <v>1</v>
      </c>
      <c r="G8" s="44">
        <v>44579</v>
      </c>
      <c r="H8" s="107" t="s">
        <v>184</v>
      </c>
      <c r="I8" s="99" t="s">
        <v>216</v>
      </c>
      <c r="J8" s="99" t="s">
        <v>221</v>
      </c>
      <c r="M8"/>
      <c r="N8" s="81"/>
      <c r="O8" s="81"/>
    </row>
    <row r="9" spans="1:15">
      <c r="A9" s="85" t="s">
        <v>17</v>
      </c>
      <c r="B9" s="41" t="s">
        <v>9</v>
      </c>
      <c r="C9" s="41" t="s">
        <v>89</v>
      </c>
      <c r="D9" s="42">
        <v>1250</v>
      </c>
      <c r="E9" s="80">
        <f>11-3-4-2-2</f>
        <v>0</v>
      </c>
      <c r="F9" s="80">
        <v>1</v>
      </c>
      <c r="G9" s="44">
        <v>44705</v>
      </c>
      <c r="H9" s="107" t="s">
        <v>187</v>
      </c>
      <c r="I9" s="99" t="s">
        <v>188</v>
      </c>
      <c r="J9" s="99" t="s">
        <v>190</v>
      </c>
      <c r="K9" s="99" t="s">
        <v>220</v>
      </c>
      <c r="M9" s="81"/>
      <c r="N9" s="81"/>
      <c r="O9" s="81"/>
    </row>
    <row r="10" spans="1:15">
      <c r="A10" s="105" t="s">
        <v>35</v>
      </c>
      <c r="B10" s="6" t="s">
        <v>9</v>
      </c>
      <c r="C10" s="18" t="s">
        <v>38</v>
      </c>
      <c r="D10" s="22">
        <v>1250</v>
      </c>
      <c r="E10" s="135">
        <v>9</v>
      </c>
      <c r="F10" s="10">
        <v>1</v>
      </c>
      <c r="G10" s="28">
        <v>44748</v>
      </c>
      <c r="H10" s="99" t="s">
        <v>194</v>
      </c>
      <c r="I10" s="99" t="s">
        <v>206</v>
      </c>
      <c r="J10" s="99" t="s">
        <v>210</v>
      </c>
      <c r="K10" s="99" t="s">
        <v>223</v>
      </c>
      <c r="M10" s="81"/>
      <c r="N10" s="81"/>
      <c r="O10" s="81"/>
    </row>
    <row r="11" spans="1:15">
      <c r="A11" s="105" t="s">
        <v>35</v>
      </c>
      <c r="B11" s="6" t="s">
        <v>9</v>
      </c>
      <c r="C11" s="18" t="s">
        <v>39</v>
      </c>
      <c r="D11" s="22">
        <v>1250</v>
      </c>
      <c r="E11" s="10">
        <v>22</v>
      </c>
      <c r="F11" s="10">
        <v>1</v>
      </c>
      <c r="G11" s="28">
        <v>44748</v>
      </c>
      <c r="M11" s="81"/>
      <c r="N11" s="81"/>
      <c r="O11" s="81"/>
    </row>
    <row r="12" spans="1:15">
      <c r="A12" s="13" t="s">
        <v>57</v>
      </c>
      <c r="B12" s="45" t="s">
        <v>15</v>
      </c>
      <c r="C12" s="13" t="s">
        <v>58</v>
      </c>
      <c r="D12" s="29">
        <v>1290</v>
      </c>
      <c r="E12" s="29">
        <f>426-300-5</f>
        <v>121</v>
      </c>
      <c r="F12" s="29">
        <v>1</v>
      </c>
      <c r="G12" s="30">
        <v>44601</v>
      </c>
      <c r="H12" s="99" t="s">
        <v>196</v>
      </c>
      <c r="I12" s="99" t="s">
        <v>231</v>
      </c>
      <c r="M12" s="81"/>
      <c r="N12" s="81"/>
      <c r="O12" s="81"/>
    </row>
    <row r="13" spans="1:15">
      <c r="A13" s="13" t="s">
        <v>59</v>
      </c>
      <c r="B13" s="46" t="s">
        <v>9</v>
      </c>
      <c r="C13" s="13" t="s">
        <v>60</v>
      </c>
      <c r="D13" s="29">
        <v>1290</v>
      </c>
      <c r="E13" s="29">
        <f>539-100</f>
        <v>439</v>
      </c>
      <c r="F13" s="29">
        <v>1</v>
      </c>
      <c r="G13" s="30">
        <v>44601</v>
      </c>
      <c r="H13" s="99" t="s">
        <v>197</v>
      </c>
    </row>
    <row r="16" spans="1:15" ht="18">
      <c r="E16"/>
      <c r="F16"/>
      <c r="G16"/>
    </row>
    <row r="17" spans="5:7" ht="18">
      <c r="E17"/>
      <c r="F17"/>
      <c r="G17"/>
    </row>
    <row r="18" spans="5:7" ht="18">
      <c r="E18"/>
      <c r="F18"/>
      <c r="G18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B7F6-F9E9-4B2F-856F-B7DB28930AEF}">
  <sheetPr codeName="Sheet9">
    <tabColor theme="7" tint="0.39997558519241921"/>
    <pageSetUpPr fitToPage="1"/>
  </sheetPr>
  <dimension ref="A1:U57"/>
  <sheetViews>
    <sheetView topLeftCell="A20" workbookViewId="0">
      <selection activeCell="E37" sqref="E37:E48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12.9140625" style="99" bestFit="1" customWidth="1"/>
    <col min="11" max="11" width="11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  <c r="J2" s="19"/>
    </row>
    <row r="3" spans="1:2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  <c r="J3" s="19" t="s">
        <v>229</v>
      </c>
    </row>
    <row r="4" spans="1:2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  <c r="J4" s="19" t="s">
        <v>224</v>
      </c>
    </row>
    <row r="5" spans="1:21">
      <c r="A5" s="54" t="s">
        <v>35</v>
      </c>
      <c r="B5" s="6" t="s">
        <v>9</v>
      </c>
      <c r="C5" s="18" t="s">
        <v>137</v>
      </c>
      <c r="D5" s="22">
        <v>1250</v>
      </c>
      <c r="E5" s="10">
        <v>25</v>
      </c>
      <c r="F5" s="141">
        <f>3-1-1</f>
        <v>1</v>
      </c>
      <c r="G5" s="10" t="s">
        <v>37</v>
      </c>
      <c r="H5" s="28">
        <v>44599</v>
      </c>
      <c r="I5" s="137"/>
      <c r="J5" s="81" t="s">
        <v>235</v>
      </c>
      <c r="K5" s="99" t="s">
        <v>248</v>
      </c>
    </row>
    <row r="6" spans="1:21">
      <c r="A6" s="129" t="s">
        <v>35</v>
      </c>
      <c r="B6" s="130" t="s">
        <v>9</v>
      </c>
      <c r="C6" s="131" t="s">
        <v>40</v>
      </c>
      <c r="D6" s="132">
        <v>1250</v>
      </c>
      <c r="E6" s="133">
        <v>23</v>
      </c>
      <c r="F6" s="133">
        <f>1-1</f>
        <v>0</v>
      </c>
      <c r="G6" s="133" t="s">
        <v>37</v>
      </c>
      <c r="H6" s="134">
        <v>44599</v>
      </c>
      <c r="I6" s="138"/>
      <c r="J6" s="81" t="s">
        <v>229</v>
      </c>
    </row>
    <row r="7" spans="1:21">
      <c r="A7" s="55" t="s">
        <v>43</v>
      </c>
      <c r="B7" s="3" t="s">
        <v>15</v>
      </c>
      <c r="C7" s="17" t="s">
        <v>127</v>
      </c>
      <c r="D7" s="23">
        <v>1250</v>
      </c>
      <c r="E7" s="11">
        <v>25</v>
      </c>
      <c r="F7" s="142">
        <f>13-1-1-1-1</f>
        <v>9</v>
      </c>
      <c r="G7" s="11" t="s">
        <v>45</v>
      </c>
      <c r="H7" s="27">
        <v>44599</v>
      </c>
      <c r="I7" s="137"/>
      <c r="J7" s="81" t="s">
        <v>224</v>
      </c>
      <c r="K7" s="99" t="s">
        <v>243</v>
      </c>
      <c r="L7" s="99" t="s">
        <v>245</v>
      </c>
      <c r="M7" s="99" t="s">
        <v>248</v>
      </c>
    </row>
    <row r="8" spans="1:21">
      <c r="A8" s="55" t="s">
        <v>43</v>
      </c>
      <c r="B8" s="3" t="s">
        <v>15</v>
      </c>
      <c r="C8" s="17" t="s">
        <v>47</v>
      </c>
      <c r="D8" s="23">
        <v>1250</v>
      </c>
      <c r="E8" s="11">
        <v>25</v>
      </c>
      <c r="F8" s="11">
        <v>32</v>
      </c>
      <c r="G8" s="11" t="s">
        <v>48</v>
      </c>
      <c r="H8" s="27">
        <v>44599</v>
      </c>
      <c r="I8" s="137"/>
      <c r="J8" s="19"/>
    </row>
    <row r="9" spans="1:21">
      <c r="A9" s="55" t="s">
        <v>43</v>
      </c>
      <c r="B9" s="3" t="s">
        <v>15</v>
      </c>
      <c r="C9" s="17" t="s">
        <v>52</v>
      </c>
      <c r="D9" s="23">
        <v>1250</v>
      </c>
      <c r="E9" s="11">
        <v>25</v>
      </c>
      <c r="F9" s="11">
        <v>18</v>
      </c>
      <c r="G9" s="11" t="s">
        <v>53</v>
      </c>
      <c r="H9" s="27">
        <v>44599</v>
      </c>
      <c r="I9" s="137"/>
      <c r="J9" s="19"/>
    </row>
    <row r="10" spans="1:21">
      <c r="A10" s="60" t="s">
        <v>35</v>
      </c>
      <c r="B10" s="61" t="s">
        <v>9</v>
      </c>
      <c r="C10" s="62" t="s">
        <v>61</v>
      </c>
      <c r="D10" s="63">
        <v>1250</v>
      </c>
      <c r="E10" s="64">
        <v>25</v>
      </c>
      <c r="F10" s="64">
        <v>4</v>
      </c>
      <c r="G10" s="65" t="s">
        <v>55</v>
      </c>
      <c r="H10" s="66">
        <v>44621</v>
      </c>
      <c r="I10" s="137"/>
      <c r="J10" s="19"/>
    </row>
    <row r="11" spans="1:21">
      <c r="A11" s="67" t="s">
        <v>43</v>
      </c>
      <c r="B11" s="68" t="s">
        <v>15</v>
      </c>
      <c r="C11" s="69" t="s">
        <v>62</v>
      </c>
      <c r="D11" s="70">
        <v>1250</v>
      </c>
      <c r="E11" s="71">
        <v>25</v>
      </c>
      <c r="F11" s="71">
        <v>7</v>
      </c>
      <c r="G11" s="72" t="s">
        <v>56</v>
      </c>
      <c r="H11" s="73">
        <v>44621</v>
      </c>
      <c r="I11" s="137"/>
      <c r="J11" s="19"/>
    </row>
    <row r="12" spans="1:21">
      <c r="A12" s="55" t="s">
        <v>43</v>
      </c>
      <c r="B12" s="3" t="s">
        <v>15</v>
      </c>
      <c r="C12" s="23" t="s">
        <v>70</v>
      </c>
      <c r="D12" s="23">
        <v>1250</v>
      </c>
      <c r="E12" s="23">
        <v>25</v>
      </c>
      <c r="F12" s="23">
        <v>20</v>
      </c>
      <c r="G12" s="25" t="s">
        <v>104</v>
      </c>
      <c r="H12" s="27">
        <v>44691</v>
      </c>
      <c r="I12" s="137"/>
      <c r="J12" s="19"/>
    </row>
    <row r="13" spans="1:21">
      <c r="A13" s="55" t="s">
        <v>43</v>
      </c>
      <c r="B13" s="3" t="s">
        <v>15</v>
      </c>
      <c r="C13" s="23" t="s">
        <v>71</v>
      </c>
      <c r="D13" s="23">
        <v>1250</v>
      </c>
      <c r="E13" s="23">
        <v>25</v>
      </c>
      <c r="F13" s="23">
        <v>30</v>
      </c>
      <c r="G13" s="25" t="s">
        <v>105</v>
      </c>
      <c r="H13" s="27">
        <v>44691</v>
      </c>
      <c r="I13" s="137"/>
      <c r="J13" s="19"/>
    </row>
    <row r="14" spans="1:21">
      <c r="A14" s="129" t="s">
        <v>43</v>
      </c>
      <c r="B14" s="130" t="s">
        <v>15</v>
      </c>
      <c r="C14" s="132" t="s">
        <v>72</v>
      </c>
      <c r="D14" s="132">
        <v>1250</v>
      </c>
      <c r="E14" s="132">
        <v>24</v>
      </c>
      <c r="F14" s="133">
        <f>1-1</f>
        <v>0</v>
      </c>
      <c r="G14" s="139" t="s">
        <v>105</v>
      </c>
      <c r="H14" s="134">
        <v>44691</v>
      </c>
      <c r="I14" s="138"/>
      <c r="J14" s="81" t="s">
        <v>229</v>
      </c>
    </row>
    <row r="15" spans="1:21">
      <c r="A15" s="55" t="s">
        <v>43</v>
      </c>
      <c r="B15" s="3" t="s">
        <v>15</v>
      </c>
      <c r="C15" s="23" t="s">
        <v>73</v>
      </c>
      <c r="D15" s="23">
        <v>1250</v>
      </c>
      <c r="E15" s="23">
        <v>25</v>
      </c>
      <c r="F15" s="23">
        <v>38</v>
      </c>
      <c r="G15" s="25" t="s">
        <v>106</v>
      </c>
      <c r="H15" s="27">
        <v>44691</v>
      </c>
      <c r="I15" s="137"/>
      <c r="J15" s="19"/>
    </row>
    <row r="16" spans="1:21">
      <c r="A16" s="55" t="s">
        <v>43</v>
      </c>
      <c r="B16" s="3" t="s">
        <v>15</v>
      </c>
      <c r="C16" s="23" t="s">
        <v>74</v>
      </c>
      <c r="D16" s="23">
        <v>1250</v>
      </c>
      <c r="E16" s="23">
        <v>13</v>
      </c>
      <c r="F16" s="23">
        <v>1</v>
      </c>
      <c r="G16" s="25" t="s">
        <v>106</v>
      </c>
      <c r="H16" s="27">
        <v>44691</v>
      </c>
      <c r="I16" s="137"/>
      <c r="J16" s="19"/>
    </row>
    <row r="17" spans="1:21">
      <c r="A17" s="129" t="s">
        <v>43</v>
      </c>
      <c r="B17" s="130" t="s">
        <v>15</v>
      </c>
      <c r="C17" s="132" t="s">
        <v>75</v>
      </c>
      <c r="D17" s="132">
        <v>1250</v>
      </c>
      <c r="E17" s="132">
        <v>24</v>
      </c>
      <c r="F17" s="133">
        <f>1-1</f>
        <v>0</v>
      </c>
      <c r="G17" s="139" t="s">
        <v>106</v>
      </c>
      <c r="H17" s="134">
        <v>44691</v>
      </c>
      <c r="I17" s="138"/>
      <c r="J17" s="81" t="s">
        <v>229</v>
      </c>
    </row>
    <row r="18" spans="1:21">
      <c r="A18" s="54" t="s">
        <v>35</v>
      </c>
      <c r="B18" s="6" t="s">
        <v>9</v>
      </c>
      <c r="C18" s="22" t="s">
        <v>76</v>
      </c>
      <c r="D18" s="22">
        <v>1250</v>
      </c>
      <c r="E18" s="22">
        <v>25</v>
      </c>
      <c r="F18" s="22">
        <v>12</v>
      </c>
      <c r="G18" s="26" t="s">
        <v>108</v>
      </c>
      <c r="H18" s="28">
        <v>44691</v>
      </c>
      <c r="I18" s="137" t="s">
        <v>91</v>
      </c>
      <c r="J18" s="19"/>
    </row>
    <row r="19" spans="1:21">
      <c r="A19" s="54" t="s">
        <v>35</v>
      </c>
      <c r="B19" s="6" t="s">
        <v>9</v>
      </c>
      <c r="C19" s="22" t="s">
        <v>77</v>
      </c>
      <c r="D19" s="22">
        <v>1250</v>
      </c>
      <c r="E19" s="22">
        <v>25</v>
      </c>
      <c r="F19" s="22">
        <v>25</v>
      </c>
      <c r="G19" s="26" t="s">
        <v>107</v>
      </c>
      <c r="H19" s="28">
        <v>44691</v>
      </c>
      <c r="I19" s="137" t="s">
        <v>91</v>
      </c>
      <c r="J19" s="19"/>
    </row>
    <row r="20" spans="1:21">
      <c r="A20" s="55" t="s">
        <v>43</v>
      </c>
      <c r="B20" s="3" t="s">
        <v>15</v>
      </c>
      <c r="C20" s="23" t="s">
        <v>259</v>
      </c>
      <c r="D20" s="23">
        <v>1250</v>
      </c>
      <c r="E20" s="23">
        <v>25</v>
      </c>
      <c r="F20" s="23">
        <v>37</v>
      </c>
      <c r="G20" s="25" t="s">
        <v>166</v>
      </c>
      <c r="H20" s="27">
        <v>44763</v>
      </c>
      <c r="I20" s="137"/>
      <c r="J20" s="19"/>
    </row>
    <row r="21" spans="1:21">
      <c r="A21" s="129" t="s">
        <v>43</v>
      </c>
      <c r="B21" s="130" t="s">
        <v>15</v>
      </c>
      <c r="C21" s="132" t="s">
        <v>169</v>
      </c>
      <c r="D21" s="132">
        <v>1250</v>
      </c>
      <c r="E21" s="132">
        <v>6</v>
      </c>
      <c r="F21" s="132">
        <f>1-1</f>
        <v>0</v>
      </c>
      <c r="G21" s="139" t="s">
        <v>166</v>
      </c>
      <c r="H21" s="134">
        <v>44763</v>
      </c>
      <c r="I21" s="138"/>
      <c r="J21" s="81" t="s">
        <v>246</v>
      </c>
    </row>
    <row r="22" spans="1:21" s="81" customFormat="1">
      <c r="A22" s="55" t="s">
        <v>43</v>
      </c>
      <c r="B22" s="3" t="s">
        <v>15</v>
      </c>
      <c r="C22" s="143" t="s">
        <v>255</v>
      </c>
      <c r="D22" s="23">
        <v>1250</v>
      </c>
      <c r="E22" s="23">
        <v>16</v>
      </c>
      <c r="F22" s="147">
        <v>1</v>
      </c>
      <c r="G22" s="25" t="s">
        <v>166</v>
      </c>
      <c r="H22" s="27">
        <v>44763</v>
      </c>
      <c r="I22" s="137"/>
      <c r="J22" s="1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29" t="s">
        <v>43</v>
      </c>
      <c r="B23" s="130" t="s">
        <v>15</v>
      </c>
      <c r="C23" s="132" t="s">
        <v>170</v>
      </c>
      <c r="D23" s="132">
        <v>1250</v>
      </c>
      <c r="E23" s="132">
        <v>10</v>
      </c>
      <c r="F23" s="132">
        <f>1-1</f>
        <v>0</v>
      </c>
      <c r="G23" s="139" t="s">
        <v>166</v>
      </c>
      <c r="H23" s="134">
        <v>44763</v>
      </c>
      <c r="I23" s="138"/>
      <c r="J23" s="81" t="s">
        <v>233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55" t="s">
        <v>43</v>
      </c>
      <c r="B24" s="3" t="s">
        <v>15</v>
      </c>
      <c r="C24" s="23" t="s">
        <v>257</v>
      </c>
      <c r="D24" s="23">
        <v>1250</v>
      </c>
      <c r="E24" s="23">
        <v>25</v>
      </c>
      <c r="F24" s="147">
        <v>39</v>
      </c>
      <c r="G24" s="25" t="s">
        <v>167</v>
      </c>
      <c r="H24" s="27">
        <v>44763</v>
      </c>
      <c r="I24" s="137"/>
      <c r="J24" s="1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81" customFormat="1">
      <c r="A25" s="157" t="s">
        <v>43</v>
      </c>
      <c r="B25" s="158" t="s">
        <v>15</v>
      </c>
      <c r="C25" s="132" t="s">
        <v>292</v>
      </c>
      <c r="D25" s="132">
        <v>1250</v>
      </c>
      <c r="E25" s="132">
        <v>7</v>
      </c>
      <c r="F25" s="132">
        <f>1-1</f>
        <v>0</v>
      </c>
      <c r="G25" s="139" t="s">
        <v>168</v>
      </c>
      <c r="H25" s="134">
        <v>44763</v>
      </c>
      <c r="I25" s="140"/>
      <c r="J25" s="81" t="s">
        <v>229</v>
      </c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</row>
    <row r="26" spans="1:21" s="81" customFormat="1">
      <c r="A26" s="18" t="s">
        <v>35</v>
      </c>
      <c r="B26" s="6" t="s">
        <v>9</v>
      </c>
      <c r="C26" s="22" t="s">
        <v>236</v>
      </c>
      <c r="D26" s="22">
        <v>1250</v>
      </c>
      <c r="E26" s="22">
        <v>15</v>
      </c>
      <c r="F26" s="22">
        <v>1</v>
      </c>
      <c r="G26" s="26" t="s">
        <v>168</v>
      </c>
      <c r="H26" s="28">
        <v>44763</v>
      </c>
      <c r="I26" s="137"/>
      <c r="J26" s="1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</row>
    <row r="27" spans="1:21" s="81" customFormat="1">
      <c r="A27" s="18" t="s">
        <v>35</v>
      </c>
      <c r="B27" s="6" t="s">
        <v>9</v>
      </c>
      <c r="C27" s="22" t="s">
        <v>237</v>
      </c>
      <c r="D27" s="22">
        <v>1250</v>
      </c>
      <c r="E27" s="22">
        <v>18</v>
      </c>
      <c r="F27" s="22">
        <v>1</v>
      </c>
      <c r="G27" s="26" t="s">
        <v>168</v>
      </c>
      <c r="H27" s="28">
        <v>44763</v>
      </c>
      <c r="I27" s="137"/>
      <c r="J27" s="1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</row>
    <row r="28" spans="1:21" s="81" customFormat="1">
      <c r="A28" s="18" t="s">
        <v>35</v>
      </c>
      <c r="B28" s="6" t="s">
        <v>9</v>
      </c>
      <c r="C28" s="22" t="s">
        <v>238</v>
      </c>
      <c r="D28" s="22">
        <v>1250</v>
      </c>
      <c r="E28" s="22">
        <v>14</v>
      </c>
      <c r="F28" s="22">
        <v>1</v>
      </c>
      <c r="G28" s="26" t="s">
        <v>168</v>
      </c>
      <c r="H28" s="28">
        <v>44763</v>
      </c>
      <c r="I28" s="137"/>
      <c r="J28" s="1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</row>
    <row r="29" spans="1:21" s="81" customFormat="1">
      <c r="A29" s="18" t="s">
        <v>35</v>
      </c>
      <c r="B29" s="6" t="s">
        <v>9</v>
      </c>
      <c r="C29" s="22" t="s">
        <v>239</v>
      </c>
      <c r="D29" s="22">
        <v>1250</v>
      </c>
      <c r="E29" s="22">
        <v>23</v>
      </c>
      <c r="F29" s="22">
        <v>1</v>
      </c>
      <c r="G29" s="26" t="s">
        <v>168</v>
      </c>
      <c r="H29" s="28">
        <v>44763</v>
      </c>
      <c r="I29" s="137"/>
      <c r="J29" s="1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</row>
    <row r="30" spans="1:21" s="81" customFormat="1">
      <c r="A30" s="18" t="s">
        <v>35</v>
      </c>
      <c r="B30" s="6" t="s">
        <v>9</v>
      </c>
      <c r="C30" s="22" t="s">
        <v>171</v>
      </c>
      <c r="D30" s="22">
        <v>1250</v>
      </c>
      <c r="E30" s="22">
        <v>5</v>
      </c>
      <c r="F30" s="22">
        <v>1</v>
      </c>
      <c r="G30" s="26" t="s">
        <v>168</v>
      </c>
      <c r="H30" s="28">
        <v>44763</v>
      </c>
      <c r="I30" s="137"/>
      <c r="J30" s="1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</row>
    <row r="31" spans="1:21" s="81" customFormat="1">
      <c r="A31" s="18" t="s">
        <v>35</v>
      </c>
      <c r="B31" s="6" t="s">
        <v>9</v>
      </c>
      <c r="C31" s="22" t="s">
        <v>240</v>
      </c>
      <c r="D31" s="22">
        <v>1250</v>
      </c>
      <c r="E31" s="22">
        <v>23</v>
      </c>
      <c r="F31" s="22">
        <v>1</v>
      </c>
      <c r="G31" s="26" t="s">
        <v>168</v>
      </c>
      <c r="H31" s="28">
        <v>44763</v>
      </c>
      <c r="I31" s="137"/>
      <c r="J31" s="1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</row>
    <row r="32" spans="1:21" s="81" customFormat="1">
      <c r="A32" s="18" t="s">
        <v>35</v>
      </c>
      <c r="B32" s="6" t="s">
        <v>9</v>
      </c>
      <c r="C32" s="22" t="s">
        <v>261</v>
      </c>
      <c r="D32" s="22">
        <v>1250</v>
      </c>
      <c r="E32" s="22">
        <v>25</v>
      </c>
      <c r="F32" s="146">
        <v>35</v>
      </c>
      <c r="G32" s="26" t="s">
        <v>168</v>
      </c>
      <c r="H32" s="28">
        <v>44763</v>
      </c>
      <c r="I32" s="137"/>
      <c r="J32" s="1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</row>
    <row r="33" spans="1:9">
      <c r="A33" s="18" t="s">
        <v>35</v>
      </c>
      <c r="B33" s="6" t="s">
        <v>9</v>
      </c>
      <c r="C33" s="151" t="s">
        <v>262</v>
      </c>
      <c r="D33" s="22">
        <v>1250</v>
      </c>
      <c r="E33" s="151">
        <v>25</v>
      </c>
      <c r="F33" s="151">
        <v>10</v>
      </c>
      <c r="G33" s="152" t="s">
        <v>264</v>
      </c>
      <c r="H33" s="153">
        <v>44812</v>
      </c>
      <c r="I33" s="97"/>
    </row>
    <row r="34" spans="1:9">
      <c r="A34" s="18" t="s">
        <v>35</v>
      </c>
      <c r="B34" s="6" t="s">
        <v>9</v>
      </c>
      <c r="C34" s="151" t="s">
        <v>263</v>
      </c>
      <c r="D34" s="22">
        <v>1250</v>
      </c>
      <c r="E34" s="151">
        <v>24</v>
      </c>
      <c r="F34" s="151">
        <v>1</v>
      </c>
      <c r="G34" s="152" t="s">
        <v>264</v>
      </c>
      <c r="H34" s="153">
        <v>44812</v>
      </c>
      <c r="I34" s="97"/>
    </row>
    <row r="35" spans="1:9">
      <c r="A35" s="18" t="s">
        <v>35</v>
      </c>
      <c r="B35" s="6" t="s">
        <v>9</v>
      </c>
      <c r="C35" s="22" t="s">
        <v>293</v>
      </c>
      <c r="D35" s="22">
        <v>1250</v>
      </c>
      <c r="E35" s="22">
        <v>13</v>
      </c>
      <c r="F35" s="22">
        <v>1</v>
      </c>
      <c r="G35" s="152" t="s">
        <v>264</v>
      </c>
      <c r="H35" s="153">
        <v>44812</v>
      </c>
      <c r="I35" s="56"/>
    </row>
    <row r="36" spans="1:9">
      <c r="A36" s="18" t="s">
        <v>35</v>
      </c>
      <c r="B36" s="6" t="s">
        <v>9</v>
      </c>
      <c r="C36" s="22" t="s">
        <v>294</v>
      </c>
      <c r="D36" s="22">
        <v>1250</v>
      </c>
      <c r="E36" s="22">
        <v>9</v>
      </c>
      <c r="F36" s="22">
        <v>1</v>
      </c>
      <c r="G36" s="152" t="s">
        <v>264</v>
      </c>
      <c r="H36" s="153">
        <v>44812</v>
      </c>
      <c r="I36" s="56"/>
    </row>
    <row r="37" spans="1:9">
      <c r="A37" s="55" t="s">
        <v>43</v>
      </c>
      <c r="B37" s="3" t="s">
        <v>15</v>
      </c>
      <c r="C37" s="154" t="s">
        <v>265</v>
      </c>
      <c r="D37" s="23">
        <v>1250</v>
      </c>
      <c r="E37" s="23">
        <v>25</v>
      </c>
      <c r="F37" s="154">
        <v>8</v>
      </c>
      <c r="G37" s="155" t="s">
        <v>267</v>
      </c>
      <c r="H37" s="156">
        <v>44834</v>
      </c>
      <c r="I37" s="97"/>
    </row>
    <row r="38" spans="1:9">
      <c r="A38" s="55" t="s">
        <v>43</v>
      </c>
      <c r="B38" s="3" t="s">
        <v>15</v>
      </c>
      <c r="C38" s="23" t="s">
        <v>266</v>
      </c>
      <c r="D38" s="23">
        <v>1250</v>
      </c>
      <c r="E38" s="23">
        <v>18</v>
      </c>
      <c r="F38" s="23">
        <v>1</v>
      </c>
      <c r="G38" s="155" t="s">
        <v>267</v>
      </c>
      <c r="H38" s="156">
        <v>44834</v>
      </c>
      <c r="I38" s="56"/>
    </row>
    <row r="39" spans="1:9">
      <c r="A39" s="55" t="s">
        <v>43</v>
      </c>
      <c r="B39" s="3" t="s">
        <v>15</v>
      </c>
      <c r="C39" s="154" t="s">
        <v>268</v>
      </c>
      <c r="D39" s="23">
        <v>1250</v>
      </c>
      <c r="E39" s="154">
        <v>25</v>
      </c>
      <c r="F39" s="154">
        <v>36</v>
      </c>
      <c r="G39" s="155" t="s">
        <v>275</v>
      </c>
      <c r="H39" s="156">
        <v>44834</v>
      </c>
      <c r="I39" s="97"/>
    </row>
    <row r="40" spans="1:9">
      <c r="A40" s="55" t="s">
        <v>43</v>
      </c>
      <c r="B40" s="3" t="s">
        <v>15</v>
      </c>
      <c r="C40" s="154" t="s">
        <v>269</v>
      </c>
      <c r="D40" s="23">
        <v>1250</v>
      </c>
      <c r="E40" s="154">
        <v>23</v>
      </c>
      <c r="F40" s="154">
        <v>1</v>
      </c>
      <c r="G40" s="155" t="s">
        <v>275</v>
      </c>
      <c r="H40" s="156">
        <v>44834</v>
      </c>
      <c r="I40" s="97"/>
    </row>
    <row r="41" spans="1:9">
      <c r="A41" s="55" t="s">
        <v>43</v>
      </c>
      <c r="B41" s="3" t="s">
        <v>15</v>
      </c>
      <c r="C41" s="23" t="s">
        <v>270</v>
      </c>
      <c r="D41" s="23">
        <v>1250</v>
      </c>
      <c r="E41" s="23">
        <v>5</v>
      </c>
      <c r="F41" s="23">
        <v>1</v>
      </c>
      <c r="G41" s="155" t="s">
        <v>275</v>
      </c>
      <c r="H41" s="156">
        <v>44834</v>
      </c>
      <c r="I41" s="56"/>
    </row>
    <row r="42" spans="1:9">
      <c r="A42" s="55" t="s">
        <v>43</v>
      </c>
      <c r="B42" s="3" t="s">
        <v>15</v>
      </c>
      <c r="C42" s="23" t="s">
        <v>271</v>
      </c>
      <c r="D42" s="23">
        <v>1250</v>
      </c>
      <c r="E42" s="23">
        <v>15</v>
      </c>
      <c r="F42" s="23">
        <v>1</v>
      </c>
      <c r="G42" s="155" t="s">
        <v>275</v>
      </c>
      <c r="H42" s="156">
        <v>44834</v>
      </c>
      <c r="I42" s="56"/>
    </row>
    <row r="43" spans="1:9">
      <c r="A43" s="55" t="s">
        <v>43</v>
      </c>
      <c r="B43" s="3" t="s">
        <v>15</v>
      </c>
      <c r="C43" s="23" t="s">
        <v>272</v>
      </c>
      <c r="D43" s="23">
        <v>1250</v>
      </c>
      <c r="E43" s="23">
        <v>12</v>
      </c>
      <c r="F43" s="23">
        <v>1</v>
      </c>
      <c r="G43" s="155" t="s">
        <v>275</v>
      </c>
      <c r="H43" s="156">
        <v>44834</v>
      </c>
      <c r="I43" s="56"/>
    </row>
    <row r="44" spans="1:9">
      <c r="A44" s="55" t="s">
        <v>43</v>
      </c>
      <c r="B44" s="3" t="s">
        <v>15</v>
      </c>
      <c r="C44" s="23" t="s">
        <v>273</v>
      </c>
      <c r="D44" s="23">
        <v>1250</v>
      </c>
      <c r="E44" s="23">
        <v>21</v>
      </c>
      <c r="F44" s="23">
        <v>1</v>
      </c>
      <c r="G44" s="155" t="s">
        <v>275</v>
      </c>
      <c r="H44" s="156">
        <v>44834</v>
      </c>
      <c r="I44" s="56"/>
    </row>
    <row r="45" spans="1:9">
      <c r="A45" s="55" t="s">
        <v>43</v>
      </c>
      <c r="B45" s="3" t="s">
        <v>15</v>
      </c>
      <c r="C45" s="23" t="s">
        <v>274</v>
      </c>
      <c r="D45" s="23">
        <v>1250</v>
      </c>
      <c r="E45" s="23">
        <v>5</v>
      </c>
      <c r="F45" s="23">
        <v>1</v>
      </c>
      <c r="G45" s="155" t="s">
        <v>275</v>
      </c>
      <c r="H45" s="156">
        <v>44834</v>
      </c>
      <c r="I45" s="56"/>
    </row>
    <row r="46" spans="1:9">
      <c r="A46" s="55" t="s">
        <v>43</v>
      </c>
      <c r="B46" s="3" t="s">
        <v>15</v>
      </c>
      <c r="C46" s="154" t="s">
        <v>276</v>
      </c>
      <c r="D46" s="23">
        <v>1250</v>
      </c>
      <c r="E46" s="154">
        <v>25</v>
      </c>
      <c r="F46" s="154">
        <v>37</v>
      </c>
      <c r="G46" s="155" t="s">
        <v>279</v>
      </c>
      <c r="H46" s="156">
        <v>44834</v>
      </c>
      <c r="I46" s="97"/>
    </row>
    <row r="47" spans="1:9">
      <c r="A47" s="55" t="s">
        <v>43</v>
      </c>
      <c r="B47" s="3" t="s">
        <v>15</v>
      </c>
      <c r="C47" s="23" t="s">
        <v>277</v>
      </c>
      <c r="D47" s="23">
        <v>1250</v>
      </c>
      <c r="E47" s="23">
        <v>16</v>
      </c>
      <c r="F47" s="23">
        <v>1</v>
      </c>
      <c r="G47" s="155" t="s">
        <v>279</v>
      </c>
      <c r="H47" s="156">
        <v>44834</v>
      </c>
      <c r="I47" s="56"/>
    </row>
    <row r="48" spans="1:9">
      <c r="A48" s="55" t="s">
        <v>43</v>
      </c>
      <c r="B48" s="3" t="s">
        <v>15</v>
      </c>
      <c r="C48" s="154" t="s">
        <v>278</v>
      </c>
      <c r="D48" s="23">
        <v>1250</v>
      </c>
      <c r="E48" s="154">
        <v>19</v>
      </c>
      <c r="F48" s="154">
        <v>1</v>
      </c>
      <c r="G48" s="155" t="s">
        <v>279</v>
      </c>
      <c r="H48" s="156">
        <v>44834</v>
      </c>
      <c r="I48" s="159"/>
    </row>
    <row r="49" spans="1:9">
      <c r="A49" s="18" t="s">
        <v>35</v>
      </c>
      <c r="B49" s="6" t="s">
        <v>9</v>
      </c>
      <c r="C49" s="151" t="s">
        <v>280</v>
      </c>
      <c r="D49" s="22">
        <v>1250</v>
      </c>
      <c r="E49" s="151">
        <v>25</v>
      </c>
      <c r="F49" s="151">
        <v>39</v>
      </c>
      <c r="G49" s="152" t="s">
        <v>289</v>
      </c>
      <c r="H49" s="153">
        <v>44834</v>
      </c>
      <c r="I49" s="97"/>
    </row>
    <row r="50" spans="1:9">
      <c r="A50" s="18" t="s">
        <v>35</v>
      </c>
      <c r="B50" s="6" t="s">
        <v>9</v>
      </c>
      <c r="C50" s="22" t="s">
        <v>281</v>
      </c>
      <c r="D50" s="22">
        <v>1250</v>
      </c>
      <c r="E50" s="22">
        <v>6</v>
      </c>
      <c r="F50" s="22">
        <v>1</v>
      </c>
      <c r="G50" s="152" t="s">
        <v>289</v>
      </c>
      <c r="H50" s="153">
        <v>44834</v>
      </c>
      <c r="I50" s="56"/>
    </row>
    <row r="51" spans="1:9">
      <c r="A51" s="18" t="s">
        <v>35</v>
      </c>
      <c r="B51" s="6" t="s">
        <v>9</v>
      </c>
      <c r="C51" s="151" t="s">
        <v>282</v>
      </c>
      <c r="D51" s="22">
        <v>1250</v>
      </c>
      <c r="E51" s="151">
        <v>25</v>
      </c>
      <c r="F51" s="151">
        <v>38</v>
      </c>
      <c r="G51" s="152" t="s">
        <v>290</v>
      </c>
      <c r="H51" s="153">
        <v>44834</v>
      </c>
      <c r="I51" s="97"/>
    </row>
    <row r="52" spans="1:9">
      <c r="A52" s="18" t="s">
        <v>35</v>
      </c>
      <c r="B52" s="6" t="s">
        <v>9</v>
      </c>
      <c r="C52" s="151" t="s">
        <v>283</v>
      </c>
      <c r="D52" s="22">
        <v>1250</v>
      </c>
      <c r="E52" s="151">
        <v>17</v>
      </c>
      <c r="F52" s="151">
        <v>1</v>
      </c>
      <c r="G52" s="152" t="s">
        <v>290</v>
      </c>
      <c r="H52" s="153">
        <v>44834</v>
      </c>
      <c r="I52" s="97"/>
    </row>
    <row r="53" spans="1:9">
      <c r="A53" s="18" t="s">
        <v>35</v>
      </c>
      <c r="B53" s="6" t="s">
        <v>9</v>
      </c>
      <c r="C53" s="151" t="s">
        <v>284</v>
      </c>
      <c r="D53" s="22">
        <v>1250</v>
      </c>
      <c r="E53" s="151">
        <v>16</v>
      </c>
      <c r="F53" s="151">
        <v>1</v>
      </c>
      <c r="G53" s="152" t="s">
        <v>290</v>
      </c>
      <c r="H53" s="153">
        <v>44834</v>
      </c>
      <c r="I53" s="97"/>
    </row>
    <row r="54" spans="1:9">
      <c r="A54" s="18" t="s">
        <v>35</v>
      </c>
      <c r="B54" s="6" t="s">
        <v>9</v>
      </c>
      <c r="C54" s="151" t="s">
        <v>285</v>
      </c>
      <c r="D54" s="22">
        <v>1250</v>
      </c>
      <c r="E54" s="151">
        <v>25</v>
      </c>
      <c r="F54" s="151">
        <v>38</v>
      </c>
      <c r="G54" s="152" t="s">
        <v>291</v>
      </c>
      <c r="H54" s="153">
        <v>44834</v>
      </c>
      <c r="I54" s="97"/>
    </row>
    <row r="55" spans="1:9">
      <c r="A55" s="18" t="s">
        <v>35</v>
      </c>
      <c r="B55" s="6" t="s">
        <v>9</v>
      </c>
      <c r="C55" s="22" t="s">
        <v>286</v>
      </c>
      <c r="D55" s="22">
        <v>1250</v>
      </c>
      <c r="E55" s="22">
        <v>8</v>
      </c>
      <c r="F55" s="22">
        <v>1</v>
      </c>
      <c r="G55" s="152" t="s">
        <v>291</v>
      </c>
      <c r="H55" s="153">
        <v>44834</v>
      </c>
      <c r="I55" s="56"/>
    </row>
    <row r="56" spans="1:9">
      <c r="A56" s="18" t="s">
        <v>35</v>
      </c>
      <c r="B56" s="6" t="s">
        <v>9</v>
      </c>
      <c r="C56" s="151" t="s">
        <v>287</v>
      </c>
      <c r="D56" s="22">
        <v>1250</v>
      </c>
      <c r="E56" s="151">
        <v>22</v>
      </c>
      <c r="F56" s="151">
        <v>1</v>
      </c>
      <c r="G56" s="152" t="s">
        <v>291</v>
      </c>
      <c r="H56" s="153">
        <v>44834</v>
      </c>
      <c r="I56" s="97"/>
    </row>
    <row r="57" spans="1:9">
      <c r="A57" s="18" t="s">
        <v>35</v>
      </c>
      <c r="B57" s="6" t="s">
        <v>9</v>
      </c>
      <c r="C57" s="151" t="s">
        <v>288</v>
      </c>
      <c r="D57" s="22">
        <v>1250</v>
      </c>
      <c r="E57" s="151">
        <v>7</v>
      </c>
      <c r="F57" s="151">
        <v>1</v>
      </c>
      <c r="G57" s="152" t="s">
        <v>291</v>
      </c>
      <c r="H57" s="153">
        <v>44834</v>
      </c>
      <c r="I57" s="97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ignoredErrors>
    <ignoredError sqref="F33:F36 F37:F48 F49:F5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入江5月末在庫</vt:lpstr>
      <vt:lpstr>オガサハラ5月末在庫</vt:lpstr>
      <vt:lpstr>入江6月末在庫 </vt:lpstr>
      <vt:lpstr>オガサハラ6月末在庫</vt:lpstr>
      <vt:lpstr>入江7月末在庫 </vt:lpstr>
      <vt:lpstr>オガサハラ7月末在庫</vt:lpstr>
      <vt:lpstr>入江8月末在庫</vt:lpstr>
      <vt:lpstr>オガサハラ8月末在庫 </vt:lpstr>
      <vt:lpstr>入江9月末在庫</vt:lpstr>
      <vt:lpstr>オガサハラ9月末在庫</vt:lpstr>
      <vt:lpstr>入江10月末在庫</vt:lpstr>
      <vt:lpstr>オガサハラ10月末在庫</vt:lpstr>
      <vt:lpstr>入江11月末在庫</vt:lpstr>
      <vt:lpstr>オガサハラ11月末在庫</vt:lpstr>
      <vt:lpstr>入江12月末在庫</vt:lpstr>
      <vt:lpstr>オガサハラ12月末在庫 </vt:lpstr>
      <vt:lpstr>入江1月末在庫</vt:lpstr>
      <vt:lpstr>オガサハラ1月末在庫</vt:lpstr>
      <vt:lpstr>入江2月末在庫</vt:lpstr>
      <vt:lpstr>オガサハラ2月末在庫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cp:lastPrinted>2022-12-02T00:20:02Z</cp:lastPrinted>
  <dcterms:created xsi:type="dcterms:W3CDTF">2022-04-07T02:59:10Z</dcterms:created>
  <dcterms:modified xsi:type="dcterms:W3CDTF">2023-02-05T22:52:07Z</dcterms:modified>
</cp:coreProperties>
</file>