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膜材料（山本運輸）\"/>
    </mc:Choice>
  </mc:AlternateContent>
  <xr:revisionPtr revIDLastSave="0" documentId="13_ncr:1_{A7DE4F8D-65EC-49BD-85BB-FFA316B7F493}" xr6:coauthVersionLast="47" xr6:coauthVersionMax="47" xr10:uidLastSave="{00000000-0000-0000-0000-000000000000}"/>
  <bookViews>
    <workbookView xWindow="-110" yWindow="-110" windowWidth="22780" windowHeight="14540" firstSheet="3" activeTab="6" xr2:uid="{72DDB57E-6443-4F2B-A083-63DE736470A4}"/>
  </bookViews>
  <sheets>
    <sheet name="７月末在庫" sheetId="1" r:id="rId1"/>
    <sheet name="8月末在庫" sheetId="5" r:id="rId2"/>
    <sheet name="9月末在庫" sheetId="6" r:id="rId3"/>
    <sheet name="10月末在庫" sheetId="7" r:id="rId4"/>
    <sheet name="11月末在庫" sheetId="9" r:id="rId5"/>
    <sheet name="12月末在庫" sheetId="10" r:id="rId6"/>
    <sheet name="1月末在庫" sheetId="11" r:id="rId7"/>
    <sheet name="2月末在庫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2" l="1"/>
  <c r="F42" i="12"/>
  <c r="F24" i="12"/>
  <c r="F20" i="12"/>
  <c r="F18" i="12"/>
  <c r="F17" i="12"/>
  <c r="F11" i="12"/>
  <c r="F6" i="12"/>
  <c r="F5" i="12"/>
  <c r="F2" i="12"/>
  <c r="F48" i="11"/>
  <c r="F11" i="11" l="1"/>
  <c r="F42" i="11"/>
  <c r="F24" i="11" l="1"/>
  <c r="F20" i="11"/>
  <c r="F18" i="11"/>
  <c r="F17" i="11"/>
  <c r="F6" i="11"/>
  <c r="F5" i="11"/>
  <c r="F2" i="11"/>
  <c r="F61" i="10"/>
  <c r="F5" i="10"/>
  <c r="F2" i="10"/>
  <c r="F43" i="10"/>
  <c r="F19" i="10" l="1"/>
  <c r="F25" i="10"/>
  <c r="F21" i="10"/>
  <c r="F18" i="10"/>
  <c r="F14" i="10"/>
  <c r="F11" i="10"/>
  <c r="F6" i="10"/>
  <c r="F61" i="9"/>
  <c r="F18" i="9"/>
  <c r="F5" i="9"/>
  <c r="F2" i="9"/>
  <c r="F25" i="9"/>
  <c r="F6" i="9"/>
  <c r="F19" i="9"/>
  <c r="F14" i="9"/>
  <c r="F21" i="9"/>
  <c r="F11" i="9"/>
  <c r="F27" i="7"/>
  <c r="F26" i="7"/>
  <c r="F21" i="7"/>
  <c r="F12" i="7"/>
  <c r="F7" i="7"/>
  <c r="F4" i="7"/>
  <c r="F29" i="7"/>
  <c r="F23" i="7"/>
  <c r="F20" i="7"/>
  <c r="F20" i="6"/>
  <c r="F29" i="6"/>
  <c r="F7" i="6"/>
  <c r="F23" i="6"/>
  <c r="F21" i="6"/>
  <c r="F15" i="6"/>
  <c r="F22" i="5"/>
  <c r="F21" i="5"/>
  <c r="F15" i="5"/>
  <c r="F7" i="5"/>
  <c r="E6" i="1" l="1"/>
  <c r="E2" i="1"/>
</calcChain>
</file>

<file path=xl/sharedStrings.xml><?xml version="1.0" encoding="utf-8"?>
<sst xmlns="http://schemas.openxmlformats.org/spreadsheetml/2006/main" count="1856" uniqueCount="177">
  <si>
    <t>品名</t>
    <rPh sb="0" eb="2">
      <t>ヒンメイ</t>
    </rPh>
    <phoneticPr fontId="1"/>
  </si>
  <si>
    <t>色</t>
    <rPh sb="0" eb="1">
      <t>イロ</t>
    </rPh>
    <phoneticPr fontId="1"/>
  </si>
  <si>
    <t>Lot</t>
  </si>
  <si>
    <t>幅(m)</t>
    <rPh sb="0" eb="1">
      <t>ハバ</t>
    </rPh>
    <phoneticPr fontId="1"/>
  </si>
  <si>
    <t>保管場所</t>
    <rPh sb="0" eb="4">
      <t>ホカンバショ</t>
    </rPh>
    <phoneticPr fontId="1"/>
  </si>
  <si>
    <t>生産月</t>
    <rPh sb="0" eb="3">
      <t>セイサンツキ</t>
    </rPh>
    <phoneticPr fontId="1"/>
  </si>
  <si>
    <t>SPACECOOL帆布</t>
    <rPh sb="9" eb="11">
      <t>ハンプ</t>
    </rPh>
    <phoneticPr fontId="1"/>
  </si>
  <si>
    <t>シルバーマット</t>
  </si>
  <si>
    <t>SM0001-7-CAP-GL-2_切り出し用</t>
  </si>
  <si>
    <t>山本運輸</t>
    <rPh sb="0" eb="2">
      <t>ヤマモト</t>
    </rPh>
    <rPh sb="2" eb="4">
      <t>ウンユ</t>
    </rPh>
    <phoneticPr fontId="1"/>
  </si>
  <si>
    <t>9月</t>
    <rPh sb="1" eb="2">
      <t>ガツ</t>
    </rPh>
    <phoneticPr fontId="1"/>
  </si>
  <si>
    <t>GL109T01</t>
  </si>
  <si>
    <t>SM0001-7-CAP-GL-3</t>
  </si>
  <si>
    <t>SM0001-7-CAP-GL-6</t>
  </si>
  <si>
    <t>SM0001-7-CAP-GL-7</t>
  </si>
  <si>
    <t>ホワイトマット</t>
  </si>
  <si>
    <t>8月</t>
    <rPh sb="1" eb="2">
      <t>ガツ</t>
    </rPh>
    <phoneticPr fontId="1"/>
  </si>
  <si>
    <t>SPACECOOLシート</t>
  </si>
  <si>
    <t>SM0001-7-CAP-KU-20211102-3</t>
  </si>
  <si>
    <t>11月</t>
    <rPh sb="2" eb="3">
      <t>ガツ</t>
    </rPh>
    <phoneticPr fontId="1"/>
  </si>
  <si>
    <t>GL109T05</t>
  </si>
  <si>
    <t>SM0001-7-CAP-KU-20211102-4</t>
  </si>
  <si>
    <t>WHMTe0000a-CAP-KU-20211102-6</t>
  </si>
  <si>
    <t>11月</t>
  </si>
  <si>
    <t>SPACECOOL不燃膜材料</t>
    <rPh sb="9" eb="11">
      <t>フネン</t>
    </rPh>
    <rPh sb="11" eb="12">
      <t>マク</t>
    </rPh>
    <rPh sb="12" eb="14">
      <t>ザイリョウ</t>
    </rPh>
    <phoneticPr fontId="1"/>
  </si>
  <si>
    <t>SM0002-CAP-B-220119-2</t>
  </si>
  <si>
    <t>1月</t>
    <rPh sb="1" eb="2">
      <t>ガツ</t>
    </rPh>
    <phoneticPr fontId="1"/>
  </si>
  <si>
    <t>FC112T02</t>
  </si>
  <si>
    <t>WM0002-CAP-B-220119-5</t>
  </si>
  <si>
    <t>WM0002-CAP-B-220119-3</t>
  </si>
  <si>
    <t>SPACECOOL帆布(防炎)</t>
    <rPh sb="9" eb="11">
      <t>ハンプ</t>
    </rPh>
    <rPh sb="12" eb="14">
      <t>ボウエン</t>
    </rPh>
    <phoneticPr fontId="1"/>
  </si>
  <si>
    <t>SC-WHSH210325_3-2-A-CAPC-3-1</t>
  </si>
  <si>
    <t>6月</t>
    <rPh sb="1" eb="2">
      <t>ガツ</t>
    </rPh>
    <phoneticPr fontId="1"/>
  </si>
  <si>
    <t>GL104T07</t>
  </si>
  <si>
    <t>SC-WHSH210325_3-2-A-CAPC-3-2切り出し用</t>
  </si>
  <si>
    <t>SC-SVSH210325_1-1-A-CAPC-6-1</t>
  </si>
  <si>
    <t>SC-SVSH210325_1-1-A-CAPC-6-2</t>
  </si>
  <si>
    <t>SC-SVSH210325_1-1-A-CAPC-6-3_切り出し用</t>
  </si>
  <si>
    <t>長さ(m)</t>
    <rPh sb="0" eb="1">
      <t>ナガ</t>
    </rPh>
    <phoneticPr fontId="1"/>
  </si>
  <si>
    <t>カンボウLot</t>
    <phoneticPr fontId="1"/>
  </si>
  <si>
    <t>GL109T01</t>
    <phoneticPr fontId="2"/>
  </si>
  <si>
    <t>7/22ｵｰｼﾞｰ-4</t>
    <phoneticPr fontId="2"/>
  </si>
  <si>
    <t>GL106T03</t>
    <phoneticPr fontId="2"/>
  </si>
  <si>
    <t>WHMTe0000a-CAP-GL-6_切り出し用</t>
    <phoneticPr fontId="2"/>
  </si>
  <si>
    <t>WHMTe0000a-CAP-KU-20211102-6</t>
    <phoneticPr fontId="2"/>
  </si>
  <si>
    <t>SM0001-7-CAP-GL-3</t>
    <phoneticPr fontId="2"/>
  </si>
  <si>
    <t>8/5ｶﾝﾎﾞｳ→ﾛｰﾗﾝ-20</t>
    <phoneticPr fontId="2"/>
  </si>
  <si>
    <t>ホワイトマット</t>
    <phoneticPr fontId="2"/>
  </si>
  <si>
    <t>WM0002-CAP-TP50F-20220221-5</t>
    <phoneticPr fontId="2"/>
  </si>
  <si>
    <t>GL201T07</t>
    <phoneticPr fontId="2"/>
  </si>
  <si>
    <t>WM0002-CAP-GL-20220719-10_切り出し用</t>
    <rPh sb="26" eb="27">
      <t>キ</t>
    </rPh>
    <rPh sb="28" eb="29">
      <t>ダ</t>
    </rPh>
    <rPh sb="30" eb="31">
      <t>ヨウ</t>
    </rPh>
    <phoneticPr fontId="5"/>
  </si>
  <si>
    <t>GL207T01</t>
    <phoneticPr fontId="2"/>
  </si>
  <si>
    <t>8/5ﾓﾝﾍﾞﾙ-3</t>
    <phoneticPr fontId="2"/>
  </si>
  <si>
    <t>8/8槌屋-3</t>
    <rPh sb="3" eb="5">
      <t>ツチヤ</t>
    </rPh>
    <phoneticPr fontId="2"/>
  </si>
  <si>
    <t>8/8西森テクノ-11</t>
    <phoneticPr fontId="2"/>
  </si>
  <si>
    <t>WHMTe0000a-CAP-GL-8</t>
  </si>
  <si>
    <t>8/17入荷</t>
    <rPh sb="4" eb="6">
      <t>ニュウカ</t>
    </rPh>
    <phoneticPr fontId="2"/>
  </si>
  <si>
    <t>8/18入荷</t>
    <rPh sb="4" eb="6">
      <t>ニュウカ</t>
    </rPh>
    <phoneticPr fontId="2"/>
  </si>
  <si>
    <t>WM0002-CAP-TP50F-20220221-5_3M</t>
    <phoneticPr fontId="2"/>
  </si>
  <si>
    <t>WHMTe0000a-CAP-KU-20211102-7_切り出し用</t>
    <phoneticPr fontId="2"/>
  </si>
  <si>
    <t>8/30岡部住建-1</t>
    <rPh sb="4" eb="8">
      <t>オカベジュウケン</t>
    </rPh>
    <phoneticPr fontId="2"/>
  </si>
  <si>
    <t>WM0002-CAPC-20220719-4_切り出し用</t>
  </si>
  <si>
    <t>GL206T09</t>
    <phoneticPr fontId="2"/>
  </si>
  <si>
    <t>8/25入荷</t>
    <rPh sb="4" eb="6">
      <t>ニュウカ</t>
    </rPh>
    <phoneticPr fontId="2"/>
  </si>
  <si>
    <t>WHMT0000a-CAP-TP50F-20220425-2</t>
  </si>
  <si>
    <t>WHMT0000a-CAP-TP50F-20220425-3</t>
  </si>
  <si>
    <t>GL203T02</t>
  </si>
  <si>
    <t>8/29入荷</t>
    <rPh sb="4" eb="6">
      <t>ニュウカ</t>
    </rPh>
    <phoneticPr fontId="2"/>
  </si>
  <si>
    <t>9/1ｹｰﾋﾞｰ産業入荷</t>
    <rPh sb="8" eb="10">
      <t>サンギョウ</t>
    </rPh>
    <rPh sb="10" eb="12">
      <t>ニュウカ</t>
    </rPh>
    <phoneticPr fontId="2"/>
  </si>
  <si>
    <t>SPACECOOL膜材料(防炎)</t>
    <rPh sb="9" eb="12">
      <t>マクザイリョウ</t>
    </rPh>
    <rPh sb="13" eb="15">
      <t>ボウエン</t>
    </rPh>
    <phoneticPr fontId="1"/>
  </si>
  <si>
    <t>SPACECOOL膜材料</t>
    <rPh sb="9" eb="12">
      <t>マクザイリョウ</t>
    </rPh>
    <phoneticPr fontId="1"/>
  </si>
  <si>
    <t>SPACECOOLターポリン</t>
    <phoneticPr fontId="2"/>
  </si>
  <si>
    <t>ラベル名称</t>
    <rPh sb="3" eb="5">
      <t>メイショウ</t>
    </rPh>
    <phoneticPr fontId="2"/>
  </si>
  <si>
    <t>ﾌｨﾙﾑｼｬﾈﾂC</t>
  </si>
  <si>
    <t>ﾌｨﾙﾑｼｬﾈﾂC</t>
    <phoneticPr fontId="2"/>
  </si>
  <si>
    <t>ﾌｨﾙﾑｼｬﾈﾂC6</t>
  </si>
  <si>
    <t>ﾌｨﾙﾑｼｬﾈﾂC6</t>
    <phoneticPr fontId="2"/>
  </si>
  <si>
    <t>ｽﾍﾟｰｽｸｰﾙｸｻ</t>
  </si>
  <si>
    <t>ｽﾍﾟｰｽｸｰﾙｸｻ</t>
    <phoneticPr fontId="2"/>
  </si>
  <si>
    <t>ｽﾍﾟｰｽｸｰﾙB</t>
  </si>
  <si>
    <t>ｽﾍﾟｰｽｸｰﾙB</t>
    <phoneticPr fontId="2"/>
  </si>
  <si>
    <t>ｽﾍﾟｰｽｸｰﾙ50</t>
    <phoneticPr fontId="2"/>
  </si>
  <si>
    <t>9/7ｶﾝﾎﾞｳ入荷</t>
    <rPh sb="8" eb="10">
      <t>ニュウカ</t>
    </rPh>
    <phoneticPr fontId="2"/>
  </si>
  <si>
    <t>GL206T09</t>
  </si>
  <si>
    <t>WM0002-CAPC-20220719-2</t>
  </si>
  <si>
    <t>WM0002-CAPC-20220719-3</t>
  </si>
  <si>
    <t>ﾌｨﾙﾑｼｬﾈﾂ6</t>
    <phoneticPr fontId="2"/>
  </si>
  <si>
    <t>GL207T01</t>
  </si>
  <si>
    <t>WM0002-CAP-GL-20220719-4</t>
  </si>
  <si>
    <t>WM0002-CAP-GL-20220719-5</t>
  </si>
  <si>
    <t>WM0002-CAP-GL-20220719-6</t>
  </si>
  <si>
    <t>WM0002-CAP-GL-20220719-7</t>
  </si>
  <si>
    <t>WM0002-CAP-GL-20220719-8</t>
  </si>
  <si>
    <t>WM0002-CAP-GL-20220719-9</t>
  </si>
  <si>
    <t>GL201T07</t>
  </si>
  <si>
    <t>SM0002-CAP-TP50F-20220221-1</t>
  </si>
  <si>
    <t>WM0002-CAPC-20220719-1</t>
    <phoneticPr fontId="2"/>
  </si>
  <si>
    <t>WM0002-CAP-TP50F-20220221-6</t>
    <phoneticPr fontId="2"/>
  </si>
  <si>
    <t>WM0002-CAP-GL-20220719-3</t>
    <phoneticPr fontId="2"/>
  </si>
  <si>
    <t>9/9ふじさわ建設-4</t>
    <rPh sb="7" eb="9">
      <t>ケンセツ</t>
    </rPh>
    <phoneticPr fontId="2"/>
  </si>
  <si>
    <t>9/7ｹｰﾋﾞｰ産業-50(使用数12m)</t>
    <rPh sb="8" eb="10">
      <t>サンギョウ</t>
    </rPh>
    <rPh sb="14" eb="17">
      <t>シヨウスウ</t>
    </rPh>
    <phoneticPr fontId="2"/>
  </si>
  <si>
    <t>9/22入荷38m</t>
    <rPh sb="4" eb="6">
      <t>ニュウカ</t>
    </rPh>
    <phoneticPr fontId="2"/>
  </si>
  <si>
    <t>WM0002-CAPC-20220719-4_切り出し用</t>
    <phoneticPr fontId="2"/>
  </si>
  <si>
    <t>9/26研究所-10.5</t>
    <rPh sb="4" eb="7">
      <t>ケンキュウジョ</t>
    </rPh>
    <phoneticPr fontId="2"/>
  </si>
  <si>
    <t>SM0002-CAP-TP50F-20220221-2</t>
    <phoneticPr fontId="2"/>
  </si>
  <si>
    <t>9/28ｹｰﾋﾞｰ産業入荷</t>
    <rPh sb="9" eb="11">
      <t>サンギョウ</t>
    </rPh>
    <rPh sb="11" eb="13">
      <t>ニュウカ</t>
    </rPh>
    <phoneticPr fontId="2"/>
  </si>
  <si>
    <t>10/7INPEX-2</t>
    <phoneticPr fontId="2"/>
  </si>
  <si>
    <t>GL104T07</t>
    <phoneticPr fontId="2"/>
  </si>
  <si>
    <t>SC-SVSH210325_1-1-A-CAPC-6-3_切り出し用</t>
    <phoneticPr fontId="2"/>
  </si>
  <si>
    <t>FC112T02</t>
    <phoneticPr fontId="2"/>
  </si>
  <si>
    <t>SM0002-CAP-B-220119-2</t>
    <phoneticPr fontId="2"/>
  </si>
  <si>
    <t>10/7日建設計-5</t>
    <rPh sb="4" eb="6">
      <t>ニッケン</t>
    </rPh>
    <rPh sb="6" eb="8">
      <t>セッケイ</t>
    </rPh>
    <phoneticPr fontId="2"/>
  </si>
  <si>
    <t>10/7丹青社-5</t>
    <rPh sb="4" eb="5">
      <t>タン</t>
    </rPh>
    <rPh sb="5" eb="6">
      <t>アオ</t>
    </rPh>
    <rPh sb="6" eb="7">
      <t>シャ</t>
    </rPh>
    <phoneticPr fontId="2"/>
  </si>
  <si>
    <t>10/25西松建設-5</t>
    <rPh sb="5" eb="9">
      <t>ニシマツケンセツ</t>
    </rPh>
    <phoneticPr fontId="2"/>
  </si>
  <si>
    <t>10/28ﾏｽﾄｷﾀﾉ-50</t>
    <phoneticPr fontId="2"/>
  </si>
  <si>
    <t>11/2大和ﾊｳｽ-2</t>
    <rPh sb="4" eb="6">
      <t>ダイワ</t>
    </rPh>
    <phoneticPr fontId="2"/>
  </si>
  <si>
    <t>SM0001-7-CAP-GL-20220830-1</t>
  </si>
  <si>
    <t>SM0001-7-CAP-GL-20220830-2</t>
  </si>
  <si>
    <t>SM0001-7-CAP-GL-20220830-3</t>
  </si>
  <si>
    <t>SM0001-7-CAP-GL-20220830-4</t>
  </si>
  <si>
    <t>WM0004-CAP-GL-20220830-5</t>
  </si>
  <si>
    <t>WM0004-CAP-GL-20220830-6</t>
  </si>
  <si>
    <t>WM0004-CAP-GL-20220830-7</t>
  </si>
  <si>
    <t>WM0004-CAP-GL-20220830-8</t>
  </si>
  <si>
    <t>WM0004-CAP-GL-20220830-9</t>
  </si>
  <si>
    <t>WM0004-CAP-GL-20220830-10</t>
  </si>
  <si>
    <t>WM0004-CAP-B-220913-1</t>
  </si>
  <si>
    <t>WM0004-CAP-B-220913-2</t>
  </si>
  <si>
    <t>WM0004-CAP-B-220913-3</t>
  </si>
  <si>
    <t>WM0004-CAP-B-220913-4</t>
  </si>
  <si>
    <t>WM0004-CAP-B-220913-5</t>
  </si>
  <si>
    <t>WM0004-CAP-B-220913-6</t>
  </si>
  <si>
    <t>WM0004-CAP-B-220913-7</t>
  </si>
  <si>
    <t>WM0004-CAP-B-220913-8</t>
  </si>
  <si>
    <t>WM0004-CAP-B-220913-9</t>
  </si>
  <si>
    <t>SM0002-CAP-B-220913-11</t>
  </si>
  <si>
    <t>SM0002-CAP-B-220913-12</t>
  </si>
  <si>
    <t>SM0002-CAP-B-220913-13</t>
  </si>
  <si>
    <t>SM0002-CAP-B-220913-14</t>
  </si>
  <si>
    <t>SM0002-CAP-B-220913-15</t>
  </si>
  <si>
    <t>SM0002-CAP-B-220913-16</t>
  </si>
  <si>
    <t>SM0002-CAP-B-220913-17</t>
  </si>
  <si>
    <t>SM0002-CAP-B-220913-18</t>
  </si>
  <si>
    <t>FC208T02</t>
  </si>
  <si>
    <t>GL207T04</t>
  </si>
  <si>
    <t>11/7入荷</t>
    <rPh sb="4" eb="6">
      <t>ニュウカ</t>
    </rPh>
    <phoneticPr fontId="2"/>
  </si>
  <si>
    <t>WM0002-CAPC-20220719-4</t>
    <phoneticPr fontId="2"/>
  </si>
  <si>
    <t>WM0002-CAPC-20220719-2</t>
    <phoneticPr fontId="2"/>
  </si>
  <si>
    <t>出光興産-5</t>
    <rPh sb="0" eb="2">
      <t>イデミツ</t>
    </rPh>
    <rPh sb="2" eb="4">
      <t>コウサン</t>
    </rPh>
    <phoneticPr fontId="2"/>
  </si>
  <si>
    <t>出光興産-5</t>
    <rPh sb="0" eb="4">
      <t>イデミツコウサン</t>
    </rPh>
    <phoneticPr fontId="2"/>
  </si>
  <si>
    <t>SC-SVSH210325_1-1-A-CAPC-6-1</t>
    <phoneticPr fontId="2"/>
  </si>
  <si>
    <t>SC-WHSH210325_3-2-A-CAPC-3-2切り出し用</t>
    <phoneticPr fontId="2"/>
  </si>
  <si>
    <t>FC208T02</t>
    <phoneticPr fontId="2"/>
  </si>
  <si>
    <t>11/22研究所-3</t>
    <rPh sb="5" eb="8">
      <t>ケンキュウジョ</t>
    </rPh>
    <phoneticPr fontId="2"/>
  </si>
  <si>
    <t>WM0002-CAP-B-220119-5</t>
    <phoneticPr fontId="2"/>
  </si>
  <si>
    <t>SM0002-CAP-B-220913-19</t>
    <phoneticPr fontId="2"/>
  </si>
  <si>
    <t>12/6日本ﾜｲﾄﾞｸﾛｽ-2</t>
    <rPh sb="4" eb="6">
      <t>ニホン</t>
    </rPh>
    <phoneticPr fontId="2"/>
  </si>
  <si>
    <t>12/6第一電子産業-3</t>
    <rPh sb="4" eb="10">
      <t>ダイイチデンシサンギョウ</t>
    </rPh>
    <phoneticPr fontId="2"/>
  </si>
  <si>
    <t>WM0004-CAP-GL-20220830-10</t>
    <phoneticPr fontId="2"/>
  </si>
  <si>
    <t>12/21協立工業-2</t>
    <rPh sb="5" eb="9">
      <t>キョウリツコウギョウ</t>
    </rPh>
    <phoneticPr fontId="2"/>
  </si>
  <si>
    <t>12/22研究所-26.5</t>
    <rPh sb="5" eb="8">
      <t>ケンキュウジョ</t>
    </rPh>
    <phoneticPr fontId="2"/>
  </si>
  <si>
    <t>1/16カンボウプラス-33</t>
    <phoneticPr fontId="2"/>
  </si>
  <si>
    <t>GL207T04</t>
    <phoneticPr fontId="2"/>
  </si>
  <si>
    <t>1/19MSPC-5</t>
    <phoneticPr fontId="2"/>
  </si>
  <si>
    <t>WM0004-CAPC-202211102-6_1</t>
  </si>
  <si>
    <t>WM0004-CAPC-202211102-6_2</t>
  </si>
  <si>
    <t>WM000X-CAP-TP50F-20221103-2_1</t>
  </si>
  <si>
    <t>WM000X-CAP-TP50F-20221103-2_2</t>
  </si>
  <si>
    <t>WM000X-CAP-TP50F-20221103-2_3</t>
  </si>
  <si>
    <t>WM0002-CAP-GL-20220719-3_1</t>
  </si>
  <si>
    <t>WM0002-CAP-GL-20220719-3_2</t>
  </si>
  <si>
    <t>GL209T02</t>
  </si>
  <si>
    <t>GL208T01</t>
  </si>
  <si>
    <t>1/30入荷　エネ研発送</t>
    <rPh sb="4" eb="6">
      <t>ニュウカ</t>
    </rPh>
    <rPh sb="9" eb="10">
      <t>ケン</t>
    </rPh>
    <rPh sb="10" eb="12">
      <t>ハッソウ</t>
    </rPh>
    <phoneticPr fontId="2"/>
  </si>
  <si>
    <t>1/27研究所-1</t>
    <rPh sb="4" eb="7">
      <t>ケンキュウジョ</t>
    </rPh>
    <phoneticPr fontId="2"/>
  </si>
  <si>
    <t>WM0004-CAP-B-220913-6</t>
    <phoneticPr fontId="2"/>
  </si>
  <si>
    <t>販促費にて1月計上済</t>
    <rPh sb="0" eb="3">
      <t>ハンソクヒ</t>
    </rPh>
    <rPh sb="6" eb="7">
      <t>ガツ</t>
    </rPh>
    <rPh sb="7" eb="9">
      <t>ケイジョウ</t>
    </rPh>
    <rPh sb="9" eb="10">
      <t>スミ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</si>
</sst>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4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6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6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6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5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>
      <alignment vertical="center"/>
    </xf>
    <xf numFmtId="0" fontId="3" fillId="7" borderId="0" xfId="0" applyFont="1" applyFill="1">
      <alignment vertical="center"/>
    </xf>
    <xf numFmtId="0" fontId="5" fillId="3" borderId="1" xfId="0" applyFont="1" applyFill="1" applyBorder="1">
      <alignment vertical="center"/>
    </xf>
    <xf numFmtId="55" fontId="0" fillId="3" borderId="1" xfId="0" applyNumberFormat="1" applyFill="1" applyBorder="1" applyAlignment="1">
      <alignment horizontal="center" vertical="center"/>
    </xf>
    <xf numFmtId="55" fontId="0" fillId="0" borderId="1" xfId="0" applyNumberFormat="1" applyBorder="1" applyAlignment="1">
      <alignment horizontal="center" vertical="center"/>
    </xf>
    <xf numFmtId="55" fontId="5" fillId="0" borderId="1" xfId="0" applyNumberFormat="1" applyFont="1" applyBorder="1" applyAlignment="1">
      <alignment horizontal="center" vertical="center"/>
    </xf>
    <xf numFmtId="55" fontId="0" fillId="4" borderId="1" xfId="0" applyNumberFormat="1" applyFill="1" applyBorder="1" applyAlignment="1">
      <alignment horizontal="center" vertical="center"/>
    </xf>
    <xf numFmtId="55" fontId="0" fillId="5" borderId="1" xfId="0" applyNumberFormat="1" applyFill="1" applyBorder="1" applyAlignment="1">
      <alignment horizontal="center" vertical="center"/>
    </xf>
    <xf numFmtId="55" fontId="0" fillId="6" borderId="1" xfId="0" applyNumberFormat="1" applyFill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0" fillId="0" borderId="8" xfId="0" applyBorder="1">
      <alignment vertical="center"/>
    </xf>
    <xf numFmtId="0" fontId="5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5" xfId="0" applyFont="1" applyBorder="1">
      <alignment vertical="center"/>
    </xf>
    <xf numFmtId="55" fontId="5" fillId="0" borderId="8" xfId="0" applyNumberFormat="1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6" borderId="5" xfId="0" applyFont="1" applyFill="1" applyBorder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55" fontId="7" fillId="6" borderId="1" xfId="0" applyNumberFormat="1" applyFont="1" applyFill="1" applyBorder="1" applyAlignment="1">
      <alignment horizontal="center" vertical="center"/>
    </xf>
    <xf numFmtId="0" fontId="7" fillId="6" borderId="6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5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55" fontId="7" fillId="0" borderId="1" xfId="0" applyNumberFormat="1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7" fillId="3" borderId="5" xfId="0" applyFont="1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55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5" fontId="7" fillId="4" borderId="1" xfId="0" applyNumberFormat="1" applyFont="1" applyFill="1" applyBorder="1" applyAlignment="1">
      <alignment horizontal="center" vertical="center"/>
    </xf>
    <xf numFmtId="0" fontId="7" fillId="4" borderId="6" xfId="0" applyFont="1" applyFill="1" applyBorder="1">
      <alignment vertical="center"/>
    </xf>
    <xf numFmtId="0" fontId="7" fillId="5" borderId="5" xfId="0" applyFont="1" applyFill="1" applyBorder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55" fontId="7" fillId="5" borderId="1" xfId="0" applyNumberFormat="1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7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10" borderId="1" xfId="0" applyFont="1" applyFill="1" applyBorder="1">
      <alignment vertical="center"/>
    </xf>
    <xf numFmtId="0" fontId="7" fillId="10" borderId="1" xfId="0" applyFont="1" applyFill="1" applyBorder="1" applyAlignment="1">
      <alignment horizontal="center" vertical="center"/>
    </xf>
    <xf numFmtId="55" fontId="7" fillId="10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>
      <alignment vertical="center"/>
    </xf>
    <xf numFmtId="0" fontId="7" fillId="11" borderId="1" xfId="0" applyFont="1" applyFill="1" applyBorder="1" applyAlignment="1">
      <alignment horizontal="center" vertical="center"/>
    </xf>
    <xf numFmtId="55" fontId="7" fillId="11" borderId="1" xfId="0" applyNumberFormat="1" applyFont="1" applyFill="1" applyBorder="1" applyAlignment="1">
      <alignment horizontal="center" vertical="center"/>
    </xf>
    <xf numFmtId="0" fontId="7" fillId="11" borderId="6" xfId="0" applyFont="1" applyFill="1" applyBorder="1">
      <alignment vertical="center"/>
    </xf>
    <xf numFmtId="0" fontId="7" fillId="10" borderId="6" xfId="0" applyFont="1" applyFill="1" applyBorder="1">
      <alignment vertical="center"/>
    </xf>
    <xf numFmtId="0" fontId="10" fillId="0" borderId="0" xfId="0" applyFont="1">
      <alignment vertical="center"/>
    </xf>
    <xf numFmtId="0" fontId="7" fillId="11" borderId="5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>
      <alignment vertical="center"/>
    </xf>
    <xf numFmtId="55" fontId="7" fillId="12" borderId="1" xfId="0" applyNumberFormat="1" applyFont="1" applyFill="1" applyBorder="1" applyAlignment="1">
      <alignment horizontal="center" vertical="center"/>
    </xf>
    <xf numFmtId="0" fontId="7" fillId="12" borderId="6" xfId="0" applyFont="1" applyFill="1" applyBorder="1">
      <alignment vertical="center"/>
    </xf>
    <xf numFmtId="0" fontId="7" fillId="0" borderId="10" xfId="0" applyFont="1" applyBorder="1">
      <alignment vertical="center"/>
    </xf>
    <xf numFmtId="55" fontId="7" fillId="0" borderId="5" xfId="0" applyNumberFormat="1" applyFont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>
      <alignment vertical="center"/>
    </xf>
    <xf numFmtId="0" fontId="7" fillId="3" borderId="9" xfId="0" applyFont="1" applyFill="1" applyBorder="1">
      <alignment vertical="center"/>
    </xf>
    <xf numFmtId="55" fontId="7" fillId="5" borderId="5" xfId="0" applyNumberFormat="1" applyFont="1" applyFill="1" applyBorder="1" applyAlignment="1">
      <alignment horizontal="center" vertical="center"/>
    </xf>
    <xf numFmtId="0" fontId="7" fillId="0" borderId="9" xfId="0" applyFont="1" applyBorder="1">
      <alignment vertical="center"/>
    </xf>
    <xf numFmtId="0" fontId="11" fillId="0" borderId="0" xfId="0" applyFont="1">
      <alignment vertical="center"/>
    </xf>
    <xf numFmtId="0" fontId="12" fillId="5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6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2" fillId="3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2" fillId="10" borderId="1" xfId="0" applyFont="1" applyFill="1" applyBorder="1">
      <alignment vertical="center"/>
    </xf>
    <xf numFmtId="0" fontId="12" fillId="3" borderId="8" xfId="0" applyFont="1" applyFill="1" applyBorder="1">
      <alignment vertical="center"/>
    </xf>
    <xf numFmtId="0" fontId="7" fillId="0" borderId="8" xfId="0" applyFont="1" applyBorder="1">
      <alignment vertical="center"/>
    </xf>
    <xf numFmtId="55" fontId="7" fillId="0" borderId="7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</cellXfs>
  <cellStyles count="1">
    <cellStyle name="標準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46" formatCode="yyyy&quot;年&quot;m&quot;月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46" formatCode="yyyy&quot;年&quot;m&quot;月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46" formatCode="yyyy&quot;年&quot;m&quot;月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46" formatCode="yyyy&quot;年&quot;m&quot;月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46" formatCode="yyyy&quot;年&quot;m&quot;月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46" formatCode="yyyy&quot;年&quot;m&quot;月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46" formatCode="yyyy&quot;年&quot;m&quot;月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814B3E-3A43-4E3B-94AC-2531925322F1}" name="テーブル1" displayName="テーブル1" ref="A1:H17" totalsRowShown="0" headerRowDxfId="101" headerRowBorderDxfId="100" tableBorderDxfId="99" totalsRowBorderDxfId="98">
  <autoFilter ref="A1:H17" xr:uid="{DF814B3E-3A43-4E3B-94AC-2531925322F1}"/>
  <tableColumns count="8">
    <tableColumn id="1" xr3:uid="{85E5713B-E20D-4C95-AB09-D23CB42310F3}" name="品名" dataDxfId="97"/>
    <tableColumn id="2" xr3:uid="{A1CAEDB5-C7FC-479B-B48A-899F084BCD73}" name="色" dataDxfId="96"/>
    <tableColumn id="3" xr3:uid="{B840885C-B618-484B-9AC1-C063029D744E}" name="Lot" dataDxfId="95"/>
    <tableColumn id="4" xr3:uid="{7E0D85C9-1856-48DA-B046-2D5214D68EB8}" name="幅(m)" dataDxfId="94"/>
    <tableColumn id="5" xr3:uid="{B20335FF-E81D-4DC3-970E-438B44E2E816}" name="長さ(m)" dataDxfId="93"/>
    <tableColumn id="6" xr3:uid="{50AEC146-333E-4C33-8A08-FA5675D96DEC}" name="保管場所" dataDxfId="92"/>
    <tableColumn id="7" xr3:uid="{F4EBF710-4CFC-4CE1-8A34-B7B5720B3630}" name="生産月" dataDxfId="91"/>
    <tableColumn id="8" xr3:uid="{FA0CB682-BADD-4E93-9A42-C30506234EEF}" name="カンボウLot" dataDxfId="9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8D9513-C282-42C4-8C76-D72F59E3FECA}" name="テーブル2" displayName="テーブル2" ref="A1:H23" totalsRowShown="0" headerRowDxfId="89" headerRowBorderDxfId="88" tableBorderDxfId="87" totalsRowBorderDxfId="86">
  <autoFilter ref="A1:H23" xr:uid="{E08D9513-C282-42C4-8C76-D72F59E3FECA}"/>
  <tableColumns count="8">
    <tableColumn id="1" xr3:uid="{9AA9D472-8236-4DF2-86D5-290DB7A94071}" name="品名" dataDxfId="85"/>
    <tableColumn id="8" xr3:uid="{453D639F-AB39-4C8C-B250-3FF0E3FE9903}" name="ラベル名称" dataDxfId="84"/>
    <tableColumn id="2" xr3:uid="{806057DA-CE66-4CD1-B022-3AF517334E8B}" name="色" dataDxfId="83"/>
    <tableColumn id="3" xr3:uid="{94064B06-EE89-4F72-9845-251312228E51}" name="Lot" dataDxfId="82"/>
    <tableColumn id="4" xr3:uid="{FC5DDAD4-385A-4F9A-AB7D-B22928CAA0D3}" name="幅(m)" dataDxfId="81"/>
    <tableColumn id="5" xr3:uid="{D8592AE6-E17A-4D6A-B8B9-8E8E114E82D6}" name="長さ(m)" dataDxfId="80"/>
    <tableColumn id="6" xr3:uid="{BC9EC17A-4E49-4D4E-A6F1-0E8EB021EA1F}" name="生産月" dataDxfId="79"/>
    <tableColumn id="7" xr3:uid="{4ED83E2C-6230-4F89-80E8-2A33B687704B}" name="カンボウLot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FC6A6-CC35-4994-9F86-39F871BC9444}" name="テーブル25" displayName="テーブル25" ref="A1:H37" totalsRowShown="0" headerRowDxfId="77" dataDxfId="75" headerRowBorderDxfId="76" tableBorderDxfId="74" totalsRowBorderDxfId="73">
  <autoFilter ref="A1:H37" xr:uid="{E08D9513-C282-42C4-8C76-D72F59E3FECA}"/>
  <tableColumns count="8">
    <tableColumn id="1" xr3:uid="{BD701981-797E-441D-8388-D7A1DEBD9D28}" name="品名" dataDxfId="72"/>
    <tableColumn id="8" xr3:uid="{E951B7CE-4ABB-4F4B-A8F9-F597AE6BF688}" name="ラベル名称" dataDxfId="71"/>
    <tableColumn id="2" xr3:uid="{63577CD3-1749-40A8-B1D6-FC930B8F702C}" name="色" dataDxfId="70"/>
    <tableColumn id="3" xr3:uid="{7760C413-BAE4-4F89-911B-DEC89671842D}" name="Lot" dataDxfId="69"/>
    <tableColumn id="4" xr3:uid="{8E3B3047-FB77-4348-B706-188D585A2D55}" name="幅(m)" dataDxfId="68"/>
    <tableColumn id="5" xr3:uid="{799E3472-3AB2-431A-BE29-FAC2CD24D37B}" name="長さ(m)" dataDxfId="67"/>
    <tableColumn id="6" xr3:uid="{5F1EBA0E-6A6F-4D75-AF16-514AFF2A9E84}" name="生産月" dataDxfId="66"/>
    <tableColumn id="7" xr3:uid="{63CA194E-A4C4-4842-8F53-66AC6AD0BCCB}" name="カンボウLot" dataDxfId="6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B30C89-1027-4D6D-A0D6-2281DA96C257}" name="テーブル254" displayName="テーブル254" ref="A1:H37" totalsRowShown="0" headerRowDxfId="64" dataDxfId="62" headerRowBorderDxfId="63" tableBorderDxfId="61" totalsRowBorderDxfId="60">
  <autoFilter ref="A1:H37" xr:uid="{E08D9513-C282-42C4-8C76-D72F59E3FECA}"/>
  <tableColumns count="8">
    <tableColumn id="1" xr3:uid="{06BBD2BB-3900-4BDB-B498-977C1050735A}" name="品名" dataDxfId="59"/>
    <tableColumn id="8" xr3:uid="{ADF2BA6A-EB56-46E9-9D79-A7B00AAAE7FB}" name="ラベル名称" dataDxfId="58"/>
    <tableColumn id="2" xr3:uid="{9D3C8A5F-E0A4-465D-A5BD-524AFF262CE9}" name="色" dataDxfId="57"/>
    <tableColumn id="3" xr3:uid="{55D99079-85D0-4B1F-8A84-78E7B66970A5}" name="Lot" dataDxfId="56"/>
    <tableColumn id="4" xr3:uid="{44274E8B-83CF-46BD-BD49-05A1A81E69BA}" name="幅(m)" dataDxfId="55"/>
    <tableColumn id="5" xr3:uid="{336564A9-8180-475A-95A9-528344E46F3A}" name="長さ(m)" dataDxfId="54"/>
    <tableColumn id="6" xr3:uid="{546FB67E-1F1E-48D7-96B3-842320E3BCA6}" name="生産月" dataDxfId="53"/>
    <tableColumn id="7" xr3:uid="{7FD911FD-41BF-41AA-AA2C-A5D6781D0A8B}" name="カンボウLot" dataDxfId="5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8D04CD-48E3-41D9-99A2-4C12E55F193B}" name="テーブル2546" displayName="テーブル2546" ref="A1:H61" totalsRowShown="0" headerRowDxfId="51" dataDxfId="49" headerRowBorderDxfId="50" tableBorderDxfId="48" totalsRowBorderDxfId="47">
  <autoFilter ref="A1:H61" xr:uid="{E08D9513-C282-42C4-8C76-D72F59E3FECA}"/>
  <tableColumns count="8">
    <tableColumn id="1" xr3:uid="{F903DA2A-F44E-4DD9-AB4A-2D82DBB0864D}" name="品名" dataDxfId="46"/>
    <tableColumn id="8" xr3:uid="{BC010112-AB10-4E98-9EF6-23FCFECE7AC0}" name="ラベル名称" dataDxfId="45"/>
    <tableColumn id="2" xr3:uid="{8937DAC6-A56F-4239-BCF8-8A45ADFF0C98}" name="色" dataDxfId="44"/>
    <tableColumn id="3" xr3:uid="{F68F2B26-31E1-4E75-988C-ED0CE46D472F}" name="Lot" dataDxfId="43"/>
    <tableColumn id="4" xr3:uid="{3CFC4679-869D-4DD4-B6B8-15A52F7F4533}" name="幅(m)" dataDxfId="42"/>
    <tableColumn id="5" xr3:uid="{59E49167-703E-41B9-8E0A-B21E6D388F0D}" name="長さ(m)" dataDxfId="41"/>
    <tableColumn id="6" xr3:uid="{0C0FCBB3-9E19-4C92-9AC3-0BE12047B2A5}" name="生産月" dataDxfId="40"/>
    <tableColumn id="7" xr3:uid="{35C55823-D142-487B-840E-1421212763DD}" name="カンボウLot" dataDxfId="3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925E5A-0455-4CFD-93A5-0668AC55DF83}" name="テーブル25467" displayName="テーブル25467" ref="A1:H61" totalsRowShown="0" headerRowDxfId="38" dataDxfId="36" headerRowBorderDxfId="37" tableBorderDxfId="35" totalsRowBorderDxfId="34">
  <autoFilter ref="A1:H61" xr:uid="{E08D9513-C282-42C4-8C76-D72F59E3FECA}"/>
  <tableColumns count="8">
    <tableColumn id="1" xr3:uid="{E915C9B8-B5AC-4751-8A54-67F324B656C2}" name="品名" dataDxfId="33"/>
    <tableColumn id="8" xr3:uid="{8333DDE1-36F0-4CA4-B5A1-ED4207BA7899}" name="ラベル名称" dataDxfId="32"/>
    <tableColumn id="2" xr3:uid="{E6B762B5-2593-4477-B803-33B4CAEBEE8D}" name="色" dataDxfId="31"/>
    <tableColumn id="3" xr3:uid="{3EC3563B-557C-490A-A35E-79FDD7B794C9}" name="Lot" dataDxfId="30"/>
    <tableColumn id="4" xr3:uid="{F78B5177-1248-4DB5-B8DC-BDD48DE200FA}" name="幅(m)" dataDxfId="29"/>
    <tableColumn id="5" xr3:uid="{5091BE11-F152-4468-9EAF-BECE6B832FFD}" name="長さ(m)" dataDxfId="28"/>
    <tableColumn id="6" xr3:uid="{AF15BBDB-3792-4B3C-9F7B-EDA7EF840735}" name="生産月" dataDxfId="27"/>
    <tableColumn id="7" xr3:uid="{486408C1-68D8-4A35-9237-1C6C3135403C}" name="カンボウLot" dataDxfId="2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102DB7-3E05-44AA-801D-CDEBD111529E}" name="テーブル254678" displayName="テーブル254678" ref="A1:H66" totalsRowShown="0" headerRowDxfId="25" dataDxfId="23" headerRowBorderDxfId="24" tableBorderDxfId="22" totalsRowBorderDxfId="21">
  <autoFilter ref="A1:H66" xr:uid="{E08D9513-C282-42C4-8C76-D72F59E3FECA}"/>
  <tableColumns count="8">
    <tableColumn id="1" xr3:uid="{D66BC07C-FB5F-450B-81A9-AED5E8FF2B70}" name="品名" dataDxfId="20"/>
    <tableColumn id="8" xr3:uid="{23040006-9ED1-4F1A-8311-33AFC887EAD1}" name="ラベル名称" dataDxfId="19"/>
    <tableColumn id="2" xr3:uid="{15287BFD-437F-452E-8989-CE06BBE29A48}" name="色" dataDxfId="18"/>
    <tableColumn id="3" xr3:uid="{D3A0D475-D42E-4FC0-8D68-D40FA8A0F623}" name="Lot" dataDxfId="17"/>
    <tableColumn id="4" xr3:uid="{691E27F4-171F-415F-A9F7-94E2018119F8}" name="幅(m)" dataDxfId="16"/>
    <tableColumn id="5" xr3:uid="{9E815579-580A-48CC-BF41-D13AF5EA16FF}" name="長さ(m)" dataDxfId="15"/>
    <tableColumn id="6" xr3:uid="{DF616F2A-483B-4E1A-ABB4-C1FB30A265D2}" name="生産月" dataDxfId="14"/>
    <tableColumn id="7" xr3:uid="{AF838E0A-1F07-4212-B5DE-1ECB4B238FCE}" name="カンボウLot" dataDxfId="1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D9483B-BCED-4A8B-A45C-09E2DA78FFFA}" name="テーブル2546789" displayName="テーブル2546789" ref="A1:H66" totalsRowShown="0" headerRowDxfId="12" dataDxfId="10" headerRowBorderDxfId="11" tableBorderDxfId="9" totalsRowBorderDxfId="8">
  <autoFilter ref="A1:H66" xr:uid="{E08D9513-C282-42C4-8C76-D72F59E3FECA}"/>
  <tableColumns count="8">
    <tableColumn id="1" xr3:uid="{98EF645C-1E79-404F-A787-1FB6DC528419}" name="品名" dataDxfId="7"/>
    <tableColumn id="8" xr3:uid="{9E2B4DEB-2D6F-445B-8E4A-ED965507C346}" name="ラベル名称" dataDxfId="6"/>
    <tableColumn id="2" xr3:uid="{941F1B56-F8C1-4E88-8731-8089F8DEEB64}" name="色" dataDxfId="5"/>
    <tableColumn id="3" xr3:uid="{A04C9650-829C-46C5-BE7B-594EDCAD6B28}" name="Lot" dataDxfId="4"/>
    <tableColumn id="4" xr3:uid="{0E4F9B82-A075-41EF-9C7D-13CB1FBD2D3D}" name="幅(m)" dataDxfId="3"/>
    <tableColumn id="5" xr3:uid="{259EC2B7-DD07-4007-8F04-6D1F71BF00DF}" name="長さ(m)" dataDxfId="2"/>
    <tableColumn id="6" xr3:uid="{44FB36A3-2F14-4DB9-8587-8D3C11BA7872}" name="生産月" dataDxfId="1"/>
    <tableColumn id="7" xr3:uid="{3802DA0F-D58A-4D41-A309-BABD8637F62C}" name="カンボウLo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CC8A-E36D-415C-A86C-7CAC475ADDE3}">
  <dimension ref="A1:M17"/>
  <sheetViews>
    <sheetView workbookViewId="0">
      <selection activeCell="E6" sqref="E6"/>
    </sheetView>
  </sheetViews>
  <sheetFormatPr defaultRowHeight="18" x14ac:dyDescent="0.55000000000000004"/>
  <cols>
    <col min="1" max="1" width="22.08203125" bestFit="1" customWidth="1"/>
    <col min="2" max="2" width="14.33203125" bestFit="1" customWidth="1"/>
    <col min="3" max="3" width="42.75" bestFit="1" customWidth="1"/>
    <col min="5" max="5" width="10.75" bestFit="1" customWidth="1"/>
    <col min="6" max="6" width="9.9140625" customWidth="1"/>
    <col min="8" max="8" width="12.83203125" customWidth="1"/>
    <col min="9" max="9" width="8.75" bestFit="1" customWidth="1"/>
    <col min="10" max="13" width="8.6640625" style="29"/>
  </cols>
  <sheetData>
    <row r="1" spans="1:13" s="1" customFormat="1" x14ac:dyDescent="0.55000000000000004">
      <c r="A1" s="2" t="s">
        <v>0</v>
      </c>
      <c r="B1" s="3" t="s">
        <v>1</v>
      </c>
      <c r="C1" s="3" t="s">
        <v>2</v>
      </c>
      <c r="D1" s="3" t="s">
        <v>3</v>
      </c>
      <c r="E1" s="3" t="s">
        <v>38</v>
      </c>
      <c r="F1" s="3" t="s">
        <v>4</v>
      </c>
      <c r="G1" s="3" t="s">
        <v>5</v>
      </c>
      <c r="H1" s="4" t="s">
        <v>39</v>
      </c>
      <c r="J1" s="30"/>
      <c r="K1" s="30"/>
      <c r="L1" s="30"/>
      <c r="M1" s="30"/>
    </row>
    <row r="2" spans="1:13" x14ac:dyDescent="0.55000000000000004">
      <c r="A2" s="5" t="s">
        <v>6</v>
      </c>
      <c r="B2" s="6" t="s">
        <v>7</v>
      </c>
      <c r="C2" s="6" t="s">
        <v>8</v>
      </c>
      <c r="D2" s="6">
        <v>1.0329999999999999</v>
      </c>
      <c r="E2" s="32">
        <f>11-4</f>
        <v>7</v>
      </c>
      <c r="F2" s="6" t="s">
        <v>9</v>
      </c>
      <c r="G2" s="6" t="s">
        <v>10</v>
      </c>
      <c r="H2" s="7" t="s">
        <v>40</v>
      </c>
      <c r="I2" s="29" t="s">
        <v>41</v>
      </c>
    </row>
    <row r="3" spans="1:13" x14ac:dyDescent="0.55000000000000004">
      <c r="A3" s="31" t="s">
        <v>6</v>
      </c>
      <c r="B3" s="6" t="s">
        <v>7</v>
      </c>
      <c r="C3" s="6" t="s">
        <v>12</v>
      </c>
      <c r="D3" s="6">
        <v>1.0329999999999999</v>
      </c>
      <c r="E3" s="32">
        <v>50</v>
      </c>
      <c r="F3" s="6" t="s">
        <v>9</v>
      </c>
      <c r="G3" s="6" t="s">
        <v>10</v>
      </c>
      <c r="H3" s="7" t="s">
        <v>11</v>
      </c>
    </row>
    <row r="4" spans="1:13" x14ac:dyDescent="0.55000000000000004">
      <c r="A4" s="5" t="s">
        <v>6</v>
      </c>
      <c r="B4" s="6" t="s">
        <v>7</v>
      </c>
      <c r="C4" s="6" t="s">
        <v>13</v>
      </c>
      <c r="D4" s="6">
        <v>1.0329999999999999</v>
      </c>
      <c r="E4" s="32">
        <v>50</v>
      </c>
      <c r="F4" s="6" t="s">
        <v>9</v>
      </c>
      <c r="G4" s="6" t="s">
        <v>10</v>
      </c>
      <c r="H4" s="7" t="s">
        <v>11</v>
      </c>
    </row>
    <row r="5" spans="1:13" x14ac:dyDescent="0.55000000000000004">
      <c r="A5" s="5" t="s">
        <v>6</v>
      </c>
      <c r="B5" s="6" t="s">
        <v>7</v>
      </c>
      <c r="C5" s="6" t="s">
        <v>14</v>
      </c>
      <c r="D5" s="6">
        <v>1.0329999999999999</v>
      </c>
      <c r="E5" s="32">
        <v>50</v>
      </c>
      <c r="F5" s="6" t="s">
        <v>9</v>
      </c>
      <c r="G5" s="6" t="s">
        <v>10</v>
      </c>
      <c r="H5" s="7" t="s">
        <v>11</v>
      </c>
    </row>
    <row r="6" spans="1:13" x14ac:dyDescent="0.55000000000000004">
      <c r="A6" s="8" t="s">
        <v>6</v>
      </c>
      <c r="B6" s="9" t="s">
        <v>15</v>
      </c>
      <c r="C6" s="9" t="s">
        <v>43</v>
      </c>
      <c r="D6" s="9">
        <v>1.0349999999999999</v>
      </c>
      <c r="E6" s="39">
        <f>11-1</f>
        <v>10</v>
      </c>
      <c r="F6" s="9" t="s">
        <v>9</v>
      </c>
      <c r="G6" s="9" t="s">
        <v>16</v>
      </c>
      <c r="H6" s="10" t="s">
        <v>42</v>
      </c>
    </row>
    <row r="7" spans="1:13" x14ac:dyDescent="0.55000000000000004">
      <c r="A7" s="11" t="s">
        <v>17</v>
      </c>
      <c r="B7" s="12" t="s">
        <v>7</v>
      </c>
      <c r="C7" s="12" t="s">
        <v>18</v>
      </c>
      <c r="D7" s="12">
        <v>1.2050000000000001</v>
      </c>
      <c r="E7" s="37">
        <v>50</v>
      </c>
      <c r="F7" s="12" t="s">
        <v>9</v>
      </c>
      <c r="G7" s="12" t="s">
        <v>19</v>
      </c>
      <c r="H7" s="13" t="s">
        <v>20</v>
      </c>
    </row>
    <row r="8" spans="1:13" x14ac:dyDescent="0.55000000000000004">
      <c r="A8" s="11" t="s">
        <v>17</v>
      </c>
      <c r="B8" s="12" t="s">
        <v>7</v>
      </c>
      <c r="C8" s="12" t="s">
        <v>21</v>
      </c>
      <c r="D8" s="12">
        <v>1.2050000000000001</v>
      </c>
      <c r="E8" s="37">
        <v>50</v>
      </c>
      <c r="F8" s="12" t="s">
        <v>9</v>
      </c>
      <c r="G8" s="12" t="s">
        <v>19</v>
      </c>
      <c r="H8" s="13" t="s">
        <v>20</v>
      </c>
    </row>
    <row r="9" spans="1:13" x14ac:dyDescent="0.55000000000000004">
      <c r="A9" s="14" t="s">
        <v>17</v>
      </c>
      <c r="B9" s="15" t="s">
        <v>15</v>
      </c>
      <c r="C9" s="15" t="s">
        <v>22</v>
      </c>
      <c r="D9" s="15">
        <v>1.2050000000000001</v>
      </c>
      <c r="E9" s="38">
        <v>50</v>
      </c>
      <c r="F9" s="15" t="s">
        <v>9</v>
      </c>
      <c r="G9" s="15" t="s">
        <v>23</v>
      </c>
      <c r="H9" s="16" t="s">
        <v>20</v>
      </c>
    </row>
    <row r="10" spans="1:13" x14ac:dyDescent="0.55000000000000004">
      <c r="A10" s="17" t="s">
        <v>24</v>
      </c>
      <c r="B10" s="18" t="s">
        <v>7</v>
      </c>
      <c r="C10" s="18" t="s">
        <v>25</v>
      </c>
      <c r="D10" s="18">
        <v>1.042</v>
      </c>
      <c r="E10" s="36">
        <v>40.700000000000003</v>
      </c>
      <c r="F10" s="18" t="s">
        <v>9</v>
      </c>
      <c r="G10" s="18" t="s">
        <v>26</v>
      </c>
      <c r="H10" s="19" t="s">
        <v>27</v>
      </c>
    </row>
    <row r="11" spans="1:13" x14ac:dyDescent="0.55000000000000004">
      <c r="A11" s="20" t="s">
        <v>24</v>
      </c>
      <c r="B11" s="21" t="s">
        <v>15</v>
      </c>
      <c r="C11" s="21" t="s">
        <v>28</v>
      </c>
      <c r="D11" s="21">
        <v>1.042</v>
      </c>
      <c r="E11" s="33">
        <v>9.6999999999999993</v>
      </c>
      <c r="F11" s="21" t="s">
        <v>9</v>
      </c>
      <c r="G11" s="21" t="s">
        <v>26</v>
      </c>
      <c r="H11" s="22" t="s">
        <v>27</v>
      </c>
    </row>
    <row r="12" spans="1:13" x14ac:dyDescent="0.55000000000000004">
      <c r="A12" s="20" t="s">
        <v>24</v>
      </c>
      <c r="B12" s="21" t="s">
        <v>15</v>
      </c>
      <c r="C12" s="21" t="s">
        <v>29</v>
      </c>
      <c r="D12" s="21">
        <v>1.042</v>
      </c>
      <c r="E12" s="33">
        <v>50</v>
      </c>
      <c r="F12" s="21" t="s">
        <v>9</v>
      </c>
      <c r="G12" s="21" t="s">
        <v>26</v>
      </c>
      <c r="H12" s="22" t="s">
        <v>27</v>
      </c>
    </row>
    <row r="13" spans="1:13" x14ac:dyDescent="0.55000000000000004">
      <c r="A13" s="23" t="s">
        <v>30</v>
      </c>
      <c r="B13" s="24" t="s">
        <v>15</v>
      </c>
      <c r="C13" s="24" t="s">
        <v>31</v>
      </c>
      <c r="D13" s="24">
        <v>1.0429999999999999</v>
      </c>
      <c r="E13" s="34">
        <v>50</v>
      </c>
      <c r="F13" s="24" t="s">
        <v>9</v>
      </c>
      <c r="G13" s="24" t="s">
        <v>32</v>
      </c>
      <c r="H13" s="25" t="s">
        <v>33</v>
      </c>
    </row>
    <row r="14" spans="1:13" x14ac:dyDescent="0.55000000000000004">
      <c r="A14" s="23" t="s">
        <v>30</v>
      </c>
      <c r="B14" s="24" t="s">
        <v>15</v>
      </c>
      <c r="C14" s="24" t="s">
        <v>34</v>
      </c>
      <c r="D14" s="24">
        <v>1.0429999999999999</v>
      </c>
      <c r="E14" s="34">
        <v>22.5</v>
      </c>
      <c r="F14" s="24" t="s">
        <v>9</v>
      </c>
      <c r="G14" s="24" t="s">
        <v>32</v>
      </c>
      <c r="H14" s="25" t="s">
        <v>33</v>
      </c>
    </row>
    <row r="15" spans="1:13" x14ac:dyDescent="0.55000000000000004">
      <c r="A15" s="26" t="s">
        <v>30</v>
      </c>
      <c r="B15" s="27" t="s">
        <v>7</v>
      </c>
      <c r="C15" s="27" t="s">
        <v>35</v>
      </c>
      <c r="D15" s="27">
        <v>1.0329999999999999</v>
      </c>
      <c r="E15" s="35">
        <v>50</v>
      </c>
      <c r="F15" s="27" t="s">
        <v>9</v>
      </c>
      <c r="G15" s="27" t="s">
        <v>32</v>
      </c>
      <c r="H15" s="28" t="s">
        <v>33</v>
      </c>
    </row>
    <row r="16" spans="1:13" x14ac:dyDescent="0.55000000000000004">
      <c r="A16" s="26" t="s">
        <v>30</v>
      </c>
      <c r="B16" s="27" t="s">
        <v>7</v>
      </c>
      <c r="C16" s="27" t="s">
        <v>36</v>
      </c>
      <c r="D16" s="27">
        <v>1.0329999999999999</v>
      </c>
      <c r="E16" s="35">
        <v>50</v>
      </c>
      <c r="F16" s="27" t="s">
        <v>9</v>
      </c>
      <c r="G16" s="27" t="s">
        <v>32</v>
      </c>
      <c r="H16" s="28" t="s">
        <v>33</v>
      </c>
    </row>
    <row r="17" spans="1:8" x14ac:dyDescent="0.55000000000000004">
      <c r="A17" s="26" t="s">
        <v>30</v>
      </c>
      <c r="B17" s="27" t="s">
        <v>7</v>
      </c>
      <c r="C17" s="27" t="s">
        <v>37</v>
      </c>
      <c r="D17" s="27">
        <v>1.0329999999999999</v>
      </c>
      <c r="E17" s="35">
        <v>10</v>
      </c>
      <c r="F17" s="27" t="s">
        <v>9</v>
      </c>
      <c r="G17" s="27" t="s">
        <v>32</v>
      </c>
      <c r="H17" s="28" t="s">
        <v>33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A75E-A6D8-4F77-BE08-DE57317D511B}">
  <sheetPr>
    <pageSetUpPr fitToPage="1"/>
  </sheetPr>
  <dimension ref="A1:M23"/>
  <sheetViews>
    <sheetView workbookViewId="0">
      <selection activeCell="B19" sqref="B19"/>
    </sheetView>
  </sheetViews>
  <sheetFormatPr defaultRowHeight="18" x14ac:dyDescent="0.55000000000000004"/>
  <cols>
    <col min="1" max="1" width="26" bestFit="1" customWidth="1"/>
    <col min="2" max="2" width="14.58203125" style="1" bestFit="1" customWidth="1"/>
    <col min="3" max="3" width="14.33203125" bestFit="1" customWidth="1"/>
    <col min="4" max="4" width="42.75" bestFit="1" customWidth="1"/>
    <col min="5" max="5" width="10.25" bestFit="1" customWidth="1"/>
    <col min="6" max="6" width="12.08203125" bestFit="1" customWidth="1"/>
    <col min="7" max="7" width="10.9140625" bestFit="1" customWidth="1"/>
    <col min="8" max="8" width="15.5" bestFit="1" customWidth="1"/>
  </cols>
  <sheetData>
    <row r="1" spans="1:13" s="1" customFormat="1" x14ac:dyDescent="0.55000000000000004">
      <c r="A1" s="2" t="s">
        <v>0</v>
      </c>
      <c r="B1" s="2" t="s">
        <v>72</v>
      </c>
      <c r="C1" s="3" t="s">
        <v>1</v>
      </c>
      <c r="D1" s="3" t="s">
        <v>2</v>
      </c>
      <c r="E1" s="3" t="s">
        <v>3</v>
      </c>
      <c r="F1" s="3" t="s">
        <v>38</v>
      </c>
      <c r="G1" s="3" t="s">
        <v>5</v>
      </c>
      <c r="H1" s="4" t="s">
        <v>39</v>
      </c>
      <c r="I1" s="30"/>
      <c r="J1" s="30"/>
      <c r="K1" s="30"/>
      <c r="L1" s="30"/>
      <c r="M1" s="30"/>
    </row>
    <row r="2" spans="1:13" x14ac:dyDescent="0.55000000000000004">
      <c r="A2" s="26" t="s">
        <v>69</v>
      </c>
      <c r="B2" s="60" t="s">
        <v>74</v>
      </c>
      <c r="C2" s="27" t="s">
        <v>7</v>
      </c>
      <c r="D2" s="27" t="s">
        <v>35</v>
      </c>
      <c r="E2" s="27">
        <v>1.0329999999999999</v>
      </c>
      <c r="F2" s="35">
        <v>50</v>
      </c>
      <c r="G2" s="51">
        <v>44348</v>
      </c>
      <c r="H2" s="28" t="s">
        <v>33</v>
      </c>
      <c r="I2" s="29"/>
      <c r="J2" s="29"/>
      <c r="K2" s="29"/>
      <c r="L2" s="29"/>
      <c r="M2" s="29"/>
    </row>
    <row r="3" spans="1:13" x14ac:dyDescent="0.55000000000000004">
      <c r="A3" s="26" t="s">
        <v>69</v>
      </c>
      <c r="B3" s="60" t="s">
        <v>74</v>
      </c>
      <c r="C3" s="27" t="s">
        <v>7</v>
      </c>
      <c r="D3" s="27" t="s">
        <v>36</v>
      </c>
      <c r="E3" s="27">
        <v>1.0329999999999999</v>
      </c>
      <c r="F3" s="35">
        <v>50</v>
      </c>
      <c r="G3" s="51">
        <v>44348</v>
      </c>
      <c r="H3" s="28" t="s">
        <v>33</v>
      </c>
      <c r="I3" s="29"/>
      <c r="J3" s="29"/>
      <c r="K3" s="29"/>
      <c r="L3" s="29"/>
      <c r="M3" s="29"/>
    </row>
    <row r="4" spans="1:13" x14ac:dyDescent="0.55000000000000004">
      <c r="A4" s="26" t="s">
        <v>69</v>
      </c>
      <c r="B4" s="60" t="s">
        <v>74</v>
      </c>
      <c r="C4" s="27" t="s">
        <v>7</v>
      </c>
      <c r="D4" s="27" t="s">
        <v>37</v>
      </c>
      <c r="E4" s="27">
        <v>1.0329999999999999</v>
      </c>
      <c r="F4" s="35">
        <v>10</v>
      </c>
      <c r="G4" s="51">
        <v>44348</v>
      </c>
      <c r="H4" s="28" t="s">
        <v>33</v>
      </c>
      <c r="I4" s="29"/>
      <c r="J4" s="29"/>
      <c r="K4" s="29"/>
      <c r="L4" s="29"/>
      <c r="M4" s="29"/>
    </row>
    <row r="5" spans="1:13" x14ac:dyDescent="0.55000000000000004">
      <c r="A5" s="8" t="s">
        <v>69</v>
      </c>
      <c r="B5" s="61" t="s">
        <v>73</v>
      </c>
      <c r="C5" s="9" t="s">
        <v>15</v>
      </c>
      <c r="D5" s="9" t="s">
        <v>31</v>
      </c>
      <c r="E5" s="9">
        <v>1.0429999999999999</v>
      </c>
      <c r="F5" s="39">
        <v>50</v>
      </c>
      <c r="G5" s="47">
        <v>44348</v>
      </c>
      <c r="H5" s="10" t="s">
        <v>33</v>
      </c>
      <c r="I5" s="29"/>
      <c r="J5" s="29"/>
      <c r="K5" s="29"/>
      <c r="L5" s="29"/>
      <c r="M5" s="29"/>
    </row>
    <row r="6" spans="1:13" x14ac:dyDescent="0.55000000000000004">
      <c r="A6" s="8" t="s">
        <v>69</v>
      </c>
      <c r="B6" s="61" t="s">
        <v>73</v>
      </c>
      <c r="C6" s="9" t="s">
        <v>15</v>
      </c>
      <c r="D6" s="9" t="s">
        <v>34</v>
      </c>
      <c r="E6" s="9">
        <v>1.0429999999999999</v>
      </c>
      <c r="F6" s="39">
        <v>22.5</v>
      </c>
      <c r="G6" s="47">
        <v>44348</v>
      </c>
      <c r="H6" s="10" t="s">
        <v>33</v>
      </c>
      <c r="I6" s="29"/>
      <c r="J6" s="29"/>
      <c r="K6" s="29"/>
      <c r="L6" s="29"/>
      <c r="M6" s="29"/>
    </row>
    <row r="7" spans="1:13" x14ac:dyDescent="0.55000000000000004">
      <c r="A7" s="5" t="s">
        <v>70</v>
      </c>
      <c r="B7" s="62" t="s">
        <v>76</v>
      </c>
      <c r="C7" s="6" t="s">
        <v>7</v>
      </c>
      <c r="D7" s="6" t="s">
        <v>45</v>
      </c>
      <c r="E7" s="6">
        <v>1.0329999999999999</v>
      </c>
      <c r="F7" s="45">
        <f>50-20-1</f>
        <v>29</v>
      </c>
      <c r="G7" s="46">
        <v>44440</v>
      </c>
      <c r="H7" s="7" t="s">
        <v>40</v>
      </c>
      <c r="I7" s="29" t="s">
        <v>46</v>
      </c>
      <c r="J7" s="29" t="s">
        <v>60</v>
      </c>
      <c r="K7" s="29"/>
      <c r="L7" s="29"/>
      <c r="M7" s="29"/>
    </row>
    <row r="8" spans="1:13" x14ac:dyDescent="0.55000000000000004">
      <c r="A8" s="5" t="s">
        <v>70</v>
      </c>
      <c r="B8" s="62" t="s">
        <v>76</v>
      </c>
      <c r="C8" s="6" t="s">
        <v>7</v>
      </c>
      <c r="D8" s="6" t="s">
        <v>13</v>
      </c>
      <c r="E8" s="6">
        <v>1.0329999999999999</v>
      </c>
      <c r="F8" s="45">
        <v>50</v>
      </c>
      <c r="G8" s="46">
        <v>44440</v>
      </c>
      <c r="H8" s="7" t="s">
        <v>11</v>
      </c>
      <c r="I8" s="29"/>
      <c r="J8" s="29"/>
      <c r="K8" s="29"/>
      <c r="L8" s="29"/>
      <c r="M8" s="29"/>
    </row>
    <row r="9" spans="1:13" x14ac:dyDescent="0.55000000000000004">
      <c r="A9" s="5" t="s">
        <v>70</v>
      </c>
      <c r="B9" s="62" t="s">
        <v>76</v>
      </c>
      <c r="C9" s="6" t="s">
        <v>7</v>
      </c>
      <c r="D9" s="6" t="s">
        <v>14</v>
      </c>
      <c r="E9" s="6">
        <v>1.0329999999999999</v>
      </c>
      <c r="F9" s="45">
        <v>50</v>
      </c>
      <c r="G9" s="46">
        <v>44440</v>
      </c>
      <c r="H9" s="7" t="s">
        <v>11</v>
      </c>
      <c r="I9" s="29"/>
      <c r="J9" s="29"/>
      <c r="K9" s="29"/>
      <c r="L9" s="29"/>
      <c r="M9" s="29"/>
    </row>
    <row r="10" spans="1:13" x14ac:dyDescent="0.55000000000000004">
      <c r="A10" s="11" t="s">
        <v>17</v>
      </c>
      <c r="B10" s="63" t="s">
        <v>78</v>
      </c>
      <c r="C10" s="12" t="s">
        <v>7</v>
      </c>
      <c r="D10" s="12" t="s">
        <v>18</v>
      </c>
      <c r="E10" s="12">
        <v>1.2050000000000001</v>
      </c>
      <c r="F10" s="37">
        <v>50</v>
      </c>
      <c r="G10" s="49">
        <v>44501</v>
      </c>
      <c r="H10" s="13" t="s">
        <v>20</v>
      </c>
      <c r="I10" s="29"/>
      <c r="J10" s="29"/>
      <c r="K10" s="29"/>
      <c r="L10" s="29"/>
      <c r="M10" s="29"/>
    </row>
    <row r="11" spans="1:13" x14ac:dyDescent="0.55000000000000004">
      <c r="A11" s="11" t="s">
        <v>17</v>
      </c>
      <c r="B11" s="63" t="s">
        <v>78</v>
      </c>
      <c r="C11" s="12" t="s">
        <v>7</v>
      </c>
      <c r="D11" s="12" t="s">
        <v>21</v>
      </c>
      <c r="E11" s="12">
        <v>1.2050000000000001</v>
      </c>
      <c r="F11" s="37">
        <v>50</v>
      </c>
      <c r="G11" s="49">
        <v>44501</v>
      </c>
      <c r="H11" s="13" t="s">
        <v>20</v>
      </c>
      <c r="I11" s="29"/>
      <c r="J11" s="29"/>
      <c r="K11" s="29"/>
      <c r="L11" s="29"/>
      <c r="M11" s="29"/>
    </row>
    <row r="12" spans="1:13" x14ac:dyDescent="0.55000000000000004">
      <c r="A12" s="17" t="s">
        <v>24</v>
      </c>
      <c r="B12" s="64" t="s">
        <v>80</v>
      </c>
      <c r="C12" s="18" t="s">
        <v>7</v>
      </c>
      <c r="D12" s="18" t="s">
        <v>25</v>
      </c>
      <c r="E12" s="18">
        <v>1.042</v>
      </c>
      <c r="F12" s="36">
        <v>40.700000000000003</v>
      </c>
      <c r="G12" s="50">
        <v>44562</v>
      </c>
      <c r="H12" s="19" t="s">
        <v>27</v>
      </c>
      <c r="I12" s="29"/>
      <c r="J12" s="29"/>
      <c r="K12" s="29"/>
      <c r="L12" s="29"/>
      <c r="M12" s="29"/>
    </row>
    <row r="13" spans="1:13" x14ac:dyDescent="0.55000000000000004">
      <c r="A13" s="57" t="s">
        <v>71</v>
      </c>
      <c r="B13" s="65" t="s">
        <v>81</v>
      </c>
      <c r="C13" s="42" t="s">
        <v>47</v>
      </c>
      <c r="D13" s="9" t="s">
        <v>64</v>
      </c>
      <c r="E13" s="9">
        <v>1.204</v>
      </c>
      <c r="F13" s="39">
        <v>4.5</v>
      </c>
      <c r="G13" s="48">
        <v>44652</v>
      </c>
      <c r="H13" s="10" t="s">
        <v>66</v>
      </c>
      <c r="I13" s="44" t="s">
        <v>67</v>
      </c>
      <c r="J13" s="29"/>
      <c r="K13" s="29"/>
      <c r="L13" s="29"/>
      <c r="M13" s="29"/>
    </row>
    <row r="14" spans="1:13" x14ac:dyDescent="0.55000000000000004">
      <c r="A14" s="57" t="s">
        <v>71</v>
      </c>
      <c r="B14" s="65" t="s">
        <v>81</v>
      </c>
      <c r="C14" s="42" t="s">
        <v>47</v>
      </c>
      <c r="D14" s="9" t="s">
        <v>65</v>
      </c>
      <c r="E14" s="9">
        <v>1.204</v>
      </c>
      <c r="F14" s="39">
        <v>24</v>
      </c>
      <c r="G14" s="48">
        <v>44652</v>
      </c>
      <c r="H14" s="10" t="s">
        <v>66</v>
      </c>
      <c r="I14" s="44" t="s">
        <v>67</v>
      </c>
      <c r="J14" s="29"/>
      <c r="K14" s="29"/>
      <c r="L14" s="29"/>
      <c r="M14" s="29"/>
    </row>
    <row r="15" spans="1:13" x14ac:dyDescent="0.55000000000000004">
      <c r="A15" s="8" t="s">
        <v>70</v>
      </c>
      <c r="B15" s="61" t="s">
        <v>75</v>
      </c>
      <c r="C15" s="9" t="s">
        <v>15</v>
      </c>
      <c r="D15" s="9" t="s">
        <v>43</v>
      </c>
      <c r="E15" s="9">
        <v>1.0349999999999999</v>
      </c>
      <c r="F15" s="39">
        <f>10-3-3</f>
        <v>4</v>
      </c>
      <c r="G15" s="47">
        <v>44409</v>
      </c>
      <c r="H15" s="10" t="s">
        <v>42</v>
      </c>
      <c r="I15" s="29" t="s">
        <v>52</v>
      </c>
      <c r="J15" s="29" t="s">
        <v>53</v>
      </c>
      <c r="K15" s="29"/>
      <c r="L15" s="29"/>
      <c r="M15" s="29"/>
    </row>
    <row r="16" spans="1:13" x14ac:dyDescent="0.55000000000000004">
      <c r="A16" s="8" t="s">
        <v>70</v>
      </c>
      <c r="B16" s="61" t="s">
        <v>75</v>
      </c>
      <c r="C16" s="9" t="s">
        <v>15</v>
      </c>
      <c r="D16" s="40" t="s">
        <v>55</v>
      </c>
      <c r="E16" s="40">
        <v>1.3</v>
      </c>
      <c r="F16" s="56">
        <v>50</v>
      </c>
      <c r="G16" s="47">
        <v>44409</v>
      </c>
      <c r="H16" s="43" t="s">
        <v>42</v>
      </c>
      <c r="I16" s="44" t="s">
        <v>56</v>
      </c>
      <c r="J16" s="29"/>
      <c r="K16" s="29"/>
      <c r="L16" s="29"/>
      <c r="M16" s="29"/>
    </row>
    <row r="17" spans="1:13" x14ac:dyDescent="0.55000000000000004">
      <c r="A17" s="8" t="s">
        <v>17</v>
      </c>
      <c r="B17" s="61" t="s">
        <v>77</v>
      </c>
      <c r="C17" s="9" t="s">
        <v>15</v>
      </c>
      <c r="D17" s="9" t="s">
        <v>59</v>
      </c>
      <c r="E17" s="9">
        <v>1.2050000000000001</v>
      </c>
      <c r="F17" s="56">
        <v>4.4000000000000004</v>
      </c>
      <c r="G17" s="47">
        <v>44501</v>
      </c>
      <c r="H17" s="10" t="s">
        <v>20</v>
      </c>
      <c r="I17" s="44" t="s">
        <v>56</v>
      </c>
      <c r="J17" s="29"/>
      <c r="K17" s="29"/>
      <c r="L17" s="29"/>
      <c r="M17" s="29"/>
    </row>
    <row r="18" spans="1:13" x14ac:dyDescent="0.55000000000000004">
      <c r="A18" s="8" t="s">
        <v>24</v>
      </c>
      <c r="B18" s="61" t="s">
        <v>79</v>
      </c>
      <c r="C18" s="9" t="s">
        <v>15</v>
      </c>
      <c r="D18" s="9" t="s">
        <v>29</v>
      </c>
      <c r="E18" s="9">
        <v>1.042</v>
      </c>
      <c r="F18" s="39">
        <v>50</v>
      </c>
      <c r="G18" s="47">
        <v>44562</v>
      </c>
      <c r="H18" s="10" t="s">
        <v>27</v>
      </c>
      <c r="I18" s="29"/>
      <c r="J18" s="29"/>
      <c r="K18" s="29"/>
      <c r="L18" s="29"/>
      <c r="M18" s="29"/>
    </row>
    <row r="19" spans="1:13" x14ac:dyDescent="0.55000000000000004">
      <c r="A19" s="8" t="s">
        <v>24</v>
      </c>
      <c r="B19" s="61" t="s">
        <v>79</v>
      </c>
      <c r="C19" s="9" t="s">
        <v>15</v>
      </c>
      <c r="D19" s="9" t="s">
        <v>28</v>
      </c>
      <c r="E19" s="9">
        <v>1.042</v>
      </c>
      <c r="F19" s="39">
        <v>9.6999999999999993</v>
      </c>
      <c r="G19" s="47">
        <v>44562</v>
      </c>
      <c r="H19" s="10" t="s">
        <v>27</v>
      </c>
      <c r="I19" s="29"/>
      <c r="J19" s="29"/>
      <c r="K19" s="29"/>
      <c r="L19" s="29"/>
      <c r="M19" s="29"/>
    </row>
    <row r="20" spans="1:13" x14ac:dyDescent="0.55000000000000004">
      <c r="A20" s="8" t="s">
        <v>69</v>
      </c>
      <c r="B20" s="61" t="s">
        <v>73</v>
      </c>
      <c r="C20" s="9" t="s">
        <v>15</v>
      </c>
      <c r="D20" s="9" t="s">
        <v>61</v>
      </c>
      <c r="E20" s="9">
        <v>1.044</v>
      </c>
      <c r="F20" s="39">
        <v>10.5</v>
      </c>
      <c r="G20" s="47">
        <v>44743</v>
      </c>
      <c r="H20" s="10" t="s">
        <v>62</v>
      </c>
      <c r="I20" s="44" t="s">
        <v>63</v>
      </c>
      <c r="J20" s="29"/>
      <c r="K20" s="29"/>
      <c r="L20" s="29"/>
      <c r="M20" s="29"/>
    </row>
    <row r="21" spans="1:13" x14ac:dyDescent="0.55000000000000004">
      <c r="A21" s="8" t="s">
        <v>70</v>
      </c>
      <c r="B21" s="61" t="s">
        <v>75</v>
      </c>
      <c r="C21" s="9" t="s">
        <v>15</v>
      </c>
      <c r="D21" s="40" t="s">
        <v>50</v>
      </c>
      <c r="E21" s="40">
        <v>1.034</v>
      </c>
      <c r="F21" s="39">
        <f>37-15-11</f>
        <v>11</v>
      </c>
      <c r="G21" s="48">
        <v>44743</v>
      </c>
      <c r="H21" s="43" t="s">
        <v>51</v>
      </c>
      <c r="I21" s="29" t="s">
        <v>54</v>
      </c>
      <c r="J21" s="29"/>
      <c r="K21" s="29"/>
      <c r="L21" s="29"/>
      <c r="M21" s="29"/>
    </row>
    <row r="22" spans="1:13" x14ac:dyDescent="0.55000000000000004">
      <c r="A22" s="57" t="s">
        <v>71</v>
      </c>
      <c r="B22" s="65" t="s">
        <v>81</v>
      </c>
      <c r="C22" s="42" t="s">
        <v>47</v>
      </c>
      <c r="D22" s="40" t="s">
        <v>48</v>
      </c>
      <c r="E22" s="40">
        <v>1.202</v>
      </c>
      <c r="F22" s="39">
        <f>49-10</f>
        <v>39</v>
      </c>
      <c r="G22" s="48">
        <v>44593</v>
      </c>
      <c r="H22" s="43" t="s">
        <v>49</v>
      </c>
      <c r="I22" s="29"/>
      <c r="J22" s="29"/>
      <c r="K22" s="29"/>
      <c r="L22" s="29"/>
      <c r="M22" s="29"/>
    </row>
    <row r="23" spans="1:13" x14ac:dyDescent="0.55000000000000004">
      <c r="A23" s="41" t="s">
        <v>71</v>
      </c>
      <c r="B23" s="65" t="s">
        <v>81</v>
      </c>
      <c r="C23" s="52" t="s">
        <v>47</v>
      </c>
      <c r="D23" s="53" t="s">
        <v>58</v>
      </c>
      <c r="E23" s="54">
        <v>1.202</v>
      </c>
      <c r="F23" s="55">
        <v>3</v>
      </c>
      <c r="G23" s="58">
        <v>44593</v>
      </c>
      <c r="H23" s="59" t="s">
        <v>49</v>
      </c>
      <c r="I23" s="44" t="s">
        <v>57</v>
      </c>
      <c r="J23" s="29"/>
      <c r="K23" s="29"/>
      <c r="L23" s="29"/>
      <c r="M23" s="29"/>
    </row>
  </sheetData>
  <phoneticPr fontId="2"/>
  <pageMargins left="0.7" right="0.7" top="0.75" bottom="0.75" header="0.3" footer="0.3"/>
  <pageSetup paperSize="9" scale="68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EBA4-DC4F-41BA-BF05-A56E78DB05E6}">
  <dimension ref="A1:K37"/>
  <sheetViews>
    <sheetView workbookViewId="0">
      <selection activeCell="E39" sqref="E39"/>
    </sheetView>
  </sheetViews>
  <sheetFormatPr defaultRowHeight="16.5" x14ac:dyDescent="0.55000000000000004"/>
  <cols>
    <col min="1" max="1" width="26" style="75" bestFit="1" customWidth="1"/>
    <col min="2" max="2" width="14.58203125" style="69" bestFit="1" customWidth="1"/>
    <col min="3" max="3" width="14.33203125" style="75" bestFit="1" customWidth="1"/>
    <col min="4" max="4" width="42.75" style="75" bestFit="1" customWidth="1"/>
    <col min="5" max="5" width="10.25" style="75" bestFit="1" customWidth="1"/>
    <col min="6" max="6" width="12.08203125" style="75" bestFit="1" customWidth="1"/>
    <col min="7" max="7" width="10.9140625" style="75" bestFit="1" customWidth="1"/>
    <col min="8" max="8" width="15.5" style="75" bestFit="1" customWidth="1"/>
    <col min="9" max="9" width="12.1640625" style="99" bestFit="1" customWidth="1"/>
    <col min="10" max="10" width="19.75" style="99" bestFit="1" customWidth="1"/>
    <col min="11" max="11" width="8.6640625" style="99"/>
    <col min="12" max="16384" width="8.6640625" style="75"/>
  </cols>
  <sheetData>
    <row r="1" spans="1:11" s="69" customFormat="1" x14ac:dyDescent="0.55000000000000004">
      <c r="A1" s="66" t="s">
        <v>0</v>
      </c>
      <c r="B1" s="66" t="s">
        <v>72</v>
      </c>
      <c r="C1" s="67" t="s">
        <v>1</v>
      </c>
      <c r="D1" s="67" t="s">
        <v>2</v>
      </c>
      <c r="E1" s="67" t="s">
        <v>3</v>
      </c>
      <c r="F1" s="67" t="s">
        <v>38</v>
      </c>
      <c r="G1" s="67" t="s">
        <v>5</v>
      </c>
      <c r="H1" s="68" t="s">
        <v>39</v>
      </c>
      <c r="I1" s="98"/>
      <c r="J1" s="98"/>
      <c r="K1" s="98"/>
    </row>
    <row r="2" spans="1:11" x14ac:dyDescent="0.55000000000000004">
      <c r="A2" s="70" t="s">
        <v>69</v>
      </c>
      <c r="B2" s="71" t="s">
        <v>74</v>
      </c>
      <c r="C2" s="72" t="s">
        <v>7</v>
      </c>
      <c r="D2" s="72" t="s">
        <v>35</v>
      </c>
      <c r="E2" s="72">
        <v>1.0329999999999999</v>
      </c>
      <c r="F2" s="72">
        <v>50</v>
      </c>
      <c r="G2" s="73">
        <v>44348</v>
      </c>
      <c r="H2" s="74" t="s">
        <v>33</v>
      </c>
    </row>
    <row r="3" spans="1:11" x14ac:dyDescent="0.55000000000000004">
      <c r="A3" s="70" t="s">
        <v>69</v>
      </c>
      <c r="B3" s="71" t="s">
        <v>74</v>
      </c>
      <c r="C3" s="72" t="s">
        <v>7</v>
      </c>
      <c r="D3" s="72" t="s">
        <v>36</v>
      </c>
      <c r="E3" s="72">
        <v>1.0329999999999999</v>
      </c>
      <c r="F3" s="72">
        <v>50</v>
      </c>
      <c r="G3" s="73">
        <v>44348</v>
      </c>
      <c r="H3" s="74" t="s">
        <v>33</v>
      </c>
    </row>
    <row r="4" spans="1:11" x14ac:dyDescent="0.55000000000000004">
      <c r="A4" s="70" t="s">
        <v>69</v>
      </c>
      <c r="B4" s="71" t="s">
        <v>74</v>
      </c>
      <c r="C4" s="72" t="s">
        <v>7</v>
      </c>
      <c r="D4" s="72" t="s">
        <v>37</v>
      </c>
      <c r="E4" s="72">
        <v>1.0329999999999999</v>
      </c>
      <c r="F4" s="72">
        <v>10</v>
      </c>
      <c r="G4" s="73">
        <v>44348</v>
      </c>
      <c r="H4" s="74" t="s">
        <v>33</v>
      </c>
    </row>
    <row r="5" spans="1:11" x14ac:dyDescent="0.55000000000000004">
      <c r="A5" s="76" t="s">
        <v>69</v>
      </c>
      <c r="B5" s="77" t="s">
        <v>73</v>
      </c>
      <c r="C5" s="78" t="s">
        <v>15</v>
      </c>
      <c r="D5" s="78" t="s">
        <v>31</v>
      </c>
      <c r="E5" s="78">
        <v>1.0429999999999999</v>
      </c>
      <c r="F5" s="78">
        <v>50</v>
      </c>
      <c r="G5" s="79">
        <v>44348</v>
      </c>
      <c r="H5" s="80" t="s">
        <v>33</v>
      </c>
    </row>
    <row r="6" spans="1:11" x14ac:dyDescent="0.55000000000000004">
      <c r="A6" s="76" t="s">
        <v>69</v>
      </c>
      <c r="B6" s="77" t="s">
        <v>73</v>
      </c>
      <c r="C6" s="78" t="s">
        <v>15</v>
      </c>
      <c r="D6" s="78" t="s">
        <v>34</v>
      </c>
      <c r="E6" s="78">
        <v>1.0429999999999999</v>
      </c>
      <c r="F6" s="78">
        <v>22.5</v>
      </c>
      <c r="G6" s="79">
        <v>44348</v>
      </c>
      <c r="H6" s="80" t="s">
        <v>33</v>
      </c>
    </row>
    <row r="7" spans="1:11" x14ac:dyDescent="0.55000000000000004">
      <c r="A7" s="81" t="s">
        <v>70</v>
      </c>
      <c r="B7" s="82" t="s">
        <v>76</v>
      </c>
      <c r="C7" s="83" t="s">
        <v>7</v>
      </c>
      <c r="D7" s="83" t="s">
        <v>45</v>
      </c>
      <c r="E7" s="83">
        <v>1.0329999999999999</v>
      </c>
      <c r="F7" s="83">
        <f>29-4</f>
        <v>25</v>
      </c>
      <c r="G7" s="84">
        <v>44440</v>
      </c>
      <c r="H7" s="85" t="s">
        <v>40</v>
      </c>
      <c r="I7" s="99" t="s">
        <v>99</v>
      </c>
    </row>
    <row r="8" spans="1:11" x14ac:dyDescent="0.55000000000000004">
      <c r="A8" s="81" t="s">
        <v>70</v>
      </c>
      <c r="B8" s="82" t="s">
        <v>76</v>
      </c>
      <c r="C8" s="83" t="s">
        <v>7</v>
      </c>
      <c r="D8" s="83" t="s">
        <v>13</v>
      </c>
      <c r="E8" s="83">
        <v>1.0329999999999999</v>
      </c>
      <c r="F8" s="83">
        <v>50</v>
      </c>
      <c r="G8" s="84">
        <v>44440</v>
      </c>
      <c r="H8" s="85" t="s">
        <v>11</v>
      </c>
    </row>
    <row r="9" spans="1:11" x14ac:dyDescent="0.55000000000000004">
      <c r="A9" s="81" t="s">
        <v>70</v>
      </c>
      <c r="B9" s="82" t="s">
        <v>76</v>
      </c>
      <c r="C9" s="83" t="s">
        <v>7</v>
      </c>
      <c r="D9" s="83" t="s">
        <v>14</v>
      </c>
      <c r="E9" s="83">
        <v>1.0329999999999999</v>
      </c>
      <c r="F9" s="83">
        <v>50</v>
      </c>
      <c r="G9" s="84">
        <v>44440</v>
      </c>
      <c r="H9" s="85" t="s">
        <v>11</v>
      </c>
    </row>
    <row r="10" spans="1:11" x14ac:dyDescent="0.55000000000000004">
      <c r="A10" s="86" t="s">
        <v>17</v>
      </c>
      <c r="B10" s="87" t="s">
        <v>78</v>
      </c>
      <c r="C10" s="88" t="s">
        <v>7</v>
      </c>
      <c r="D10" s="88" t="s">
        <v>18</v>
      </c>
      <c r="E10" s="88">
        <v>1.2050000000000001</v>
      </c>
      <c r="F10" s="88">
        <v>50</v>
      </c>
      <c r="G10" s="89">
        <v>44501</v>
      </c>
      <c r="H10" s="90" t="s">
        <v>20</v>
      </c>
    </row>
    <row r="11" spans="1:11" x14ac:dyDescent="0.55000000000000004">
      <c r="A11" s="86" t="s">
        <v>17</v>
      </c>
      <c r="B11" s="87" t="s">
        <v>78</v>
      </c>
      <c r="C11" s="88" t="s">
        <v>7</v>
      </c>
      <c r="D11" s="88" t="s">
        <v>21</v>
      </c>
      <c r="E11" s="88">
        <v>1.2050000000000001</v>
      </c>
      <c r="F11" s="88">
        <v>50</v>
      </c>
      <c r="G11" s="89">
        <v>44501</v>
      </c>
      <c r="H11" s="90" t="s">
        <v>20</v>
      </c>
    </row>
    <row r="12" spans="1:11" x14ac:dyDescent="0.55000000000000004">
      <c r="A12" s="91" t="s">
        <v>24</v>
      </c>
      <c r="B12" s="92" t="s">
        <v>80</v>
      </c>
      <c r="C12" s="93" t="s">
        <v>7</v>
      </c>
      <c r="D12" s="93" t="s">
        <v>25</v>
      </c>
      <c r="E12" s="93">
        <v>1.042</v>
      </c>
      <c r="F12" s="93">
        <v>40.700000000000003</v>
      </c>
      <c r="G12" s="94">
        <v>44562</v>
      </c>
      <c r="H12" s="95" t="s">
        <v>27</v>
      </c>
    </row>
    <row r="13" spans="1:11" x14ac:dyDescent="0.55000000000000004">
      <c r="A13" s="76" t="s">
        <v>71</v>
      </c>
      <c r="B13" s="77" t="s">
        <v>81</v>
      </c>
      <c r="C13" s="96" t="s">
        <v>47</v>
      </c>
      <c r="D13" s="78" t="s">
        <v>64</v>
      </c>
      <c r="E13" s="78">
        <v>1.204</v>
      </c>
      <c r="F13" s="78">
        <v>4.5</v>
      </c>
      <c r="G13" s="79">
        <v>44652</v>
      </c>
      <c r="H13" s="80" t="s">
        <v>66</v>
      </c>
    </row>
    <row r="14" spans="1:11" x14ac:dyDescent="0.55000000000000004">
      <c r="A14" s="76" t="s">
        <v>71</v>
      </c>
      <c r="B14" s="77" t="s">
        <v>81</v>
      </c>
      <c r="C14" s="96" t="s">
        <v>47</v>
      </c>
      <c r="D14" s="78" t="s">
        <v>65</v>
      </c>
      <c r="E14" s="78">
        <v>1.204</v>
      </c>
      <c r="F14" s="78">
        <v>24</v>
      </c>
      <c r="G14" s="79">
        <v>44652</v>
      </c>
      <c r="H14" s="80" t="s">
        <v>66</v>
      </c>
    </row>
    <row r="15" spans="1:11" x14ac:dyDescent="0.55000000000000004">
      <c r="A15" s="76" t="s">
        <v>70</v>
      </c>
      <c r="B15" s="77" t="s">
        <v>75</v>
      </c>
      <c r="C15" s="78" t="s">
        <v>15</v>
      </c>
      <c r="D15" s="78" t="s">
        <v>43</v>
      </c>
      <c r="E15" s="78">
        <v>1.0349999999999999</v>
      </c>
      <c r="F15" s="78">
        <f>10-3-3</f>
        <v>4</v>
      </c>
      <c r="G15" s="79">
        <v>44409</v>
      </c>
      <c r="H15" s="80" t="s">
        <v>42</v>
      </c>
      <c r="I15" s="29"/>
    </row>
    <row r="16" spans="1:11" x14ac:dyDescent="0.55000000000000004">
      <c r="A16" s="76" t="s">
        <v>70</v>
      </c>
      <c r="B16" s="77" t="s">
        <v>75</v>
      </c>
      <c r="C16" s="78" t="s">
        <v>15</v>
      </c>
      <c r="D16" s="78" t="s">
        <v>55</v>
      </c>
      <c r="E16" s="78">
        <v>1.3</v>
      </c>
      <c r="F16" s="97">
        <v>50</v>
      </c>
      <c r="G16" s="79">
        <v>44409</v>
      </c>
      <c r="H16" s="80" t="s">
        <v>42</v>
      </c>
    </row>
    <row r="17" spans="1:11" x14ac:dyDescent="0.55000000000000004">
      <c r="A17" s="78" t="s">
        <v>17</v>
      </c>
      <c r="B17" s="101" t="s">
        <v>77</v>
      </c>
      <c r="C17" s="78" t="s">
        <v>15</v>
      </c>
      <c r="D17" s="78" t="s">
        <v>59</v>
      </c>
      <c r="E17" s="78">
        <v>1.2050000000000001</v>
      </c>
      <c r="F17" s="97">
        <v>4.4000000000000004</v>
      </c>
      <c r="G17" s="79">
        <v>44501</v>
      </c>
      <c r="H17" s="78" t="s">
        <v>20</v>
      </c>
    </row>
    <row r="18" spans="1:11" x14ac:dyDescent="0.55000000000000004">
      <c r="A18" s="78" t="s">
        <v>24</v>
      </c>
      <c r="B18" s="101" t="s">
        <v>79</v>
      </c>
      <c r="C18" s="78" t="s">
        <v>15</v>
      </c>
      <c r="D18" s="78" t="s">
        <v>29</v>
      </c>
      <c r="E18" s="78">
        <v>1.042</v>
      </c>
      <c r="F18" s="78">
        <v>50</v>
      </c>
      <c r="G18" s="79">
        <v>44562</v>
      </c>
      <c r="H18" s="78" t="s">
        <v>27</v>
      </c>
    </row>
    <row r="19" spans="1:11" x14ac:dyDescent="0.55000000000000004">
      <c r="A19" s="78" t="s">
        <v>24</v>
      </c>
      <c r="B19" s="101" t="s">
        <v>79</v>
      </c>
      <c r="C19" s="78" t="s">
        <v>15</v>
      </c>
      <c r="D19" s="78" t="s">
        <v>28</v>
      </c>
      <c r="E19" s="78">
        <v>1.042</v>
      </c>
      <c r="F19" s="78">
        <v>9.6999999999999993</v>
      </c>
      <c r="G19" s="79">
        <v>44562</v>
      </c>
      <c r="H19" s="78" t="s">
        <v>27</v>
      </c>
    </row>
    <row r="20" spans="1:11" x14ac:dyDescent="0.55000000000000004">
      <c r="A20" s="105" t="s">
        <v>69</v>
      </c>
      <c r="B20" s="106" t="s">
        <v>73</v>
      </c>
      <c r="C20" s="105" t="s">
        <v>15</v>
      </c>
      <c r="D20" s="105" t="s">
        <v>102</v>
      </c>
      <c r="E20" s="105">
        <v>1.044</v>
      </c>
      <c r="F20" s="105">
        <f>10.5-10.5</f>
        <v>0</v>
      </c>
      <c r="G20" s="107">
        <v>44743</v>
      </c>
      <c r="H20" s="105" t="s">
        <v>62</v>
      </c>
      <c r="I20" s="99" t="s">
        <v>103</v>
      </c>
    </row>
    <row r="21" spans="1:11" x14ac:dyDescent="0.55000000000000004">
      <c r="A21" s="78" t="s">
        <v>70</v>
      </c>
      <c r="B21" s="101" t="s">
        <v>86</v>
      </c>
      <c r="C21" s="78" t="s">
        <v>15</v>
      </c>
      <c r="D21" s="78" t="s">
        <v>50</v>
      </c>
      <c r="E21" s="78">
        <v>1.034</v>
      </c>
      <c r="F21" s="78">
        <f>37-15-11</f>
        <v>11</v>
      </c>
      <c r="G21" s="79">
        <v>44743</v>
      </c>
      <c r="H21" s="78" t="s">
        <v>51</v>
      </c>
    </row>
    <row r="22" spans="1:11" x14ac:dyDescent="0.55000000000000004">
      <c r="A22" s="102" t="s">
        <v>71</v>
      </c>
      <c r="B22" s="103" t="s">
        <v>81</v>
      </c>
      <c r="C22" s="102" t="s">
        <v>7</v>
      </c>
      <c r="D22" s="102" t="s">
        <v>104</v>
      </c>
      <c r="E22" s="102">
        <v>1.202</v>
      </c>
      <c r="F22" s="102">
        <v>18</v>
      </c>
      <c r="G22" s="104">
        <v>44593</v>
      </c>
      <c r="H22" s="102" t="s">
        <v>49</v>
      </c>
      <c r="I22" s="100" t="s">
        <v>105</v>
      </c>
    </row>
    <row r="23" spans="1:11" x14ac:dyDescent="0.55000000000000004">
      <c r="A23" s="78" t="s">
        <v>71</v>
      </c>
      <c r="B23" s="101" t="s">
        <v>81</v>
      </c>
      <c r="C23" s="96" t="s">
        <v>47</v>
      </c>
      <c r="D23" s="78" t="s">
        <v>48</v>
      </c>
      <c r="E23" s="78">
        <v>1.202</v>
      </c>
      <c r="F23" s="78">
        <f>49-10</f>
        <v>39</v>
      </c>
      <c r="G23" s="79">
        <v>44593</v>
      </c>
      <c r="H23" s="78" t="s">
        <v>49</v>
      </c>
    </row>
    <row r="24" spans="1:11" x14ac:dyDescent="0.55000000000000004">
      <c r="A24" s="78" t="s">
        <v>71</v>
      </c>
      <c r="B24" s="101" t="s">
        <v>81</v>
      </c>
      <c r="C24" s="96" t="s">
        <v>47</v>
      </c>
      <c r="D24" s="78" t="s">
        <v>58</v>
      </c>
      <c r="E24" s="78">
        <v>1.202</v>
      </c>
      <c r="F24" s="78">
        <v>3</v>
      </c>
      <c r="G24" s="79">
        <v>44593</v>
      </c>
      <c r="H24" s="78" t="s">
        <v>49</v>
      </c>
    </row>
    <row r="25" spans="1:11" x14ac:dyDescent="0.55000000000000004">
      <c r="A25" s="78" t="s">
        <v>17</v>
      </c>
      <c r="B25" s="101" t="s">
        <v>77</v>
      </c>
      <c r="C25" s="78" t="s">
        <v>15</v>
      </c>
      <c r="D25" s="78" t="s">
        <v>44</v>
      </c>
      <c r="E25" s="78">
        <v>1.2050000000000001</v>
      </c>
      <c r="F25" s="78">
        <v>9.5</v>
      </c>
      <c r="G25" s="79">
        <v>44501</v>
      </c>
      <c r="H25" s="78" t="s">
        <v>20</v>
      </c>
      <c r="I25" s="100" t="s">
        <v>68</v>
      </c>
    </row>
    <row r="26" spans="1:11" x14ac:dyDescent="0.55000000000000004">
      <c r="A26" s="78" t="s">
        <v>69</v>
      </c>
      <c r="B26" s="101" t="s">
        <v>73</v>
      </c>
      <c r="C26" s="78" t="s">
        <v>15</v>
      </c>
      <c r="D26" s="78" t="s">
        <v>96</v>
      </c>
      <c r="E26" s="78">
        <v>1.044</v>
      </c>
      <c r="F26" s="78">
        <v>50</v>
      </c>
      <c r="G26" s="79">
        <v>44774</v>
      </c>
      <c r="H26" s="78" t="s">
        <v>83</v>
      </c>
      <c r="I26" s="100" t="s">
        <v>82</v>
      </c>
    </row>
    <row r="27" spans="1:11" x14ac:dyDescent="0.55000000000000004">
      <c r="A27" s="78" t="s">
        <v>69</v>
      </c>
      <c r="B27" s="101" t="s">
        <v>73</v>
      </c>
      <c r="C27" s="78" t="s">
        <v>15</v>
      </c>
      <c r="D27" s="78" t="s">
        <v>84</v>
      </c>
      <c r="E27" s="78">
        <v>1.044</v>
      </c>
      <c r="F27" s="78">
        <v>50</v>
      </c>
      <c r="G27" s="79">
        <v>44774</v>
      </c>
      <c r="H27" s="78" t="s">
        <v>83</v>
      </c>
      <c r="I27" s="100" t="s">
        <v>82</v>
      </c>
    </row>
    <row r="28" spans="1:11" x14ac:dyDescent="0.55000000000000004">
      <c r="A28" s="78" t="s">
        <v>69</v>
      </c>
      <c r="B28" s="101" t="s">
        <v>73</v>
      </c>
      <c r="C28" s="78" t="s">
        <v>15</v>
      </c>
      <c r="D28" s="78" t="s">
        <v>85</v>
      </c>
      <c r="E28" s="78">
        <v>1.044</v>
      </c>
      <c r="F28" s="78">
        <v>50</v>
      </c>
      <c r="G28" s="79">
        <v>44774</v>
      </c>
      <c r="H28" s="78" t="s">
        <v>83</v>
      </c>
      <c r="I28" s="100" t="s">
        <v>82</v>
      </c>
    </row>
    <row r="29" spans="1:11" x14ac:dyDescent="0.55000000000000004">
      <c r="A29" s="78" t="s">
        <v>70</v>
      </c>
      <c r="B29" s="101" t="s">
        <v>86</v>
      </c>
      <c r="C29" s="78" t="s">
        <v>15</v>
      </c>
      <c r="D29" s="78" t="s">
        <v>98</v>
      </c>
      <c r="E29" s="78">
        <v>1.034</v>
      </c>
      <c r="F29" s="78">
        <f>50-12</f>
        <v>38</v>
      </c>
      <c r="G29" s="79">
        <v>44774</v>
      </c>
      <c r="H29" s="78" t="s">
        <v>51</v>
      </c>
      <c r="I29" s="100" t="s">
        <v>82</v>
      </c>
      <c r="J29" s="99" t="s">
        <v>100</v>
      </c>
      <c r="K29" s="100" t="s">
        <v>101</v>
      </c>
    </row>
    <row r="30" spans="1:11" x14ac:dyDescent="0.55000000000000004">
      <c r="A30" s="78" t="s">
        <v>70</v>
      </c>
      <c r="B30" s="101" t="s">
        <v>86</v>
      </c>
      <c r="C30" s="78" t="s">
        <v>15</v>
      </c>
      <c r="D30" s="78" t="s">
        <v>88</v>
      </c>
      <c r="E30" s="78">
        <v>1.034</v>
      </c>
      <c r="F30" s="78">
        <v>50</v>
      </c>
      <c r="G30" s="79">
        <v>44774</v>
      </c>
      <c r="H30" s="78" t="s">
        <v>87</v>
      </c>
      <c r="I30" s="100" t="s">
        <v>82</v>
      </c>
    </row>
    <row r="31" spans="1:11" x14ac:dyDescent="0.55000000000000004">
      <c r="A31" s="78" t="s">
        <v>70</v>
      </c>
      <c r="B31" s="101" t="s">
        <v>86</v>
      </c>
      <c r="C31" s="78" t="s">
        <v>15</v>
      </c>
      <c r="D31" s="78" t="s">
        <v>89</v>
      </c>
      <c r="E31" s="78">
        <v>1.034</v>
      </c>
      <c r="F31" s="78">
        <v>50</v>
      </c>
      <c r="G31" s="79">
        <v>44774</v>
      </c>
      <c r="H31" s="78" t="s">
        <v>87</v>
      </c>
      <c r="I31" s="100" t="s">
        <v>82</v>
      </c>
    </row>
    <row r="32" spans="1:11" x14ac:dyDescent="0.55000000000000004">
      <c r="A32" s="78" t="s">
        <v>70</v>
      </c>
      <c r="B32" s="101" t="s">
        <v>86</v>
      </c>
      <c r="C32" s="78" t="s">
        <v>15</v>
      </c>
      <c r="D32" s="78" t="s">
        <v>90</v>
      </c>
      <c r="E32" s="78">
        <v>1.034</v>
      </c>
      <c r="F32" s="78">
        <v>50</v>
      </c>
      <c r="G32" s="79">
        <v>44774</v>
      </c>
      <c r="H32" s="78" t="s">
        <v>87</v>
      </c>
      <c r="I32" s="100" t="s">
        <v>82</v>
      </c>
    </row>
    <row r="33" spans="1:9" x14ac:dyDescent="0.55000000000000004">
      <c r="A33" s="78" t="s">
        <v>70</v>
      </c>
      <c r="B33" s="101" t="s">
        <v>86</v>
      </c>
      <c r="C33" s="78" t="s">
        <v>15</v>
      </c>
      <c r="D33" s="78" t="s">
        <v>91</v>
      </c>
      <c r="E33" s="78">
        <v>1.034</v>
      </c>
      <c r="F33" s="78">
        <v>50</v>
      </c>
      <c r="G33" s="79">
        <v>44774</v>
      </c>
      <c r="H33" s="78" t="s">
        <v>87</v>
      </c>
      <c r="I33" s="100" t="s">
        <v>82</v>
      </c>
    </row>
    <row r="34" spans="1:9" x14ac:dyDescent="0.55000000000000004">
      <c r="A34" s="78" t="s">
        <v>70</v>
      </c>
      <c r="B34" s="101" t="s">
        <v>86</v>
      </c>
      <c r="C34" s="78" t="s">
        <v>15</v>
      </c>
      <c r="D34" s="78" t="s">
        <v>92</v>
      </c>
      <c r="E34" s="78">
        <v>1.034</v>
      </c>
      <c r="F34" s="78">
        <v>50</v>
      </c>
      <c r="G34" s="79">
        <v>44774</v>
      </c>
      <c r="H34" s="78" t="s">
        <v>87</v>
      </c>
      <c r="I34" s="100" t="s">
        <v>82</v>
      </c>
    </row>
    <row r="35" spans="1:9" x14ac:dyDescent="0.55000000000000004">
      <c r="A35" s="78" t="s">
        <v>70</v>
      </c>
      <c r="B35" s="101" t="s">
        <v>86</v>
      </c>
      <c r="C35" s="78" t="s">
        <v>15</v>
      </c>
      <c r="D35" s="78" t="s">
        <v>93</v>
      </c>
      <c r="E35" s="78">
        <v>1.034</v>
      </c>
      <c r="F35" s="78">
        <v>50</v>
      </c>
      <c r="G35" s="79">
        <v>44774</v>
      </c>
      <c r="H35" s="78" t="s">
        <v>87</v>
      </c>
      <c r="I35" s="100" t="s">
        <v>82</v>
      </c>
    </row>
    <row r="36" spans="1:9" x14ac:dyDescent="0.55000000000000004">
      <c r="A36" s="102" t="s">
        <v>71</v>
      </c>
      <c r="B36" s="103" t="s">
        <v>81</v>
      </c>
      <c r="C36" s="102" t="s">
        <v>7</v>
      </c>
      <c r="D36" s="102" t="s">
        <v>95</v>
      </c>
      <c r="E36" s="102">
        <v>1.202</v>
      </c>
      <c r="F36" s="102">
        <v>46</v>
      </c>
      <c r="G36" s="104">
        <v>44774</v>
      </c>
      <c r="H36" s="102" t="s">
        <v>94</v>
      </c>
      <c r="I36" s="100" t="s">
        <v>82</v>
      </c>
    </row>
    <row r="37" spans="1:9" x14ac:dyDescent="0.55000000000000004">
      <c r="A37" s="78" t="s">
        <v>71</v>
      </c>
      <c r="B37" s="101" t="s">
        <v>81</v>
      </c>
      <c r="C37" s="96" t="s">
        <v>47</v>
      </c>
      <c r="D37" s="78" t="s">
        <v>97</v>
      </c>
      <c r="E37" s="78">
        <v>1.202</v>
      </c>
      <c r="F37" s="78">
        <v>49</v>
      </c>
      <c r="G37" s="79">
        <v>44774</v>
      </c>
      <c r="H37" s="78" t="s">
        <v>94</v>
      </c>
      <c r="I37" s="100" t="s">
        <v>82</v>
      </c>
    </row>
  </sheetData>
  <phoneticPr fontId="2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12EA-E844-45A0-AE25-2B67F1659D3F}">
  <dimension ref="A1:K37"/>
  <sheetViews>
    <sheetView topLeftCell="B1" workbookViewId="0">
      <selection activeCell="J10" sqref="J10"/>
    </sheetView>
  </sheetViews>
  <sheetFormatPr defaultRowHeight="16.5" x14ac:dyDescent="0.55000000000000004"/>
  <cols>
    <col min="1" max="1" width="26" style="75" bestFit="1" customWidth="1"/>
    <col min="2" max="2" width="14.58203125" style="69" bestFit="1" customWidth="1"/>
    <col min="3" max="3" width="14.33203125" style="75" bestFit="1" customWidth="1"/>
    <col min="4" max="4" width="42.75" style="75" bestFit="1" customWidth="1"/>
    <col min="5" max="5" width="10.25" style="75" bestFit="1" customWidth="1"/>
    <col min="6" max="6" width="12.08203125" style="75" bestFit="1" customWidth="1"/>
    <col min="7" max="7" width="10.9140625" style="75" bestFit="1" customWidth="1"/>
    <col min="8" max="8" width="15.5" style="75" bestFit="1" customWidth="1"/>
    <col min="9" max="9" width="10.83203125" style="99" bestFit="1" customWidth="1"/>
    <col min="10" max="10" width="9.4140625" style="29" bestFit="1" customWidth="1"/>
    <col min="11" max="11" width="8.6640625" style="29"/>
    <col min="12" max="16384" width="8.6640625" style="75"/>
  </cols>
  <sheetData>
    <row r="1" spans="1:11" s="69" customFormat="1" x14ac:dyDescent="0.55000000000000004">
      <c r="A1" s="66" t="s">
        <v>0</v>
      </c>
      <c r="B1" s="66" t="s">
        <v>72</v>
      </c>
      <c r="C1" s="67" t="s">
        <v>1</v>
      </c>
      <c r="D1" s="67" t="s">
        <v>2</v>
      </c>
      <c r="E1" s="67" t="s">
        <v>3</v>
      </c>
      <c r="F1" s="67" t="s">
        <v>38</v>
      </c>
      <c r="G1" s="67" t="s">
        <v>5</v>
      </c>
      <c r="H1" s="68" t="s">
        <v>39</v>
      </c>
      <c r="I1" s="98"/>
      <c r="J1" s="29"/>
      <c r="K1" s="29"/>
    </row>
    <row r="2" spans="1:11" x14ac:dyDescent="0.55000000000000004">
      <c r="A2" s="70" t="s">
        <v>69</v>
      </c>
      <c r="B2" s="71" t="s">
        <v>74</v>
      </c>
      <c r="C2" s="72" t="s">
        <v>7</v>
      </c>
      <c r="D2" s="72" t="s">
        <v>35</v>
      </c>
      <c r="E2" s="72">
        <v>1.0329999999999999</v>
      </c>
      <c r="F2" s="72">
        <v>50</v>
      </c>
      <c r="G2" s="73">
        <v>44348</v>
      </c>
      <c r="H2" s="74" t="s">
        <v>33</v>
      </c>
      <c r="I2" s="110"/>
    </row>
    <row r="3" spans="1:11" x14ac:dyDescent="0.55000000000000004">
      <c r="A3" s="70" t="s">
        <v>69</v>
      </c>
      <c r="B3" s="71" t="s">
        <v>74</v>
      </c>
      <c r="C3" s="72" t="s">
        <v>7</v>
      </c>
      <c r="D3" s="72" t="s">
        <v>36</v>
      </c>
      <c r="E3" s="72">
        <v>1.0329999999999999</v>
      </c>
      <c r="F3" s="72">
        <v>50</v>
      </c>
      <c r="G3" s="73">
        <v>44348</v>
      </c>
      <c r="H3" s="74" t="s">
        <v>33</v>
      </c>
      <c r="I3" s="110"/>
    </row>
    <row r="4" spans="1:11" x14ac:dyDescent="0.55000000000000004">
      <c r="A4" s="70" t="s">
        <v>69</v>
      </c>
      <c r="B4" s="111" t="s">
        <v>74</v>
      </c>
      <c r="C4" s="105" t="s">
        <v>7</v>
      </c>
      <c r="D4" s="105" t="s">
        <v>108</v>
      </c>
      <c r="E4" s="105">
        <v>1.0329999999999999</v>
      </c>
      <c r="F4" s="105">
        <f>10-5-5</f>
        <v>0</v>
      </c>
      <c r="G4" s="107">
        <v>44348</v>
      </c>
      <c r="H4" s="108" t="s">
        <v>107</v>
      </c>
      <c r="I4" s="110" t="s">
        <v>111</v>
      </c>
      <c r="J4" s="29" t="s">
        <v>112</v>
      </c>
    </row>
    <row r="5" spans="1:11" x14ac:dyDescent="0.55000000000000004">
      <c r="A5" s="76" t="s">
        <v>69</v>
      </c>
      <c r="B5" s="77" t="s">
        <v>73</v>
      </c>
      <c r="C5" s="78" t="s">
        <v>15</v>
      </c>
      <c r="D5" s="78" t="s">
        <v>31</v>
      </c>
      <c r="E5" s="78">
        <v>1.0429999999999999</v>
      </c>
      <c r="F5" s="78">
        <v>50</v>
      </c>
      <c r="G5" s="79">
        <v>44348</v>
      </c>
      <c r="H5" s="80" t="s">
        <v>33</v>
      </c>
      <c r="I5" s="110"/>
    </row>
    <row r="6" spans="1:11" x14ac:dyDescent="0.55000000000000004">
      <c r="A6" s="76" t="s">
        <v>69</v>
      </c>
      <c r="B6" s="77" t="s">
        <v>73</v>
      </c>
      <c r="C6" s="78" t="s">
        <v>15</v>
      </c>
      <c r="D6" s="78" t="s">
        <v>34</v>
      </c>
      <c r="E6" s="78">
        <v>1.0429999999999999</v>
      </c>
      <c r="F6" s="78">
        <v>22.5</v>
      </c>
      <c r="G6" s="79">
        <v>44348</v>
      </c>
      <c r="H6" s="80" t="s">
        <v>33</v>
      </c>
      <c r="I6" s="110"/>
    </row>
    <row r="7" spans="1:11" x14ac:dyDescent="0.55000000000000004">
      <c r="A7" s="81" t="s">
        <v>70</v>
      </c>
      <c r="B7" s="82" t="s">
        <v>86</v>
      </c>
      <c r="C7" s="83" t="s">
        <v>7</v>
      </c>
      <c r="D7" s="83" t="s">
        <v>45</v>
      </c>
      <c r="E7" s="83">
        <v>1.0329999999999999</v>
      </c>
      <c r="F7" s="83">
        <f>25-5-5</f>
        <v>15</v>
      </c>
      <c r="G7" s="84">
        <v>44440</v>
      </c>
      <c r="H7" s="85" t="s">
        <v>40</v>
      </c>
      <c r="I7" s="110" t="s">
        <v>111</v>
      </c>
      <c r="J7" s="29" t="s">
        <v>112</v>
      </c>
    </row>
    <row r="8" spans="1:11" x14ac:dyDescent="0.55000000000000004">
      <c r="A8" s="81" t="s">
        <v>70</v>
      </c>
      <c r="B8" s="82" t="s">
        <v>86</v>
      </c>
      <c r="C8" s="83" t="s">
        <v>7</v>
      </c>
      <c r="D8" s="83" t="s">
        <v>13</v>
      </c>
      <c r="E8" s="83">
        <v>1.0329999999999999</v>
      </c>
      <c r="F8" s="83">
        <v>50</v>
      </c>
      <c r="G8" s="84">
        <v>44440</v>
      </c>
      <c r="H8" s="85" t="s">
        <v>11</v>
      </c>
      <c r="I8" s="110"/>
    </row>
    <row r="9" spans="1:11" x14ac:dyDescent="0.55000000000000004">
      <c r="A9" s="81" t="s">
        <v>70</v>
      </c>
      <c r="B9" s="82" t="s">
        <v>86</v>
      </c>
      <c r="C9" s="83" t="s">
        <v>7</v>
      </c>
      <c r="D9" s="83" t="s">
        <v>14</v>
      </c>
      <c r="E9" s="83">
        <v>1.0329999999999999</v>
      </c>
      <c r="F9" s="83">
        <v>50</v>
      </c>
      <c r="G9" s="84">
        <v>44440</v>
      </c>
      <c r="H9" s="85" t="s">
        <v>11</v>
      </c>
      <c r="I9" s="110"/>
    </row>
    <row r="10" spans="1:11" x14ac:dyDescent="0.55000000000000004">
      <c r="A10" s="86" t="s">
        <v>17</v>
      </c>
      <c r="B10" s="87" t="s">
        <v>78</v>
      </c>
      <c r="C10" s="88" t="s">
        <v>7</v>
      </c>
      <c r="D10" s="88" t="s">
        <v>18</v>
      </c>
      <c r="E10" s="88">
        <v>1.2050000000000001</v>
      </c>
      <c r="F10" s="88">
        <v>50</v>
      </c>
      <c r="G10" s="89">
        <v>44501</v>
      </c>
      <c r="H10" s="90" t="s">
        <v>20</v>
      </c>
      <c r="I10" s="110"/>
    </row>
    <row r="11" spans="1:11" x14ac:dyDescent="0.55000000000000004">
      <c r="A11" s="86" t="s">
        <v>17</v>
      </c>
      <c r="B11" s="87" t="s">
        <v>78</v>
      </c>
      <c r="C11" s="88" t="s">
        <v>7</v>
      </c>
      <c r="D11" s="88" t="s">
        <v>21</v>
      </c>
      <c r="E11" s="88">
        <v>1.2050000000000001</v>
      </c>
      <c r="F11" s="88">
        <v>50</v>
      </c>
      <c r="G11" s="89">
        <v>44501</v>
      </c>
      <c r="H11" s="90" t="s">
        <v>20</v>
      </c>
      <c r="I11" s="110"/>
    </row>
    <row r="12" spans="1:11" x14ac:dyDescent="0.55000000000000004">
      <c r="A12" s="91" t="s">
        <v>24</v>
      </c>
      <c r="B12" s="92" t="s">
        <v>80</v>
      </c>
      <c r="C12" s="93" t="s">
        <v>7</v>
      </c>
      <c r="D12" s="93" t="s">
        <v>110</v>
      </c>
      <c r="E12" s="93">
        <v>1.042</v>
      </c>
      <c r="F12" s="93">
        <f>40.7-5-5</f>
        <v>30.700000000000003</v>
      </c>
      <c r="G12" s="94">
        <v>44562</v>
      </c>
      <c r="H12" s="95" t="s">
        <v>109</v>
      </c>
      <c r="I12" s="110" t="s">
        <v>111</v>
      </c>
      <c r="J12" s="29" t="s">
        <v>112</v>
      </c>
    </row>
    <row r="13" spans="1:11" x14ac:dyDescent="0.55000000000000004">
      <c r="A13" s="76" t="s">
        <v>71</v>
      </c>
      <c r="B13" s="77" t="s">
        <v>81</v>
      </c>
      <c r="C13" s="96" t="s">
        <v>47</v>
      </c>
      <c r="D13" s="78" t="s">
        <v>64</v>
      </c>
      <c r="E13" s="78">
        <v>1.204</v>
      </c>
      <c r="F13" s="78">
        <v>4.5</v>
      </c>
      <c r="G13" s="79">
        <v>44652</v>
      </c>
      <c r="H13" s="80" t="s">
        <v>66</v>
      </c>
      <c r="I13" s="110"/>
    </row>
    <row r="14" spans="1:11" x14ac:dyDescent="0.55000000000000004">
      <c r="A14" s="76" t="s">
        <v>71</v>
      </c>
      <c r="B14" s="77" t="s">
        <v>81</v>
      </c>
      <c r="C14" s="96" t="s">
        <v>47</v>
      </c>
      <c r="D14" s="78" t="s">
        <v>65</v>
      </c>
      <c r="E14" s="78">
        <v>1.204</v>
      </c>
      <c r="F14" s="78">
        <v>24</v>
      </c>
      <c r="G14" s="79">
        <v>44652</v>
      </c>
      <c r="H14" s="80" t="s">
        <v>66</v>
      </c>
      <c r="I14" s="110"/>
    </row>
    <row r="15" spans="1:11" x14ac:dyDescent="0.55000000000000004">
      <c r="A15" s="76" t="s">
        <v>70</v>
      </c>
      <c r="B15" s="77" t="s">
        <v>86</v>
      </c>
      <c r="C15" s="78" t="s">
        <v>15</v>
      </c>
      <c r="D15" s="78" t="s">
        <v>43</v>
      </c>
      <c r="E15" s="78">
        <v>1.0349999999999999</v>
      </c>
      <c r="F15" s="78">
        <v>2</v>
      </c>
      <c r="G15" s="79">
        <v>44409</v>
      </c>
      <c r="H15" s="80" t="s">
        <v>42</v>
      </c>
      <c r="I15" s="110" t="s">
        <v>106</v>
      </c>
    </row>
    <row r="16" spans="1:11" x14ac:dyDescent="0.55000000000000004">
      <c r="A16" s="76" t="s">
        <v>70</v>
      </c>
      <c r="B16" s="77" t="s">
        <v>86</v>
      </c>
      <c r="C16" s="78" t="s">
        <v>15</v>
      </c>
      <c r="D16" s="78" t="s">
        <v>55</v>
      </c>
      <c r="E16" s="78">
        <v>1.3</v>
      </c>
      <c r="F16" s="97">
        <v>50</v>
      </c>
      <c r="G16" s="79">
        <v>44409</v>
      </c>
      <c r="H16" s="80" t="s">
        <v>42</v>
      </c>
      <c r="I16" s="110"/>
    </row>
    <row r="17" spans="1:9" x14ac:dyDescent="0.55000000000000004">
      <c r="A17" s="78" t="s">
        <v>17</v>
      </c>
      <c r="B17" s="101" t="s">
        <v>77</v>
      </c>
      <c r="C17" s="78" t="s">
        <v>15</v>
      </c>
      <c r="D17" s="78" t="s">
        <v>59</v>
      </c>
      <c r="E17" s="78">
        <v>1.2050000000000001</v>
      </c>
      <c r="F17" s="97">
        <v>4.4000000000000004</v>
      </c>
      <c r="G17" s="79">
        <v>44501</v>
      </c>
      <c r="H17" s="80" t="s">
        <v>20</v>
      </c>
      <c r="I17" s="110"/>
    </row>
    <row r="18" spans="1:9" x14ac:dyDescent="0.55000000000000004">
      <c r="A18" s="78" t="s">
        <v>24</v>
      </c>
      <c r="B18" s="101" t="s">
        <v>79</v>
      </c>
      <c r="C18" s="78" t="s">
        <v>15</v>
      </c>
      <c r="D18" s="78" t="s">
        <v>29</v>
      </c>
      <c r="E18" s="78">
        <v>1.042</v>
      </c>
      <c r="F18" s="78">
        <v>50</v>
      </c>
      <c r="G18" s="79">
        <v>44562</v>
      </c>
      <c r="H18" s="80" t="s">
        <v>27</v>
      </c>
      <c r="I18" s="110"/>
    </row>
    <row r="19" spans="1:9" x14ac:dyDescent="0.55000000000000004">
      <c r="A19" s="78" t="s">
        <v>24</v>
      </c>
      <c r="B19" s="101" t="s">
        <v>79</v>
      </c>
      <c r="C19" s="78" t="s">
        <v>15</v>
      </c>
      <c r="D19" s="78" t="s">
        <v>28</v>
      </c>
      <c r="E19" s="78">
        <v>1.042</v>
      </c>
      <c r="F19" s="78">
        <v>9.6999999999999993</v>
      </c>
      <c r="G19" s="79">
        <v>44562</v>
      </c>
      <c r="H19" s="80" t="s">
        <v>27</v>
      </c>
      <c r="I19" s="110"/>
    </row>
    <row r="20" spans="1:9" x14ac:dyDescent="0.55000000000000004">
      <c r="A20" s="105" t="s">
        <v>69</v>
      </c>
      <c r="B20" s="106" t="s">
        <v>73</v>
      </c>
      <c r="C20" s="105" t="s">
        <v>15</v>
      </c>
      <c r="D20" s="105" t="s">
        <v>102</v>
      </c>
      <c r="E20" s="105">
        <v>1.044</v>
      </c>
      <c r="F20" s="105">
        <f>10.5-10.5</f>
        <v>0</v>
      </c>
      <c r="G20" s="107">
        <v>44743</v>
      </c>
      <c r="H20" s="108" t="s">
        <v>62</v>
      </c>
      <c r="I20" s="110"/>
    </row>
    <row r="21" spans="1:9" x14ac:dyDescent="0.55000000000000004">
      <c r="A21" s="78" t="s">
        <v>70</v>
      </c>
      <c r="B21" s="101" t="s">
        <v>86</v>
      </c>
      <c r="C21" s="78" t="s">
        <v>15</v>
      </c>
      <c r="D21" s="78" t="s">
        <v>50</v>
      </c>
      <c r="E21" s="78">
        <v>1.034</v>
      </c>
      <c r="F21" s="78">
        <f>11-5</f>
        <v>6</v>
      </c>
      <c r="G21" s="79">
        <v>44743</v>
      </c>
      <c r="H21" s="80" t="s">
        <v>51</v>
      </c>
      <c r="I21" s="110" t="s">
        <v>113</v>
      </c>
    </row>
    <row r="22" spans="1:9" x14ac:dyDescent="0.55000000000000004">
      <c r="A22" s="102" t="s">
        <v>71</v>
      </c>
      <c r="B22" s="103" t="s">
        <v>81</v>
      </c>
      <c r="C22" s="102" t="s">
        <v>7</v>
      </c>
      <c r="D22" s="102" t="s">
        <v>104</v>
      </c>
      <c r="E22" s="102">
        <v>1.202</v>
      </c>
      <c r="F22" s="102">
        <v>18</v>
      </c>
      <c r="G22" s="104">
        <v>44593</v>
      </c>
      <c r="H22" s="109" t="s">
        <v>49</v>
      </c>
      <c r="I22" s="110"/>
    </row>
    <row r="23" spans="1:9" x14ac:dyDescent="0.55000000000000004">
      <c r="A23" s="78" t="s">
        <v>71</v>
      </c>
      <c r="B23" s="101" t="s">
        <v>81</v>
      </c>
      <c r="C23" s="96" t="s">
        <v>47</v>
      </c>
      <c r="D23" s="78" t="s">
        <v>48</v>
      </c>
      <c r="E23" s="78">
        <v>1.202</v>
      </c>
      <c r="F23" s="78">
        <f>49-10</f>
        <v>39</v>
      </c>
      <c r="G23" s="79">
        <v>44593</v>
      </c>
      <c r="H23" s="80" t="s">
        <v>49</v>
      </c>
      <c r="I23" s="110"/>
    </row>
    <row r="24" spans="1:9" x14ac:dyDescent="0.55000000000000004">
      <c r="A24" s="78" t="s">
        <v>71</v>
      </c>
      <c r="B24" s="101" t="s">
        <v>81</v>
      </c>
      <c r="C24" s="96" t="s">
        <v>47</v>
      </c>
      <c r="D24" s="78" t="s">
        <v>58</v>
      </c>
      <c r="E24" s="78">
        <v>1.202</v>
      </c>
      <c r="F24" s="78">
        <v>3</v>
      </c>
      <c r="G24" s="79">
        <v>44593</v>
      </c>
      <c r="H24" s="80" t="s">
        <v>49</v>
      </c>
      <c r="I24" s="110"/>
    </row>
    <row r="25" spans="1:9" x14ac:dyDescent="0.55000000000000004">
      <c r="A25" s="78" t="s">
        <v>17</v>
      </c>
      <c r="B25" s="101" t="s">
        <v>77</v>
      </c>
      <c r="C25" s="78" t="s">
        <v>15</v>
      </c>
      <c r="D25" s="78" t="s">
        <v>44</v>
      </c>
      <c r="E25" s="78">
        <v>1.2050000000000001</v>
      </c>
      <c r="F25" s="78">
        <v>9.5</v>
      </c>
      <c r="G25" s="79">
        <v>44501</v>
      </c>
      <c r="H25" s="80" t="s">
        <v>20</v>
      </c>
      <c r="I25" s="110"/>
    </row>
    <row r="26" spans="1:9" x14ac:dyDescent="0.55000000000000004">
      <c r="A26" s="78" t="s">
        <v>69</v>
      </c>
      <c r="B26" s="112" t="s">
        <v>73</v>
      </c>
      <c r="C26" s="113" t="s">
        <v>15</v>
      </c>
      <c r="D26" s="113" t="s">
        <v>146</v>
      </c>
      <c r="E26" s="113">
        <v>1.044</v>
      </c>
      <c r="F26" s="113">
        <f>50-50</f>
        <v>0</v>
      </c>
      <c r="G26" s="114">
        <v>44774</v>
      </c>
      <c r="H26" s="115" t="s">
        <v>62</v>
      </c>
      <c r="I26" s="110" t="s">
        <v>114</v>
      </c>
    </row>
    <row r="27" spans="1:9" x14ac:dyDescent="0.55000000000000004">
      <c r="A27" s="78" t="s">
        <v>69</v>
      </c>
      <c r="B27" s="112" t="s">
        <v>73</v>
      </c>
      <c r="C27" s="113" t="s">
        <v>15</v>
      </c>
      <c r="D27" s="113" t="s">
        <v>147</v>
      </c>
      <c r="E27" s="113">
        <v>1.044</v>
      </c>
      <c r="F27" s="113">
        <f>50-50</f>
        <v>0</v>
      </c>
      <c r="G27" s="114">
        <v>44774</v>
      </c>
      <c r="H27" s="115" t="s">
        <v>83</v>
      </c>
      <c r="I27" s="110" t="s">
        <v>114</v>
      </c>
    </row>
    <row r="28" spans="1:9" x14ac:dyDescent="0.55000000000000004">
      <c r="A28" s="78" t="s">
        <v>69</v>
      </c>
      <c r="B28" s="101" t="s">
        <v>73</v>
      </c>
      <c r="C28" s="78" t="s">
        <v>15</v>
      </c>
      <c r="D28" s="78" t="s">
        <v>85</v>
      </c>
      <c r="E28" s="78">
        <v>1.044</v>
      </c>
      <c r="F28" s="78">
        <v>50</v>
      </c>
      <c r="G28" s="79">
        <v>44774</v>
      </c>
      <c r="H28" s="80" t="s">
        <v>83</v>
      </c>
      <c r="I28" s="110"/>
    </row>
    <row r="29" spans="1:9" x14ac:dyDescent="0.55000000000000004">
      <c r="A29" s="78" t="s">
        <v>70</v>
      </c>
      <c r="B29" s="101" t="s">
        <v>86</v>
      </c>
      <c r="C29" s="78" t="s">
        <v>15</v>
      </c>
      <c r="D29" s="78" t="s">
        <v>98</v>
      </c>
      <c r="E29" s="78">
        <v>1.034</v>
      </c>
      <c r="F29" s="78">
        <f>50-12</f>
        <v>38</v>
      </c>
      <c r="G29" s="79">
        <v>44774</v>
      </c>
      <c r="H29" s="80" t="s">
        <v>51</v>
      </c>
      <c r="I29" s="110"/>
    </row>
    <row r="30" spans="1:9" x14ac:dyDescent="0.55000000000000004">
      <c r="A30" s="78" t="s">
        <v>70</v>
      </c>
      <c r="B30" s="101" t="s">
        <v>86</v>
      </c>
      <c r="C30" s="78" t="s">
        <v>15</v>
      </c>
      <c r="D30" s="78" t="s">
        <v>88</v>
      </c>
      <c r="E30" s="78">
        <v>1.034</v>
      </c>
      <c r="F30" s="78">
        <v>50</v>
      </c>
      <c r="G30" s="79">
        <v>44774</v>
      </c>
      <c r="H30" s="80" t="s">
        <v>87</v>
      </c>
      <c r="I30" s="110"/>
    </row>
    <row r="31" spans="1:9" x14ac:dyDescent="0.55000000000000004">
      <c r="A31" s="78" t="s">
        <v>70</v>
      </c>
      <c r="B31" s="101" t="s">
        <v>86</v>
      </c>
      <c r="C31" s="78" t="s">
        <v>15</v>
      </c>
      <c r="D31" s="78" t="s">
        <v>89</v>
      </c>
      <c r="E31" s="78">
        <v>1.034</v>
      </c>
      <c r="F31" s="78">
        <v>50</v>
      </c>
      <c r="G31" s="79">
        <v>44774</v>
      </c>
      <c r="H31" s="80" t="s">
        <v>87</v>
      </c>
      <c r="I31" s="110"/>
    </row>
    <row r="32" spans="1:9" x14ac:dyDescent="0.55000000000000004">
      <c r="A32" s="78" t="s">
        <v>70</v>
      </c>
      <c r="B32" s="101" t="s">
        <v>86</v>
      </c>
      <c r="C32" s="78" t="s">
        <v>15</v>
      </c>
      <c r="D32" s="78" t="s">
        <v>90</v>
      </c>
      <c r="E32" s="78">
        <v>1.034</v>
      </c>
      <c r="F32" s="78">
        <v>50</v>
      </c>
      <c r="G32" s="79">
        <v>44774</v>
      </c>
      <c r="H32" s="80" t="s">
        <v>87</v>
      </c>
      <c r="I32" s="110"/>
    </row>
    <row r="33" spans="1:9" x14ac:dyDescent="0.55000000000000004">
      <c r="A33" s="78" t="s">
        <v>70</v>
      </c>
      <c r="B33" s="101" t="s">
        <v>86</v>
      </c>
      <c r="C33" s="78" t="s">
        <v>15</v>
      </c>
      <c r="D33" s="78" t="s">
        <v>91</v>
      </c>
      <c r="E33" s="78">
        <v>1.034</v>
      </c>
      <c r="F33" s="78">
        <v>50</v>
      </c>
      <c r="G33" s="79">
        <v>44774</v>
      </c>
      <c r="H33" s="80" t="s">
        <v>87</v>
      </c>
      <c r="I33" s="110"/>
    </row>
    <row r="34" spans="1:9" x14ac:dyDescent="0.55000000000000004">
      <c r="A34" s="78" t="s">
        <v>70</v>
      </c>
      <c r="B34" s="101" t="s">
        <v>86</v>
      </c>
      <c r="C34" s="78" t="s">
        <v>15</v>
      </c>
      <c r="D34" s="78" t="s">
        <v>92</v>
      </c>
      <c r="E34" s="78">
        <v>1.034</v>
      </c>
      <c r="F34" s="78">
        <v>50</v>
      </c>
      <c r="G34" s="79">
        <v>44774</v>
      </c>
      <c r="H34" s="80" t="s">
        <v>87</v>
      </c>
      <c r="I34" s="110"/>
    </row>
    <row r="35" spans="1:9" x14ac:dyDescent="0.55000000000000004">
      <c r="A35" s="78" t="s">
        <v>70</v>
      </c>
      <c r="B35" s="101" t="s">
        <v>86</v>
      </c>
      <c r="C35" s="78" t="s">
        <v>15</v>
      </c>
      <c r="D35" s="78" t="s">
        <v>93</v>
      </c>
      <c r="E35" s="78">
        <v>1.034</v>
      </c>
      <c r="F35" s="78">
        <v>50</v>
      </c>
      <c r="G35" s="79">
        <v>44774</v>
      </c>
      <c r="H35" s="80" t="s">
        <v>87</v>
      </c>
      <c r="I35" s="110"/>
    </row>
    <row r="36" spans="1:9" x14ac:dyDescent="0.55000000000000004">
      <c r="A36" s="102" t="s">
        <v>71</v>
      </c>
      <c r="B36" s="103" t="s">
        <v>81</v>
      </c>
      <c r="C36" s="102" t="s">
        <v>7</v>
      </c>
      <c r="D36" s="102" t="s">
        <v>95</v>
      </c>
      <c r="E36" s="102">
        <v>1.202</v>
      </c>
      <c r="F36" s="102">
        <v>46</v>
      </c>
      <c r="G36" s="104">
        <v>44774</v>
      </c>
      <c r="H36" s="109" t="s">
        <v>94</v>
      </c>
      <c r="I36" s="110"/>
    </row>
    <row r="37" spans="1:9" x14ac:dyDescent="0.55000000000000004">
      <c r="A37" s="78" t="s">
        <v>71</v>
      </c>
      <c r="B37" s="101" t="s">
        <v>81</v>
      </c>
      <c r="C37" s="96" t="s">
        <v>47</v>
      </c>
      <c r="D37" s="78" t="s">
        <v>97</v>
      </c>
      <c r="E37" s="78">
        <v>1.202</v>
      </c>
      <c r="F37" s="78">
        <v>49</v>
      </c>
      <c r="G37" s="79">
        <v>44774</v>
      </c>
      <c r="H37" s="80" t="s">
        <v>94</v>
      </c>
      <c r="I37" s="110"/>
    </row>
  </sheetData>
  <phoneticPr fontId="2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A4A7-7A28-43FB-9772-0684BAB2BA67}">
  <dimension ref="A1:K61"/>
  <sheetViews>
    <sheetView topLeftCell="B1" workbookViewId="0">
      <selection activeCell="G18" sqref="G18"/>
    </sheetView>
  </sheetViews>
  <sheetFormatPr defaultRowHeight="16.5" x14ac:dyDescent="0.55000000000000004"/>
  <cols>
    <col min="1" max="1" width="26" style="75" bestFit="1" customWidth="1"/>
    <col min="2" max="2" width="14.58203125" style="69" bestFit="1" customWidth="1"/>
    <col min="3" max="3" width="14.33203125" style="75" bestFit="1" customWidth="1"/>
    <col min="4" max="4" width="42.75" style="75" bestFit="1" customWidth="1"/>
    <col min="5" max="5" width="10.25" style="75" bestFit="1" customWidth="1"/>
    <col min="6" max="6" width="12.08203125" style="75" bestFit="1" customWidth="1"/>
    <col min="7" max="7" width="10.9140625" style="75" bestFit="1" customWidth="1"/>
    <col min="8" max="8" width="15.5" style="75" bestFit="1" customWidth="1"/>
    <col min="9" max="9" width="10.08203125" style="99" bestFit="1" customWidth="1"/>
    <col min="10" max="16384" width="8.6640625" style="75"/>
  </cols>
  <sheetData>
    <row r="1" spans="1:11" s="69" customFormat="1" x14ac:dyDescent="0.55000000000000004">
      <c r="A1" s="66" t="s">
        <v>0</v>
      </c>
      <c r="B1" s="66" t="s">
        <v>72</v>
      </c>
      <c r="C1" s="67" t="s">
        <v>1</v>
      </c>
      <c r="D1" s="67" t="s">
        <v>2</v>
      </c>
      <c r="E1" s="67" t="s">
        <v>3</v>
      </c>
      <c r="F1" s="67" t="s">
        <v>38</v>
      </c>
      <c r="G1" s="67" t="s">
        <v>5</v>
      </c>
      <c r="H1" s="68" t="s">
        <v>39</v>
      </c>
      <c r="I1" s="98"/>
    </row>
    <row r="2" spans="1:11" x14ac:dyDescent="0.55000000000000004">
      <c r="A2" s="70" t="s">
        <v>69</v>
      </c>
      <c r="B2" s="71" t="s">
        <v>74</v>
      </c>
      <c r="C2" s="72" t="s">
        <v>7</v>
      </c>
      <c r="D2" s="72" t="s">
        <v>150</v>
      </c>
      <c r="E2" s="72">
        <v>1.0329999999999999</v>
      </c>
      <c r="F2" s="128">
        <f>50-5</f>
        <v>45</v>
      </c>
      <c r="G2" s="73">
        <v>44348</v>
      </c>
      <c r="H2" s="74" t="s">
        <v>107</v>
      </c>
      <c r="I2" s="110" t="s">
        <v>149</v>
      </c>
    </row>
    <row r="3" spans="1:11" x14ac:dyDescent="0.55000000000000004">
      <c r="A3" s="70" t="s">
        <v>69</v>
      </c>
      <c r="B3" s="71" t="s">
        <v>74</v>
      </c>
      <c r="C3" s="72" t="s">
        <v>7</v>
      </c>
      <c r="D3" s="72" t="s">
        <v>36</v>
      </c>
      <c r="E3" s="72">
        <v>1.0329999999999999</v>
      </c>
      <c r="F3" s="128">
        <v>50</v>
      </c>
      <c r="G3" s="73">
        <v>44348</v>
      </c>
      <c r="H3" s="74" t="s">
        <v>33</v>
      </c>
      <c r="I3" s="110"/>
    </row>
    <row r="4" spans="1:11" x14ac:dyDescent="0.55000000000000004">
      <c r="A4" s="76" t="s">
        <v>69</v>
      </c>
      <c r="B4" s="77" t="s">
        <v>73</v>
      </c>
      <c r="C4" s="78" t="s">
        <v>15</v>
      </c>
      <c r="D4" s="78" t="s">
        <v>31</v>
      </c>
      <c r="E4" s="78">
        <v>1.0429999999999999</v>
      </c>
      <c r="F4" s="127">
        <v>50</v>
      </c>
      <c r="G4" s="79">
        <v>44348</v>
      </c>
      <c r="H4" s="80" t="s">
        <v>33</v>
      </c>
      <c r="I4" s="110"/>
    </row>
    <row r="5" spans="1:11" x14ac:dyDescent="0.55000000000000004">
      <c r="A5" s="76" t="s">
        <v>69</v>
      </c>
      <c r="B5" s="77" t="s">
        <v>73</v>
      </c>
      <c r="C5" s="78" t="s">
        <v>15</v>
      </c>
      <c r="D5" s="78" t="s">
        <v>151</v>
      </c>
      <c r="E5" s="78">
        <v>1.0429999999999999</v>
      </c>
      <c r="F5" s="127">
        <f>22.5-5</f>
        <v>17.5</v>
      </c>
      <c r="G5" s="79">
        <v>44348</v>
      </c>
      <c r="H5" s="80" t="s">
        <v>107</v>
      </c>
      <c r="I5" s="110" t="s">
        <v>149</v>
      </c>
    </row>
    <row r="6" spans="1:11" x14ac:dyDescent="0.55000000000000004">
      <c r="A6" s="81" t="s">
        <v>70</v>
      </c>
      <c r="B6" s="82" t="s">
        <v>86</v>
      </c>
      <c r="C6" s="83" t="s">
        <v>7</v>
      </c>
      <c r="D6" s="83" t="s">
        <v>45</v>
      </c>
      <c r="E6" s="83">
        <v>1.0329999999999999</v>
      </c>
      <c r="F6" s="130">
        <f>15-5</f>
        <v>10</v>
      </c>
      <c r="G6" s="84">
        <v>44440</v>
      </c>
      <c r="H6" s="85" t="s">
        <v>40</v>
      </c>
      <c r="I6" s="110" t="s">
        <v>148</v>
      </c>
    </row>
    <row r="7" spans="1:11" x14ac:dyDescent="0.55000000000000004">
      <c r="A7" s="81" t="s">
        <v>70</v>
      </c>
      <c r="B7" s="82" t="s">
        <v>86</v>
      </c>
      <c r="C7" s="83" t="s">
        <v>7</v>
      </c>
      <c r="D7" s="83" t="s">
        <v>13</v>
      </c>
      <c r="E7" s="83">
        <v>1.0329999999999999</v>
      </c>
      <c r="F7" s="130">
        <v>50</v>
      </c>
      <c r="G7" s="84">
        <v>44440</v>
      </c>
      <c r="H7" s="85" t="s">
        <v>11</v>
      </c>
      <c r="I7" s="110"/>
    </row>
    <row r="8" spans="1:11" x14ac:dyDescent="0.55000000000000004">
      <c r="A8" s="81" t="s">
        <v>70</v>
      </c>
      <c r="B8" s="82" t="s">
        <v>86</v>
      </c>
      <c r="C8" s="83" t="s">
        <v>7</v>
      </c>
      <c r="D8" s="83" t="s">
        <v>14</v>
      </c>
      <c r="E8" s="83">
        <v>1.0329999999999999</v>
      </c>
      <c r="F8" s="130">
        <v>50</v>
      </c>
      <c r="G8" s="84">
        <v>44440</v>
      </c>
      <c r="H8" s="85" t="s">
        <v>11</v>
      </c>
      <c r="I8" s="110"/>
    </row>
    <row r="9" spans="1:11" x14ac:dyDescent="0.55000000000000004">
      <c r="A9" s="86" t="s">
        <v>17</v>
      </c>
      <c r="B9" s="87" t="s">
        <v>78</v>
      </c>
      <c r="C9" s="88" t="s">
        <v>7</v>
      </c>
      <c r="D9" s="88" t="s">
        <v>18</v>
      </c>
      <c r="E9" s="88">
        <v>1.2050000000000001</v>
      </c>
      <c r="F9" s="131">
        <v>50</v>
      </c>
      <c r="G9" s="89">
        <v>44501</v>
      </c>
      <c r="H9" s="90" t="s">
        <v>20</v>
      </c>
      <c r="I9" s="110"/>
    </row>
    <row r="10" spans="1:11" x14ac:dyDescent="0.55000000000000004">
      <c r="A10" s="86" t="s">
        <v>17</v>
      </c>
      <c r="B10" s="87" t="s">
        <v>78</v>
      </c>
      <c r="C10" s="88" t="s">
        <v>7</v>
      </c>
      <c r="D10" s="88" t="s">
        <v>21</v>
      </c>
      <c r="E10" s="88">
        <v>1.2050000000000001</v>
      </c>
      <c r="F10" s="131">
        <v>50</v>
      </c>
      <c r="G10" s="89">
        <v>44501</v>
      </c>
      <c r="H10" s="90" t="s">
        <v>20</v>
      </c>
      <c r="I10" s="110"/>
    </row>
    <row r="11" spans="1:11" x14ac:dyDescent="0.55000000000000004">
      <c r="A11" s="91" t="s">
        <v>24</v>
      </c>
      <c r="B11" s="92" t="s">
        <v>80</v>
      </c>
      <c r="C11" s="93" t="s">
        <v>7</v>
      </c>
      <c r="D11" s="93" t="s">
        <v>110</v>
      </c>
      <c r="E11" s="93">
        <v>1.042</v>
      </c>
      <c r="F11" s="126">
        <f>40.7-5-5</f>
        <v>30.700000000000003</v>
      </c>
      <c r="G11" s="94">
        <v>44562</v>
      </c>
      <c r="H11" s="95" t="s">
        <v>109</v>
      </c>
      <c r="I11" s="110"/>
    </row>
    <row r="12" spans="1:11" x14ac:dyDescent="0.55000000000000004">
      <c r="A12" s="76" t="s">
        <v>71</v>
      </c>
      <c r="B12" s="77" t="s">
        <v>81</v>
      </c>
      <c r="C12" s="96" t="s">
        <v>47</v>
      </c>
      <c r="D12" s="78" t="s">
        <v>64</v>
      </c>
      <c r="E12" s="78">
        <v>1.204</v>
      </c>
      <c r="F12" s="127">
        <v>4.5</v>
      </c>
      <c r="G12" s="79">
        <v>44652</v>
      </c>
      <c r="H12" s="80" t="s">
        <v>66</v>
      </c>
      <c r="I12" s="110"/>
    </row>
    <row r="13" spans="1:11" x14ac:dyDescent="0.55000000000000004">
      <c r="A13" s="76" t="s">
        <v>71</v>
      </c>
      <c r="B13" s="77" t="s">
        <v>81</v>
      </c>
      <c r="C13" s="96" t="s">
        <v>47</v>
      </c>
      <c r="D13" s="78" t="s">
        <v>65</v>
      </c>
      <c r="E13" s="78">
        <v>1.204</v>
      </c>
      <c r="F13" s="127">
        <v>24</v>
      </c>
      <c r="G13" s="79">
        <v>44652</v>
      </c>
      <c r="H13" s="80" t="s">
        <v>66</v>
      </c>
      <c r="I13" s="110"/>
    </row>
    <row r="14" spans="1:11" x14ac:dyDescent="0.55000000000000004">
      <c r="A14" s="76" t="s">
        <v>70</v>
      </c>
      <c r="B14" s="111" t="s">
        <v>86</v>
      </c>
      <c r="C14" s="105" t="s">
        <v>15</v>
      </c>
      <c r="D14" s="105" t="s">
        <v>43</v>
      </c>
      <c r="E14" s="105">
        <v>1.0349999999999999</v>
      </c>
      <c r="F14" s="105">
        <f>2-2</f>
        <v>0</v>
      </c>
      <c r="G14" s="107">
        <v>44409</v>
      </c>
      <c r="H14" s="108" t="s">
        <v>42</v>
      </c>
      <c r="I14" s="110" t="s">
        <v>115</v>
      </c>
    </row>
    <row r="15" spans="1:11" x14ac:dyDescent="0.55000000000000004">
      <c r="A15" s="76" t="s">
        <v>70</v>
      </c>
      <c r="B15" s="77" t="s">
        <v>86</v>
      </c>
      <c r="C15" s="78" t="s">
        <v>15</v>
      </c>
      <c r="D15" s="78" t="s">
        <v>55</v>
      </c>
      <c r="E15" s="78">
        <v>1.3</v>
      </c>
      <c r="F15" s="129">
        <v>50</v>
      </c>
      <c r="G15" s="79">
        <v>44409</v>
      </c>
      <c r="H15" s="80" t="s">
        <v>42</v>
      </c>
      <c r="I15" s="110"/>
    </row>
    <row r="16" spans="1:11" s="29" customFormat="1" x14ac:dyDescent="0.55000000000000004">
      <c r="A16" s="78" t="s">
        <v>17</v>
      </c>
      <c r="B16" s="101" t="s">
        <v>77</v>
      </c>
      <c r="C16" s="78" t="s">
        <v>15</v>
      </c>
      <c r="D16" s="78" t="s">
        <v>59</v>
      </c>
      <c r="E16" s="78">
        <v>1.2050000000000001</v>
      </c>
      <c r="F16" s="129">
        <v>4.4000000000000004</v>
      </c>
      <c r="G16" s="79">
        <v>44501</v>
      </c>
      <c r="H16" s="80" t="s">
        <v>20</v>
      </c>
      <c r="I16" s="110"/>
      <c r="J16" s="75"/>
      <c r="K16" s="75"/>
    </row>
    <row r="17" spans="1:11" s="29" customFormat="1" x14ac:dyDescent="0.55000000000000004">
      <c r="A17" s="78" t="s">
        <v>24</v>
      </c>
      <c r="B17" s="101" t="s">
        <v>79</v>
      </c>
      <c r="C17" s="78" t="s">
        <v>15</v>
      </c>
      <c r="D17" s="78" t="s">
        <v>29</v>
      </c>
      <c r="E17" s="78">
        <v>1.042</v>
      </c>
      <c r="F17" s="127">
        <v>50</v>
      </c>
      <c r="G17" s="79">
        <v>44562</v>
      </c>
      <c r="H17" s="80" t="s">
        <v>27</v>
      </c>
      <c r="I17" s="110"/>
      <c r="J17" s="75"/>
      <c r="K17" s="75"/>
    </row>
    <row r="18" spans="1:11" s="29" customFormat="1" x14ac:dyDescent="0.55000000000000004">
      <c r="A18" s="78" t="s">
        <v>24</v>
      </c>
      <c r="B18" s="101" t="s">
        <v>79</v>
      </c>
      <c r="C18" s="78" t="s">
        <v>15</v>
      </c>
      <c r="D18" s="78" t="s">
        <v>154</v>
      </c>
      <c r="E18" s="78">
        <v>1.042</v>
      </c>
      <c r="F18" s="127">
        <f>9.7-3</f>
        <v>6.6999999999999993</v>
      </c>
      <c r="G18" s="79">
        <v>44562</v>
      </c>
      <c r="H18" s="80" t="s">
        <v>109</v>
      </c>
      <c r="I18" s="110" t="s">
        <v>153</v>
      </c>
      <c r="J18" s="75"/>
      <c r="K18" s="75"/>
    </row>
    <row r="19" spans="1:11" s="29" customFormat="1" x14ac:dyDescent="0.55000000000000004">
      <c r="A19" s="78" t="s">
        <v>70</v>
      </c>
      <c r="B19" s="101" t="s">
        <v>86</v>
      </c>
      <c r="C19" s="78" t="s">
        <v>15</v>
      </c>
      <c r="D19" s="78" t="s">
        <v>50</v>
      </c>
      <c r="E19" s="78">
        <v>1.034</v>
      </c>
      <c r="F19" s="127">
        <f>6-2</f>
        <v>4</v>
      </c>
      <c r="G19" s="79">
        <v>44743</v>
      </c>
      <c r="H19" s="80" t="s">
        <v>51</v>
      </c>
      <c r="I19" s="110" t="s">
        <v>115</v>
      </c>
      <c r="J19" s="75"/>
      <c r="K19" s="75"/>
    </row>
    <row r="20" spans="1:11" s="29" customFormat="1" x14ac:dyDescent="0.55000000000000004">
      <c r="A20" s="102" t="s">
        <v>71</v>
      </c>
      <c r="B20" s="103" t="s">
        <v>81</v>
      </c>
      <c r="C20" s="102" t="s">
        <v>7</v>
      </c>
      <c r="D20" s="102" t="s">
        <v>104</v>
      </c>
      <c r="E20" s="102">
        <v>1.202</v>
      </c>
      <c r="F20" s="132">
        <v>18</v>
      </c>
      <c r="G20" s="104">
        <v>44593</v>
      </c>
      <c r="H20" s="109" t="s">
        <v>49</v>
      </c>
      <c r="I20" s="110"/>
      <c r="J20" s="75"/>
      <c r="K20" s="75"/>
    </row>
    <row r="21" spans="1:11" s="29" customFormat="1" x14ac:dyDescent="0.55000000000000004">
      <c r="A21" s="78" t="s">
        <v>71</v>
      </c>
      <c r="B21" s="101" t="s">
        <v>81</v>
      </c>
      <c r="C21" s="96" t="s">
        <v>47</v>
      </c>
      <c r="D21" s="78" t="s">
        <v>48</v>
      </c>
      <c r="E21" s="78">
        <v>1.202</v>
      </c>
      <c r="F21" s="127">
        <f>49-10</f>
        <v>39</v>
      </c>
      <c r="G21" s="79">
        <v>44593</v>
      </c>
      <c r="H21" s="80" t="s">
        <v>49</v>
      </c>
      <c r="I21" s="110"/>
      <c r="J21" s="75"/>
      <c r="K21" s="75"/>
    </row>
    <row r="22" spans="1:11" s="29" customFormat="1" x14ac:dyDescent="0.55000000000000004">
      <c r="A22" s="78" t="s">
        <v>71</v>
      </c>
      <c r="B22" s="101" t="s">
        <v>81</v>
      </c>
      <c r="C22" s="96" t="s">
        <v>47</v>
      </c>
      <c r="D22" s="78" t="s">
        <v>58</v>
      </c>
      <c r="E22" s="78">
        <v>1.202</v>
      </c>
      <c r="F22" s="127">
        <v>3</v>
      </c>
      <c r="G22" s="79">
        <v>44593</v>
      </c>
      <c r="H22" s="80" t="s">
        <v>49</v>
      </c>
      <c r="I22" s="110"/>
      <c r="J22" s="75"/>
      <c r="K22" s="75"/>
    </row>
    <row r="23" spans="1:11" s="29" customFormat="1" x14ac:dyDescent="0.55000000000000004">
      <c r="A23" s="78" t="s">
        <v>17</v>
      </c>
      <c r="B23" s="101" t="s">
        <v>77</v>
      </c>
      <c r="C23" s="78" t="s">
        <v>15</v>
      </c>
      <c r="D23" s="78" t="s">
        <v>44</v>
      </c>
      <c r="E23" s="78">
        <v>1.2050000000000001</v>
      </c>
      <c r="F23" s="127">
        <v>9.5</v>
      </c>
      <c r="G23" s="79">
        <v>44501</v>
      </c>
      <c r="H23" s="80" t="s">
        <v>20</v>
      </c>
      <c r="I23" s="110"/>
      <c r="J23" s="75"/>
      <c r="K23" s="75"/>
    </row>
    <row r="24" spans="1:11" s="29" customFormat="1" x14ac:dyDescent="0.55000000000000004">
      <c r="A24" s="78" t="s">
        <v>69</v>
      </c>
      <c r="B24" s="101" t="s">
        <v>73</v>
      </c>
      <c r="C24" s="78" t="s">
        <v>15</v>
      </c>
      <c r="D24" s="78" t="s">
        <v>85</v>
      </c>
      <c r="E24" s="78">
        <v>1.044</v>
      </c>
      <c r="F24" s="127">
        <v>50</v>
      </c>
      <c r="G24" s="79">
        <v>44774</v>
      </c>
      <c r="H24" s="80" t="s">
        <v>83</v>
      </c>
      <c r="I24" s="110"/>
      <c r="J24" s="75"/>
      <c r="K24" s="75"/>
    </row>
    <row r="25" spans="1:11" s="29" customFormat="1" x14ac:dyDescent="0.55000000000000004">
      <c r="A25" s="78" t="s">
        <v>70</v>
      </c>
      <c r="B25" s="101" t="s">
        <v>86</v>
      </c>
      <c r="C25" s="78" t="s">
        <v>15</v>
      </c>
      <c r="D25" s="78" t="s">
        <v>98</v>
      </c>
      <c r="E25" s="78">
        <v>1.034</v>
      </c>
      <c r="F25" s="127">
        <f>38-5</f>
        <v>33</v>
      </c>
      <c r="G25" s="79">
        <v>44774</v>
      </c>
      <c r="H25" s="80" t="s">
        <v>51</v>
      </c>
      <c r="I25" s="110" t="s">
        <v>148</v>
      </c>
      <c r="J25" s="75"/>
      <c r="K25" s="75"/>
    </row>
    <row r="26" spans="1:11" s="29" customFormat="1" x14ac:dyDescent="0.55000000000000004">
      <c r="A26" s="78" t="s">
        <v>70</v>
      </c>
      <c r="B26" s="101" t="s">
        <v>86</v>
      </c>
      <c r="C26" s="78" t="s">
        <v>15</v>
      </c>
      <c r="D26" s="78" t="s">
        <v>88</v>
      </c>
      <c r="E26" s="78">
        <v>1.034</v>
      </c>
      <c r="F26" s="127">
        <v>50</v>
      </c>
      <c r="G26" s="79">
        <v>44774</v>
      </c>
      <c r="H26" s="80" t="s">
        <v>87</v>
      </c>
      <c r="I26" s="110"/>
      <c r="J26" s="75"/>
      <c r="K26" s="75"/>
    </row>
    <row r="27" spans="1:11" s="29" customFormat="1" x14ac:dyDescent="0.55000000000000004">
      <c r="A27" s="78" t="s">
        <v>70</v>
      </c>
      <c r="B27" s="101" t="s">
        <v>86</v>
      </c>
      <c r="C27" s="78" t="s">
        <v>15</v>
      </c>
      <c r="D27" s="78" t="s">
        <v>89</v>
      </c>
      <c r="E27" s="78">
        <v>1.034</v>
      </c>
      <c r="F27" s="127">
        <v>50</v>
      </c>
      <c r="G27" s="79">
        <v>44774</v>
      </c>
      <c r="H27" s="80" t="s">
        <v>87</v>
      </c>
      <c r="I27" s="110"/>
      <c r="J27" s="75"/>
      <c r="K27" s="75"/>
    </row>
    <row r="28" spans="1:11" s="29" customFormat="1" x14ac:dyDescent="0.55000000000000004">
      <c r="A28" s="78" t="s">
        <v>70</v>
      </c>
      <c r="B28" s="101" t="s">
        <v>86</v>
      </c>
      <c r="C28" s="78" t="s">
        <v>15</v>
      </c>
      <c r="D28" s="78" t="s">
        <v>90</v>
      </c>
      <c r="E28" s="78">
        <v>1.034</v>
      </c>
      <c r="F28" s="127">
        <v>50</v>
      </c>
      <c r="G28" s="79">
        <v>44774</v>
      </c>
      <c r="H28" s="80" t="s">
        <v>87</v>
      </c>
      <c r="I28" s="110"/>
      <c r="J28" s="75"/>
      <c r="K28" s="75"/>
    </row>
    <row r="29" spans="1:11" s="29" customFormat="1" x14ac:dyDescent="0.55000000000000004">
      <c r="A29" s="78" t="s">
        <v>70</v>
      </c>
      <c r="B29" s="101" t="s">
        <v>86</v>
      </c>
      <c r="C29" s="78" t="s">
        <v>15</v>
      </c>
      <c r="D29" s="78" t="s">
        <v>91</v>
      </c>
      <c r="E29" s="78">
        <v>1.034</v>
      </c>
      <c r="F29" s="127">
        <v>50</v>
      </c>
      <c r="G29" s="79">
        <v>44774</v>
      </c>
      <c r="H29" s="80" t="s">
        <v>87</v>
      </c>
      <c r="I29" s="110"/>
      <c r="J29" s="75"/>
      <c r="K29" s="75"/>
    </row>
    <row r="30" spans="1:11" s="29" customFormat="1" x14ac:dyDescent="0.55000000000000004">
      <c r="A30" s="78" t="s">
        <v>70</v>
      </c>
      <c r="B30" s="101" t="s">
        <v>86</v>
      </c>
      <c r="C30" s="78" t="s">
        <v>15</v>
      </c>
      <c r="D30" s="78" t="s">
        <v>92</v>
      </c>
      <c r="E30" s="78">
        <v>1.034</v>
      </c>
      <c r="F30" s="127">
        <v>50</v>
      </c>
      <c r="G30" s="79">
        <v>44774</v>
      </c>
      <c r="H30" s="80" t="s">
        <v>87</v>
      </c>
      <c r="I30" s="110"/>
      <c r="J30" s="75"/>
      <c r="K30" s="75"/>
    </row>
    <row r="31" spans="1:11" s="29" customFormat="1" x14ac:dyDescent="0.55000000000000004">
      <c r="A31" s="78" t="s">
        <v>70</v>
      </c>
      <c r="B31" s="101" t="s">
        <v>86</v>
      </c>
      <c r="C31" s="78" t="s">
        <v>15</v>
      </c>
      <c r="D31" s="78" t="s">
        <v>93</v>
      </c>
      <c r="E31" s="78">
        <v>1.034</v>
      </c>
      <c r="F31" s="127">
        <v>50</v>
      </c>
      <c r="G31" s="79">
        <v>44774</v>
      </c>
      <c r="H31" s="80" t="s">
        <v>87</v>
      </c>
      <c r="I31" s="110"/>
      <c r="J31" s="75"/>
      <c r="K31" s="75"/>
    </row>
    <row r="32" spans="1:11" s="29" customFormat="1" x14ac:dyDescent="0.55000000000000004">
      <c r="A32" s="102" t="s">
        <v>71</v>
      </c>
      <c r="B32" s="103" t="s">
        <v>81</v>
      </c>
      <c r="C32" s="102" t="s">
        <v>7</v>
      </c>
      <c r="D32" s="102" t="s">
        <v>95</v>
      </c>
      <c r="E32" s="102">
        <v>1.202</v>
      </c>
      <c r="F32" s="132">
        <v>46</v>
      </c>
      <c r="G32" s="104">
        <v>44774</v>
      </c>
      <c r="H32" s="109" t="s">
        <v>94</v>
      </c>
      <c r="I32" s="110"/>
      <c r="J32" s="75"/>
      <c r="K32" s="75"/>
    </row>
    <row r="33" spans="1:11" s="29" customFormat="1" x14ac:dyDescent="0.55000000000000004">
      <c r="A33" s="78" t="s">
        <v>71</v>
      </c>
      <c r="B33" s="101" t="s">
        <v>81</v>
      </c>
      <c r="C33" s="96" t="s">
        <v>47</v>
      </c>
      <c r="D33" s="78" t="s">
        <v>97</v>
      </c>
      <c r="E33" s="78">
        <v>1.202</v>
      </c>
      <c r="F33" s="127">
        <v>49</v>
      </c>
      <c r="G33" s="79">
        <v>44774</v>
      </c>
      <c r="H33" s="80" t="s">
        <v>94</v>
      </c>
      <c r="I33" s="110"/>
      <c r="J33" s="75"/>
      <c r="K33" s="75"/>
    </row>
    <row r="34" spans="1:11" x14ac:dyDescent="0.55000000000000004">
      <c r="A34" s="118"/>
      <c r="B34" s="120" t="s">
        <v>86</v>
      </c>
      <c r="C34" s="83" t="s">
        <v>7</v>
      </c>
      <c r="D34" s="121" t="s">
        <v>116</v>
      </c>
      <c r="E34" s="122">
        <v>1.0329999999999999</v>
      </c>
      <c r="F34" s="133">
        <v>50</v>
      </c>
      <c r="G34" s="84">
        <v>44774</v>
      </c>
      <c r="H34" s="122" t="s">
        <v>144</v>
      </c>
      <c r="I34" s="100" t="s">
        <v>145</v>
      </c>
    </row>
    <row r="35" spans="1:11" x14ac:dyDescent="0.55000000000000004">
      <c r="A35" s="116"/>
      <c r="B35" s="120" t="s">
        <v>86</v>
      </c>
      <c r="C35" s="83" t="s">
        <v>7</v>
      </c>
      <c r="D35" s="83" t="s">
        <v>117</v>
      </c>
      <c r="E35" s="122">
        <v>1.0329999999999999</v>
      </c>
      <c r="F35" s="130">
        <v>50</v>
      </c>
      <c r="G35" s="84">
        <v>44774</v>
      </c>
      <c r="H35" s="122" t="s">
        <v>144</v>
      </c>
      <c r="I35" s="100" t="s">
        <v>145</v>
      </c>
    </row>
    <row r="36" spans="1:11" x14ac:dyDescent="0.55000000000000004">
      <c r="A36" s="116"/>
      <c r="B36" s="120" t="s">
        <v>86</v>
      </c>
      <c r="C36" s="83" t="s">
        <v>7</v>
      </c>
      <c r="D36" s="83" t="s">
        <v>118</v>
      </c>
      <c r="E36" s="122">
        <v>1.0329999999999999</v>
      </c>
      <c r="F36" s="130">
        <v>50</v>
      </c>
      <c r="G36" s="84">
        <v>44774</v>
      </c>
      <c r="H36" s="122" t="s">
        <v>144</v>
      </c>
      <c r="I36" s="100" t="s">
        <v>145</v>
      </c>
    </row>
    <row r="37" spans="1:11" x14ac:dyDescent="0.55000000000000004">
      <c r="A37" s="116"/>
      <c r="B37" s="120" t="s">
        <v>86</v>
      </c>
      <c r="C37" s="83" t="s">
        <v>7</v>
      </c>
      <c r="D37" s="83" t="s">
        <v>119</v>
      </c>
      <c r="E37" s="122">
        <v>1.0329999999999999</v>
      </c>
      <c r="F37" s="130">
        <v>45</v>
      </c>
      <c r="G37" s="84">
        <v>44774</v>
      </c>
      <c r="H37" s="122" t="s">
        <v>144</v>
      </c>
      <c r="I37" s="100" t="s">
        <v>145</v>
      </c>
    </row>
    <row r="38" spans="1:11" x14ac:dyDescent="0.55000000000000004">
      <c r="A38" s="116"/>
      <c r="B38" s="119" t="s">
        <v>86</v>
      </c>
      <c r="C38" s="96" t="s">
        <v>47</v>
      </c>
      <c r="D38" s="78" t="s">
        <v>120</v>
      </c>
      <c r="E38" s="124">
        <v>1.0329999999999999</v>
      </c>
      <c r="F38" s="127">
        <v>50</v>
      </c>
      <c r="G38" s="79">
        <v>44774</v>
      </c>
      <c r="H38" s="124" t="s">
        <v>144</v>
      </c>
      <c r="I38" s="100" t="s">
        <v>145</v>
      </c>
    </row>
    <row r="39" spans="1:11" x14ac:dyDescent="0.55000000000000004">
      <c r="A39" s="116"/>
      <c r="B39" s="119" t="s">
        <v>86</v>
      </c>
      <c r="C39" s="96" t="s">
        <v>47</v>
      </c>
      <c r="D39" s="78" t="s">
        <v>121</v>
      </c>
      <c r="E39" s="124">
        <v>1.0329999999999999</v>
      </c>
      <c r="F39" s="127">
        <v>50</v>
      </c>
      <c r="G39" s="79">
        <v>44774</v>
      </c>
      <c r="H39" s="124" t="s">
        <v>144</v>
      </c>
      <c r="I39" s="100" t="s">
        <v>145</v>
      </c>
    </row>
    <row r="40" spans="1:11" x14ac:dyDescent="0.55000000000000004">
      <c r="A40" s="116"/>
      <c r="B40" s="119" t="s">
        <v>86</v>
      </c>
      <c r="C40" s="96" t="s">
        <v>47</v>
      </c>
      <c r="D40" s="78" t="s">
        <v>122</v>
      </c>
      <c r="E40" s="124">
        <v>1.0329999999999999</v>
      </c>
      <c r="F40" s="127">
        <v>50</v>
      </c>
      <c r="G40" s="79">
        <v>44774</v>
      </c>
      <c r="H40" s="124" t="s">
        <v>144</v>
      </c>
      <c r="I40" s="100" t="s">
        <v>145</v>
      </c>
    </row>
    <row r="41" spans="1:11" x14ac:dyDescent="0.55000000000000004">
      <c r="A41" s="116"/>
      <c r="B41" s="119" t="s">
        <v>86</v>
      </c>
      <c r="C41" s="96" t="s">
        <v>47</v>
      </c>
      <c r="D41" s="78" t="s">
        <v>123</v>
      </c>
      <c r="E41" s="124">
        <v>1.0329999999999999</v>
      </c>
      <c r="F41" s="127">
        <v>50</v>
      </c>
      <c r="G41" s="79">
        <v>44774</v>
      </c>
      <c r="H41" s="124" t="s">
        <v>144</v>
      </c>
      <c r="I41" s="100" t="s">
        <v>145</v>
      </c>
    </row>
    <row r="42" spans="1:11" x14ac:dyDescent="0.55000000000000004">
      <c r="A42" s="116"/>
      <c r="B42" s="119" t="s">
        <v>86</v>
      </c>
      <c r="C42" s="96" t="s">
        <v>47</v>
      </c>
      <c r="D42" s="78" t="s">
        <v>124</v>
      </c>
      <c r="E42" s="124">
        <v>1.0329999999999999</v>
      </c>
      <c r="F42" s="127">
        <v>50</v>
      </c>
      <c r="G42" s="79">
        <v>44774</v>
      </c>
      <c r="H42" s="124" t="s">
        <v>144</v>
      </c>
      <c r="I42" s="100" t="s">
        <v>145</v>
      </c>
    </row>
    <row r="43" spans="1:11" x14ac:dyDescent="0.55000000000000004">
      <c r="A43" s="116"/>
      <c r="B43" s="119" t="s">
        <v>86</v>
      </c>
      <c r="C43" s="96" t="s">
        <v>47</v>
      </c>
      <c r="D43" s="78" t="s">
        <v>125</v>
      </c>
      <c r="E43" s="124">
        <v>1.0329999999999999</v>
      </c>
      <c r="F43" s="127">
        <v>39.5</v>
      </c>
      <c r="G43" s="79">
        <v>44774</v>
      </c>
      <c r="H43" s="124" t="s">
        <v>144</v>
      </c>
      <c r="I43" s="100" t="s">
        <v>145</v>
      </c>
    </row>
    <row r="44" spans="1:11" x14ac:dyDescent="0.55000000000000004">
      <c r="A44" s="116"/>
      <c r="B44" s="101" t="s">
        <v>79</v>
      </c>
      <c r="C44" s="78" t="s">
        <v>15</v>
      </c>
      <c r="D44" s="78" t="s">
        <v>126</v>
      </c>
      <c r="E44" s="80">
        <v>1.042</v>
      </c>
      <c r="F44" s="127">
        <v>50</v>
      </c>
      <c r="G44" s="117">
        <v>44805</v>
      </c>
      <c r="H44" s="80" t="s">
        <v>143</v>
      </c>
      <c r="I44" s="100" t="s">
        <v>145</v>
      </c>
    </row>
    <row r="45" spans="1:11" x14ac:dyDescent="0.55000000000000004">
      <c r="A45" s="116"/>
      <c r="B45" s="101" t="s">
        <v>79</v>
      </c>
      <c r="C45" s="78" t="s">
        <v>15</v>
      </c>
      <c r="D45" s="78" t="s">
        <v>127</v>
      </c>
      <c r="E45" s="80">
        <v>1.042</v>
      </c>
      <c r="F45" s="127">
        <v>50</v>
      </c>
      <c r="G45" s="117">
        <v>44805</v>
      </c>
      <c r="H45" s="80" t="s">
        <v>143</v>
      </c>
      <c r="I45" s="100" t="s">
        <v>145</v>
      </c>
    </row>
    <row r="46" spans="1:11" x14ac:dyDescent="0.55000000000000004">
      <c r="A46" s="116"/>
      <c r="B46" s="101" t="s">
        <v>79</v>
      </c>
      <c r="C46" s="78" t="s">
        <v>15</v>
      </c>
      <c r="D46" s="78" t="s">
        <v>128</v>
      </c>
      <c r="E46" s="80">
        <v>1.042</v>
      </c>
      <c r="F46" s="127">
        <v>50</v>
      </c>
      <c r="G46" s="117">
        <v>44805</v>
      </c>
      <c r="H46" s="80" t="s">
        <v>143</v>
      </c>
      <c r="I46" s="100" t="s">
        <v>145</v>
      </c>
    </row>
    <row r="47" spans="1:11" x14ac:dyDescent="0.55000000000000004">
      <c r="A47" s="116"/>
      <c r="B47" s="101" t="s">
        <v>79</v>
      </c>
      <c r="C47" s="78" t="s">
        <v>15</v>
      </c>
      <c r="D47" s="78" t="s">
        <v>129</v>
      </c>
      <c r="E47" s="80">
        <v>1.042</v>
      </c>
      <c r="F47" s="127">
        <v>50</v>
      </c>
      <c r="G47" s="117">
        <v>44805</v>
      </c>
      <c r="H47" s="80" t="s">
        <v>143</v>
      </c>
      <c r="I47" s="100" t="s">
        <v>145</v>
      </c>
    </row>
    <row r="48" spans="1:11" x14ac:dyDescent="0.55000000000000004">
      <c r="A48" s="116"/>
      <c r="B48" s="101" t="s">
        <v>79</v>
      </c>
      <c r="C48" s="78" t="s">
        <v>15</v>
      </c>
      <c r="D48" s="78" t="s">
        <v>130</v>
      </c>
      <c r="E48" s="80">
        <v>1.042</v>
      </c>
      <c r="F48" s="127">
        <v>50</v>
      </c>
      <c r="G48" s="117">
        <v>44805</v>
      </c>
      <c r="H48" s="80" t="s">
        <v>143</v>
      </c>
      <c r="I48" s="100" t="s">
        <v>145</v>
      </c>
    </row>
    <row r="49" spans="1:10" x14ac:dyDescent="0.55000000000000004">
      <c r="A49" s="116"/>
      <c r="B49" s="101" t="s">
        <v>79</v>
      </c>
      <c r="C49" s="78" t="s">
        <v>15</v>
      </c>
      <c r="D49" s="78" t="s">
        <v>131</v>
      </c>
      <c r="E49" s="80">
        <v>1.042</v>
      </c>
      <c r="F49" s="127">
        <v>22</v>
      </c>
      <c r="G49" s="117">
        <v>44805</v>
      </c>
      <c r="H49" s="80" t="s">
        <v>143</v>
      </c>
      <c r="I49" s="100" t="s">
        <v>145</v>
      </c>
    </row>
    <row r="50" spans="1:10" x14ac:dyDescent="0.55000000000000004">
      <c r="A50" s="116"/>
      <c r="B50" s="101" t="s">
        <v>79</v>
      </c>
      <c r="C50" s="78" t="s">
        <v>15</v>
      </c>
      <c r="D50" s="78" t="s">
        <v>132</v>
      </c>
      <c r="E50" s="80">
        <v>1.042</v>
      </c>
      <c r="F50" s="127">
        <v>50</v>
      </c>
      <c r="G50" s="117">
        <v>44805</v>
      </c>
      <c r="H50" s="80" t="s">
        <v>143</v>
      </c>
      <c r="I50" s="100" t="s">
        <v>145</v>
      </c>
    </row>
    <row r="51" spans="1:10" x14ac:dyDescent="0.55000000000000004">
      <c r="A51" s="116"/>
      <c r="B51" s="101" t="s">
        <v>79</v>
      </c>
      <c r="C51" s="78" t="s">
        <v>15</v>
      </c>
      <c r="D51" s="78" t="s">
        <v>133</v>
      </c>
      <c r="E51" s="80">
        <v>1.042</v>
      </c>
      <c r="F51" s="127">
        <v>50</v>
      </c>
      <c r="G51" s="117">
        <v>44805</v>
      </c>
      <c r="H51" s="80" t="s">
        <v>143</v>
      </c>
      <c r="I51" s="100" t="s">
        <v>145</v>
      </c>
    </row>
    <row r="52" spans="1:10" x14ac:dyDescent="0.55000000000000004">
      <c r="A52" s="116"/>
      <c r="B52" s="101" t="s">
        <v>79</v>
      </c>
      <c r="C52" s="78" t="s">
        <v>15</v>
      </c>
      <c r="D52" s="78" t="s">
        <v>134</v>
      </c>
      <c r="E52" s="80">
        <v>1.042</v>
      </c>
      <c r="F52" s="127">
        <v>50</v>
      </c>
      <c r="G52" s="117">
        <v>44805</v>
      </c>
      <c r="H52" s="80" t="s">
        <v>143</v>
      </c>
      <c r="I52" s="100" t="s">
        <v>145</v>
      </c>
    </row>
    <row r="53" spans="1:10" x14ac:dyDescent="0.55000000000000004">
      <c r="A53" s="116"/>
      <c r="B53" s="92" t="s">
        <v>80</v>
      </c>
      <c r="C53" s="93" t="s">
        <v>7</v>
      </c>
      <c r="D53" s="93" t="s">
        <v>135</v>
      </c>
      <c r="E53" s="95">
        <v>1.042</v>
      </c>
      <c r="F53" s="126">
        <v>48.5</v>
      </c>
      <c r="G53" s="123">
        <v>44805</v>
      </c>
      <c r="H53" s="95" t="s">
        <v>143</v>
      </c>
      <c r="I53" s="100" t="s">
        <v>145</v>
      </c>
    </row>
    <row r="54" spans="1:10" x14ac:dyDescent="0.55000000000000004">
      <c r="A54" s="116"/>
      <c r="B54" s="92" t="s">
        <v>80</v>
      </c>
      <c r="C54" s="93" t="s">
        <v>7</v>
      </c>
      <c r="D54" s="93" t="s">
        <v>136</v>
      </c>
      <c r="E54" s="95">
        <v>1.042</v>
      </c>
      <c r="F54" s="126">
        <v>45.5</v>
      </c>
      <c r="G54" s="123">
        <v>44805</v>
      </c>
      <c r="H54" s="95" t="s">
        <v>143</v>
      </c>
      <c r="I54" s="100" t="s">
        <v>145</v>
      </c>
    </row>
    <row r="55" spans="1:10" x14ac:dyDescent="0.55000000000000004">
      <c r="A55" s="116"/>
      <c r="B55" s="92" t="s">
        <v>80</v>
      </c>
      <c r="C55" s="93" t="s">
        <v>7</v>
      </c>
      <c r="D55" s="93" t="s">
        <v>137</v>
      </c>
      <c r="E55" s="95">
        <v>1.042</v>
      </c>
      <c r="F55" s="126">
        <v>50</v>
      </c>
      <c r="G55" s="123">
        <v>44805</v>
      </c>
      <c r="H55" s="95" t="s">
        <v>143</v>
      </c>
      <c r="I55" s="100" t="s">
        <v>145</v>
      </c>
    </row>
    <row r="56" spans="1:10" x14ac:dyDescent="0.55000000000000004">
      <c r="A56" s="116"/>
      <c r="B56" s="92" t="s">
        <v>80</v>
      </c>
      <c r="C56" s="93" t="s">
        <v>7</v>
      </c>
      <c r="D56" s="93" t="s">
        <v>138</v>
      </c>
      <c r="E56" s="95">
        <v>1.042</v>
      </c>
      <c r="F56" s="126">
        <v>50</v>
      </c>
      <c r="G56" s="123">
        <v>44805</v>
      </c>
      <c r="H56" s="95" t="s">
        <v>143</v>
      </c>
      <c r="I56" s="100" t="s">
        <v>145</v>
      </c>
    </row>
    <row r="57" spans="1:10" x14ac:dyDescent="0.55000000000000004">
      <c r="A57" s="116"/>
      <c r="B57" s="92" t="s">
        <v>80</v>
      </c>
      <c r="C57" s="93" t="s">
        <v>7</v>
      </c>
      <c r="D57" s="93" t="s">
        <v>139</v>
      </c>
      <c r="E57" s="95">
        <v>1.042</v>
      </c>
      <c r="F57" s="126">
        <v>50</v>
      </c>
      <c r="G57" s="123">
        <v>44805</v>
      </c>
      <c r="H57" s="95" t="s">
        <v>143</v>
      </c>
      <c r="I57" s="100" t="s">
        <v>145</v>
      </c>
    </row>
    <row r="58" spans="1:10" x14ac:dyDescent="0.55000000000000004">
      <c r="A58" s="116"/>
      <c r="B58" s="92" t="s">
        <v>80</v>
      </c>
      <c r="C58" s="93" t="s">
        <v>7</v>
      </c>
      <c r="D58" s="93" t="s">
        <v>140</v>
      </c>
      <c r="E58" s="95">
        <v>1.042</v>
      </c>
      <c r="F58" s="126">
        <v>50</v>
      </c>
      <c r="G58" s="123">
        <v>44805</v>
      </c>
      <c r="H58" s="95" t="s">
        <v>143</v>
      </c>
      <c r="I58" s="100" t="s">
        <v>145</v>
      </c>
    </row>
    <row r="59" spans="1:10" x14ac:dyDescent="0.55000000000000004">
      <c r="A59" s="116"/>
      <c r="B59" s="92" t="s">
        <v>80</v>
      </c>
      <c r="C59" s="93" t="s">
        <v>7</v>
      </c>
      <c r="D59" s="93" t="s">
        <v>141</v>
      </c>
      <c r="E59" s="95">
        <v>1.042</v>
      </c>
      <c r="F59" s="126">
        <v>50</v>
      </c>
      <c r="G59" s="123">
        <v>44805</v>
      </c>
      <c r="H59" s="95" t="s">
        <v>143</v>
      </c>
      <c r="I59" s="100" t="s">
        <v>145</v>
      </c>
    </row>
    <row r="60" spans="1:10" x14ac:dyDescent="0.55000000000000004">
      <c r="A60" s="116"/>
      <c r="B60" s="92" t="s">
        <v>80</v>
      </c>
      <c r="C60" s="93" t="s">
        <v>7</v>
      </c>
      <c r="D60" s="93" t="s">
        <v>142</v>
      </c>
      <c r="E60" s="95">
        <v>1.042</v>
      </c>
      <c r="F60" s="126">
        <v>50</v>
      </c>
      <c r="G60" s="123">
        <v>44805</v>
      </c>
      <c r="H60" s="95" t="s">
        <v>143</v>
      </c>
      <c r="I60" s="100" t="s">
        <v>145</v>
      </c>
    </row>
    <row r="61" spans="1:10" x14ac:dyDescent="0.55000000000000004">
      <c r="A61" s="116"/>
      <c r="B61" s="92" t="s">
        <v>80</v>
      </c>
      <c r="C61" s="93" t="s">
        <v>7</v>
      </c>
      <c r="D61" s="93" t="s">
        <v>155</v>
      </c>
      <c r="E61" s="95">
        <v>1.042</v>
      </c>
      <c r="F61" s="126">
        <f>29.5-3</f>
        <v>26.5</v>
      </c>
      <c r="G61" s="123">
        <v>44805</v>
      </c>
      <c r="H61" s="95" t="s">
        <v>152</v>
      </c>
      <c r="I61" s="100" t="s">
        <v>145</v>
      </c>
      <c r="J61" s="110" t="s">
        <v>153</v>
      </c>
    </row>
  </sheetData>
  <phoneticPr fontId="2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ED74-73BB-4015-A534-5F6101C2778C}">
  <dimension ref="A1:J61"/>
  <sheetViews>
    <sheetView topLeftCell="B1" workbookViewId="0">
      <selection activeCell="F4" sqref="F4:F52"/>
    </sheetView>
  </sheetViews>
  <sheetFormatPr defaultRowHeight="16.5" x14ac:dyDescent="0.55000000000000004"/>
  <cols>
    <col min="1" max="1" width="26" style="75" bestFit="1" customWidth="1"/>
    <col min="2" max="2" width="14.58203125" style="69" bestFit="1" customWidth="1"/>
    <col min="3" max="3" width="14.33203125" style="75" bestFit="1" customWidth="1"/>
    <col min="4" max="4" width="42.75" style="75" bestFit="1" customWidth="1"/>
    <col min="5" max="5" width="10.25" style="75" bestFit="1" customWidth="1"/>
    <col min="6" max="6" width="12.08203125" style="75" bestFit="1" customWidth="1"/>
    <col min="7" max="7" width="10.9140625" style="75" bestFit="1" customWidth="1"/>
    <col min="8" max="8" width="15.5" style="75" bestFit="1" customWidth="1"/>
    <col min="9" max="9" width="13" style="75" bestFit="1" customWidth="1"/>
    <col min="10" max="16384" width="8.6640625" style="75"/>
  </cols>
  <sheetData>
    <row r="1" spans="1:10" s="69" customFormat="1" x14ac:dyDescent="0.55000000000000004">
      <c r="A1" s="66" t="s">
        <v>0</v>
      </c>
      <c r="B1" s="66" t="s">
        <v>72</v>
      </c>
      <c r="C1" s="67" t="s">
        <v>1</v>
      </c>
      <c r="D1" s="67" t="s">
        <v>2</v>
      </c>
      <c r="E1" s="67" t="s">
        <v>3</v>
      </c>
      <c r="F1" s="67" t="s">
        <v>38</v>
      </c>
      <c r="G1" s="67" t="s">
        <v>5</v>
      </c>
      <c r="H1" s="68" t="s">
        <v>39</v>
      </c>
    </row>
    <row r="2" spans="1:10" x14ac:dyDescent="0.55000000000000004">
      <c r="A2" s="70" t="s">
        <v>69</v>
      </c>
      <c r="B2" s="71" t="s">
        <v>74</v>
      </c>
      <c r="C2" s="72" t="s">
        <v>7</v>
      </c>
      <c r="D2" s="72" t="s">
        <v>150</v>
      </c>
      <c r="E2" s="72">
        <v>1.0329999999999999</v>
      </c>
      <c r="F2" s="72">
        <f>50-5-2</f>
        <v>43</v>
      </c>
      <c r="G2" s="73">
        <v>44348</v>
      </c>
      <c r="H2" s="74" t="s">
        <v>107</v>
      </c>
      <c r="I2" s="110" t="s">
        <v>159</v>
      </c>
    </row>
    <row r="3" spans="1:10" x14ac:dyDescent="0.55000000000000004">
      <c r="A3" s="70" t="s">
        <v>69</v>
      </c>
      <c r="B3" s="71" t="s">
        <v>74</v>
      </c>
      <c r="C3" s="72" t="s">
        <v>7</v>
      </c>
      <c r="D3" s="72" t="s">
        <v>36</v>
      </c>
      <c r="E3" s="72">
        <v>1.0329999999999999</v>
      </c>
      <c r="F3" s="72">
        <v>50</v>
      </c>
      <c r="G3" s="73">
        <v>44348</v>
      </c>
      <c r="H3" s="74" t="s">
        <v>33</v>
      </c>
      <c r="I3" s="125"/>
    </row>
    <row r="4" spans="1:10" x14ac:dyDescent="0.55000000000000004">
      <c r="A4" s="76" t="s">
        <v>69</v>
      </c>
      <c r="B4" s="77" t="s">
        <v>73</v>
      </c>
      <c r="C4" s="78" t="s">
        <v>15</v>
      </c>
      <c r="D4" s="78" t="s">
        <v>31</v>
      </c>
      <c r="E4" s="78">
        <v>1.0429999999999999</v>
      </c>
      <c r="F4" s="78">
        <v>50</v>
      </c>
      <c r="G4" s="79">
        <v>44348</v>
      </c>
      <c r="H4" s="80" t="s">
        <v>33</v>
      </c>
      <c r="I4" s="125"/>
    </row>
    <row r="5" spans="1:10" x14ac:dyDescent="0.55000000000000004">
      <c r="A5" s="76" t="s">
        <v>69</v>
      </c>
      <c r="B5" s="77" t="s">
        <v>73</v>
      </c>
      <c r="C5" s="78" t="s">
        <v>15</v>
      </c>
      <c r="D5" s="78" t="s">
        <v>151</v>
      </c>
      <c r="E5" s="78">
        <v>1.0429999999999999</v>
      </c>
      <c r="F5" s="78">
        <f>17.5-2-2</f>
        <v>13.5</v>
      </c>
      <c r="G5" s="79">
        <v>44348</v>
      </c>
      <c r="H5" s="80" t="s">
        <v>107</v>
      </c>
      <c r="I5" s="110" t="s">
        <v>156</v>
      </c>
      <c r="J5" s="110" t="s">
        <v>159</v>
      </c>
    </row>
    <row r="6" spans="1:10" x14ac:dyDescent="0.55000000000000004">
      <c r="A6" s="81" t="s">
        <v>70</v>
      </c>
      <c r="B6" s="82" t="s">
        <v>86</v>
      </c>
      <c r="C6" s="83" t="s">
        <v>7</v>
      </c>
      <c r="D6" s="83" t="s">
        <v>45</v>
      </c>
      <c r="E6" s="83">
        <v>1.0329999999999999</v>
      </c>
      <c r="F6" s="83">
        <f>15-5</f>
        <v>10</v>
      </c>
      <c r="G6" s="84">
        <v>44440</v>
      </c>
      <c r="H6" s="85" t="s">
        <v>40</v>
      </c>
      <c r="I6" s="125"/>
    </row>
    <row r="7" spans="1:10" x14ac:dyDescent="0.55000000000000004">
      <c r="A7" s="81" t="s">
        <v>70</v>
      </c>
      <c r="B7" s="82" t="s">
        <v>86</v>
      </c>
      <c r="C7" s="83" t="s">
        <v>7</v>
      </c>
      <c r="D7" s="83" t="s">
        <v>13</v>
      </c>
      <c r="E7" s="83">
        <v>1.0329999999999999</v>
      </c>
      <c r="F7" s="83">
        <v>50</v>
      </c>
      <c r="G7" s="84">
        <v>44440</v>
      </c>
      <c r="H7" s="85" t="s">
        <v>11</v>
      </c>
      <c r="I7" s="125"/>
    </row>
    <row r="8" spans="1:10" x14ac:dyDescent="0.55000000000000004">
      <c r="A8" s="81" t="s">
        <v>70</v>
      </c>
      <c r="B8" s="82" t="s">
        <v>86</v>
      </c>
      <c r="C8" s="83" t="s">
        <v>7</v>
      </c>
      <c r="D8" s="83" t="s">
        <v>14</v>
      </c>
      <c r="E8" s="83">
        <v>1.0329999999999999</v>
      </c>
      <c r="F8" s="83">
        <v>50</v>
      </c>
      <c r="G8" s="84">
        <v>44440</v>
      </c>
      <c r="H8" s="85" t="s">
        <v>11</v>
      </c>
      <c r="I8" s="125"/>
    </row>
    <row r="9" spans="1:10" x14ac:dyDescent="0.55000000000000004">
      <c r="A9" s="86" t="s">
        <v>17</v>
      </c>
      <c r="B9" s="87" t="s">
        <v>78</v>
      </c>
      <c r="C9" s="88" t="s">
        <v>7</v>
      </c>
      <c r="D9" s="88" t="s">
        <v>18</v>
      </c>
      <c r="E9" s="88">
        <v>1.2050000000000001</v>
      </c>
      <c r="F9" s="88">
        <v>50</v>
      </c>
      <c r="G9" s="89">
        <v>44501</v>
      </c>
      <c r="H9" s="90" t="s">
        <v>20</v>
      </c>
      <c r="I9" s="125"/>
    </row>
    <row r="10" spans="1:10" x14ac:dyDescent="0.55000000000000004">
      <c r="A10" s="86" t="s">
        <v>17</v>
      </c>
      <c r="B10" s="87" t="s">
        <v>78</v>
      </c>
      <c r="C10" s="88" t="s">
        <v>7</v>
      </c>
      <c r="D10" s="88" t="s">
        <v>21</v>
      </c>
      <c r="E10" s="88">
        <v>1.2050000000000001</v>
      </c>
      <c r="F10" s="88">
        <v>50</v>
      </c>
      <c r="G10" s="89">
        <v>44501</v>
      </c>
      <c r="H10" s="90" t="s">
        <v>20</v>
      </c>
      <c r="I10" s="125"/>
    </row>
    <row r="11" spans="1:10" x14ac:dyDescent="0.55000000000000004">
      <c r="A11" s="91" t="s">
        <v>24</v>
      </c>
      <c r="B11" s="92" t="s">
        <v>80</v>
      </c>
      <c r="C11" s="93" t="s">
        <v>7</v>
      </c>
      <c r="D11" s="93" t="s">
        <v>110</v>
      </c>
      <c r="E11" s="93">
        <v>1.042</v>
      </c>
      <c r="F11" s="93">
        <f>40.7-5-5</f>
        <v>30.700000000000003</v>
      </c>
      <c r="G11" s="94">
        <v>44562</v>
      </c>
      <c r="H11" s="95" t="s">
        <v>109</v>
      </c>
      <c r="I11" s="125"/>
    </row>
    <row r="12" spans="1:10" x14ac:dyDescent="0.55000000000000004">
      <c r="A12" s="76" t="s">
        <v>71</v>
      </c>
      <c r="B12" s="77" t="s">
        <v>81</v>
      </c>
      <c r="C12" s="96" t="s">
        <v>47</v>
      </c>
      <c r="D12" s="78" t="s">
        <v>64</v>
      </c>
      <c r="E12" s="78">
        <v>1.204</v>
      </c>
      <c r="F12" s="78">
        <v>4.5</v>
      </c>
      <c r="G12" s="79">
        <v>44652</v>
      </c>
      <c r="H12" s="80" t="s">
        <v>66</v>
      </c>
      <c r="I12" s="125"/>
    </row>
    <row r="13" spans="1:10" x14ac:dyDescent="0.55000000000000004">
      <c r="A13" s="76" t="s">
        <v>71</v>
      </c>
      <c r="B13" s="77" t="s">
        <v>81</v>
      </c>
      <c r="C13" s="96" t="s">
        <v>47</v>
      </c>
      <c r="D13" s="78" t="s">
        <v>65</v>
      </c>
      <c r="E13" s="78">
        <v>1.204</v>
      </c>
      <c r="F13" s="78">
        <v>24</v>
      </c>
      <c r="G13" s="79">
        <v>44652</v>
      </c>
      <c r="H13" s="80" t="s">
        <v>66</v>
      </c>
      <c r="I13" s="125"/>
    </row>
    <row r="14" spans="1:10" x14ac:dyDescent="0.55000000000000004">
      <c r="A14" s="76" t="s">
        <v>70</v>
      </c>
      <c r="B14" s="111" t="s">
        <v>86</v>
      </c>
      <c r="C14" s="105" t="s">
        <v>15</v>
      </c>
      <c r="D14" s="105" t="s">
        <v>43</v>
      </c>
      <c r="E14" s="105">
        <v>1.0349999999999999</v>
      </c>
      <c r="F14" s="105">
        <f>2-2</f>
        <v>0</v>
      </c>
      <c r="G14" s="107">
        <v>44409</v>
      </c>
      <c r="H14" s="108" t="s">
        <v>42</v>
      </c>
      <c r="I14" s="125"/>
    </row>
    <row r="15" spans="1:10" x14ac:dyDescent="0.55000000000000004">
      <c r="A15" s="76" t="s">
        <v>70</v>
      </c>
      <c r="B15" s="77" t="s">
        <v>86</v>
      </c>
      <c r="C15" s="78" t="s">
        <v>15</v>
      </c>
      <c r="D15" s="78" t="s">
        <v>55</v>
      </c>
      <c r="E15" s="78">
        <v>1.3</v>
      </c>
      <c r="F15" s="97">
        <v>50</v>
      </c>
      <c r="G15" s="79">
        <v>44409</v>
      </c>
      <c r="H15" s="80" t="s">
        <v>42</v>
      </c>
      <c r="I15" s="125"/>
    </row>
    <row r="16" spans="1:10" s="29" customFormat="1" x14ac:dyDescent="0.55000000000000004">
      <c r="A16" s="78" t="s">
        <v>17</v>
      </c>
      <c r="B16" s="101" t="s">
        <v>77</v>
      </c>
      <c r="C16" s="78" t="s">
        <v>15</v>
      </c>
      <c r="D16" s="78" t="s">
        <v>59</v>
      </c>
      <c r="E16" s="78">
        <v>1.2050000000000001</v>
      </c>
      <c r="F16" s="97">
        <v>4.4000000000000004</v>
      </c>
      <c r="G16" s="79">
        <v>44501</v>
      </c>
      <c r="H16" s="80" t="s">
        <v>20</v>
      </c>
      <c r="I16" s="125"/>
      <c r="J16" s="75"/>
    </row>
    <row r="17" spans="1:10" s="29" customFormat="1" x14ac:dyDescent="0.55000000000000004">
      <c r="A17" s="78" t="s">
        <v>24</v>
      </c>
      <c r="B17" s="101" t="s">
        <v>79</v>
      </c>
      <c r="C17" s="78" t="s">
        <v>15</v>
      </c>
      <c r="D17" s="78" t="s">
        <v>29</v>
      </c>
      <c r="E17" s="78">
        <v>1.042</v>
      </c>
      <c r="F17" s="78">
        <v>50</v>
      </c>
      <c r="G17" s="79">
        <v>44562</v>
      </c>
      <c r="H17" s="80" t="s">
        <v>27</v>
      </c>
      <c r="I17" s="125"/>
      <c r="J17" s="75"/>
    </row>
    <row r="18" spans="1:10" s="29" customFormat="1" x14ac:dyDescent="0.55000000000000004">
      <c r="A18" s="78" t="s">
        <v>24</v>
      </c>
      <c r="B18" s="101" t="s">
        <v>79</v>
      </c>
      <c r="C18" s="78" t="s">
        <v>15</v>
      </c>
      <c r="D18" s="78" t="s">
        <v>154</v>
      </c>
      <c r="E18" s="78">
        <v>1.042</v>
      </c>
      <c r="F18" s="78">
        <f>9.7-3</f>
        <v>6.6999999999999993</v>
      </c>
      <c r="G18" s="79">
        <v>44562</v>
      </c>
      <c r="H18" s="80" t="s">
        <v>109</v>
      </c>
      <c r="I18" s="125"/>
      <c r="J18" s="75"/>
    </row>
    <row r="19" spans="1:10" s="29" customFormat="1" x14ac:dyDescent="0.55000000000000004">
      <c r="A19" s="78" t="s">
        <v>70</v>
      </c>
      <c r="B19" s="101" t="s">
        <v>86</v>
      </c>
      <c r="C19" s="78" t="s">
        <v>15</v>
      </c>
      <c r="D19" s="78" t="s">
        <v>50</v>
      </c>
      <c r="E19" s="78">
        <v>1.034</v>
      </c>
      <c r="F19" s="78">
        <f>4-2</f>
        <v>2</v>
      </c>
      <c r="G19" s="79">
        <v>44743</v>
      </c>
      <c r="H19" s="80" t="s">
        <v>51</v>
      </c>
      <c r="I19" s="110" t="s">
        <v>156</v>
      </c>
      <c r="J19" s="75"/>
    </row>
    <row r="20" spans="1:10" s="29" customFormat="1" x14ac:dyDescent="0.55000000000000004">
      <c r="A20" s="102" t="s">
        <v>71</v>
      </c>
      <c r="B20" s="103" t="s">
        <v>81</v>
      </c>
      <c r="C20" s="102" t="s">
        <v>7</v>
      </c>
      <c r="D20" s="102" t="s">
        <v>104</v>
      </c>
      <c r="E20" s="102">
        <v>1.202</v>
      </c>
      <c r="F20" s="102">
        <v>18</v>
      </c>
      <c r="G20" s="104">
        <v>44593</v>
      </c>
      <c r="H20" s="109" t="s">
        <v>49</v>
      </c>
      <c r="I20" s="125"/>
      <c r="J20" s="75"/>
    </row>
    <row r="21" spans="1:10" s="29" customFormat="1" x14ac:dyDescent="0.55000000000000004">
      <c r="A21" s="78" t="s">
        <v>71</v>
      </c>
      <c r="B21" s="101" t="s">
        <v>81</v>
      </c>
      <c r="C21" s="96" t="s">
        <v>47</v>
      </c>
      <c r="D21" s="78" t="s">
        <v>48</v>
      </c>
      <c r="E21" s="78">
        <v>1.202</v>
      </c>
      <c r="F21" s="78">
        <f>49-10</f>
        <v>39</v>
      </c>
      <c r="G21" s="79">
        <v>44593</v>
      </c>
      <c r="H21" s="80" t="s">
        <v>49</v>
      </c>
      <c r="I21" s="125"/>
      <c r="J21" s="75"/>
    </row>
    <row r="22" spans="1:10" s="29" customFormat="1" x14ac:dyDescent="0.55000000000000004">
      <c r="A22" s="78" t="s">
        <v>71</v>
      </c>
      <c r="B22" s="101" t="s">
        <v>81</v>
      </c>
      <c r="C22" s="96" t="s">
        <v>47</v>
      </c>
      <c r="D22" s="78" t="s">
        <v>58</v>
      </c>
      <c r="E22" s="78">
        <v>1.202</v>
      </c>
      <c r="F22" s="78">
        <v>3</v>
      </c>
      <c r="G22" s="79">
        <v>44593</v>
      </c>
      <c r="H22" s="80" t="s">
        <v>49</v>
      </c>
      <c r="I22" s="125"/>
      <c r="J22" s="75"/>
    </row>
    <row r="23" spans="1:10" s="29" customFormat="1" x14ac:dyDescent="0.55000000000000004">
      <c r="A23" s="78" t="s">
        <v>17</v>
      </c>
      <c r="B23" s="101" t="s">
        <v>77</v>
      </c>
      <c r="C23" s="78" t="s">
        <v>15</v>
      </c>
      <c r="D23" s="78" t="s">
        <v>44</v>
      </c>
      <c r="E23" s="78">
        <v>1.2050000000000001</v>
      </c>
      <c r="F23" s="78">
        <v>9.5</v>
      </c>
      <c r="G23" s="79">
        <v>44501</v>
      </c>
      <c r="H23" s="80" t="s">
        <v>20</v>
      </c>
      <c r="I23" s="125"/>
      <c r="J23" s="75"/>
    </row>
    <row r="24" spans="1:10" s="29" customFormat="1" x14ac:dyDescent="0.55000000000000004">
      <c r="A24" s="78" t="s">
        <v>69</v>
      </c>
      <c r="B24" s="101" t="s">
        <v>73</v>
      </c>
      <c r="C24" s="78" t="s">
        <v>15</v>
      </c>
      <c r="D24" s="78" t="s">
        <v>85</v>
      </c>
      <c r="E24" s="78">
        <v>1.044</v>
      </c>
      <c r="F24" s="78">
        <v>50</v>
      </c>
      <c r="G24" s="79">
        <v>44774</v>
      </c>
      <c r="H24" s="80" t="s">
        <v>83</v>
      </c>
      <c r="I24" s="125"/>
      <c r="J24" s="75"/>
    </row>
    <row r="25" spans="1:10" s="29" customFormat="1" x14ac:dyDescent="0.55000000000000004">
      <c r="A25" s="78" t="s">
        <v>70</v>
      </c>
      <c r="B25" s="101" t="s">
        <v>86</v>
      </c>
      <c r="C25" s="78" t="s">
        <v>15</v>
      </c>
      <c r="D25" s="78" t="s">
        <v>98</v>
      </c>
      <c r="E25" s="78">
        <v>1.034</v>
      </c>
      <c r="F25" s="78">
        <f>38-5</f>
        <v>33</v>
      </c>
      <c r="G25" s="79">
        <v>44774</v>
      </c>
      <c r="H25" s="80" t="s">
        <v>51</v>
      </c>
      <c r="I25" s="125"/>
      <c r="J25" s="75"/>
    </row>
    <row r="26" spans="1:10" s="29" customFormat="1" x14ac:dyDescent="0.55000000000000004">
      <c r="A26" s="78" t="s">
        <v>70</v>
      </c>
      <c r="B26" s="101" t="s">
        <v>86</v>
      </c>
      <c r="C26" s="78" t="s">
        <v>15</v>
      </c>
      <c r="D26" s="78" t="s">
        <v>88</v>
      </c>
      <c r="E26" s="78">
        <v>1.034</v>
      </c>
      <c r="F26" s="78">
        <v>50</v>
      </c>
      <c r="G26" s="79">
        <v>44774</v>
      </c>
      <c r="H26" s="80" t="s">
        <v>87</v>
      </c>
      <c r="I26" s="125"/>
      <c r="J26" s="75"/>
    </row>
    <row r="27" spans="1:10" s="29" customFormat="1" x14ac:dyDescent="0.55000000000000004">
      <c r="A27" s="78" t="s">
        <v>70</v>
      </c>
      <c r="B27" s="101" t="s">
        <v>86</v>
      </c>
      <c r="C27" s="78" t="s">
        <v>15</v>
      </c>
      <c r="D27" s="78" t="s">
        <v>89</v>
      </c>
      <c r="E27" s="78">
        <v>1.034</v>
      </c>
      <c r="F27" s="78">
        <v>50</v>
      </c>
      <c r="G27" s="79">
        <v>44774</v>
      </c>
      <c r="H27" s="80" t="s">
        <v>87</v>
      </c>
      <c r="I27" s="125"/>
      <c r="J27" s="75"/>
    </row>
    <row r="28" spans="1:10" s="29" customFormat="1" x14ac:dyDescent="0.55000000000000004">
      <c r="A28" s="78" t="s">
        <v>70</v>
      </c>
      <c r="B28" s="101" t="s">
        <v>86</v>
      </c>
      <c r="C28" s="78" t="s">
        <v>15</v>
      </c>
      <c r="D28" s="78" t="s">
        <v>90</v>
      </c>
      <c r="E28" s="78">
        <v>1.034</v>
      </c>
      <c r="F28" s="78">
        <v>50</v>
      </c>
      <c r="G28" s="79">
        <v>44774</v>
      </c>
      <c r="H28" s="80" t="s">
        <v>87</v>
      </c>
      <c r="I28" s="125"/>
      <c r="J28" s="75"/>
    </row>
    <row r="29" spans="1:10" s="29" customFormat="1" x14ac:dyDescent="0.55000000000000004">
      <c r="A29" s="78" t="s">
        <v>70</v>
      </c>
      <c r="B29" s="101" t="s">
        <v>86</v>
      </c>
      <c r="C29" s="78" t="s">
        <v>15</v>
      </c>
      <c r="D29" s="78" t="s">
        <v>91</v>
      </c>
      <c r="E29" s="78">
        <v>1.034</v>
      </c>
      <c r="F29" s="78">
        <v>50</v>
      </c>
      <c r="G29" s="79">
        <v>44774</v>
      </c>
      <c r="H29" s="80" t="s">
        <v>87</v>
      </c>
      <c r="I29" s="125"/>
      <c r="J29" s="75"/>
    </row>
    <row r="30" spans="1:10" s="29" customFormat="1" x14ac:dyDescent="0.55000000000000004">
      <c r="A30" s="78" t="s">
        <v>70</v>
      </c>
      <c r="B30" s="101" t="s">
        <v>86</v>
      </c>
      <c r="C30" s="78" t="s">
        <v>15</v>
      </c>
      <c r="D30" s="78" t="s">
        <v>92</v>
      </c>
      <c r="E30" s="78">
        <v>1.034</v>
      </c>
      <c r="F30" s="78">
        <v>50</v>
      </c>
      <c r="G30" s="79">
        <v>44774</v>
      </c>
      <c r="H30" s="80" t="s">
        <v>87</v>
      </c>
      <c r="I30" s="125"/>
      <c r="J30" s="75"/>
    </row>
    <row r="31" spans="1:10" s="29" customFormat="1" x14ac:dyDescent="0.55000000000000004">
      <c r="A31" s="78" t="s">
        <v>70</v>
      </c>
      <c r="B31" s="101" t="s">
        <v>86</v>
      </c>
      <c r="C31" s="78" t="s">
        <v>15</v>
      </c>
      <c r="D31" s="78" t="s">
        <v>93</v>
      </c>
      <c r="E31" s="78">
        <v>1.034</v>
      </c>
      <c r="F31" s="78">
        <v>50</v>
      </c>
      <c r="G31" s="79">
        <v>44774</v>
      </c>
      <c r="H31" s="80" t="s">
        <v>87</v>
      </c>
      <c r="I31" s="125"/>
      <c r="J31" s="75"/>
    </row>
    <row r="32" spans="1:10" s="29" customFormat="1" x14ac:dyDescent="0.55000000000000004">
      <c r="A32" s="102" t="s">
        <v>71</v>
      </c>
      <c r="B32" s="103" t="s">
        <v>81</v>
      </c>
      <c r="C32" s="102" t="s">
        <v>7</v>
      </c>
      <c r="D32" s="102" t="s">
        <v>95</v>
      </c>
      <c r="E32" s="102">
        <v>1.202</v>
      </c>
      <c r="F32" s="102">
        <v>46</v>
      </c>
      <c r="G32" s="104">
        <v>44774</v>
      </c>
      <c r="H32" s="109" t="s">
        <v>94</v>
      </c>
      <c r="I32" s="125"/>
      <c r="J32" s="75"/>
    </row>
    <row r="33" spans="1:10" s="29" customFormat="1" x14ac:dyDescent="0.55000000000000004">
      <c r="A33" s="78" t="s">
        <v>71</v>
      </c>
      <c r="B33" s="101" t="s">
        <v>81</v>
      </c>
      <c r="C33" s="96" t="s">
        <v>47</v>
      </c>
      <c r="D33" s="78" t="s">
        <v>97</v>
      </c>
      <c r="E33" s="78">
        <v>1.202</v>
      </c>
      <c r="F33" s="78">
        <v>49</v>
      </c>
      <c r="G33" s="79">
        <v>44774</v>
      </c>
      <c r="H33" s="80" t="s">
        <v>94</v>
      </c>
      <c r="I33" s="125"/>
      <c r="J33" s="75"/>
    </row>
    <row r="34" spans="1:10" x14ac:dyDescent="0.55000000000000004">
      <c r="A34" s="118"/>
      <c r="B34" s="120" t="s">
        <v>86</v>
      </c>
      <c r="C34" s="83" t="s">
        <v>7</v>
      </c>
      <c r="D34" s="121" t="s">
        <v>116</v>
      </c>
      <c r="E34" s="122">
        <v>1.0329999999999999</v>
      </c>
      <c r="F34" s="121">
        <v>50</v>
      </c>
      <c r="G34" s="84">
        <v>44774</v>
      </c>
      <c r="H34" s="122" t="s">
        <v>144</v>
      </c>
      <c r="I34" s="125"/>
    </row>
    <row r="35" spans="1:10" x14ac:dyDescent="0.55000000000000004">
      <c r="A35" s="116"/>
      <c r="B35" s="120" t="s">
        <v>86</v>
      </c>
      <c r="C35" s="83" t="s">
        <v>7</v>
      </c>
      <c r="D35" s="83" t="s">
        <v>117</v>
      </c>
      <c r="E35" s="122">
        <v>1.0329999999999999</v>
      </c>
      <c r="F35" s="83">
        <v>50</v>
      </c>
      <c r="G35" s="84">
        <v>44774</v>
      </c>
      <c r="H35" s="122" t="s">
        <v>144</v>
      </c>
      <c r="I35" s="125"/>
    </row>
    <row r="36" spans="1:10" x14ac:dyDescent="0.55000000000000004">
      <c r="A36" s="116"/>
      <c r="B36" s="120" t="s">
        <v>86</v>
      </c>
      <c r="C36" s="83" t="s">
        <v>7</v>
      </c>
      <c r="D36" s="83" t="s">
        <v>118</v>
      </c>
      <c r="E36" s="122">
        <v>1.0329999999999999</v>
      </c>
      <c r="F36" s="83">
        <v>50</v>
      </c>
      <c r="G36" s="84">
        <v>44774</v>
      </c>
      <c r="H36" s="122" t="s">
        <v>144</v>
      </c>
      <c r="I36" s="125"/>
    </row>
    <row r="37" spans="1:10" x14ac:dyDescent="0.55000000000000004">
      <c r="A37" s="116"/>
      <c r="B37" s="120" t="s">
        <v>86</v>
      </c>
      <c r="C37" s="83" t="s">
        <v>7</v>
      </c>
      <c r="D37" s="83" t="s">
        <v>119</v>
      </c>
      <c r="E37" s="122">
        <v>1.0329999999999999</v>
      </c>
      <c r="F37" s="83">
        <v>45</v>
      </c>
      <c r="G37" s="84">
        <v>44774</v>
      </c>
      <c r="H37" s="122" t="s">
        <v>144</v>
      </c>
      <c r="I37" s="125"/>
    </row>
    <row r="38" spans="1:10" x14ac:dyDescent="0.55000000000000004">
      <c r="A38" s="116"/>
      <c r="B38" s="119" t="s">
        <v>86</v>
      </c>
      <c r="C38" s="96" t="s">
        <v>47</v>
      </c>
      <c r="D38" s="78" t="s">
        <v>120</v>
      </c>
      <c r="E38" s="124">
        <v>1.0329999999999999</v>
      </c>
      <c r="F38" s="78">
        <v>50</v>
      </c>
      <c r="G38" s="79">
        <v>44774</v>
      </c>
      <c r="H38" s="124" t="s">
        <v>144</v>
      </c>
      <c r="I38" s="125"/>
    </row>
    <row r="39" spans="1:10" x14ac:dyDescent="0.55000000000000004">
      <c r="A39" s="116"/>
      <c r="B39" s="119" t="s">
        <v>86</v>
      </c>
      <c r="C39" s="96" t="s">
        <v>47</v>
      </c>
      <c r="D39" s="78" t="s">
        <v>121</v>
      </c>
      <c r="E39" s="124">
        <v>1.0329999999999999</v>
      </c>
      <c r="F39" s="78">
        <v>50</v>
      </c>
      <c r="G39" s="79">
        <v>44774</v>
      </c>
      <c r="H39" s="124" t="s">
        <v>144</v>
      </c>
      <c r="I39" s="125"/>
    </row>
    <row r="40" spans="1:10" x14ac:dyDescent="0.55000000000000004">
      <c r="A40" s="116"/>
      <c r="B40" s="119" t="s">
        <v>86</v>
      </c>
      <c r="C40" s="96" t="s">
        <v>47</v>
      </c>
      <c r="D40" s="78" t="s">
        <v>122</v>
      </c>
      <c r="E40" s="124">
        <v>1.0329999999999999</v>
      </c>
      <c r="F40" s="78">
        <v>50</v>
      </c>
      <c r="G40" s="79">
        <v>44774</v>
      </c>
      <c r="H40" s="124" t="s">
        <v>144</v>
      </c>
      <c r="I40" s="125"/>
    </row>
    <row r="41" spans="1:10" x14ac:dyDescent="0.55000000000000004">
      <c r="A41" s="116"/>
      <c r="B41" s="119" t="s">
        <v>86</v>
      </c>
      <c r="C41" s="96" t="s">
        <v>47</v>
      </c>
      <c r="D41" s="78" t="s">
        <v>123</v>
      </c>
      <c r="E41" s="124">
        <v>1.0329999999999999</v>
      </c>
      <c r="F41" s="78">
        <v>50</v>
      </c>
      <c r="G41" s="79">
        <v>44774</v>
      </c>
      <c r="H41" s="124" t="s">
        <v>144</v>
      </c>
      <c r="I41" s="125"/>
    </row>
    <row r="42" spans="1:10" x14ac:dyDescent="0.55000000000000004">
      <c r="A42" s="116"/>
      <c r="B42" s="119" t="s">
        <v>86</v>
      </c>
      <c r="C42" s="96" t="s">
        <v>47</v>
      </c>
      <c r="D42" s="78" t="s">
        <v>124</v>
      </c>
      <c r="E42" s="124">
        <v>1.0329999999999999</v>
      </c>
      <c r="F42" s="78">
        <v>50</v>
      </c>
      <c r="G42" s="79">
        <v>44774</v>
      </c>
      <c r="H42" s="124" t="s">
        <v>144</v>
      </c>
      <c r="I42" s="125"/>
    </row>
    <row r="43" spans="1:10" x14ac:dyDescent="0.55000000000000004">
      <c r="A43" s="116"/>
      <c r="B43" s="119" t="s">
        <v>86</v>
      </c>
      <c r="C43" s="96" t="s">
        <v>47</v>
      </c>
      <c r="D43" s="78" t="s">
        <v>158</v>
      </c>
      <c r="E43" s="124">
        <v>1.0329999999999999</v>
      </c>
      <c r="F43" s="78">
        <f>39.5-3</f>
        <v>36.5</v>
      </c>
      <c r="G43" s="79">
        <v>44774</v>
      </c>
      <c r="H43" s="124" t="s">
        <v>144</v>
      </c>
      <c r="I43" s="110" t="s">
        <v>157</v>
      </c>
    </row>
    <row r="44" spans="1:10" x14ac:dyDescent="0.55000000000000004">
      <c r="A44" s="116"/>
      <c r="B44" s="101" t="s">
        <v>79</v>
      </c>
      <c r="C44" s="78" t="s">
        <v>15</v>
      </c>
      <c r="D44" s="78" t="s">
        <v>126</v>
      </c>
      <c r="E44" s="80">
        <v>1.042</v>
      </c>
      <c r="F44" s="78">
        <v>50</v>
      </c>
      <c r="G44" s="117">
        <v>44805</v>
      </c>
      <c r="H44" s="80" t="s">
        <v>143</v>
      </c>
      <c r="I44" s="125"/>
    </row>
    <row r="45" spans="1:10" x14ac:dyDescent="0.55000000000000004">
      <c r="A45" s="116"/>
      <c r="B45" s="101" t="s">
        <v>79</v>
      </c>
      <c r="C45" s="78" t="s">
        <v>15</v>
      </c>
      <c r="D45" s="78" t="s">
        <v>127</v>
      </c>
      <c r="E45" s="80">
        <v>1.042</v>
      </c>
      <c r="F45" s="78">
        <v>50</v>
      </c>
      <c r="G45" s="117">
        <v>44805</v>
      </c>
      <c r="H45" s="80" t="s">
        <v>143</v>
      </c>
      <c r="I45" s="125"/>
    </row>
    <row r="46" spans="1:10" x14ac:dyDescent="0.55000000000000004">
      <c r="A46" s="116"/>
      <c r="B46" s="101" t="s">
        <v>79</v>
      </c>
      <c r="C46" s="78" t="s">
        <v>15</v>
      </c>
      <c r="D46" s="78" t="s">
        <v>128</v>
      </c>
      <c r="E46" s="80">
        <v>1.042</v>
      </c>
      <c r="F46" s="78">
        <v>50</v>
      </c>
      <c r="G46" s="117">
        <v>44805</v>
      </c>
      <c r="H46" s="80" t="s">
        <v>143</v>
      </c>
      <c r="I46" s="125"/>
    </row>
    <row r="47" spans="1:10" x14ac:dyDescent="0.55000000000000004">
      <c r="A47" s="116"/>
      <c r="B47" s="101" t="s">
        <v>79</v>
      </c>
      <c r="C47" s="78" t="s">
        <v>15</v>
      </c>
      <c r="D47" s="78" t="s">
        <v>129</v>
      </c>
      <c r="E47" s="80">
        <v>1.042</v>
      </c>
      <c r="F47" s="78">
        <v>50</v>
      </c>
      <c r="G47" s="117">
        <v>44805</v>
      </c>
      <c r="H47" s="80" t="s">
        <v>143</v>
      </c>
      <c r="I47" s="125"/>
    </row>
    <row r="48" spans="1:10" x14ac:dyDescent="0.55000000000000004">
      <c r="A48" s="116"/>
      <c r="B48" s="101" t="s">
        <v>79</v>
      </c>
      <c r="C48" s="78" t="s">
        <v>15</v>
      </c>
      <c r="D48" s="78" t="s">
        <v>130</v>
      </c>
      <c r="E48" s="80">
        <v>1.042</v>
      </c>
      <c r="F48" s="78">
        <v>50</v>
      </c>
      <c r="G48" s="117">
        <v>44805</v>
      </c>
      <c r="H48" s="80" t="s">
        <v>143</v>
      </c>
      <c r="I48" s="125"/>
    </row>
    <row r="49" spans="1:9" x14ac:dyDescent="0.55000000000000004">
      <c r="A49" s="116"/>
      <c r="B49" s="101" t="s">
        <v>79</v>
      </c>
      <c r="C49" s="78" t="s">
        <v>15</v>
      </c>
      <c r="D49" s="78" t="s">
        <v>131</v>
      </c>
      <c r="E49" s="80">
        <v>1.042</v>
      </c>
      <c r="F49" s="78">
        <v>22</v>
      </c>
      <c r="G49" s="117">
        <v>44805</v>
      </c>
      <c r="H49" s="80" t="s">
        <v>143</v>
      </c>
      <c r="I49" s="125"/>
    </row>
    <row r="50" spans="1:9" x14ac:dyDescent="0.55000000000000004">
      <c r="A50" s="116"/>
      <c r="B50" s="101" t="s">
        <v>79</v>
      </c>
      <c r="C50" s="78" t="s">
        <v>15</v>
      </c>
      <c r="D50" s="78" t="s">
        <v>132</v>
      </c>
      <c r="E50" s="80">
        <v>1.042</v>
      </c>
      <c r="F50" s="78">
        <v>50</v>
      </c>
      <c r="G50" s="117">
        <v>44805</v>
      </c>
      <c r="H50" s="80" t="s">
        <v>143</v>
      </c>
      <c r="I50" s="125"/>
    </row>
    <row r="51" spans="1:9" x14ac:dyDescent="0.55000000000000004">
      <c r="A51" s="116"/>
      <c r="B51" s="101" t="s">
        <v>79</v>
      </c>
      <c r="C51" s="78" t="s">
        <v>15</v>
      </c>
      <c r="D51" s="78" t="s">
        <v>133</v>
      </c>
      <c r="E51" s="80">
        <v>1.042</v>
      </c>
      <c r="F51" s="78">
        <v>50</v>
      </c>
      <c r="G51" s="117">
        <v>44805</v>
      </c>
      <c r="H51" s="80" t="s">
        <v>143</v>
      </c>
      <c r="I51" s="125"/>
    </row>
    <row r="52" spans="1:9" x14ac:dyDescent="0.55000000000000004">
      <c r="A52" s="116"/>
      <c r="B52" s="101" t="s">
        <v>79</v>
      </c>
      <c r="C52" s="78" t="s">
        <v>15</v>
      </c>
      <c r="D52" s="78" t="s">
        <v>134</v>
      </c>
      <c r="E52" s="80">
        <v>1.042</v>
      </c>
      <c r="F52" s="78">
        <v>50</v>
      </c>
      <c r="G52" s="117">
        <v>44805</v>
      </c>
      <c r="H52" s="80" t="s">
        <v>143</v>
      </c>
      <c r="I52" s="125"/>
    </row>
    <row r="53" spans="1:9" x14ac:dyDescent="0.55000000000000004">
      <c r="A53" s="116"/>
      <c r="B53" s="92" t="s">
        <v>80</v>
      </c>
      <c r="C53" s="93" t="s">
        <v>7</v>
      </c>
      <c r="D53" s="93" t="s">
        <v>135</v>
      </c>
      <c r="E53" s="95">
        <v>1.042</v>
      </c>
      <c r="F53" s="93">
        <v>48.5</v>
      </c>
      <c r="G53" s="123">
        <v>44805</v>
      </c>
      <c r="H53" s="95" t="s">
        <v>143</v>
      </c>
      <c r="I53" s="125"/>
    </row>
    <row r="54" spans="1:9" x14ac:dyDescent="0.55000000000000004">
      <c r="A54" s="116"/>
      <c r="B54" s="92" t="s">
        <v>80</v>
      </c>
      <c r="C54" s="93" t="s">
        <v>7</v>
      </c>
      <c r="D54" s="93" t="s">
        <v>136</v>
      </c>
      <c r="E54" s="95">
        <v>1.042</v>
      </c>
      <c r="F54" s="93">
        <v>45.5</v>
      </c>
      <c r="G54" s="123">
        <v>44805</v>
      </c>
      <c r="H54" s="95" t="s">
        <v>143</v>
      </c>
      <c r="I54" s="125"/>
    </row>
    <row r="55" spans="1:9" x14ac:dyDescent="0.55000000000000004">
      <c r="A55" s="116"/>
      <c r="B55" s="92" t="s">
        <v>80</v>
      </c>
      <c r="C55" s="93" t="s">
        <v>7</v>
      </c>
      <c r="D55" s="93" t="s">
        <v>137</v>
      </c>
      <c r="E55" s="95">
        <v>1.042</v>
      </c>
      <c r="F55" s="93">
        <v>50</v>
      </c>
      <c r="G55" s="123">
        <v>44805</v>
      </c>
      <c r="H55" s="95" t="s">
        <v>143</v>
      </c>
      <c r="I55" s="125"/>
    </row>
    <row r="56" spans="1:9" x14ac:dyDescent="0.55000000000000004">
      <c r="A56" s="116"/>
      <c r="B56" s="92" t="s">
        <v>80</v>
      </c>
      <c r="C56" s="93" t="s">
        <v>7</v>
      </c>
      <c r="D56" s="93" t="s">
        <v>138</v>
      </c>
      <c r="E56" s="95">
        <v>1.042</v>
      </c>
      <c r="F56" s="93">
        <v>50</v>
      </c>
      <c r="G56" s="123">
        <v>44805</v>
      </c>
      <c r="H56" s="95" t="s">
        <v>143</v>
      </c>
      <c r="I56" s="125"/>
    </row>
    <row r="57" spans="1:9" x14ac:dyDescent="0.55000000000000004">
      <c r="A57" s="116"/>
      <c r="B57" s="92" t="s">
        <v>80</v>
      </c>
      <c r="C57" s="93" t="s">
        <v>7</v>
      </c>
      <c r="D57" s="93" t="s">
        <v>139</v>
      </c>
      <c r="E57" s="95">
        <v>1.042</v>
      </c>
      <c r="F57" s="93">
        <v>50</v>
      </c>
      <c r="G57" s="123">
        <v>44805</v>
      </c>
      <c r="H57" s="95" t="s">
        <v>143</v>
      </c>
      <c r="I57" s="125"/>
    </row>
    <row r="58" spans="1:9" x14ac:dyDescent="0.55000000000000004">
      <c r="A58" s="116"/>
      <c r="B58" s="92" t="s">
        <v>80</v>
      </c>
      <c r="C58" s="93" t="s">
        <v>7</v>
      </c>
      <c r="D58" s="93" t="s">
        <v>140</v>
      </c>
      <c r="E58" s="95">
        <v>1.042</v>
      </c>
      <c r="F58" s="93">
        <v>50</v>
      </c>
      <c r="G58" s="123">
        <v>44805</v>
      </c>
      <c r="H58" s="95" t="s">
        <v>143</v>
      </c>
      <c r="I58" s="125"/>
    </row>
    <row r="59" spans="1:9" x14ac:dyDescent="0.55000000000000004">
      <c r="A59" s="116"/>
      <c r="B59" s="92" t="s">
        <v>80</v>
      </c>
      <c r="C59" s="93" t="s">
        <v>7</v>
      </c>
      <c r="D59" s="93" t="s">
        <v>141</v>
      </c>
      <c r="E59" s="95">
        <v>1.042</v>
      </c>
      <c r="F59" s="93">
        <v>50</v>
      </c>
      <c r="G59" s="123">
        <v>44805</v>
      </c>
      <c r="H59" s="95" t="s">
        <v>143</v>
      </c>
      <c r="I59" s="125"/>
    </row>
    <row r="60" spans="1:9" x14ac:dyDescent="0.55000000000000004">
      <c r="A60" s="116"/>
      <c r="B60" s="92" t="s">
        <v>80</v>
      </c>
      <c r="C60" s="93" t="s">
        <v>7</v>
      </c>
      <c r="D60" s="93" t="s">
        <v>142</v>
      </c>
      <c r="E60" s="95">
        <v>1.042</v>
      </c>
      <c r="F60" s="93">
        <v>50</v>
      </c>
      <c r="G60" s="123">
        <v>44805</v>
      </c>
      <c r="H60" s="95" t="s">
        <v>143</v>
      </c>
      <c r="I60" s="125"/>
    </row>
    <row r="61" spans="1:9" x14ac:dyDescent="0.55000000000000004">
      <c r="A61" s="116"/>
      <c r="B61" s="92" t="s">
        <v>80</v>
      </c>
      <c r="C61" s="93" t="s">
        <v>7</v>
      </c>
      <c r="D61" s="93" t="s">
        <v>155</v>
      </c>
      <c r="E61" s="95">
        <v>1.042</v>
      </c>
      <c r="F61" s="93">
        <f>29.5-3-26.5</f>
        <v>0</v>
      </c>
      <c r="G61" s="123">
        <v>44805</v>
      </c>
      <c r="H61" s="95" t="s">
        <v>152</v>
      </c>
      <c r="I61" s="110" t="s">
        <v>160</v>
      </c>
    </row>
  </sheetData>
  <phoneticPr fontId="2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1140-40A0-4EAD-861A-FA1EC6CA077A}">
  <dimension ref="A1:J66"/>
  <sheetViews>
    <sheetView tabSelected="1" topLeftCell="B1" workbookViewId="0">
      <selection activeCell="F2" sqref="F2:F59"/>
    </sheetView>
  </sheetViews>
  <sheetFormatPr defaultRowHeight="16.5" x14ac:dyDescent="0.55000000000000004"/>
  <cols>
    <col min="1" max="1" width="26" style="75" bestFit="1" customWidth="1"/>
    <col min="2" max="2" width="14.58203125" style="69" bestFit="1" customWidth="1"/>
    <col min="3" max="3" width="14.33203125" style="75" bestFit="1" customWidth="1"/>
    <col min="4" max="4" width="42.75" style="75" bestFit="1" customWidth="1"/>
    <col min="5" max="5" width="10.25" style="75" bestFit="1" customWidth="1"/>
    <col min="6" max="6" width="12.08203125" style="75" bestFit="1" customWidth="1"/>
    <col min="7" max="7" width="10.9140625" style="75" bestFit="1" customWidth="1"/>
    <col min="8" max="8" width="15.5" style="75" bestFit="1" customWidth="1"/>
    <col min="9" max="9" width="15.9140625" style="99" bestFit="1" customWidth="1"/>
    <col min="10" max="16384" width="8.6640625" style="75"/>
  </cols>
  <sheetData>
    <row r="1" spans="1:10" s="69" customFormat="1" x14ac:dyDescent="0.55000000000000004">
      <c r="A1" s="66" t="s">
        <v>0</v>
      </c>
      <c r="B1" s="66" t="s">
        <v>72</v>
      </c>
      <c r="C1" s="67" t="s">
        <v>1</v>
      </c>
      <c r="D1" s="67" t="s">
        <v>2</v>
      </c>
      <c r="E1" s="67" t="s">
        <v>3</v>
      </c>
      <c r="F1" s="67" t="s">
        <v>38</v>
      </c>
      <c r="G1" s="67" t="s">
        <v>5</v>
      </c>
      <c r="H1" s="68" t="s">
        <v>39</v>
      </c>
      <c r="I1" s="98"/>
    </row>
    <row r="2" spans="1:10" x14ac:dyDescent="0.55000000000000004">
      <c r="A2" s="70" t="s">
        <v>69</v>
      </c>
      <c r="B2" s="71" t="s">
        <v>74</v>
      </c>
      <c r="C2" s="72" t="s">
        <v>7</v>
      </c>
      <c r="D2" s="72" t="s">
        <v>150</v>
      </c>
      <c r="E2" s="72">
        <v>1.0329999999999999</v>
      </c>
      <c r="F2" s="72">
        <f>50-5-2</f>
        <v>43</v>
      </c>
      <c r="G2" s="73">
        <v>44348</v>
      </c>
      <c r="H2" s="74" t="s">
        <v>107</v>
      </c>
      <c r="I2" s="110"/>
    </row>
    <row r="3" spans="1:10" x14ac:dyDescent="0.55000000000000004">
      <c r="A3" s="70" t="s">
        <v>69</v>
      </c>
      <c r="B3" s="71" t="s">
        <v>74</v>
      </c>
      <c r="C3" s="72" t="s">
        <v>7</v>
      </c>
      <c r="D3" s="72" t="s">
        <v>36</v>
      </c>
      <c r="E3" s="72">
        <v>1.0329999999999999</v>
      </c>
      <c r="F3" s="72">
        <v>50</v>
      </c>
      <c r="G3" s="73">
        <v>44348</v>
      </c>
      <c r="H3" s="74" t="s">
        <v>33</v>
      </c>
      <c r="I3" s="110"/>
    </row>
    <row r="4" spans="1:10" x14ac:dyDescent="0.55000000000000004">
      <c r="A4" s="76" t="s">
        <v>69</v>
      </c>
      <c r="B4" s="77" t="s">
        <v>73</v>
      </c>
      <c r="C4" s="78" t="s">
        <v>15</v>
      </c>
      <c r="D4" s="78" t="s">
        <v>31</v>
      </c>
      <c r="E4" s="78">
        <v>1.0429999999999999</v>
      </c>
      <c r="F4" s="78">
        <v>50</v>
      </c>
      <c r="G4" s="79">
        <v>44348</v>
      </c>
      <c r="H4" s="80" t="s">
        <v>33</v>
      </c>
      <c r="I4" s="110"/>
    </row>
    <row r="5" spans="1:10" x14ac:dyDescent="0.55000000000000004">
      <c r="A5" s="76" t="s">
        <v>69</v>
      </c>
      <c r="B5" s="77" t="s">
        <v>73</v>
      </c>
      <c r="C5" s="78" t="s">
        <v>15</v>
      </c>
      <c r="D5" s="78" t="s">
        <v>151</v>
      </c>
      <c r="E5" s="78">
        <v>1.0429999999999999</v>
      </c>
      <c r="F5" s="78">
        <f>17.5-2-2</f>
        <v>13.5</v>
      </c>
      <c r="G5" s="79">
        <v>44348</v>
      </c>
      <c r="H5" s="80" t="s">
        <v>107</v>
      </c>
      <c r="I5" s="110"/>
      <c r="J5" s="110"/>
    </row>
    <row r="6" spans="1:10" x14ac:dyDescent="0.55000000000000004">
      <c r="A6" s="81" t="s">
        <v>70</v>
      </c>
      <c r="B6" s="82" t="s">
        <v>86</v>
      </c>
      <c r="C6" s="83" t="s">
        <v>7</v>
      </c>
      <c r="D6" s="83" t="s">
        <v>45</v>
      </c>
      <c r="E6" s="83">
        <v>1.0329999999999999</v>
      </c>
      <c r="F6" s="83">
        <f>15-5</f>
        <v>10</v>
      </c>
      <c r="G6" s="84">
        <v>44440</v>
      </c>
      <c r="H6" s="85" t="s">
        <v>40</v>
      </c>
      <c r="I6" s="110"/>
    </row>
    <row r="7" spans="1:10" x14ac:dyDescent="0.55000000000000004">
      <c r="A7" s="81" t="s">
        <v>70</v>
      </c>
      <c r="B7" s="82" t="s">
        <v>86</v>
      </c>
      <c r="C7" s="83" t="s">
        <v>7</v>
      </c>
      <c r="D7" s="83" t="s">
        <v>13</v>
      </c>
      <c r="E7" s="83">
        <v>1.0329999999999999</v>
      </c>
      <c r="F7" s="83">
        <v>50</v>
      </c>
      <c r="G7" s="84">
        <v>44440</v>
      </c>
      <c r="H7" s="85" t="s">
        <v>11</v>
      </c>
      <c r="I7" s="110"/>
    </row>
    <row r="8" spans="1:10" x14ac:dyDescent="0.55000000000000004">
      <c r="A8" s="81" t="s">
        <v>70</v>
      </c>
      <c r="B8" s="82" t="s">
        <v>86</v>
      </c>
      <c r="C8" s="83" t="s">
        <v>7</v>
      </c>
      <c r="D8" s="83" t="s">
        <v>14</v>
      </c>
      <c r="E8" s="83">
        <v>1.0329999999999999</v>
      </c>
      <c r="F8" s="83">
        <v>50</v>
      </c>
      <c r="G8" s="84">
        <v>44440</v>
      </c>
      <c r="H8" s="85" t="s">
        <v>11</v>
      </c>
      <c r="I8" s="110"/>
    </row>
    <row r="9" spans="1:10" x14ac:dyDescent="0.55000000000000004">
      <c r="A9" s="86" t="s">
        <v>17</v>
      </c>
      <c r="B9" s="87" t="s">
        <v>78</v>
      </c>
      <c r="C9" s="88" t="s">
        <v>7</v>
      </c>
      <c r="D9" s="88" t="s">
        <v>18</v>
      </c>
      <c r="E9" s="88">
        <v>1.2050000000000001</v>
      </c>
      <c r="F9" s="88">
        <v>50</v>
      </c>
      <c r="G9" s="89">
        <v>44501</v>
      </c>
      <c r="H9" s="90" t="s">
        <v>20</v>
      </c>
      <c r="I9" s="110"/>
    </row>
    <row r="10" spans="1:10" x14ac:dyDescent="0.55000000000000004">
      <c r="A10" s="86" t="s">
        <v>17</v>
      </c>
      <c r="B10" s="87" t="s">
        <v>78</v>
      </c>
      <c r="C10" s="88" t="s">
        <v>7</v>
      </c>
      <c r="D10" s="88" t="s">
        <v>21</v>
      </c>
      <c r="E10" s="88">
        <v>1.2050000000000001</v>
      </c>
      <c r="F10" s="88">
        <v>50</v>
      </c>
      <c r="G10" s="89">
        <v>44501</v>
      </c>
      <c r="H10" s="90" t="s">
        <v>20</v>
      </c>
      <c r="I10" s="110"/>
    </row>
    <row r="11" spans="1:10" x14ac:dyDescent="0.55000000000000004">
      <c r="A11" s="91" t="s">
        <v>24</v>
      </c>
      <c r="B11" s="92" t="s">
        <v>80</v>
      </c>
      <c r="C11" s="93" t="s">
        <v>7</v>
      </c>
      <c r="D11" s="93" t="s">
        <v>110</v>
      </c>
      <c r="E11" s="93">
        <v>1.042</v>
      </c>
      <c r="F11" s="93">
        <f>40.7-5-5-1</f>
        <v>29.700000000000003</v>
      </c>
      <c r="G11" s="94">
        <v>44562</v>
      </c>
      <c r="H11" s="95" t="s">
        <v>109</v>
      </c>
      <c r="I11" s="110" t="s">
        <v>174</v>
      </c>
    </row>
    <row r="12" spans="1:10" x14ac:dyDescent="0.55000000000000004">
      <c r="A12" s="76" t="s">
        <v>71</v>
      </c>
      <c r="B12" s="77" t="s">
        <v>81</v>
      </c>
      <c r="C12" s="96" t="s">
        <v>47</v>
      </c>
      <c r="D12" s="78" t="s">
        <v>64</v>
      </c>
      <c r="E12" s="78">
        <v>1.204</v>
      </c>
      <c r="F12" s="78">
        <v>4.5</v>
      </c>
      <c r="G12" s="79">
        <v>44652</v>
      </c>
      <c r="H12" s="80" t="s">
        <v>66</v>
      </c>
      <c r="I12" s="110"/>
    </row>
    <row r="13" spans="1:10" x14ac:dyDescent="0.55000000000000004">
      <c r="A13" s="76" t="s">
        <v>71</v>
      </c>
      <c r="B13" s="77" t="s">
        <v>81</v>
      </c>
      <c r="C13" s="96" t="s">
        <v>47</v>
      </c>
      <c r="D13" s="78" t="s">
        <v>65</v>
      </c>
      <c r="E13" s="78">
        <v>1.204</v>
      </c>
      <c r="F13" s="78">
        <v>24</v>
      </c>
      <c r="G13" s="79">
        <v>44652</v>
      </c>
      <c r="H13" s="80" t="s">
        <v>66</v>
      </c>
      <c r="I13" s="110"/>
    </row>
    <row r="14" spans="1:10" x14ac:dyDescent="0.55000000000000004">
      <c r="A14" s="76" t="s">
        <v>70</v>
      </c>
      <c r="B14" s="77" t="s">
        <v>86</v>
      </c>
      <c r="C14" s="78" t="s">
        <v>15</v>
      </c>
      <c r="D14" s="78" t="s">
        <v>55</v>
      </c>
      <c r="E14" s="78">
        <v>1.3</v>
      </c>
      <c r="F14" s="97">
        <v>50</v>
      </c>
      <c r="G14" s="79">
        <v>44409</v>
      </c>
      <c r="H14" s="80" t="s">
        <v>42</v>
      </c>
      <c r="I14" s="110"/>
    </row>
    <row r="15" spans="1:10" s="29" customFormat="1" x14ac:dyDescent="0.55000000000000004">
      <c r="A15" s="78" t="s">
        <v>17</v>
      </c>
      <c r="B15" s="101" t="s">
        <v>77</v>
      </c>
      <c r="C15" s="78" t="s">
        <v>15</v>
      </c>
      <c r="D15" s="78" t="s">
        <v>59</v>
      </c>
      <c r="E15" s="78">
        <v>1.2050000000000001</v>
      </c>
      <c r="F15" s="97">
        <v>4.4000000000000004</v>
      </c>
      <c r="G15" s="79">
        <v>44501</v>
      </c>
      <c r="H15" s="80" t="s">
        <v>20</v>
      </c>
      <c r="I15" s="110"/>
      <c r="J15" s="75"/>
    </row>
    <row r="16" spans="1:10" s="29" customFormat="1" x14ac:dyDescent="0.55000000000000004">
      <c r="A16" s="78" t="s">
        <v>24</v>
      </c>
      <c r="B16" s="101" t="s">
        <v>79</v>
      </c>
      <c r="C16" s="78" t="s">
        <v>15</v>
      </c>
      <c r="D16" s="78" t="s">
        <v>29</v>
      </c>
      <c r="E16" s="78">
        <v>1.042</v>
      </c>
      <c r="F16" s="78">
        <v>50</v>
      </c>
      <c r="G16" s="79">
        <v>44562</v>
      </c>
      <c r="H16" s="80" t="s">
        <v>27</v>
      </c>
      <c r="I16" s="110"/>
      <c r="J16" s="75"/>
    </row>
    <row r="17" spans="1:10" s="29" customFormat="1" x14ac:dyDescent="0.55000000000000004">
      <c r="A17" s="78" t="s">
        <v>24</v>
      </c>
      <c r="B17" s="101" t="s">
        <v>79</v>
      </c>
      <c r="C17" s="78" t="s">
        <v>15</v>
      </c>
      <c r="D17" s="78" t="s">
        <v>154</v>
      </c>
      <c r="E17" s="78">
        <v>1.042</v>
      </c>
      <c r="F17" s="78">
        <f>9.7-3</f>
        <v>6.6999999999999993</v>
      </c>
      <c r="G17" s="79">
        <v>44562</v>
      </c>
      <c r="H17" s="80" t="s">
        <v>109</v>
      </c>
      <c r="I17" s="110"/>
      <c r="J17" s="75"/>
    </row>
    <row r="18" spans="1:10" s="29" customFormat="1" x14ac:dyDescent="0.55000000000000004">
      <c r="A18" s="78" t="s">
        <v>70</v>
      </c>
      <c r="B18" s="101" t="s">
        <v>86</v>
      </c>
      <c r="C18" s="78" t="s">
        <v>15</v>
      </c>
      <c r="D18" s="78" t="s">
        <v>50</v>
      </c>
      <c r="E18" s="78">
        <v>1.034</v>
      </c>
      <c r="F18" s="78">
        <f>4-2</f>
        <v>2</v>
      </c>
      <c r="G18" s="79">
        <v>44743</v>
      </c>
      <c r="H18" s="80" t="s">
        <v>51</v>
      </c>
      <c r="I18" s="110"/>
      <c r="J18" s="75"/>
    </row>
    <row r="19" spans="1:10" s="29" customFormat="1" x14ac:dyDescent="0.55000000000000004">
      <c r="A19" s="102" t="s">
        <v>71</v>
      </c>
      <c r="B19" s="103" t="s">
        <v>81</v>
      </c>
      <c r="C19" s="102" t="s">
        <v>7</v>
      </c>
      <c r="D19" s="102" t="s">
        <v>104</v>
      </c>
      <c r="E19" s="102">
        <v>1.202</v>
      </c>
      <c r="F19" s="102">
        <v>18</v>
      </c>
      <c r="G19" s="104">
        <v>44593</v>
      </c>
      <c r="H19" s="109" t="s">
        <v>49</v>
      </c>
      <c r="I19" s="110"/>
      <c r="J19" s="75"/>
    </row>
    <row r="20" spans="1:10" s="29" customFormat="1" x14ac:dyDescent="0.55000000000000004">
      <c r="A20" s="78" t="s">
        <v>71</v>
      </c>
      <c r="B20" s="101" t="s">
        <v>81</v>
      </c>
      <c r="C20" s="96" t="s">
        <v>47</v>
      </c>
      <c r="D20" s="78" t="s">
        <v>48</v>
      </c>
      <c r="E20" s="78">
        <v>1.202</v>
      </c>
      <c r="F20" s="78">
        <f>49-10</f>
        <v>39</v>
      </c>
      <c r="G20" s="79">
        <v>44593</v>
      </c>
      <c r="H20" s="80" t="s">
        <v>49</v>
      </c>
      <c r="I20" s="110"/>
      <c r="J20" s="75"/>
    </row>
    <row r="21" spans="1:10" s="29" customFormat="1" x14ac:dyDescent="0.55000000000000004">
      <c r="A21" s="78" t="s">
        <v>71</v>
      </c>
      <c r="B21" s="101" t="s">
        <v>81</v>
      </c>
      <c r="C21" s="96" t="s">
        <v>47</v>
      </c>
      <c r="D21" s="78" t="s">
        <v>58</v>
      </c>
      <c r="E21" s="78">
        <v>1.202</v>
      </c>
      <c r="F21" s="78">
        <v>3</v>
      </c>
      <c r="G21" s="79">
        <v>44593</v>
      </c>
      <c r="H21" s="80" t="s">
        <v>49</v>
      </c>
      <c r="I21" s="110"/>
      <c r="J21" s="75"/>
    </row>
    <row r="22" spans="1:10" s="29" customFormat="1" x14ac:dyDescent="0.55000000000000004">
      <c r="A22" s="78" t="s">
        <v>17</v>
      </c>
      <c r="B22" s="101" t="s">
        <v>77</v>
      </c>
      <c r="C22" s="78" t="s">
        <v>15</v>
      </c>
      <c r="D22" s="78" t="s">
        <v>44</v>
      </c>
      <c r="E22" s="78">
        <v>1.2050000000000001</v>
      </c>
      <c r="F22" s="78">
        <v>9.5</v>
      </c>
      <c r="G22" s="79">
        <v>44501</v>
      </c>
      <c r="H22" s="80" t="s">
        <v>20</v>
      </c>
      <c r="I22" s="110"/>
      <c r="J22" s="75"/>
    </row>
    <row r="23" spans="1:10" s="29" customFormat="1" x14ac:dyDescent="0.55000000000000004">
      <c r="A23" s="78" t="s">
        <v>69</v>
      </c>
      <c r="B23" s="101" t="s">
        <v>73</v>
      </c>
      <c r="C23" s="78" t="s">
        <v>15</v>
      </c>
      <c r="D23" s="78" t="s">
        <v>85</v>
      </c>
      <c r="E23" s="78">
        <v>1.044</v>
      </c>
      <c r="F23" s="78">
        <v>50</v>
      </c>
      <c r="G23" s="79">
        <v>44774</v>
      </c>
      <c r="H23" s="80" t="s">
        <v>83</v>
      </c>
      <c r="I23" s="110"/>
      <c r="J23" s="75"/>
    </row>
    <row r="24" spans="1:10" s="29" customFormat="1" x14ac:dyDescent="0.55000000000000004">
      <c r="A24" s="78" t="s">
        <v>70</v>
      </c>
      <c r="B24" s="101" t="s">
        <v>86</v>
      </c>
      <c r="C24" s="78" t="s">
        <v>15</v>
      </c>
      <c r="D24" s="78" t="s">
        <v>98</v>
      </c>
      <c r="E24" s="78">
        <v>1.034</v>
      </c>
      <c r="F24" s="78">
        <f>33-33</f>
        <v>0</v>
      </c>
      <c r="G24" s="79">
        <v>44774</v>
      </c>
      <c r="H24" s="80" t="s">
        <v>51</v>
      </c>
      <c r="I24" s="110" t="s">
        <v>161</v>
      </c>
      <c r="J24" s="75"/>
    </row>
    <row r="25" spans="1:10" s="29" customFormat="1" x14ac:dyDescent="0.55000000000000004">
      <c r="A25" s="78" t="s">
        <v>70</v>
      </c>
      <c r="B25" s="101" t="s">
        <v>86</v>
      </c>
      <c r="C25" s="78" t="s">
        <v>15</v>
      </c>
      <c r="D25" s="78" t="s">
        <v>88</v>
      </c>
      <c r="E25" s="78">
        <v>1.034</v>
      </c>
      <c r="F25" s="78">
        <v>50</v>
      </c>
      <c r="G25" s="79">
        <v>44774</v>
      </c>
      <c r="H25" s="80" t="s">
        <v>87</v>
      </c>
      <c r="I25" s="110"/>
      <c r="J25" s="75"/>
    </row>
    <row r="26" spans="1:10" s="29" customFormat="1" x14ac:dyDescent="0.55000000000000004">
      <c r="A26" s="78" t="s">
        <v>70</v>
      </c>
      <c r="B26" s="101" t="s">
        <v>86</v>
      </c>
      <c r="C26" s="78" t="s">
        <v>15</v>
      </c>
      <c r="D26" s="78" t="s">
        <v>89</v>
      </c>
      <c r="E26" s="78">
        <v>1.034</v>
      </c>
      <c r="F26" s="78">
        <v>50</v>
      </c>
      <c r="G26" s="79">
        <v>44774</v>
      </c>
      <c r="H26" s="80" t="s">
        <v>87</v>
      </c>
      <c r="I26" s="110"/>
      <c r="J26" s="75"/>
    </row>
    <row r="27" spans="1:10" s="29" customFormat="1" x14ac:dyDescent="0.55000000000000004">
      <c r="A27" s="78" t="s">
        <v>70</v>
      </c>
      <c r="B27" s="101" t="s">
        <v>86</v>
      </c>
      <c r="C27" s="78" t="s">
        <v>15</v>
      </c>
      <c r="D27" s="78" t="s">
        <v>90</v>
      </c>
      <c r="E27" s="78">
        <v>1.034</v>
      </c>
      <c r="F27" s="78">
        <v>50</v>
      </c>
      <c r="G27" s="79">
        <v>44774</v>
      </c>
      <c r="H27" s="80" t="s">
        <v>87</v>
      </c>
      <c r="I27" s="110"/>
      <c r="J27" s="75"/>
    </row>
    <row r="28" spans="1:10" s="29" customFormat="1" x14ac:dyDescent="0.55000000000000004">
      <c r="A28" s="78" t="s">
        <v>70</v>
      </c>
      <c r="B28" s="101" t="s">
        <v>86</v>
      </c>
      <c r="C28" s="78" t="s">
        <v>15</v>
      </c>
      <c r="D28" s="78" t="s">
        <v>91</v>
      </c>
      <c r="E28" s="78">
        <v>1.034</v>
      </c>
      <c r="F28" s="78">
        <v>50</v>
      </c>
      <c r="G28" s="79">
        <v>44774</v>
      </c>
      <c r="H28" s="80" t="s">
        <v>87</v>
      </c>
      <c r="I28" s="110"/>
      <c r="J28" s="75"/>
    </row>
    <row r="29" spans="1:10" s="29" customFormat="1" x14ac:dyDescent="0.55000000000000004">
      <c r="A29" s="78" t="s">
        <v>70</v>
      </c>
      <c r="B29" s="101" t="s">
        <v>86</v>
      </c>
      <c r="C29" s="78" t="s">
        <v>15</v>
      </c>
      <c r="D29" s="78" t="s">
        <v>92</v>
      </c>
      <c r="E29" s="78">
        <v>1.034</v>
      </c>
      <c r="F29" s="78">
        <v>50</v>
      </c>
      <c r="G29" s="79">
        <v>44774</v>
      </c>
      <c r="H29" s="80" t="s">
        <v>87</v>
      </c>
      <c r="I29" s="110"/>
      <c r="J29" s="75"/>
    </row>
    <row r="30" spans="1:10" s="29" customFormat="1" x14ac:dyDescent="0.55000000000000004">
      <c r="A30" s="78" t="s">
        <v>70</v>
      </c>
      <c r="B30" s="101" t="s">
        <v>86</v>
      </c>
      <c r="C30" s="78" t="s">
        <v>15</v>
      </c>
      <c r="D30" s="78" t="s">
        <v>93</v>
      </c>
      <c r="E30" s="78">
        <v>1.034</v>
      </c>
      <c r="F30" s="78">
        <v>50</v>
      </c>
      <c r="G30" s="79">
        <v>44774</v>
      </c>
      <c r="H30" s="80" t="s">
        <v>87</v>
      </c>
      <c r="I30" s="110"/>
      <c r="J30" s="75"/>
    </row>
    <row r="31" spans="1:10" s="29" customFormat="1" x14ac:dyDescent="0.55000000000000004">
      <c r="A31" s="102" t="s">
        <v>71</v>
      </c>
      <c r="B31" s="103" t="s">
        <v>81</v>
      </c>
      <c r="C31" s="102" t="s">
        <v>7</v>
      </c>
      <c r="D31" s="102" t="s">
        <v>95</v>
      </c>
      <c r="E31" s="102">
        <v>1.202</v>
      </c>
      <c r="F31" s="102">
        <v>46</v>
      </c>
      <c r="G31" s="104">
        <v>44774</v>
      </c>
      <c r="H31" s="109" t="s">
        <v>94</v>
      </c>
      <c r="I31" s="110"/>
      <c r="J31" s="75"/>
    </row>
    <row r="32" spans="1:10" s="29" customFormat="1" x14ac:dyDescent="0.55000000000000004">
      <c r="A32" s="78" t="s">
        <v>71</v>
      </c>
      <c r="B32" s="101" t="s">
        <v>81</v>
      </c>
      <c r="C32" s="96" t="s">
        <v>47</v>
      </c>
      <c r="D32" s="78" t="s">
        <v>97</v>
      </c>
      <c r="E32" s="78">
        <v>1.202</v>
      </c>
      <c r="F32" s="78">
        <v>49</v>
      </c>
      <c r="G32" s="79">
        <v>44774</v>
      </c>
      <c r="H32" s="80" t="s">
        <v>94</v>
      </c>
      <c r="I32" s="110"/>
      <c r="J32" s="75"/>
    </row>
    <row r="33" spans="1:9" x14ac:dyDescent="0.55000000000000004">
      <c r="A33" s="118"/>
      <c r="B33" s="120" t="s">
        <v>86</v>
      </c>
      <c r="C33" s="83" t="s">
        <v>7</v>
      </c>
      <c r="D33" s="121" t="s">
        <v>116</v>
      </c>
      <c r="E33" s="122">
        <v>1.0329999999999999</v>
      </c>
      <c r="F33" s="121">
        <v>50</v>
      </c>
      <c r="G33" s="84">
        <v>44774</v>
      </c>
      <c r="H33" s="122" t="s">
        <v>144</v>
      </c>
      <c r="I33" s="110"/>
    </row>
    <row r="34" spans="1:9" x14ac:dyDescent="0.55000000000000004">
      <c r="A34" s="116"/>
      <c r="B34" s="120" t="s">
        <v>86</v>
      </c>
      <c r="C34" s="83" t="s">
        <v>7</v>
      </c>
      <c r="D34" s="83" t="s">
        <v>117</v>
      </c>
      <c r="E34" s="122">
        <v>1.0329999999999999</v>
      </c>
      <c r="F34" s="83">
        <v>50</v>
      </c>
      <c r="G34" s="84">
        <v>44774</v>
      </c>
      <c r="H34" s="122" t="s">
        <v>144</v>
      </c>
      <c r="I34" s="110"/>
    </row>
    <row r="35" spans="1:9" x14ac:dyDescent="0.55000000000000004">
      <c r="A35" s="116"/>
      <c r="B35" s="120" t="s">
        <v>86</v>
      </c>
      <c r="C35" s="83" t="s">
        <v>7</v>
      </c>
      <c r="D35" s="83" t="s">
        <v>118</v>
      </c>
      <c r="E35" s="122">
        <v>1.0329999999999999</v>
      </c>
      <c r="F35" s="83">
        <v>50</v>
      </c>
      <c r="G35" s="84">
        <v>44774</v>
      </c>
      <c r="H35" s="122" t="s">
        <v>144</v>
      </c>
      <c r="I35" s="110"/>
    </row>
    <row r="36" spans="1:9" x14ac:dyDescent="0.55000000000000004">
      <c r="A36" s="116"/>
      <c r="B36" s="120" t="s">
        <v>86</v>
      </c>
      <c r="C36" s="83" t="s">
        <v>7</v>
      </c>
      <c r="D36" s="83" t="s">
        <v>119</v>
      </c>
      <c r="E36" s="122">
        <v>1.0329999999999999</v>
      </c>
      <c r="F36" s="83">
        <v>45</v>
      </c>
      <c r="G36" s="84">
        <v>44774</v>
      </c>
      <c r="H36" s="122" t="s">
        <v>144</v>
      </c>
      <c r="I36" s="110"/>
    </row>
    <row r="37" spans="1:9" x14ac:dyDescent="0.55000000000000004">
      <c r="A37" s="116"/>
      <c r="B37" s="119" t="s">
        <v>86</v>
      </c>
      <c r="C37" s="96" t="s">
        <v>47</v>
      </c>
      <c r="D37" s="78" t="s">
        <v>120</v>
      </c>
      <c r="E37" s="124">
        <v>1.0329999999999999</v>
      </c>
      <c r="F37" s="78">
        <v>50</v>
      </c>
      <c r="G37" s="79">
        <v>44774</v>
      </c>
      <c r="H37" s="124" t="s">
        <v>144</v>
      </c>
      <c r="I37" s="110"/>
    </row>
    <row r="38" spans="1:9" x14ac:dyDescent="0.55000000000000004">
      <c r="A38" s="116"/>
      <c r="B38" s="119" t="s">
        <v>86</v>
      </c>
      <c r="C38" s="96" t="s">
        <v>47</v>
      </c>
      <c r="D38" s="78" t="s">
        <v>121</v>
      </c>
      <c r="E38" s="124">
        <v>1.0329999999999999</v>
      </c>
      <c r="F38" s="78">
        <v>50</v>
      </c>
      <c r="G38" s="79">
        <v>44774</v>
      </c>
      <c r="H38" s="124" t="s">
        <v>144</v>
      </c>
      <c r="I38" s="110"/>
    </row>
    <row r="39" spans="1:9" x14ac:dyDescent="0.55000000000000004">
      <c r="A39" s="116"/>
      <c r="B39" s="119" t="s">
        <v>86</v>
      </c>
      <c r="C39" s="96" t="s">
        <v>47</v>
      </c>
      <c r="D39" s="78" t="s">
        <v>122</v>
      </c>
      <c r="E39" s="124">
        <v>1.0329999999999999</v>
      </c>
      <c r="F39" s="78">
        <v>50</v>
      </c>
      <c r="G39" s="79">
        <v>44774</v>
      </c>
      <c r="H39" s="124" t="s">
        <v>144</v>
      </c>
      <c r="I39" s="110"/>
    </row>
    <row r="40" spans="1:9" x14ac:dyDescent="0.55000000000000004">
      <c r="A40" s="116"/>
      <c r="B40" s="119" t="s">
        <v>86</v>
      </c>
      <c r="C40" s="96" t="s">
        <v>47</v>
      </c>
      <c r="D40" s="78" t="s">
        <v>123</v>
      </c>
      <c r="E40" s="124">
        <v>1.0329999999999999</v>
      </c>
      <c r="F40" s="78">
        <v>50</v>
      </c>
      <c r="G40" s="79">
        <v>44774</v>
      </c>
      <c r="H40" s="124" t="s">
        <v>144</v>
      </c>
      <c r="I40" s="110"/>
    </row>
    <row r="41" spans="1:9" x14ac:dyDescent="0.55000000000000004">
      <c r="A41" s="116"/>
      <c r="B41" s="119" t="s">
        <v>86</v>
      </c>
      <c r="C41" s="96" t="s">
        <v>47</v>
      </c>
      <c r="D41" s="78" t="s">
        <v>124</v>
      </c>
      <c r="E41" s="124">
        <v>1.0329999999999999</v>
      </c>
      <c r="F41" s="78">
        <v>50</v>
      </c>
      <c r="G41" s="79">
        <v>44774</v>
      </c>
      <c r="H41" s="124" t="s">
        <v>144</v>
      </c>
      <c r="I41" s="110"/>
    </row>
    <row r="42" spans="1:9" x14ac:dyDescent="0.55000000000000004">
      <c r="A42" s="116"/>
      <c r="B42" s="119" t="s">
        <v>86</v>
      </c>
      <c r="C42" s="96" t="s">
        <v>47</v>
      </c>
      <c r="D42" s="78" t="s">
        <v>158</v>
      </c>
      <c r="E42" s="124">
        <v>1.0329999999999999</v>
      </c>
      <c r="F42" s="78">
        <f>39.5-3-5</f>
        <v>31.5</v>
      </c>
      <c r="G42" s="79">
        <v>44774</v>
      </c>
      <c r="H42" s="124" t="s">
        <v>162</v>
      </c>
      <c r="I42" s="110" t="s">
        <v>163</v>
      </c>
    </row>
    <row r="43" spans="1:9" x14ac:dyDescent="0.55000000000000004">
      <c r="A43" s="116"/>
      <c r="B43" s="101" t="s">
        <v>79</v>
      </c>
      <c r="C43" s="78" t="s">
        <v>15</v>
      </c>
      <c r="D43" s="78" t="s">
        <v>126</v>
      </c>
      <c r="E43" s="80">
        <v>1.042</v>
      </c>
      <c r="F43" s="78">
        <v>50</v>
      </c>
      <c r="G43" s="117">
        <v>44805</v>
      </c>
      <c r="H43" s="80" t="s">
        <v>143</v>
      </c>
      <c r="I43" s="110"/>
    </row>
    <row r="44" spans="1:9" x14ac:dyDescent="0.55000000000000004">
      <c r="A44" s="116"/>
      <c r="B44" s="101" t="s">
        <v>79</v>
      </c>
      <c r="C44" s="78" t="s">
        <v>15</v>
      </c>
      <c r="D44" s="78" t="s">
        <v>127</v>
      </c>
      <c r="E44" s="80">
        <v>1.042</v>
      </c>
      <c r="F44" s="78">
        <v>50</v>
      </c>
      <c r="G44" s="117">
        <v>44805</v>
      </c>
      <c r="H44" s="80" t="s">
        <v>143</v>
      </c>
      <c r="I44" s="110"/>
    </row>
    <row r="45" spans="1:9" x14ac:dyDescent="0.55000000000000004">
      <c r="A45" s="116"/>
      <c r="B45" s="101" t="s">
        <v>79</v>
      </c>
      <c r="C45" s="78" t="s">
        <v>15</v>
      </c>
      <c r="D45" s="78" t="s">
        <v>128</v>
      </c>
      <c r="E45" s="80">
        <v>1.042</v>
      </c>
      <c r="F45" s="78">
        <v>50</v>
      </c>
      <c r="G45" s="117">
        <v>44805</v>
      </c>
      <c r="H45" s="80" t="s">
        <v>143</v>
      </c>
      <c r="I45" s="110"/>
    </row>
    <row r="46" spans="1:9" x14ac:dyDescent="0.55000000000000004">
      <c r="A46" s="116"/>
      <c r="B46" s="101" t="s">
        <v>79</v>
      </c>
      <c r="C46" s="78" t="s">
        <v>15</v>
      </c>
      <c r="D46" s="78" t="s">
        <v>129</v>
      </c>
      <c r="E46" s="80">
        <v>1.042</v>
      </c>
      <c r="F46" s="78">
        <v>50</v>
      </c>
      <c r="G46" s="117">
        <v>44805</v>
      </c>
      <c r="H46" s="80" t="s">
        <v>143</v>
      </c>
      <c r="I46" s="110"/>
    </row>
    <row r="47" spans="1:9" x14ac:dyDescent="0.55000000000000004">
      <c r="A47" s="116"/>
      <c r="B47" s="101" t="s">
        <v>79</v>
      </c>
      <c r="C47" s="78" t="s">
        <v>15</v>
      </c>
      <c r="D47" s="78" t="s">
        <v>130</v>
      </c>
      <c r="E47" s="80">
        <v>1.042</v>
      </c>
      <c r="F47" s="78">
        <v>50</v>
      </c>
      <c r="G47" s="117">
        <v>44805</v>
      </c>
      <c r="H47" s="80" t="s">
        <v>143</v>
      </c>
      <c r="I47" s="110"/>
    </row>
    <row r="48" spans="1:9" x14ac:dyDescent="0.55000000000000004">
      <c r="A48" s="116"/>
      <c r="B48" s="101" t="s">
        <v>79</v>
      </c>
      <c r="C48" s="78" t="s">
        <v>15</v>
      </c>
      <c r="D48" s="78" t="s">
        <v>175</v>
      </c>
      <c r="E48" s="80">
        <v>1.042</v>
      </c>
      <c r="F48" s="78">
        <f>22-1</f>
        <v>21</v>
      </c>
      <c r="G48" s="117">
        <v>44805</v>
      </c>
      <c r="H48" s="80" t="s">
        <v>143</v>
      </c>
      <c r="I48" s="110" t="s">
        <v>174</v>
      </c>
    </row>
    <row r="49" spans="1:10" x14ac:dyDescent="0.55000000000000004">
      <c r="A49" s="116"/>
      <c r="B49" s="101" t="s">
        <v>79</v>
      </c>
      <c r="C49" s="78" t="s">
        <v>15</v>
      </c>
      <c r="D49" s="78" t="s">
        <v>132</v>
      </c>
      <c r="E49" s="80">
        <v>1.042</v>
      </c>
      <c r="F49" s="78">
        <v>50</v>
      </c>
      <c r="G49" s="117">
        <v>44805</v>
      </c>
      <c r="H49" s="80" t="s">
        <v>143</v>
      </c>
      <c r="I49" s="110"/>
    </row>
    <row r="50" spans="1:10" x14ac:dyDescent="0.55000000000000004">
      <c r="A50" s="116"/>
      <c r="B50" s="101" t="s">
        <v>79</v>
      </c>
      <c r="C50" s="78" t="s">
        <v>15</v>
      </c>
      <c r="D50" s="78" t="s">
        <v>133</v>
      </c>
      <c r="E50" s="80">
        <v>1.042</v>
      </c>
      <c r="F50" s="78">
        <v>50</v>
      </c>
      <c r="G50" s="117">
        <v>44805</v>
      </c>
      <c r="H50" s="80" t="s">
        <v>143</v>
      </c>
      <c r="I50" s="110"/>
    </row>
    <row r="51" spans="1:10" x14ac:dyDescent="0.55000000000000004">
      <c r="A51" s="116"/>
      <c r="B51" s="101" t="s">
        <v>79</v>
      </c>
      <c r="C51" s="78" t="s">
        <v>15</v>
      </c>
      <c r="D51" s="78" t="s">
        <v>134</v>
      </c>
      <c r="E51" s="80">
        <v>1.042</v>
      </c>
      <c r="F51" s="78">
        <v>50</v>
      </c>
      <c r="G51" s="117">
        <v>44805</v>
      </c>
      <c r="H51" s="80" t="s">
        <v>143</v>
      </c>
      <c r="I51" s="110"/>
    </row>
    <row r="52" spans="1:10" x14ac:dyDescent="0.55000000000000004">
      <c r="A52" s="116"/>
      <c r="B52" s="92" t="s">
        <v>80</v>
      </c>
      <c r="C52" s="93" t="s">
        <v>7</v>
      </c>
      <c r="D52" s="93" t="s">
        <v>135</v>
      </c>
      <c r="E52" s="95">
        <v>1.042</v>
      </c>
      <c r="F52" s="93">
        <v>48.5</v>
      </c>
      <c r="G52" s="123">
        <v>44805</v>
      </c>
      <c r="H52" s="95" t="s">
        <v>143</v>
      </c>
      <c r="I52" s="110"/>
    </row>
    <row r="53" spans="1:10" x14ac:dyDescent="0.55000000000000004">
      <c r="A53" s="116"/>
      <c r="B53" s="92" t="s">
        <v>80</v>
      </c>
      <c r="C53" s="93" t="s">
        <v>7</v>
      </c>
      <c r="D53" s="93" t="s">
        <v>136</v>
      </c>
      <c r="E53" s="95">
        <v>1.042</v>
      </c>
      <c r="F53" s="93">
        <v>45.5</v>
      </c>
      <c r="G53" s="123">
        <v>44805</v>
      </c>
      <c r="H53" s="95" t="s">
        <v>143</v>
      </c>
      <c r="I53" s="110"/>
    </row>
    <row r="54" spans="1:10" x14ac:dyDescent="0.55000000000000004">
      <c r="A54" s="116"/>
      <c r="B54" s="92" t="s">
        <v>80</v>
      </c>
      <c r="C54" s="93" t="s">
        <v>7</v>
      </c>
      <c r="D54" s="93" t="s">
        <v>137</v>
      </c>
      <c r="E54" s="95">
        <v>1.042</v>
      </c>
      <c r="F54" s="93">
        <v>50</v>
      </c>
      <c r="G54" s="123">
        <v>44805</v>
      </c>
      <c r="H54" s="95" t="s">
        <v>143</v>
      </c>
      <c r="I54" s="110"/>
    </row>
    <row r="55" spans="1:10" x14ac:dyDescent="0.55000000000000004">
      <c r="A55" s="116"/>
      <c r="B55" s="92" t="s">
        <v>80</v>
      </c>
      <c r="C55" s="93" t="s">
        <v>7</v>
      </c>
      <c r="D55" s="93" t="s">
        <v>138</v>
      </c>
      <c r="E55" s="95">
        <v>1.042</v>
      </c>
      <c r="F55" s="93">
        <v>50</v>
      </c>
      <c r="G55" s="123">
        <v>44805</v>
      </c>
      <c r="H55" s="95" t="s">
        <v>143</v>
      </c>
      <c r="I55" s="110"/>
    </row>
    <row r="56" spans="1:10" x14ac:dyDescent="0.55000000000000004">
      <c r="A56" s="116"/>
      <c r="B56" s="92" t="s">
        <v>80</v>
      </c>
      <c r="C56" s="93" t="s">
        <v>7</v>
      </c>
      <c r="D56" s="93" t="s">
        <v>139</v>
      </c>
      <c r="E56" s="95">
        <v>1.042</v>
      </c>
      <c r="F56" s="93">
        <v>50</v>
      </c>
      <c r="G56" s="123">
        <v>44805</v>
      </c>
      <c r="H56" s="95" t="s">
        <v>143</v>
      </c>
      <c r="I56" s="110"/>
    </row>
    <row r="57" spans="1:10" x14ac:dyDescent="0.55000000000000004">
      <c r="A57" s="116"/>
      <c r="B57" s="92" t="s">
        <v>80</v>
      </c>
      <c r="C57" s="93" t="s">
        <v>7</v>
      </c>
      <c r="D57" s="93" t="s">
        <v>140</v>
      </c>
      <c r="E57" s="95">
        <v>1.042</v>
      </c>
      <c r="F57" s="93">
        <v>50</v>
      </c>
      <c r="G57" s="123">
        <v>44805</v>
      </c>
      <c r="H57" s="95" t="s">
        <v>143</v>
      </c>
      <c r="I57" s="110"/>
    </row>
    <row r="58" spans="1:10" x14ac:dyDescent="0.55000000000000004">
      <c r="A58" s="116"/>
      <c r="B58" s="92" t="s">
        <v>80</v>
      </c>
      <c r="C58" s="93" t="s">
        <v>7</v>
      </c>
      <c r="D58" s="93" t="s">
        <v>141</v>
      </c>
      <c r="E58" s="95">
        <v>1.042</v>
      </c>
      <c r="F58" s="93">
        <v>50</v>
      </c>
      <c r="G58" s="123">
        <v>44805</v>
      </c>
      <c r="H58" s="95" t="s">
        <v>143</v>
      </c>
      <c r="I58" s="110"/>
    </row>
    <row r="59" spans="1:10" x14ac:dyDescent="0.55000000000000004">
      <c r="A59" s="116"/>
      <c r="B59" s="92" t="s">
        <v>80</v>
      </c>
      <c r="C59" s="93" t="s">
        <v>7</v>
      </c>
      <c r="D59" s="93" t="s">
        <v>142</v>
      </c>
      <c r="E59" s="95">
        <v>1.042</v>
      </c>
      <c r="F59" s="93">
        <v>50</v>
      </c>
      <c r="G59" s="123">
        <v>44805</v>
      </c>
      <c r="H59" s="95" t="s">
        <v>143</v>
      </c>
      <c r="I59" s="110"/>
    </row>
    <row r="60" spans="1:10" x14ac:dyDescent="0.55000000000000004">
      <c r="A60" s="116"/>
      <c r="B60" s="101" t="s">
        <v>73</v>
      </c>
      <c r="C60" s="78" t="s">
        <v>15</v>
      </c>
      <c r="D60" s="78" t="s">
        <v>164</v>
      </c>
      <c r="E60" s="80">
        <v>0.3</v>
      </c>
      <c r="F60" s="78">
        <v>42</v>
      </c>
      <c r="G60" s="117">
        <v>44866</v>
      </c>
      <c r="H60" s="80" t="s">
        <v>171</v>
      </c>
      <c r="I60" s="100" t="s">
        <v>173</v>
      </c>
      <c r="J60" s="136" t="s">
        <v>176</v>
      </c>
    </row>
    <row r="61" spans="1:10" x14ac:dyDescent="0.55000000000000004">
      <c r="A61" s="116"/>
      <c r="B61" s="101" t="s">
        <v>73</v>
      </c>
      <c r="C61" s="78" t="s">
        <v>15</v>
      </c>
      <c r="D61" s="78" t="s">
        <v>165</v>
      </c>
      <c r="E61" s="80">
        <v>0.3</v>
      </c>
      <c r="F61" s="78">
        <v>42</v>
      </c>
      <c r="G61" s="117">
        <v>44866</v>
      </c>
      <c r="H61" s="80" t="s">
        <v>171</v>
      </c>
      <c r="I61" s="100" t="s">
        <v>173</v>
      </c>
      <c r="J61" s="136" t="s">
        <v>176</v>
      </c>
    </row>
    <row r="62" spans="1:10" x14ac:dyDescent="0.55000000000000004">
      <c r="A62" s="116"/>
      <c r="B62" s="101" t="s">
        <v>81</v>
      </c>
      <c r="C62" s="78" t="s">
        <v>15</v>
      </c>
      <c r="D62" s="78" t="s">
        <v>166</v>
      </c>
      <c r="E62" s="80">
        <v>0.3</v>
      </c>
      <c r="F62" s="78">
        <v>34</v>
      </c>
      <c r="G62" s="117">
        <v>44866</v>
      </c>
      <c r="H62" s="80" t="s">
        <v>172</v>
      </c>
      <c r="I62" s="100" t="s">
        <v>173</v>
      </c>
      <c r="J62" s="136" t="s">
        <v>176</v>
      </c>
    </row>
    <row r="63" spans="1:10" x14ac:dyDescent="0.55000000000000004">
      <c r="A63" s="116"/>
      <c r="B63" s="101" t="s">
        <v>81</v>
      </c>
      <c r="C63" s="78" t="s">
        <v>15</v>
      </c>
      <c r="D63" s="78" t="s">
        <v>167</v>
      </c>
      <c r="E63" s="80">
        <v>0.3</v>
      </c>
      <c r="F63" s="78">
        <v>34</v>
      </c>
      <c r="G63" s="117">
        <v>44866</v>
      </c>
      <c r="H63" s="80" t="s">
        <v>172</v>
      </c>
      <c r="I63" s="100" t="s">
        <v>173</v>
      </c>
      <c r="J63" s="136" t="s">
        <v>176</v>
      </c>
    </row>
    <row r="64" spans="1:10" x14ac:dyDescent="0.55000000000000004">
      <c r="A64" s="116"/>
      <c r="B64" s="101" t="s">
        <v>81</v>
      </c>
      <c r="C64" s="78" t="s">
        <v>15</v>
      </c>
      <c r="D64" s="78" t="s">
        <v>168</v>
      </c>
      <c r="E64" s="80">
        <v>0.3</v>
      </c>
      <c r="F64" s="78">
        <v>34</v>
      </c>
      <c r="G64" s="117">
        <v>44866</v>
      </c>
      <c r="H64" s="80" t="s">
        <v>172</v>
      </c>
      <c r="I64" s="100" t="s">
        <v>173</v>
      </c>
      <c r="J64" s="136" t="s">
        <v>176</v>
      </c>
    </row>
    <row r="65" spans="1:10" x14ac:dyDescent="0.55000000000000004">
      <c r="A65" s="116"/>
      <c r="B65" s="119" t="s">
        <v>86</v>
      </c>
      <c r="C65" s="78" t="s">
        <v>15</v>
      </c>
      <c r="D65" s="78" t="s">
        <v>169</v>
      </c>
      <c r="E65" s="80">
        <v>0.3</v>
      </c>
      <c r="F65" s="78">
        <v>33</v>
      </c>
      <c r="G65" s="117">
        <v>44743</v>
      </c>
      <c r="H65" s="80" t="s">
        <v>87</v>
      </c>
      <c r="I65" s="100" t="s">
        <v>173</v>
      </c>
      <c r="J65" s="136" t="s">
        <v>176</v>
      </c>
    </row>
    <row r="66" spans="1:10" x14ac:dyDescent="0.55000000000000004">
      <c r="A66" s="118"/>
      <c r="B66" s="119" t="s">
        <v>86</v>
      </c>
      <c r="C66" s="78" t="s">
        <v>15</v>
      </c>
      <c r="D66" s="134" t="s">
        <v>170</v>
      </c>
      <c r="E66" s="124">
        <v>0.3</v>
      </c>
      <c r="F66" s="134">
        <v>33</v>
      </c>
      <c r="G66" s="135">
        <v>44743</v>
      </c>
      <c r="H66" s="124" t="s">
        <v>87</v>
      </c>
      <c r="I66" s="100" t="s">
        <v>173</v>
      </c>
      <c r="J66" s="136" t="s">
        <v>176</v>
      </c>
    </row>
  </sheetData>
  <phoneticPr fontId="2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48A6-8C28-40DA-BA5A-6E0B81C6D722}">
  <dimension ref="A1:I66"/>
  <sheetViews>
    <sheetView topLeftCell="B1" workbookViewId="0">
      <selection activeCell="I1" sqref="I1:I1048576"/>
    </sheetView>
  </sheetViews>
  <sheetFormatPr defaultRowHeight="16.5" x14ac:dyDescent="0.55000000000000004"/>
  <cols>
    <col min="1" max="1" width="26" style="75" bestFit="1" customWidth="1"/>
    <col min="2" max="2" width="14.58203125" style="69" bestFit="1" customWidth="1"/>
    <col min="3" max="3" width="14.33203125" style="75" bestFit="1" customWidth="1"/>
    <col min="4" max="4" width="42.75" style="75" bestFit="1" customWidth="1"/>
    <col min="5" max="5" width="10.25" style="75" bestFit="1" customWidth="1"/>
    <col min="6" max="6" width="12.08203125" style="75" bestFit="1" customWidth="1"/>
    <col min="7" max="7" width="10.9140625" style="75" bestFit="1" customWidth="1"/>
    <col min="8" max="8" width="15.5" style="75" bestFit="1" customWidth="1"/>
    <col min="9" max="16384" width="8.6640625" style="75"/>
  </cols>
  <sheetData>
    <row r="1" spans="1:9" s="69" customFormat="1" x14ac:dyDescent="0.55000000000000004">
      <c r="A1" s="66" t="s">
        <v>0</v>
      </c>
      <c r="B1" s="66" t="s">
        <v>72</v>
      </c>
      <c r="C1" s="67" t="s">
        <v>1</v>
      </c>
      <c r="D1" s="67" t="s">
        <v>2</v>
      </c>
      <c r="E1" s="67" t="s">
        <v>3</v>
      </c>
      <c r="F1" s="67" t="s">
        <v>38</v>
      </c>
      <c r="G1" s="67" t="s">
        <v>5</v>
      </c>
      <c r="H1" s="68" t="s">
        <v>39</v>
      </c>
    </row>
    <row r="2" spans="1:9" x14ac:dyDescent="0.55000000000000004">
      <c r="A2" s="70" t="s">
        <v>69</v>
      </c>
      <c r="B2" s="71" t="s">
        <v>74</v>
      </c>
      <c r="C2" s="72" t="s">
        <v>7</v>
      </c>
      <c r="D2" s="72" t="s">
        <v>150</v>
      </c>
      <c r="E2" s="72">
        <v>1.0329999999999999</v>
      </c>
      <c r="F2" s="72">
        <f>50-5-2</f>
        <v>43</v>
      </c>
      <c r="G2" s="73">
        <v>44348</v>
      </c>
      <c r="H2" s="74" t="s">
        <v>107</v>
      </c>
    </row>
    <row r="3" spans="1:9" x14ac:dyDescent="0.55000000000000004">
      <c r="A3" s="70" t="s">
        <v>69</v>
      </c>
      <c r="B3" s="71" t="s">
        <v>74</v>
      </c>
      <c r="C3" s="72" t="s">
        <v>7</v>
      </c>
      <c r="D3" s="72" t="s">
        <v>36</v>
      </c>
      <c r="E3" s="72">
        <v>1.0329999999999999</v>
      </c>
      <c r="F3" s="72">
        <v>50</v>
      </c>
      <c r="G3" s="73">
        <v>44348</v>
      </c>
      <c r="H3" s="74" t="s">
        <v>33</v>
      </c>
    </row>
    <row r="4" spans="1:9" x14ac:dyDescent="0.55000000000000004">
      <c r="A4" s="76" t="s">
        <v>69</v>
      </c>
      <c r="B4" s="77" t="s">
        <v>73</v>
      </c>
      <c r="C4" s="78" t="s">
        <v>15</v>
      </c>
      <c r="D4" s="78" t="s">
        <v>31</v>
      </c>
      <c r="E4" s="78">
        <v>1.0429999999999999</v>
      </c>
      <c r="F4" s="78">
        <v>50</v>
      </c>
      <c r="G4" s="79">
        <v>44348</v>
      </c>
      <c r="H4" s="80" t="s">
        <v>33</v>
      </c>
    </row>
    <row r="5" spans="1:9" x14ac:dyDescent="0.55000000000000004">
      <c r="A5" s="76" t="s">
        <v>69</v>
      </c>
      <c r="B5" s="77" t="s">
        <v>73</v>
      </c>
      <c r="C5" s="78" t="s">
        <v>15</v>
      </c>
      <c r="D5" s="78" t="s">
        <v>151</v>
      </c>
      <c r="E5" s="78">
        <v>1.0429999999999999</v>
      </c>
      <c r="F5" s="78">
        <f>17.5-2-2</f>
        <v>13.5</v>
      </c>
      <c r="G5" s="79">
        <v>44348</v>
      </c>
      <c r="H5" s="80" t="s">
        <v>107</v>
      </c>
      <c r="I5" s="110"/>
    </row>
    <row r="6" spans="1:9" x14ac:dyDescent="0.55000000000000004">
      <c r="A6" s="81" t="s">
        <v>70</v>
      </c>
      <c r="B6" s="82" t="s">
        <v>86</v>
      </c>
      <c r="C6" s="83" t="s">
        <v>7</v>
      </c>
      <c r="D6" s="83" t="s">
        <v>45</v>
      </c>
      <c r="E6" s="83">
        <v>1.0329999999999999</v>
      </c>
      <c r="F6" s="83">
        <f>15-5</f>
        <v>10</v>
      </c>
      <c r="G6" s="84">
        <v>44440</v>
      </c>
      <c r="H6" s="85" t="s">
        <v>40</v>
      </c>
    </row>
    <row r="7" spans="1:9" x14ac:dyDescent="0.55000000000000004">
      <c r="A7" s="81" t="s">
        <v>70</v>
      </c>
      <c r="B7" s="82" t="s">
        <v>86</v>
      </c>
      <c r="C7" s="83" t="s">
        <v>7</v>
      </c>
      <c r="D7" s="83" t="s">
        <v>13</v>
      </c>
      <c r="E7" s="83">
        <v>1.0329999999999999</v>
      </c>
      <c r="F7" s="83">
        <v>50</v>
      </c>
      <c r="G7" s="84">
        <v>44440</v>
      </c>
      <c r="H7" s="85" t="s">
        <v>11</v>
      </c>
    </row>
    <row r="8" spans="1:9" x14ac:dyDescent="0.55000000000000004">
      <c r="A8" s="81" t="s">
        <v>70</v>
      </c>
      <c r="B8" s="82" t="s">
        <v>86</v>
      </c>
      <c r="C8" s="83" t="s">
        <v>7</v>
      </c>
      <c r="D8" s="83" t="s">
        <v>14</v>
      </c>
      <c r="E8" s="83">
        <v>1.0329999999999999</v>
      </c>
      <c r="F8" s="83">
        <v>50</v>
      </c>
      <c r="G8" s="84">
        <v>44440</v>
      </c>
      <c r="H8" s="85" t="s">
        <v>11</v>
      </c>
    </row>
    <row r="9" spans="1:9" x14ac:dyDescent="0.55000000000000004">
      <c r="A9" s="86" t="s">
        <v>17</v>
      </c>
      <c r="B9" s="87" t="s">
        <v>78</v>
      </c>
      <c r="C9" s="88" t="s">
        <v>7</v>
      </c>
      <c r="D9" s="88" t="s">
        <v>18</v>
      </c>
      <c r="E9" s="88">
        <v>1.2050000000000001</v>
      </c>
      <c r="F9" s="88">
        <v>50</v>
      </c>
      <c r="G9" s="89">
        <v>44501</v>
      </c>
      <c r="H9" s="90" t="s">
        <v>20</v>
      </c>
    </row>
    <row r="10" spans="1:9" x14ac:dyDescent="0.55000000000000004">
      <c r="A10" s="86" t="s">
        <v>17</v>
      </c>
      <c r="B10" s="87" t="s">
        <v>78</v>
      </c>
      <c r="C10" s="88" t="s">
        <v>7</v>
      </c>
      <c r="D10" s="88" t="s">
        <v>21</v>
      </c>
      <c r="E10" s="88">
        <v>1.2050000000000001</v>
      </c>
      <c r="F10" s="88">
        <v>50</v>
      </c>
      <c r="G10" s="89">
        <v>44501</v>
      </c>
      <c r="H10" s="90" t="s">
        <v>20</v>
      </c>
    </row>
    <row r="11" spans="1:9" x14ac:dyDescent="0.55000000000000004">
      <c r="A11" s="91" t="s">
        <v>24</v>
      </c>
      <c r="B11" s="92" t="s">
        <v>80</v>
      </c>
      <c r="C11" s="93" t="s">
        <v>7</v>
      </c>
      <c r="D11" s="93" t="s">
        <v>110</v>
      </c>
      <c r="E11" s="93">
        <v>1.042</v>
      </c>
      <c r="F11" s="93">
        <f>40.7-5-5-1</f>
        <v>29.700000000000003</v>
      </c>
      <c r="G11" s="94">
        <v>44562</v>
      </c>
      <c r="H11" s="95" t="s">
        <v>109</v>
      </c>
    </row>
    <row r="12" spans="1:9" x14ac:dyDescent="0.55000000000000004">
      <c r="A12" s="76" t="s">
        <v>71</v>
      </c>
      <c r="B12" s="77" t="s">
        <v>81</v>
      </c>
      <c r="C12" s="96" t="s">
        <v>47</v>
      </c>
      <c r="D12" s="78" t="s">
        <v>64</v>
      </c>
      <c r="E12" s="78">
        <v>1.204</v>
      </c>
      <c r="F12" s="78">
        <v>4.5</v>
      </c>
      <c r="G12" s="79">
        <v>44652</v>
      </c>
      <c r="H12" s="80" t="s">
        <v>66</v>
      </c>
    </row>
    <row r="13" spans="1:9" x14ac:dyDescent="0.55000000000000004">
      <c r="A13" s="76" t="s">
        <v>71</v>
      </c>
      <c r="B13" s="77" t="s">
        <v>81</v>
      </c>
      <c r="C13" s="96" t="s">
        <v>47</v>
      </c>
      <c r="D13" s="78" t="s">
        <v>65</v>
      </c>
      <c r="E13" s="78">
        <v>1.204</v>
      </c>
      <c r="F13" s="78">
        <v>24</v>
      </c>
      <c r="G13" s="79">
        <v>44652</v>
      </c>
      <c r="H13" s="80" t="s">
        <v>66</v>
      </c>
    </row>
    <row r="14" spans="1:9" x14ac:dyDescent="0.55000000000000004">
      <c r="A14" s="76" t="s">
        <v>70</v>
      </c>
      <c r="B14" s="77" t="s">
        <v>86</v>
      </c>
      <c r="C14" s="78" t="s">
        <v>15</v>
      </c>
      <c r="D14" s="78" t="s">
        <v>55</v>
      </c>
      <c r="E14" s="78">
        <v>1.3</v>
      </c>
      <c r="F14" s="97">
        <v>50</v>
      </c>
      <c r="G14" s="79">
        <v>44409</v>
      </c>
      <c r="H14" s="80" t="s">
        <v>42</v>
      </c>
    </row>
    <row r="15" spans="1:9" s="29" customFormat="1" x14ac:dyDescent="0.55000000000000004">
      <c r="A15" s="78" t="s">
        <v>17</v>
      </c>
      <c r="B15" s="101" t="s">
        <v>77</v>
      </c>
      <c r="C15" s="78" t="s">
        <v>15</v>
      </c>
      <c r="D15" s="78" t="s">
        <v>59</v>
      </c>
      <c r="E15" s="78">
        <v>1.2050000000000001</v>
      </c>
      <c r="F15" s="97">
        <v>4.4000000000000004</v>
      </c>
      <c r="G15" s="79">
        <v>44501</v>
      </c>
      <c r="H15" s="80" t="s">
        <v>20</v>
      </c>
      <c r="I15" s="75"/>
    </row>
    <row r="16" spans="1:9" s="29" customFormat="1" x14ac:dyDescent="0.55000000000000004">
      <c r="A16" s="78" t="s">
        <v>24</v>
      </c>
      <c r="B16" s="101" t="s">
        <v>79</v>
      </c>
      <c r="C16" s="78" t="s">
        <v>15</v>
      </c>
      <c r="D16" s="78" t="s">
        <v>29</v>
      </c>
      <c r="E16" s="78">
        <v>1.042</v>
      </c>
      <c r="F16" s="78">
        <v>50</v>
      </c>
      <c r="G16" s="79">
        <v>44562</v>
      </c>
      <c r="H16" s="80" t="s">
        <v>27</v>
      </c>
      <c r="I16" s="75"/>
    </row>
    <row r="17" spans="1:9" s="29" customFormat="1" x14ac:dyDescent="0.55000000000000004">
      <c r="A17" s="78" t="s">
        <v>24</v>
      </c>
      <c r="B17" s="101" t="s">
        <v>79</v>
      </c>
      <c r="C17" s="78" t="s">
        <v>15</v>
      </c>
      <c r="D17" s="78" t="s">
        <v>154</v>
      </c>
      <c r="E17" s="78">
        <v>1.042</v>
      </c>
      <c r="F17" s="78">
        <f>9.7-3</f>
        <v>6.6999999999999993</v>
      </c>
      <c r="G17" s="79">
        <v>44562</v>
      </c>
      <c r="H17" s="80" t="s">
        <v>109</v>
      </c>
      <c r="I17" s="75"/>
    </row>
    <row r="18" spans="1:9" s="29" customFormat="1" x14ac:dyDescent="0.55000000000000004">
      <c r="A18" s="78" t="s">
        <v>70</v>
      </c>
      <c r="B18" s="101" t="s">
        <v>86</v>
      </c>
      <c r="C18" s="78" t="s">
        <v>15</v>
      </c>
      <c r="D18" s="78" t="s">
        <v>50</v>
      </c>
      <c r="E18" s="78">
        <v>1.034</v>
      </c>
      <c r="F18" s="78">
        <f>4-2</f>
        <v>2</v>
      </c>
      <c r="G18" s="79">
        <v>44743</v>
      </c>
      <c r="H18" s="80" t="s">
        <v>51</v>
      </c>
      <c r="I18" s="75"/>
    </row>
    <row r="19" spans="1:9" s="29" customFormat="1" x14ac:dyDescent="0.55000000000000004">
      <c r="A19" s="102" t="s">
        <v>71</v>
      </c>
      <c r="B19" s="103" t="s">
        <v>81</v>
      </c>
      <c r="C19" s="102" t="s">
        <v>7</v>
      </c>
      <c r="D19" s="102" t="s">
        <v>104</v>
      </c>
      <c r="E19" s="102">
        <v>1.202</v>
      </c>
      <c r="F19" s="102">
        <v>18</v>
      </c>
      <c r="G19" s="104">
        <v>44593</v>
      </c>
      <c r="H19" s="109" t="s">
        <v>49</v>
      </c>
      <c r="I19" s="75"/>
    </row>
    <row r="20" spans="1:9" s="29" customFormat="1" x14ac:dyDescent="0.55000000000000004">
      <c r="A20" s="78" t="s">
        <v>71</v>
      </c>
      <c r="B20" s="101" t="s">
        <v>81</v>
      </c>
      <c r="C20" s="96" t="s">
        <v>47</v>
      </c>
      <c r="D20" s="78" t="s">
        <v>48</v>
      </c>
      <c r="E20" s="78">
        <v>1.202</v>
      </c>
      <c r="F20" s="78">
        <f>49-10</f>
        <v>39</v>
      </c>
      <c r="G20" s="79">
        <v>44593</v>
      </c>
      <c r="H20" s="80" t="s">
        <v>49</v>
      </c>
      <c r="I20" s="75"/>
    </row>
    <row r="21" spans="1:9" s="29" customFormat="1" x14ac:dyDescent="0.55000000000000004">
      <c r="A21" s="78" t="s">
        <v>71</v>
      </c>
      <c r="B21" s="101" t="s">
        <v>81</v>
      </c>
      <c r="C21" s="96" t="s">
        <v>47</v>
      </c>
      <c r="D21" s="78" t="s">
        <v>58</v>
      </c>
      <c r="E21" s="78">
        <v>1.202</v>
      </c>
      <c r="F21" s="78">
        <v>3</v>
      </c>
      <c r="G21" s="79">
        <v>44593</v>
      </c>
      <c r="H21" s="80" t="s">
        <v>49</v>
      </c>
      <c r="I21" s="75"/>
    </row>
    <row r="22" spans="1:9" s="29" customFormat="1" x14ac:dyDescent="0.55000000000000004">
      <c r="A22" s="78" t="s">
        <v>17</v>
      </c>
      <c r="B22" s="101" t="s">
        <v>77</v>
      </c>
      <c r="C22" s="78" t="s">
        <v>15</v>
      </c>
      <c r="D22" s="78" t="s">
        <v>44</v>
      </c>
      <c r="E22" s="78">
        <v>1.2050000000000001</v>
      </c>
      <c r="F22" s="78">
        <v>9.5</v>
      </c>
      <c r="G22" s="79">
        <v>44501</v>
      </c>
      <c r="H22" s="80" t="s">
        <v>20</v>
      </c>
      <c r="I22" s="75"/>
    </row>
    <row r="23" spans="1:9" s="29" customFormat="1" x14ac:dyDescent="0.55000000000000004">
      <c r="A23" s="78" t="s">
        <v>69</v>
      </c>
      <c r="B23" s="101" t="s">
        <v>73</v>
      </c>
      <c r="C23" s="78" t="s">
        <v>15</v>
      </c>
      <c r="D23" s="78" t="s">
        <v>85</v>
      </c>
      <c r="E23" s="78">
        <v>1.044</v>
      </c>
      <c r="F23" s="78">
        <v>50</v>
      </c>
      <c r="G23" s="79">
        <v>44774</v>
      </c>
      <c r="H23" s="80" t="s">
        <v>83</v>
      </c>
      <c r="I23" s="75"/>
    </row>
    <row r="24" spans="1:9" s="29" customFormat="1" x14ac:dyDescent="0.55000000000000004">
      <c r="A24" s="78" t="s">
        <v>70</v>
      </c>
      <c r="B24" s="101" t="s">
        <v>86</v>
      </c>
      <c r="C24" s="78" t="s">
        <v>15</v>
      </c>
      <c r="D24" s="78" t="s">
        <v>98</v>
      </c>
      <c r="E24" s="78">
        <v>1.034</v>
      </c>
      <c r="F24" s="78">
        <f>33-33</f>
        <v>0</v>
      </c>
      <c r="G24" s="79">
        <v>44774</v>
      </c>
      <c r="H24" s="80" t="s">
        <v>51</v>
      </c>
      <c r="I24" s="75"/>
    </row>
    <row r="25" spans="1:9" s="29" customFormat="1" x14ac:dyDescent="0.55000000000000004">
      <c r="A25" s="78" t="s">
        <v>70</v>
      </c>
      <c r="B25" s="101" t="s">
        <v>86</v>
      </c>
      <c r="C25" s="78" t="s">
        <v>15</v>
      </c>
      <c r="D25" s="78" t="s">
        <v>88</v>
      </c>
      <c r="E25" s="78">
        <v>1.034</v>
      </c>
      <c r="F25" s="78">
        <v>50</v>
      </c>
      <c r="G25" s="79">
        <v>44774</v>
      </c>
      <c r="H25" s="80" t="s">
        <v>87</v>
      </c>
      <c r="I25" s="75"/>
    </row>
    <row r="26" spans="1:9" s="29" customFormat="1" x14ac:dyDescent="0.55000000000000004">
      <c r="A26" s="78" t="s">
        <v>70</v>
      </c>
      <c r="B26" s="101" t="s">
        <v>86</v>
      </c>
      <c r="C26" s="78" t="s">
        <v>15</v>
      </c>
      <c r="D26" s="78" t="s">
        <v>89</v>
      </c>
      <c r="E26" s="78">
        <v>1.034</v>
      </c>
      <c r="F26" s="78">
        <v>50</v>
      </c>
      <c r="G26" s="79">
        <v>44774</v>
      </c>
      <c r="H26" s="80" t="s">
        <v>87</v>
      </c>
      <c r="I26" s="75"/>
    </row>
    <row r="27" spans="1:9" s="29" customFormat="1" x14ac:dyDescent="0.55000000000000004">
      <c r="A27" s="78" t="s">
        <v>70</v>
      </c>
      <c r="B27" s="101" t="s">
        <v>86</v>
      </c>
      <c r="C27" s="78" t="s">
        <v>15</v>
      </c>
      <c r="D27" s="78" t="s">
        <v>90</v>
      </c>
      <c r="E27" s="78">
        <v>1.034</v>
      </c>
      <c r="F27" s="78">
        <v>50</v>
      </c>
      <c r="G27" s="79">
        <v>44774</v>
      </c>
      <c r="H27" s="80" t="s">
        <v>87</v>
      </c>
      <c r="I27" s="75"/>
    </row>
    <row r="28" spans="1:9" s="29" customFormat="1" x14ac:dyDescent="0.55000000000000004">
      <c r="A28" s="78" t="s">
        <v>70</v>
      </c>
      <c r="B28" s="101" t="s">
        <v>86</v>
      </c>
      <c r="C28" s="78" t="s">
        <v>15</v>
      </c>
      <c r="D28" s="78" t="s">
        <v>91</v>
      </c>
      <c r="E28" s="78">
        <v>1.034</v>
      </c>
      <c r="F28" s="78">
        <v>50</v>
      </c>
      <c r="G28" s="79">
        <v>44774</v>
      </c>
      <c r="H28" s="80" t="s">
        <v>87</v>
      </c>
      <c r="I28" s="75"/>
    </row>
    <row r="29" spans="1:9" s="29" customFormat="1" x14ac:dyDescent="0.55000000000000004">
      <c r="A29" s="78" t="s">
        <v>70</v>
      </c>
      <c r="B29" s="101" t="s">
        <v>86</v>
      </c>
      <c r="C29" s="78" t="s">
        <v>15</v>
      </c>
      <c r="D29" s="78" t="s">
        <v>92</v>
      </c>
      <c r="E29" s="78">
        <v>1.034</v>
      </c>
      <c r="F29" s="78">
        <v>50</v>
      </c>
      <c r="G29" s="79">
        <v>44774</v>
      </c>
      <c r="H29" s="80" t="s">
        <v>87</v>
      </c>
      <c r="I29" s="75"/>
    </row>
    <row r="30" spans="1:9" s="29" customFormat="1" x14ac:dyDescent="0.55000000000000004">
      <c r="A30" s="78" t="s">
        <v>70</v>
      </c>
      <c r="B30" s="101" t="s">
        <v>86</v>
      </c>
      <c r="C30" s="78" t="s">
        <v>15</v>
      </c>
      <c r="D30" s="78" t="s">
        <v>93</v>
      </c>
      <c r="E30" s="78">
        <v>1.034</v>
      </c>
      <c r="F30" s="78">
        <v>50</v>
      </c>
      <c r="G30" s="79">
        <v>44774</v>
      </c>
      <c r="H30" s="80" t="s">
        <v>87</v>
      </c>
      <c r="I30" s="75"/>
    </row>
    <row r="31" spans="1:9" s="29" customFormat="1" x14ac:dyDescent="0.55000000000000004">
      <c r="A31" s="102" t="s">
        <v>71</v>
      </c>
      <c r="B31" s="103" t="s">
        <v>81</v>
      </c>
      <c r="C31" s="102" t="s">
        <v>7</v>
      </c>
      <c r="D31" s="102" t="s">
        <v>95</v>
      </c>
      <c r="E31" s="102">
        <v>1.202</v>
      </c>
      <c r="F31" s="102">
        <v>46</v>
      </c>
      <c r="G31" s="104">
        <v>44774</v>
      </c>
      <c r="H31" s="109" t="s">
        <v>94</v>
      </c>
      <c r="I31" s="75"/>
    </row>
    <row r="32" spans="1:9" s="29" customFormat="1" x14ac:dyDescent="0.55000000000000004">
      <c r="A32" s="78" t="s">
        <v>71</v>
      </c>
      <c r="B32" s="101" t="s">
        <v>81</v>
      </c>
      <c r="C32" s="96" t="s">
        <v>47</v>
      </c>
      <c r="D32" s="78" t="s">
        <v>97</v>
      </c>
      <c r="E32" s="78">
        <v>1.202</v>
      </c>
      <c r="F32" s="78">
        <v>49</v>
      </c>
      <c r="G32" s="79">
        <v>44774</v>
      </c>
      <c r="H32" s="80" t="s">
        <v>94</v>
      </c>
      <c r="I32" s="75"/>
    </row>
    <row r="33" spans="1:8" x14ac:dyDescent="0.55000000000000004">
      <c r="A33" s="118"/>
      <c r="B33" s="120" t="s">
        <v>86</v>
      </c>
      <c r="C33" s="83" t="s">
        <v>7</v>
      </c>
      <c r="D33" s="121" t="s">
        <v>116</v>
      </c>
      <c r="E33" s="122">
        <v>1.0329999999999999</v>
      </c>
      <c r="F33" s="121">
        <v>50</v>
      </c>
      <c r="G33" s="84">
        <v>44774</v>
      </c>
      <c r="H33" s="122" t="s">
        <v>144</v>
      </c>
    </row>
    <row r="34" spans="1:8" x14ac:dyDescent="0.55000000000000004">
      <c r="A34" s="116"/>
      <c r="B34" s="120" t="s">
        <v>86</v>
      </c>
      <c r="C34" s="83" t="s">
        <v>7</v>
      </c>
      <c r="D34" s="83" t="s">
        <v>117</v>
      </c>
      <c r="E34" s="122">
        <v>1.0329999999999999</v>
      </c>
      <c r="F34" s="83">
        <v>50</v>
      </c>
      <c r="G34" s="84">
        <v>44774</v>
      </c>
      <c r="H34" s="122" t="s">
        <v>144</v>
      </c>
    </row>
    <row r="35" spans="1:8" x14ac:dyDescent="0.55000000000000004">
      <c r="A35" s="116"/>
      <c r="B35" s="120" t="s">
        <v>86</v>
      </c>
      <c r="C35" s="83" t="s">
        <v>7</v>
      </c>
      <c r="D35" s="83" t="s">
        <v>118</v>
      </c>
      <c r="E35" s="122">
        <v>1.0329999999999999</v>
      </c>
      <c r="F35" s="83">
        <v>50</v>
      </c>
      <c r="G35" s="84">
        <v>44774</v>
      </c>
      <c r="H35" s="122" t="s">
        <v>144</v>
      </c>
    </row>
    <row r="36" spans="1:8" x14ac:dyDescent="0.55000000000000004">
      <c r="A36" s="116"/>
      <c r="B36" s="120" t="s">
        <v>86</v>
      </c>
      <c r="C36" s="83" t="s">
        <v>7</v>
      </c>
      <c r="D36" s="83" t="s">
        <v>119</v>
      </c>
      <c r="E36" s="122">
        <v>1.0329999999999999</v>
      </c>
      <c r="F36" s="83">
        <v>45</v>
      </c>
      <c r="G36" s="84">
        <v>44774</v>
      </c>
      <c r="H36" s="122" t="s">
        <v>144</v>
      </c>
    </row>
    <row r="37" spans="1:8" x14ac:dyDescent="0.55000000000000004">
      <c r="A37" s="116"/>
      <c r="B37" s="119" t="s">
        <v>86</v>
      </c>
      <c r="C37" s="96" t="s">
        <v>47</v>
      </c>
      <c r="D37" s="78" t="s">
        <v>120</v>
      </c>
      <c r="E37" s="124">
        <v>1.0329999999999999</v>
      </c>
      <c r="F37" s="78">
        <v>50</v>
      </c>
      <c r="G37" s="79">
        <v>44774</v>
      </c>
      <c r="H37" s="124" t="s">
        <v>144</v>
      </c>
    </row>
    <row r="38" spans="1:8" x14ac:dyDescent="0.55000000000000004">
      <c r="A38" s="116"/>
      <c r="B38" s="119" t="s">
        <v>86</v>
      </c>
      <c r="C38" s="96" t="s">
        <v>47</v>
      </c>
      <c r="D38" s="78" t="s">
        <v>121</v>
      </c>
      <c r="E38" s="124">
        <v>1.0329999999999999</v>
      </c>
      <c r="F38" s="78">
        <v>50</v>
      </c>
      <c r="G38" s="79">
        <v>44774</v>
      </c>
      <c r="H38" s="124" t="s">
        <v>144</v>
      </c>
    </row>
    <row r="39" spans="1:8" x14ac:dyDescent="0.55000000000000004">
      <c r="A39" s="116"/>
      <c r="B39" s="119" t="s">
        <v>86</v>
      </c>
      <c r="C39" s="96" t="s">
        <v>47</v>
      </c>
      <c r="D39" s="78" t="s">
        <v>122</v>
      </c>
      <c r="E39" s="124">
        <v>1.0329999999999999</v>
      </c>
      <c r="F39" s="78">
        <v>50</v>
      </c>
      <c r="G39" s="79">
        <v>44774</v>
      </c>
      <c r="H39" s="124" t="s">
        <v>144</v>
      </c>
    </row>
    <row r="40" spans="1:8" x14ac:dyDescent="0.55000000000000004">
      <c r="A40" s="116"/>
      <c r="B40" s="119" t="s">
        <v>86</v>
      </c>
      <c r="C40" s="96" t="s">
        <v>47</v>
      </c>
      <c r="D40" s="78" t="s">
        <v>123</v>
      </c>
      <c r="E40" s="124">
        <v>1.0329999999999999</v>
      </c>
      <c r="F40" s="78">
        <v>50</v>
      </c>
      <c r="G40" s="79">
        <v>44774</v>
      </c>
      <c r="H40" s="124" t="s">
        <v>144</v>
      </c>
    </row>
    <row r="41" spans="1:8" x14ac:dyDescent="0.55000000000000004">
      <c r="A41" s="116"/>
      <c r="B41" s="119" t="s">
        <v>86</v>
      </c>
      <c r="C41" s="96" t="s">
        <v>47</v>
      </c>
      <c r="D41" s="78" t="s">
        <v>124</v>
      </c>
      <c r="E41" s="124">
        <v>1.0329999999999999</v>
      </c>
      <c r="F41" s="78">
        <v>50</v>
      </c>
      <c r="G41" s="79">
        <v>44774</v>
      </c>
      <c r="H41" s="124" t="s">
        <v>144</v>
      </c>
    </row>
    <row r="42" spans="1:8" x14ac:dyDescent="0.55000000000000004">
      <c r="A42" s="116"/>
      <c r="B42" s="119" t="s">
        <v>86</v>
      </c>
      <c r="C42" s="96" t="s">
        <v>47</v>
      </c>
      <c r="D42" s="78" t="s">
        <v>158</v>
      </c>
      <c r="E42" s="124">
        <v>1.0329999999999999</v>
      </c>
      <c r="F42" s="78">
        <f>39.5-3-5</f>
        <v>31.5</v>
      </c>
      <c r="G42" s="79">
        <v>44774</v>
      </c>
      <c r="H42" s="124" t="s">
        <v>162</v>
      </c>
    </row>
    <row r="43" spans="1:8" x14ac:dyDescent="0.55000000000000004">
      <c r="A43" s="116"/>
      <c r="B43" s="101" t="s">
        <v>79</v>
      </c>
      <c r="C43" s="78" t="s">
        <v>15</v>
      </c>
      <c r="D43" s="78" t="s">
        <v>126</v>
      </c>
      <c r="E43" s="80">
        <v>1.042</v>
      </c>
      <c r="F43" s="78">
        <v>50</v>
      </c>
      <c r="G43" s="117">
        <v>44805</v>
      </c>
      <c r="H43" s="80" t="s">
        <v>143</v>
      </c>
    </row>
    <row r="44" spans="1:8" x14ac:dyDescent="0.55000000000000004">
      <c r="A44" s="116"/>
      <c r="B44" s="101" t="s">
        <v>79</v>
      </c>
      <c r="C44" s="78" t="s">
        <v>15</v>
      </c>
      <c r="D44" s="78" t="s">
        <v>127</v>
      </c>
      <c r="E44" s="80">
        <v>1.042</v>
      </c>
      <c r="F44" s="78">
        <v>50</v>
      </c>
      <c r="G44" s="117">
        <v>44805</v>
      </c>
      <c r="H44" s="80" t="s">
        <v>143</v>
      </c>
    </row>
    <row r="45" spans="1:8" x14ac:dyDescent="0.55000000000000004">
      <c r="A45" s="116"/>
      <c r="B45" s="101" t="s">
        <v>79</v>
      </c>
      <c r="C45" s="78" t="s">
        <v>15</v>
      </c>
      <c r="D45" s="78" t="s">
        <v>128</v>
      </c>
      <c r="E45" s="80">
        <v>1.042</v>
      </c>
      <c r="F45" s="78">
        <v>50</v>
      </c>
      <c r="G45" s="117">
        <v>44805</v>
      </c>
      <c r="H45" s="80" t="s">
        <v>143</v>
      </c>
    </row>
    <row r="46" spans="1:8" x14ac:dyDescent="0.55000000000000004">
      <c r="A46" s="116"/>
      <c r="B46" s="101" t="s">
        <v>79</v>
      </c>
      <c r="C46" s="78" t="s">
        <v>15</v>
      </c>
      <c r="D46" s="78" t="s">
        <v>129</v>
      </c>
      <c r="E46" s="80">
        <v>1.042</v>
      </c>
      <c r="F46" s="78">
        <v>50</v>
      </c>
      <c r="G46" s="117">
        <v>44805</v>
      </c>
      <c r="H46" s="80" t="s">
        <v>143</v>
      </c>
    </row>
    <row r="47" spans="1:8" x14ac:dyDescent="0.55000000000000004">
      <c r="A47" s="116"/>
      <c r="B47" s="101" t="s">
        <v>79</v>
      </c>
      <c r="C47" s="78" t="s">
        <v>15</v>
      </c>
      <c r="D47" s="78" t="s">
        <v>130</v>
      </c>
      <c r="E47" s="80">
        <v>1.042</v>
      </c>
      <c r="F47" s="78">
        <v>50</v>
      </c>
      <c r="G47" s="117">
        <v>44805</v>
      </c>
      <c r="H47" s="80" t="s">
        <v>143</v>
      </c>
    </row>
    <row r="48" spans="1:8" x14ac:dyDescent="0.55000000000000004">
      <c r="A48" s="116"/>
      <c r="B48" s="101" t="s">
        <v>79</v>
      </c>
      <c r="C48" s="78" t="s">
        <v>15</v>
      </c>
      <c r="D48" s="78" t="s">
        <v>175</v>
      </c>
      <c r="E48" s="80">
        <v>1.042</v>
      </c>
      <c r="F48" s="78">
        <f>22-1</f>
        <v>21</v>
      </c>
      <c r="G48" s="117">
        <v>44805</v>
      </c>
      <c r="H48" s="80" t="s">
        <v>143</v>
      </c>
    </row>
    <row r="49" spans="1:8" x14ac:dyDescent="0.55000000000000004">
      <c r="A49" s="116"/>
      <c r="B49" s="101" t="s">
        <v>79</v>
      </c>
      <c r="C49" s="78" t="s">
        <v>15</v>
      </c>
      <c r="D49" s="78" t="s">
        <v>132</v>
      </c>
      <c r="E49" s="80">
        <v>1.042</v>
      </c>
      <c r="F49" s="78">
        <v>50</v>
      </c>
      <c r="G49" s="117">
        <v>44805</v>
      </c>
      <c r="H49" s="80" t="s">
        <v>143</v>
      </c>
    </row>
    <row r="50" spans="1:8" x14ac:dyDescent="0.55000000000000004">
      <c r="A50" s="116"/>
      <c r="B50" s="101" t="s">
        <v>79</v>
      </c>
      <c r="C50" s="78" t="s">
        <v>15</v>
      </c>
      <c r="D50" s="78" t="s">
        <v>133</v>
      </c>
      <c r="E50" s="80">
        <v>1.042</v>
      </c>
      <c r="F50" s="78">
        <v>50</v>
      </c>
      <c r="G50" s="117">
        <v>44805</v>
      </c>
      <c r="H50" s="80" t="s">
        <v>143</v>
      </c>
    </row>
    <row r="51" spans="1:8" x14ac:dyDescent="0.55000000000000004">
      <c r="A51" s="116"/>
      <c r="B51" s="101" t="s">
        <v>79</v>
      </c>
      <c r="C51" s="78" t="s">
        <v>15</v>
      </c>
      <c r="D51" s="78" t="s">
        <v>134</v>
      </c>
      <c r="E51" s="80">
        <v>1.042</v>
      </c>
      <c r="F51" s="78">
        <v>50</v>
      </c>
      <c r="G51" s="117">
        <v>44805</v>
      </c>
      <c r="H51" s="80" t="s">
        <v>143</v>
      </c>
    </row>
    <row r="52" spans="1:8" x14ac:dyDescent="0.55000000000000004">
      <c r="A52" s="116"/>
      <c r="B52" s="92" t="s">
        <v>80</v>
      </c>
      <c r="C52" s="93" t="s">
        <v>7</v>
      </c>
      <c r="D52" s="93" t="s">
        <v>135</v>
      </c>
      <c r="E52" s="95">
        <v>1.042</v>
      </c>
      <c r="F52" s="93">
        <v>48.5</v>
      </c>
      <c r="G52" s="123">
        <v>44805</v>
      </c>
      <c r="H52" s="95" t="s">
        <v>143</v>
      </c>
    </row>
    <row r="53" spans="1:8" x14ac:dyDescent="0.55000000000000004">
      <c r="A53" s="116"/>
      <c r="B53" s="92" t="s">
        <v>80</v>
      </c>
      <c r="C53" s="93" t="s">
        <v>7</v>
      </c>
      <c r="D53" s="93" t="s">
        <v>136</v>
      </c>
      <c r="E53" s="95">
        <v>1.042</v>
      </c>
      <c r="F53" s="93">
        <v>45.5</v>
      </c>
      <c r="G53" s="123">
        <v>44805</v>
      </c>
      <c r="H53" s="95" t="s">
        <v>143</v>
      </c>
    </row>
    <row r="54" spans="1:8" x14ac:dyDescent="0.55000000000000004">
      <c r="A54" s="116"/>
      <c r="B54" s="92" t="s">
        <v>80</v>
      </c>
      <c r="C54" s="93" t="s">
        <v>7</v>
      </c>
      <c r="D54" s="93" t="s">
        <v>137</v>
      </c>
      <c r="E54" s="95">
        <v>1.042</v>
      </c>
      <c r="F54" s="93">
        <v>50</v>
      </c>
      <c r="G54" s="123">
        <v>44805</v>
      </c>
      <c r="H54" s="95" t="s">
        <v>143</v>
      </c>
    </row>
    <row r="55" spans="1:8" x14ac:dyDescent="0.55000000000000004">
      <c r="A55" s="116"/>
      <c r="B55" s="92" t="s">
        <v>80</v>
      </c>
      <c r="C55" s="93" t="s">
        <v>7</v>
      </c>
      <c r="D55" s="93" t="s">
        <v>138</v>
      </c>
      <c r="E55" s="95">
        <v>1.042</v>
      </c>
      <c r="F55" s="93">
        <v>50</v>
      </c>
      <c r="G55" s="123">
        <v>44805</v>
      </c>
      <c r="H55" s="95" t="s">
        <v>143</v>
      </c>
    </row>
    <row r="56" spans="1:8" x14ac:dyDescent="0.55000000000000004">
      <c r="A56" s="116"/>
      <c r="B56" s="92" t="s">
        <v>80</v>
      </c>
      <c r="C56" s="93" t="s">
        <v>7</v>
      </c>
      <c r="D56" s="93" t="s">
        <v>139</v>
      </c>
      <c r="E56" s="95">
        <v>1.042</v>
      </c>
      <c r="F56" s="93">
        <v>50</v>
      </c>
      <c r="G56" s="123">
        <v>44805</v>
      </c>
      <c r="H56" s="95" t="s">
        <v>143</v>
      </c>
    </row>
    <row r="57" spans="1:8" x14ac:dyDescent="0.55000000000000004">
      <c r="A57" s="116"/>
      <c r="B57" s="92" t="s">
        <v>80</v>
      </c>
      <c r="C57" s="93" t="s">
        <v>7</v>
      </c>
      <c r="D57" s="93" t="s">
        <v>140</v>
      </c>
      <c r="E57" s="95">
        <v>1.042</v>
      </c>
      <c r="F57" s="93">
        <v>50</v>
      </c>
      <c r="G57" s="123">
        <v>44805</v>
      </c>
      <c r="H57" s="95" t="s">
        <v>143</v>
      </c>
    </row>
    <row r="58" spans="1:8" x14ac:dyDescent="0.55000000000000004">
      <c r="A58" s="116"/>
      <c r="B58" s="92" t="s">
        <v>80</v>
      </c>
      <c r="C58" s="93" t="s">
        <v>7</v>
      </c>
      <c r="D58" s="93" t="s">
        <v>141</v>
      </c>
      <c r="E58" s="95">
        <v>1.042</v>
      </c>
      <c r="F58" s="93">
        <v>50</v>
      </c>
      <c r="G58" s="123">
        <v>44805</v>
      </c>
      <c r="H58" s="95" t="s">
        <v>143</v>
      </c>
    </row>
    <row r="59" spans="1:8" x14ac:dyDescent="0.55000000000000004">
      <c r="A59" s="116"/>
      <c r="B59" s="92" t="s">
        <v>80</v>
      </c>
      <c r="C59" s="93" t="s">
        <v>7</v>
      </c>
      <c r="D59" s="93" t="s">
        <v>142</v>
      </c>
      <c r="E59" s="95">
        <v>1.042</v>
      </c>
      <c r="F59" s="93">
        <v>50</v>
      </c>
      <c r="G59" s="123">
        <v>44805</v>
      </c>
      <c r="H59" s="95" t="s">
        <v>143</v>
      </c>
    </row>
    <row r="60" spans="1:8" x14ac:dyDescent="0.55000000000000004">
      <c r="A60" s="116"/>
      <c r="B60" s="101" t="s">
        <v>73</v>
      </c>
      <c r="C60" s="78" t="s">
        <v>15</v>
      </c>
      <c r="D60" s="78" t="s">
        <v>164</v>
      </c>
      <c r="E60" s="80">
        <v>0.3</v>
      </c>
      <c r="F60" s="78">
        <v>42</v>
      </c>
      <c r="G60" s="117">
        <v>44866</v>
      </c>
      <c r="H60" s="80" t="s">
        <v>171</v>
      </c>
    </row>
    <row r="61" spans="1:8" x14ac:dyDescent="0.55000000000000004">
      <c r="A61" s="116"/>
      <c r="B61" s="101" t="s">
        <v>73</v>
      </c>
      <c r="C61" s="78" t="s">
        <v>15</v>
      </c>
      <c r="D61" s="78" t="s">
        <v>165</v>
      </c>
      <c r="E61" s="80">
        <v>0.3</v>
      </c>
      <c r="F61" s="78">
        <v>42</v>
      </c>
      <c r="G61" s="117">
        <v>44866</v>
      </c>
      <c r="H61" s="80" t="s">
        <v>171</v>
      </c>
    </row>
    <row r="62" spans="1:8" x14ac:dyDescent="0.55000000000000004">
      <c r="A62" s="116"/>
      <c r="B62" s="101" t="s">
        <v>81</v>
      </c>
      <c r="C62" s="78" t="s">
        <v>15</v>
      </c>
      <c r="D62" s="78" t="s">
        <v>166</v>
      </c>
      <c r="E62" s="80">
        <v>0.3</v>
      </c>
      <c r="F62" s="78">
        <v>34</v>
      </c>
      <c r="G62" s="117">
        <v>44866</v>
      </c>
      <c r="H62" s="80" t="s">
        <v>172</v>
      </c>
    </row>
    <row r="63" spans="1:8" x14ac:dyDescent="0.55000000000000004">
      <c r="A63" s="116"/>
      <c r="B63" s="101" t="s">
        <v>81</v>
      </c>
      <c r="C63" s="78" t="s">
        <v>15</v>
      </c>
      <c r="D63" s="78" t="s">
        <v>167</v>
      </c>
      <c r="E63" s="80">
        <v>0.3</v>
      </c>
      <c r="F63" s="78">
        <v>34</v>
      </c>
      <c r="G63" s="117">
        <v>44866</v>
      </c>
      <c r="H63" s="80" t="s">
        <v>172</v>
      </c>
    </row>
    <row r="64" spans="1:8" x14ac:dyDescent="0.55000000000000004">
      <c r="A64" s="116"/>
      <c r="B64" s="101" t="s">
        <v>81</v>
      </c>
      <c r="C64" s="78" t="s">
        <v>15</v>
      </c>
      <c r="D64" s="78" t="s">
        <v>168</v>
      </c>
      <c r="E64" s="80">
        <v>0.3</v>
      </c>
      <c r="F64" s="78">
        <v>34</v>
      </c>
      <c r="G64" s="117">
        <v>44866</v>
      </c>
      <c r="H64" s="80" t="s">
        <v>172</v>
      </c>
    </row>
    <row r="65" spans="1:8" x14ac:dyDescent="0.55000000000000004">
      <c r="A65" s="116"/>
      <c r="B65" s="119" t="s">
        <v>86</v>
      </c>
      <c r="C65" s="78" t="s">
        <v>15</v>
      </c>
      <c r="D65" s="78" t="s">
        <v>169</v>
      </c>
      <c r="E65" s="80">
        <v>0.3</v>
      </c>
      <c r="F65" s="78">
        <v>33</v>
      </c>
      <c r="G65" s="117">
        <v>44743</v>
      </c>
      <c r="H65" s="80" t="s">
        <v>87</v>
      </c>
    </row>
    <row r="66" spans="1:8" x14ac:dyDescent="0.55000000000000004">
      <c r="A66" s="118"/>
      <c r="B66" s="119" t="s">
        <v>86</v>
      </c>
      <c r="C66" s="78" t="s">
        <v>15</v>
      </c>
      <c r="D66" s="134" t="s">
        <v>170</v>
      </c>
      <c r="E66" s="124">
        <v>0.3</v>
      </c>
      <c r="F66" s="134">
        <v>33</v>
      </c>
      <c r="G66" s="135">
        <v>44743</v>
      </c>
      <c r="H66" s="124" t="s">
        <v>87</v>
      </c>
    </row>
  </sheetData>
  <phoneticPr fontId="2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７月末在庫</vt:lpstr>
      <vt:lpstr>8月末在庫</vt:lpstr>
      <vt:lpstr>9月末在庫</vt:lpstr>
      <vt:lpstr>10月末在庫</vt:lpstr>
      <vt:lpstr>11月末在庫</vt:lpstr>
      <vt:lpstr>12月末在庫</vt:lpstr>
      <vt:lpstr>1月末在庫</vt:lpstr>
      <vt:lpstr>2月末在庫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2022-09-06T05:25:30Z</cp:lastPrinted>
  <dcterms:created xsi:type="dcterms:W3CDTF">2022-07-12T06:43:17Z</dcterms:created>
  <dcterms:modified xsi:type="dcterms:W3CDTF">2023-02-06T06:37:58Z</dcterms:modified>
</cp:coreProperties>
</file>