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bookViews>
    <workbookView xWindow="195" yWindow="555" windowWidth="18885" windowHeight="6735"/>
  </bookViews>
  <sheets>
    <sheet name="Mẫu  2" sheetId="4" r:id="rId1"/>
  </sheets>
  <definedNames>
    <definedName name="_xlnm._FilterDatabase" localSheetId="0" hidden="1">'Mẫu  2'!$A$14:$AA$99</definedName>
    <definedName name="_xlnm.Print_Area" localSheetId="0">'Mẫu  2'!$A$1:$X$102</definedName>
    <definedName name="_xlnm.Print_Titles" localSheetId="0">'Mẫu  2'!$10:$14</definedName>
  </definedNames>
  <calcPr calcId="162913"/>
</workbook>
</file>

<file path=xl/calcChain.xml><?xml version="1.0" encoding="utf-8"?>
<calcChain xmlns="http://schemas.openxmlformats.org/spreadsheetml/2006/main">
  <c r="S95" i="4" l="1"/>
  <c r="K95" i="4"/>
  <c r="L95" i="4" s="1"/>
  <c r="S94" i="4"/>
  <c r="K94" i="4"/>
  <c r="L94" i="4" s="1"/>
  <c r="S93" i="4"/>
  <c r="K93" i="4"/>
  <c r="L93" i="4" s="1"/>
  <c r="V92" i="4"/>
  <c r="S92" i="4"/>
  <c r="U92" i="4" s="1"/>
  <c r="W92" i="4" s="1"/>
  <c r="K92" i="4"/>
  <c r="L92" i="4" s="1"/>
  <c r="S91" i="4"/>
  <c r="S90" i="4"/>
  <c r="L90" i="4"/>
  <c r="K90" i="4"/>
  <c r="S89" i="4"/>
  <c r="L89" i="4"/>
  <c r="K89" i="4"/>
  <c r="S88" i="4"/>
  <c r="L88" i="4"/>
  <c r="K88" i="4"/>
  <c r="V87" i="4"/>
  <c r="U87" i="4"/>
  <c r="W87" i="4" s="1"/>
  <c r="X87" i="4" s="1"/>
  <c r="S87" i="4"/>
  <c r="K87" i="4"/>
  <c r="L87" i="4" s="1"/>
  <c r="S85" i="4"/>
  <c r="K85" i="4"/>
  <c r="L85" i="4" s="1"/>
  <c r="S84" i="4"/>
  <c r="K84" i="4"/>
  <c r="L84" i="4" s="1"/>
  <c r="S83" i="4"/>
  <c r="K83" i="4"/>
  <c r="L83" i="4" s="1"/>
  <c r="V82" i="4"/>
  <c r="S82" i="4"/>
  <c r="S86" i="4" s="1"/>
  <c r="L82" i="4"/>
  <c r="K82" i="4"/>
  <c r="S80" i="4"/>
  <c r="K80" i="4"/>
  <c r="L80" i="4" s="1"/>
  <c r="S79" i="4"/>
  <c r="K79" i="4"/>
  <c r="L79" i="4" s="1"/>
  <c r="S78" i="4"/>
  <c r="L78" i="4"/>
  <c r="K78" i="4"/>
  <c r="V77" i="4"/>
  <c r="S77" i="4"/>
  <c r="S81" i="4" s="1"/>
  <c r="K77" i="4"/>
  <c r="L77" i="4" s="1"/>
  <c r="S75" i="4"/>
  <c r="L75" i="4"/>
  <c r="K75" i="4"/>
  <c r="S74" i="4"/>
  <c r="L74" i="4"/>
  <c r="K74" i="4"/>
  <c r="V73" i="4"/>
  <c r="U73" i="4"/>
  <c r="W73" i="4" s="1"/>
  <c r="X73" i="4" s="1"/>
  <c r="S73" i="4"/>
  <c r="S76" i="4" s="1"/>
  <c r="K73" i="4"/>
  <c r="L73" i="4" s="1"/>
  <c r="S67" i="4"/>
  <c r="K67" i="4"/>
  <c r="L67" i="4" s="1"/>
  <c r="V66" i="4"/>
  <c r="U66" i="4"/>
  <c r="W66" i="4" s="1"/>
  <c r="X66" i="4" s="1"/>
  <c r="S66" i="4"/>
  <c r="S68" i="4" s="1"/>
  <c r="L66" i="4"/>
  <c r="K66" i="4"/>
  <c r="L63" i="4"/>
  <c r="K63" i="4"/>
  <c r="S62" i="4"/>
  <c r="S65" i="4" s="1"/>
  <c r="L62" i="4"/>
  <c r="K62" i="4"/>
  <c r="V61" i="4"/>
  <c r="U61" i="4"/>
  <c r="W61" i="4" s="1"/>
  <c r="X61" i="4" s="1"/>
  <c r="S61" i="4"/>
  <c r="K61" i="4"/>
  <c r="L61" i="4" s="1"/>
  <c r="S58" i="4"/>
  <c r="K58" i="4"/>
  <c r="L58" i="4" s="1"/>
  <c r="V57" i="4"/>
  <c r="U57" i="4"/>
  <c r="W57" i="4" s="1"/>
  <c r="X57" i="4" s="1"/>
  <c r="S57" i="4"/>
  <c r="S60" i="4" s="1"/>
  <c r="L57" i="4"/>
  <c r="K57" i="4"/>
  <c r="S55" i="4"/>
  <c r="U54" i="4" s="1"/>
  <c r="W54" i="4" s="1"/>
  <c r="X54" i="4" s="1"/>
  <c r="K55" i="4"/>
  <c r="L55" i="4" s="1"/>
  <c r="S54" i="4"/>
  <c r="K54" i="4"/>
  <c r="L54" i="4" s="1"/>
  <c r="S52" i="4"/>
  <c r="L52" i="4"/>
  <c r="K52" i="4"/>
  <c r="S51" i="4"/>
  <c r="K51" i="4"/>
  <c r="L51" i="4" s="1"/>
  <c r="S50" i="4"/>
  <c r="K50" i="4"/>
  <c r="L50" i="4" s="1"/>
  <c r="S49" i="4"/>
  <c r="K49" i="4"/>
  <c r="L49" i="4" s="1"/>
  <c r="S48" i="4"/>
  <c r="K48" i="4"/>
  <c r="L48" i="4" s="1"/>
  <c r="V47" i="4"/>
  <c r="S47" i="4"/>
  <c r="U47" i="4" s="1"/>
  <c r="W47" i="4" s="1"/>
  <c r="X47" i="4" s="1"/>
  <c r="K47" i="4"/>
  <c r="L47" i="4" s="1"/>
  <c r="S45" i="4"/>
  <c r="K45" i="4"/>
  <c r="L45" i="4" s="1"/>
  <c r="S44" i="4"/>
  <c r="L44" i="4"/>
  <c r="K44" i="4"/>
  <c r="V43" i="4"/>
  <c r="S43" i="4"/>
  <c r="S46" i="4" s="1"/>
  <c r="K43" i="4"/>
  <c r="L43" i="4" s="1"/>
  <c r="S40" i="4"/>
  <c r="L40" i="4"/>
  <c r="K40" i="4"/>
  <c r="W39" i="4"/>
  <c r="X39" i="4" s="1"/>
  <c r="V39" i="4"/>
  <c r="U39" i="4"/>
  <c r="S39" i="4"/>
  <c r="S42" i="4" s="1"/>
  <c r="K39" i="4"/>
  <c r="L39" i="4" s="1"/>
  <c r="S36" i="4"/>
  <c r="L36" i="4"/>
  <c r="K36" i="4"/>
  <c r="V35" i="4"/>
  <c r="U35" i="4"/>
  <c r="W35" i="4" s="1"/>
  <c r="X35" i="4" s="1"/>
  <c r="S35" i="4"/>
  <c r="S38" i="4" s="1"/>
  <c r="K35" i="4"/>
  <c r="L35" i="4" s="1"/>
  <c r="S33" i="4"/>
  <c r="K33" i="4"/>
  <c r="L33" i="4" s="1"/>
  <c r="S31" i="4"/>
  <c r="K31" i="4"/>
  <c r="L31" i="4" s="1"/>
  <c r="S30" i="4"/>
  <c r="K30" i="4"/>
  <c r="L30" i="4" s="1"/>
  <c r="V29" i="4"/>
  <c r="S29" i="4"/>
  <c r="S34" i="4" s="1"/>
  <c r="L29" i="4"/>
  <c r="K29" i="4"/>
  <c r="S28" i="4"/>
  <c r="S27" i="4"/>
  <c r="K27" i="4"/>
  <c r="L27" i="4" s="1"/>
  <c r="S25" i="4"/>
  <c r="K25" i="4"/>
  <c r="L25" i="4" s="1"/>
  <c r="S24" i="4"/>
  <c r="L24" i="4"/>
  <c r="K24" i="4"/>
  <c r="S23" i="4"/>
  <c r="L23" i="4"/>
  <c r="K23" i="4"/>
  <c r="S22" i="4"/>
  <c r="L22" i="4"/>
  <c r="K22" i="4"/>
  <c r="V21" i="4"/>
  <c r="U21" i="4"/>
  <c r="W21" i="4" s="1"/>
  <c r="X21" i="4" s="1"/>
  <c r="S21" i="4"/>
  <c r="K21" i="4"/>
  <c r="L21" i="4" s="1"/>
  <c r="S19" i="4"/>
  <c r="K19" i="4"/>
  <c r="L19" i="4" s="1"/>
  <c r="S17" i="4"/>
  <c r="K17" i="4"/>
  <c r="L17" i="4" s="1"/>
  <c r="S16" i="4"/>
  <c r="U15" i="4" s="1"/>
  <c r="W15" i="4" s="1"/>
  <c r="L16" i="4"/>
  <c r="V15" i="4"/>
  <c r="S15" i="4"/>
  <c r="S20" i="4" s="1"/>
  <c r="X15" i="4" s="1"/>
  <c r="K15" i="4"/>
  <c r="L15" i="4" s="1"/>
  <c r="U43" i="4" l="1"/>
  <c r="W43" i="4" s="1"/>
  <c r="X43" i="4" s="1"/>
  <c r="U77" i="4"/>
  <c r="W77" i="4" s="1"/>
  <c r="X77" i="4" s="1"/>
  <c r="S96" i="4"/>
  <c r="X92" i="4" s="1"/>
  <c r="U29" i="4"/>
  <c r="W29" i="4" s="1"/>
  <c r="X29" i="4" s="1"/>
  <c r="S53" i="4"/>
  <c r="U82" i="4"/>
  <c r="W82" i="4" s="1"/>
  <c r="X82" i="4" s="1"/>
  <c r="S56" i="4"/>
</calcChain>
</file>

<file path=xl/comments1.xml><?xml version="1.0" encoding="utf-8"?>
<comments xmlns="http://schemas.openxmlformats.org/spreadsheetml/2006/main">
  <authors>
    <author>admin</author>
  </authors>
  <commentList>
    <comment ref="O63" authorId="0" shapeId="0">
      <text>
        <r>
          <rPr>
            <b/>
            <sz val="9"/>
            <rFont val="Tahoma"/>
            <family val="2"/>
          </rPr>
          <t>admin:</t>
        </r>
        <r>
          <rPr>
            <sz val="9"/>
            <rFont val="Tahoma"/>
            <family val="2"/>
          </rPr>
          <t xml:space="preserve">
Khải dạy TH</t>
        </r>
      </text>
    </comment>
    <comment ref="P63" authorId="0" shapeId="0">
      <text>
        <r>
          <rPr>
            <b/>
            <sz val="9"/>
            <rFont val="Tahoma"/>
            <family val="2"/>
          </rPr>
          <t>admin:</t>
        </r>
        <r>
          <rPr>
            <sz val="9"/>
            <rFont val="Tahoma"/>
            <family val="2"/>
          </rPr>
          <t xml:space="preserve">
Khải dạy TH</t>
        </r>
      </text>
    </comment>
    <comment ref="Q63" authorId="0" shapeId="0">
      <text>
        <r>
          <rPr>
            <b/>
            <sz val="9"/>
            <rFont val="Tahoma"/>
            <family val="2"/>
          </rPr>
          <t>admin:</t>
        </r>
        <r>
          <rPr>
            <sz val="9"/>
            <rFont val="Tahoma"/>
            <family val="2"/>
          </rPr>
          <t xml:space="preserve">
Sang dạy 2LT + Khải dạy 2LT</t>
        </r>
      </text>
    </comment>
    <comment ref="R63" authorId="0" shapeId="0">
      <text>
        <r>
          <rPr>
            <b/>
            <sz val="9"/>
            <rFont val="Tahoma"/>
            <family val="2"/>
          </rPr>
          <t>admin:</t>
        </r>
        <r>
          <rPr>
            <sz val="9"/>
            <rFont val="Tahoma"/>
            <family val="2"/>
          </rPr>
          <t xml:space="preserve">
Sang dạy 2LT + Khải dạy 2LT</t>
        </r>
      </text>
    </comment>
  </commentList>
</comments>
</file>

<file path=xl/sharedStrings.xml><?xml version="1.0" encoding="utf-8"?>
<sst xmlns="http://schemas.openxmlformats.org/spreadsheetml/2006/main" count="217" uniqueCount="150">
  <si>
    <t>UBND  THÀNH PHỐ HỒ CHÍ MINH</t>
  </si>
  <si>
    <t>CỘNG HOÀ XÃ HỘI CHỦ NGHĨA VIỆT NAM</t>
  </si>
  <si>
    <t>TRƯỜNG ĐẠI HỌC SÀI GÒN</t>
  </si>
  <si>
    <t>Độc lập - Tự Do - Hạnh Phúc</t>
  </si>
  <si>
    <t>Khoa: Công nghệ thông tin</t>
  </si>
  <si>
    <t>Thành phố Hồ Chí Minh, ngày 16 tháng 7 năm 2018</t>
  </si>
  <si>
    <t>BẢNG PHÂN CÔNG CÔNG TÁC CỦA CÁN BỘ, GIẢNG VIÊN CƠ HỮU</t>
  </si>
  <si>
    <t>NĂM HỌC 2018 – 2019</t>
  </si>
  <si>
    <t>STT</t>
  </si>
  <si>
    <t>Mã CB</t>
  </si>
  <si>
    <t>Họ và tên GV</t>
  </si>
  <si>
    <t>Chức danh, học vị</t>
  </si>
  <si>
    <t>Phân công giảng dạy</t>
  </si>
  <si>
    <t>Công tác 
khác</t>
  </si>
  <si>
    <t>Tổng số tiết thực tế công tác của giảng viên</t>
  </si>
  <si>
    <t>Tổng cộng</t>
  </si>
  <si>
    <t>Tên học phần</t>
  </si>
  <si>
    <t>Mã học phần</t>
  </si>
  <si>
    <t>Số TC</t>
  </si>
  <si>
    <t>Số tiết của HP</t>
  </si>
  <si>
    <t>Hệ số học phần</t>
  </si>
  <si>
    <t>Số lượng lớp, nhóm</t>
  </si>
  <si>
    <t>Giảng dạy ở học kì</t>
  </si>
  <si>
    <t>Tổng số tiết quy chuẩn của GV</t>
  </si>
  <si>
    <t>LT</t>
  </si>
  <si>
    <t>TH</t>
  </si>
  <si>
    <t>Tổng số tiết</t>
  </si>
  <si>
    <t>(1)</t>
  </si>
  <si>
    <t>(2)</t>
  </si>
  <si>
    <t>(3)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</si>
  <si>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</si>
  <si>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</si>
  <si>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</si>
  <si>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</si>
  <si>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</si>
  <si>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</si>
  <si>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</si>
  <si>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</si>
  <si>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</si>
  <si>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</si>
  <si>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</si>
  <si>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</si>
  <si>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</si>
  <si>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</si>
  <si>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</si>
  <si>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</si>
  <si>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</si>
  <si>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Nguyễn</t>
  </si>
  <si>
    <t xml:space="preserve"> Hòa</t>
  </si>
  <si>
    <t>PGS. TS, GVC</t>
  </si>
  <si>
    <t>Toán rời rạc</t>
  </si>
  <si>
    <t>PK (70),  DCT1141 (53) 
DCT1171 (53)</t>
  </si>
  <si>
    <t>Phân tích thiết kế giải thuật</t>
  </si>
  <si>
    <t>Lý thuyết đồ thị</t>
  </si>
  <si>
    <t>Thực tập tốt nghiệp (8 tuần)</t>
  </si>
  <si>
    <t>Cơ sở dữ liệu</t>
  </si>
  <si>
    <t>Phan Tấn</t>
  </si>
  <si>
    <t>Quốc</t>
  </si>
  <si>
    <t>Tiến sĩ, 
GV</t>
  </si>
  <si>
    <t xml:space="preserve">Cơ sở lập trình </t>
  </si>
  <si>
    <t>PK (70)
+CVHT18 (53) +
DCT1172 (53)</t>
  </si>
  <si>
    <t>Seminar chuyên đề</t>
  </si>
  <si>
    <t>Cấu trúc dữ liệu và giải thuật</t>
  </si>
  <si>
    <t>Seminar chuyên đề tin học (Khoa Toán)</t>
  </si>
  <si>
    <t>Kỹ thuật lập trình</t>
  </si>
  <si>
    <t>Ứng dụng CNTT trong QLGD</t>
  </si>
  <si>
    <t>Nguyễn Nhựt</t>
  </si>
  <si>
    <t xml:space="preserve"> Đông</t>
  </si>
  <si>
    <t>Thạc sĩ, GV</t>
  </si>
  <si>
    <t>PK (70)
DCT1174 (53) +2CVHT18 (106)</t>
  </si>
  <si>
    <t>Tin học ứng dụng</t>
  </si>
  <si>
    <t>Nguyễn Quốc</t>
  </si>
  <si>
    <t>Huy</t>
  </si>
  <si>
    <t>Tiến sĩ
GV</t>
  </si>
  <si>
    <t>TBM (70), CVHT DCT1151 (53) +CVHT18 (53)</t>
  </si>
  <si>
    <t>Tiếng Anh chuyên ngành 2</t>
  </si>
  <si>
    <t xml:space="preserve">Lê Minh Nhựt </t>
  </si>
  <si>
    <t>Triều</t>
  </si>
  <si>
    <t>Tiến sĩ, GV</t>
  </si>
  <si>
    <t>TBM (70)
DCT1164 (53)
DCT1173 (53)</t>
  </si>
  <si>
    <t>Huỳnh Minh</t>
  </si>
  <si>
    <t xml:space="preserve"> Trí</t>
  </si>
  <si>
    <t>Tiến sĩ, GVC</t>
  </si>
  <si>
    <t>DCT1161 (53) + CVHT18 (53)</t>
  </si>
  <si>
    <t>Cơ sở trí tuệ nhân tạo</t>
  </si>
  <si>
    <t>Đinh Thị Thu</t>
  </si>
  <si>
    <t>Hương</t>
  </si>
  <si>
    <t xml:space="preserve">  DCT1165 (53)
DCT1175 (53)
TLNCKH (53)</t>
  </si>
  <si>
    <t>Phân tích thiết kế HTTT</t>
  </si>
  <si>
    <t>Kiến trúc máy tính</t>
  </si>
  <si>
    <t>Phương Pháp NCKH</t>
  </si>
  <si>
    <t>Đinh Thị Ngọc</t>
  </si>
  <si>
    <t xml:space="preserve"> Loan</t>
  </si>
  <si>
    <t>Lê Ngọc Kim</t>
  </si>
  <si>
    <t xml:space="preserve"> Khánh</t>
  </si>
  <si>
    <t>NCS, GV</t>
  </si>
  <si>
    <t xml:space="preserve">TBM (70) +DCT1152 (53) +CVHT18 (53) </t>
  </si>
  <si>
    <t>Hệ điều hành mã nguồn mở</t>
  </si>
  <si>
    <t>Phùng Thái Thiên</t>
  </si>
  <si>
    <t xml:space="preserve"> Trang</t>
  </si>
  <si>
    <t>Lập trình hướng đối tượng</t>
  </si>
  <si>
    <t xml:space="preserve">TBM (70)
 DCT1163 (53) + 1CVHT18 (53)
 </t>
  </si>
  <si>
    <t>Lập trình java</t>
  </si>
  <si>
    <t>s</t>
  </si>
  <si>
    <t>Nguyễn Thị Uyên</t>
  </si>
  <si>
    <t xml:space="preserve"> Nhi</t>
  </si>
  <si>
    <t>Hệ thống thông tin doanh nghiệp</t>
  </si>
  <si>
    <t xml:space="preserve"> DTC1153 (53) +
DCT1154    (53) + TLĐT (53)
</t>
  </si>
  <si>
    <t>Đỗ Ngọc Như</t>
  </si>
  <si>
    <t>Loan</t>
  </si>
  <si>
    <t>NCS GV</t>
  </si>
  <si>
    <t>ĐI HỌC NƯỚC NGOÀI</t>
  </si>
  <si>
    <t>Kiều</t>
  </si>
  <si>
    <t>My</t>
  </si>
  <si>
    <t>Huỳnh Thắng</t>
  </si>
  <si>
    <t xml:space="preserve"> Được</t>
  </si>
  <si>
    <t>Công nghệ phần mềm</t>
  </si>
  <si>
    <t>DCT1144 (53)
DCT1176 (53)</t>
  </si>
  <si>
    <t>Kiểm thử phần mềm</t>
  </si>
  <si>
    <t>Phát triển phần mềm mã nguồn mở</t>
  </si>
  <si>
    <t>Đỗ Đình</t>
  </si>
  <si>
    <t>DCT1155 (53) + CVHT1143
 (53)</t>
  </si>
  <si>
    <t>Phát triển ứng dụng Web 1</t>
  </si>
  <si>
    <t>Mạng máy tính</t>
  </si>
  <si>
    <t>Lê Nhị Lãm</t>
  </si>
  <si>
    <t>Thúy</t>
  </si>
  <si>
    <t>Các hệ quản trị cơ sở dữ liệu</t>
  </si>
  <si>
    <t>TLVTM (53) + 2CVHT18 (106)</t>
  </si>
  <si>
    <t>Phân tích thiết kế HĐT</t>
  </si>
  <si>
    <t>Lương Minh</t>
  </si>
  <si>
    <t>Huấn</t>
  </si>
  <si>
    <t xml:space="preserve">CVHT18 (53) + DCT1142 (53) </t>
  </si>
  <si>
    <t>Quản trị mạng</t>
  </si>
  <si>
    <t>Kiến trúc máy tính và mạng máy tính</t>
  </si>
  <si>
    <t>Nguyễn Thanh</t>
  </si>
  <si>
    <t xml:space="preserve"> Sang</t>
  </si>
  <si>
    <t>Thạc sĩ, CV</t>
  </si>
  <si>
    <t>TLĐT(53)
+ DCT1162 (53) + DCT1177 (53)</t>
  </si>
  <si>
    <t>Phát triển ứng dụng Web 2</t>
  </si>
  <si>
    <t>Tô Thị Ngọc</t>
  </si>
  <si>
    <t xml:space="preserve"> Châu</t>
  </si>
  <si>
    <t>CN</t>
  </si>
  <si>
    <t>Ngô Hữu</t>
  </si>
  <si>
    <t xml:space="preserve"> Thanh</t>
  </si>
  <si>
    <t xml:space="preserve">Chuyên viên, TLPM (53) </t>
  </si>
  <si>
    <t>Ngân</t>
  </si>
  <si>
    <t>Chuyên viên</t>
  </si>
  <si>
    <t>Duyệt của Ban Giám Hiệu</t>
  </si>
  <si>
    <t>Trưởng Phòng TCCB</t>
  </si>
  <si>
    <t>Trưởng Khoa/Ngành/BMTT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</si>
</sst>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Calibri"/>
      <family val="2"/>
    </font>
    <font>
      <i/>
      <sz val="11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9"/>
      <name val="Tahoma"/>
      <family val="2"/>
    </font>
    <font>
      <sz val="9"/>
      <name val="Tahoma"/>
      <family val="2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 applyBorder="0"/>
    <xf numFmtId="0" fontId="8" fillId="0" borderId="0">
      <alignment vertical="center"/>
    </xf>
  </cellStyleXfs>
  <cellXfs count="114">
    <xf numFmtId="0" fontId="0" fillId="0" borderId="0" xfId="0" applyNumberFormat="1" applyFill="1" applyAlignment="1" applyProtection="1"/>
    <xf numFmtId="0" fontId="1" fillId="0" borderId="0" xfId="1" applyFont="1" applyAlignment="1">
      <alignment vertical="center" wrapText="1"/>
    </xf>
    <xf numFmtId="0" fontId="1" fillId="0" borderId="0" xfId="1" applyFont="1" applyAlignment="1">
      <alignment horizontal="left" vertical="center" wrapText="1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 wrapText="1"/>
    </xf>
    <xf numFmtId="0" fontId="8" fillId="0" borderId="0" xfId="1" applyAlignment="1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left" vertical="center"/>
    </xf>
    <xf numFmtId="0" fontId="3" fillId="0" borderId="0" xfId="1" applyFont="1" applyAlignment="1"/>
    <xf numFmtId="0" fontId="2" fillId="0" borderId="1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49" fontId="1" fillId="0" borderId="1" xfId="1" applyNumberFormat="1" applyFont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 wrapText="1"/>
    </xf>
    <xf numFmtId="49" fontId="1" fillId="0" borderId="12" xfId="1" applyNumberFormat="1" applyFont="1" applyBorder="1" applyAlignment="1">
      <alignment horizontal="center" vertical="center" wrapText="1"/>
    </xf>
    <xf numFmtId="0" fontId="8" fillId="0" borderId="0" xfId="1" applyAlignment="1">
      <alignment horizontal="center"/>
    </xf>
    <xf numFmtId="0" fontId="1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1" fillId="2" borderId="1" xfId="1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8" fillId="0" borderId="10" xfId="1" applyBorder="1" applyAlignment="1"/>
    <xf numFmtId="0" fontId="1" fillId="2" borderId="12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2" fillId="0" borderId="7" xfId="1" applyFont="1" applyBorder="1" applyAlignment="1">
      <alignment vertical="center"/>
    </xf>
    <xf numFmtId="0" fontId="1" fillId="0" borderId="1" xfId="1" applyFont="1" applyBorder="1" applyAlignment="1">
      <alignment vertical="center" wrapText="1"/>
    </xf>
    <xf numFmtId="0" fontId="2" fillId="0" borderId="4" xfId="1" applyFont="1" applyBorder="1" applyAlignment="1">
      <alignment vertical="center"/>
    </xf>
    <xf numFmtId="0" fontId="2" fillId="0" borderId="1" xfId="1" applyFont="1" applyBorder="1" applyAlignment="1">
      <alignment horizontal="center" vertical="center" wrapText="1"/>
    </xf>
    <xf numFmtId="0" fontId="8" fillId="0" borderId="0" xfId="1" applyAlignment="1">
      <alignment vertical="center" wrapText="1"/>
    </xf>
    <xf numFmtId="0" fontId="8" fillId="0" borderId="0" xfId="1" applyAlignment="1">
      <alignment horizontal="left" vertical="center" wrapText="1"/>
    </xf>
    <xf numFmtId="0" fontId="8" fillId="0" borderId="0" xfId="1" applyAlignment="1">
      <alignment horizontal="center" vertical="center"/>
    </xf>
    <xf numFmtId="0" fontId="8" fillId="0" borderId="0" xfId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/>
    </xf>
    <xf numFmtId="0" fontId="1" fillId="2" borderId="9" xfId="1" applyFont="1" applyFill="1" applyBorder="1" applyAlignment="1">
      <alignment horizontal="center" vertical="center"/>
    </xf>
    <xf numFmtId="0" fontId="1" fillId="2" borderId="1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 wrapText="1"/>
    </xf>
    <xf numFmtId="0" fontId="1" fillId="2" borderId="9" xfId="1" applyFont="1" applyFill="1" applyBorder="1" applyAlignment="1">
      <alignment horizontal="center" vertical="center" wrapText="1"/>
    </xf>
    <xf numFmtId="0" fontId="1" fillId="2" borderId="12" xfId="1" applyFont="1" applyFill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9" xfId="1" applyFont="1" applyBorder="1" applyAlignment="1">
      <alignment horizontal="center" vertical="center" wrapText="1"/>
    </xf>
    <xf numFmtId="0" fontId="1" fillId="0" borderId="12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14" xfId="1" applyFont="1" applyBorder="1" applyAlignment="1">
      <alignment horizontal="left" vertical="center"/>
    </xf>
    <xf numFmtId="0" fontId="2" fillId="0" borderId="4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228600</xdr:colOff>
      <xdr:row>2</xdr:row>
      <xdr:rowOff>114300</xdr:rowOff>
    </xdr:from>
    <xdr:to>
      <xdr:col>23</xdr:col>
      <xdr:colOff>200025</xdr:colOff>
      <xdr:row>3</xdr:row>
      <xdr:rowOff>142875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>
        <a:xfrm>
          <a:off x="10467975" y="514350"/>
          <a:ext cx="64770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7"/>
                  </a:srgbClr>
                </a:outerShdw>
              </a:effectLst>
            </a14:hiddenEffects>
          </a:ext>
        </a:extLst>
      </xdr:spPr>
      <xdr:txBody>
        <a:bodyPr vertOverflow="clip" wrap="square" lIns="27432" tIns="32004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 panose="02020603050405020304" pitchFamily="12"/>
              <a:ea typeface="Times New Roman" panose="02020603050405020304" pitchFamily="12"/>
              <a:cs typeface="Times New Roman" panose="02020603050405020304" pitchFamily="12"/>
            </a:rPr>
            <a:t>Mẫu 2</a:t>
          </a:r>
        </a:p>
        <a:p>
          <a:pPr algn="ctr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</xdr:col>
      <xdr:colOff>190500</xdr:colOff>
      <xdr:row>2</xdr:row>
      <xdr:rowOff>0</xdr:rowOff>
    </xdr:from>
    <xdr:to>
      <xdr:col>2</xdr:col>
      <xdr:colOff>1047750</xdr:colOff>
      <xdr:row>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542925" y="400050"/>
          <a:ext cx="1381125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285750</xdr:colOff>
      <xdr:row>2</xdr:row>
      <xdr:rowOff>0</xdr:rowOff>
    </xdr:from>
    <xdr:to>
      <xdr:col>18</xdr:col>
      <xdr:colOff>476250</xdr:colOff>
      <xdr:row>2</xdr:row>
      <xdr:rowOff>0</xdr:rowOff>
    </xdr:to>
    <xdr:cxnSp macro="">
      <xdr:nvCxnSpPr>
        <xdr:cNvPr id="4" name="Straight Connector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8734425" y="400050"/>
          <a:ext cx="1095375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13"/>
  <sheetViews>
    <sheetView tabSelected="1" view="pageBreakPreview" zoomScaleNormal="100" zoomScaleSheetLayoutView="100" workbookViewId="0">
      <selection activeCell="A7" sqref="A7:X7"/>
    </sheetView>
  </sheetViews>
  <sheetFormatPr defaultColWidth="12.5703125" defaultRowHeight="15.75" x14ac:dyDescent="0.25"/>
  <cols>
    <col min="1" max="1" width="5" style="8" customWidth="1"/>
    <col min="2" max="2" width="7.85546875" style="9" customWidth="1"/>
    <col min="3" max="3" width="17.28515625" style="10" customWidth="1"/>
    <col min="4" max="4" width="8" style="8" customWidth="1"/>
    <col min="5" max="5" width="8" style="42" customWidth="1"/>
    <col min="6" max="6" width="28.85546875" style="43" customWidth="1"/>
    <col min="7" max="7" width="8" style="44" customWidth="1"/>
    <col min="8" max="8" width="4" style="45" bestFit="1" customWidth="1"/>
    <col min="9" max="9" width="4.5703125" style="45" customWidth="1"/>
    <col min="10" max="10" width="4.42578125" style="44" customWidth="1"/>
    <col min="11" max="11" width="7.140625" style="44" customWidth="1"/>
    <col min="12" max="12" width="8.85546875" style="44" customWidth="1"/>
    <col min="13" max="13" width="4.85546875" style="44" bestFit="1" customWidth="1"/>
    <col min="14" max="14" width="5.28515625" style="44" customWidth="1"/>
    <col min="15" max="15" width="4.5703125" style="44" bestFit="1" customWidth="1"/>
    <col min="16" max="16" width="4.85546875" style="44" bestFit="1" customWidth="1"/>
    <col min="17" max="17" width="3.85546875" style="44" bestFit="1" customWidth="1"/>
    <col min="18" max="18" width="4.85546875" style="44" bestFit="1" customWidth="1"/>
    <col min="19" max="19" width="9.28515625" style="44" customWidth="1"/>
    <col min="20" max="20" width="10" style="45" customWidth="1"/>
    <col min="21" max="21" width="7.85546875" style="44" hidden="1" customWidth="1"/>
    <col min="22" max="22" width="9.42578125" style="44" hidden="1" customWidth="1"/>
    <col min="23" max="23" width="9.140625" style="9" hidden="1" customWidth="1"/>
    <col min="24" max="24" width="8" style="46" customWidth="1"/>
    <col min="25" max="25" width="12.5703125" style="5"/>
    <col min="26" max="26" width="11.28515625" style="5" customWidth="1"/>
    <col min="27" max="28" width="9.85546875" style="5" customWidth="1"/>
    <col min="29" max="16384" width="12.5703125" style="5"/>
  </cols>
  <sheetData>
    <row r="1" spans="1:24" x14ac:dyDescent="0.25">
      <c r="A1" s="112" t="s">
        <v>0</v>
      </c>
      <c r="B1" s="112"/>
      <c r="C1" s="112"/>
      <c r="D1" s="112"/>
      <c r="E1" s="1"/>
      <c r="F1" s="2"/>
      <c r="G1" s="3"/>
      <c r="H1" s="4"/>
      <c r="I1" s="4"/>
      <c r="J1" s="3"/>
      <c r="K1" s="3"/>
      <c r="L1" s="3"/>
      <c r="M1" s="59" t="s">
        <v>1</v>
      </c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</row>
    <row r="2" spans="1:24" x14ac:dyDescent="0.25">
      <c r="A2" s="59" t="s">
        <v>2</v>
      </c>
      <c r="B2" s="59"/>
      <c r="C2" s="59"/>
      <c r="D2" s="59"/>
      <c r="E2" s="1"/>
      <c r="F2" s="2"/>
      <c r="G2" s="3"/>
      <c r="H2" s="4"/>
      <c r="I2" s="4"/>
      <c r="J2" s="3"/>
      <c r="K2" s="3"/>
      <c r="L2" s="3"/>
      <c r="M2" s="59" t="s">
        <v>3</v>
      </c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</row>
    <row r="3" spans="1:24" x14ac:dyDescent="0.25">
      <c r="A3" s="59" t="s">
        <v>4</v>
      </c>
      <c r="B3" s="59"/>
      <c r="C3" s="59"/>
      <c r="D3" s="59"/>
      <c r="E3" s="1"/>
      <c r="F3" s="2"/>
      <c r="G3" s="3"/>
      <c r="H3" s="4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4"/>
      <c r="U3" s="3"/>
      <c r="V3" s="3"/>
      <c r="W3" s="6"/>
      <c r="X3" s="7"/>
    </row>
    <row r="4" spans="1:24" x14ac:dyDescent="0.25">
      <c r="D4" s="11"/>
      <c r="E4" s="1"/>
      <c r="F4" s="2"/>
      <c r="G4" s="3"/>
      <c r="H4" s="4"/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4"/>
      <c r="U4" s="3"/>
      <c r="V4" s="3"/>
      <c r="W4" s="6"/>
      <c r="X4" s="7"/>
    </row>
    <row r="5" spans="1:24" x14ac:dyDescent="0.25">
      <c r="A5" s="6"/>
      <c r="B5" s="6"/>
      <c r="C5" s="12"/>
      <c r="D5" s="11"/>
      <c r="E5" s="1"/>
      <c r="F5" s="2"/>
      <c r="G5" s="3"/>
      <c r="H5" s="4"/>
      <c r="I5" s="4"/>
      <c r="J5" s="3"/>
      <c r="K5" s="3"/>
      <c r="L5" s="3"/>
      <c r="M5" s="113" t="s">
        <v>5</v>
      </c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</row>
    <row r="6" spans="1:24" x14ac:dyDescent="0.25">
      <c r="A6" s="11"/>
      <c r="B6" s="6"/>
      <c r="C6" s="12"/>
      <c r="D6" s="11"/>
      <c r="E6" s="1"/>
      <c r="F6" s="2"/>
      <c r="G6" s="3"/>
      <c r="H6" s="4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3"/>
      <c r="V6" s="3"/>
      <c r="W6" s="6"/>
      <c r="X6" s="7"/>
    </row>
    <row r="7" spans="1:24" ht="18.75" x14ac:dyDescent="0.25">
      <c r="A7" s="107" t="s">
        <v>6</v>
      </c>
      <c r="B7" s="107"/>
      <c r="C7" s="107"/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</row>
    <row r="8" spans="1:24" x14ac:dyDescent="0.25">
      <c r="A8" s="59" t="s">
        <v>7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</row>
    <row r="9" spans="1:24" ht="17.100000000000001" customHeight="1" x14ac:dyDescent="0.25">
      <c r="A9" s="11"/>
      <c r="B9" s="6"/>
      <c r="C9" s="12"/>
      <c r="D9" s="11"/>
      <c r="E9" s="1"/>
      <c r="F9" s="2"/>
      <c r="G9" s="3"/>
      <c r="H9" s="4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4"/>
      <c r="U9" s="3"/>
      <c r="V9" s="3"/>
      <c r="W9" s="6"/>
      <c r="X9" s="7"/>
    </row>
    <row r="10" spans="1:24" s="13" customFormat="1" ht="15" customHeight="1" x14ac:dyDescent="0.25">
      <c r="A10" s="76" t="s">
        <v>8</v>
      </c>
      <c r="B10" s="76" t="s">
        <v>9</v>
      </c>
      <c r="C10" s="108" t="s">
        <v>10</v>
      </c>
      <c r="D10" s="88"/>
      <c r="E10" s="79" t="s">
        <v>11</v>
      </c>
      <c r="F10" s="103" t="s">
        <v>12</v>
      </c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5"/>
      <c r="T10" s="79" t="s">
        <v>13</v>
      </c>
      <c r="U10" s="91" t="s">
        <v>14</v>
      </c>
      <c r="V10" s="92"/>
      <c r="W10" s="93"/>
      <c r="X10" s="106" t="s">
        <v>15</v>
      </c>
    </row>
    <row r="11" spans="1:24" s="13" customFormat="1" ht="33.75" customHeight="1" x14ac:dyDescent="0.25">
      <c r="A11" s="77"/>
      <c r="B11" s="77"/>
      <c r="C11" s="109"/>
      <c r="D11" s="89"/>
      <c r="E11" s="80"/>
      <c r="F11" s="79" t="s">
        <v>16</v>
      </c>
      <c r="G11" s="79" t="s">
        <v>17</v>
      </c>
      <c r="H11" s="79" t="s">
        <v>18</v>
      </c>
      <c r="I11" s="103" t="s">
        <v>19</v>
      </c>
      <c r="J11" s="104"/>
      <c r="K11" s="104"/>
      <c r="L11" s="106" t="s">
        <v>20</v>
      </c>
      <c r="M11" s="103" t="s">
        <v>21</v>
      </c>
      <c r="N11" s="105"/>
      <c r="O11" s="103" t="s">
        <v>22</v>
      </c>
      <c r="P11" s="104"/>
      <c r="Q11" s="104"/>
      <c r="R11" s="105"/>
      <c r="S11" s="79" t="s">
        <v>23</v>
      </c>
      <c r="T11" s="80"/>
      <c r="U11" s="110"/>
      <c r="V11" s="111"/>
      <c r="W11" s="99"/>
      <c r="X11" s="106"/>
    </row>
    <row r="12" spans="1:24" s="13" customFormat="1" x14ac:dyDescent="0.25">
      <c r="A12" s="77"/>
      <c r="B12" s="77"/>
      <c r="C12" s="109"/>
      <c r="D12" s="89"/>
      <c r="E12" s="80"/>
      <c r="F12" s="80"/>
      <c r="G12" s="80"/>
      <c r="H12" s="80"/>
      <c r="I12" s="106" t="s">
        <v>24</v>
      </c>
      <c r="J12" s="106" t="s">
        <v>25</v>
      </c>
      <c r="K12" s="91" t="s">
        <v>26</v>
      </c>
      <c r="L12" s="106"/>
      <c r="M12" s="106" t="s">
        <v>24</v>
      </c>
      <c r="N12" s="106" t="s">
        <v>25</v>
      </c>
      <c r="O12" s="103">
        <v>1</v>
      </c>
      <c r="P12" s="104"/>
      <c r="Q12" s="106">
        <v>2</v>
      </c>
      <c r="R12" s="106"/>
      <c r="S12" s="80"/>
      <c r="T12" s="80"/>
      <c r="U12" s="110"/>
      <c r="V12" s="111"/>
      <c r="W12" s="99"/>
      <c r="X12" s="106"/>
    </row>
    <row r="13" spans="1:24" s="13" customFormat="1" x14ac:dyDescent="0.25">
      <c r="A13" s="78"/>
      <c r="B13" s="78"/>
      <c r="C13" s="109"/>
      <c r="D13" s="90"/>
      <c r="E13" s="81"/>
      <c r="F13" s="81"/>
      <c r="G13" s="81"/>
      <c r="H13" s="81"/>
      <c r="I13" s="106"/>
      <c r="J13" s="106"/>
      <c r="K13" s="94"/>
      <c r="L13" s="106"/>
      <c r="M13" s="106"/>
      <c r="N13" s="106"/>
      <c r="O13" s="14" t="s">
        <v>24</v>
      </c>
      <c r="P13" s="15" t="s">
        <v>25</v>
      </c>
      <c r="Q13" s="15" t="s">
        <v>24</v>
      </c>
      <c r="R13" s="15" t="s">
        <v>25</v>
      </c>
      <c r="S13" s="81"/>
      <c r="T13" s="81"/>
      <c r="U13" s="110"/>
      <c r="V13" s="111"/>
      <c r="W13" s="99"/>
      <c r="X13" s="106"/>
    </row>
    <row r="14" spans="1:24" s="21" customFormat="1" x14ac:dyDescent="0.25">
      <c r="A14" s="15" t="s">
        <v>27</v>
      </c>
      <c r="B14" s="16" t="s">
        <v>28</v>
      </c>
      <c r="C14" s="102" t="s">
        <v>29</v>
      </c>
      <c r="D14" s="102"/>
      <c r="E14" s="17" t="s">
        <v>30</v>
      </c>
      <c r="F14" s="19" t="s">
        <v>31</v>
      </c>
      <c r="G14" s="18" t="s">
        <v>32</v>
      </c>
      <c r="H14" s="19" t="s">
        <v>33</v>
      </c>
      <c r="I14" s="19" t="s">
        <v>34</v>
      </c>
      <c r="J14" s="18" t="s">
        <v>35</v>
      </c>
      <c r="K14" s="18" t="s">
        <v>36</v>
      </c>
      <c r="L14" s="18" t="s">
        <v>37</v>
      </c>
      <c r="M14" s="18" t="s">
        <v>38</v>
      </c>
      <c r="N14" s="18" t="s">
        <v>39</v>
      </c>
      <c r="O14" s="18" t="s">
        <v>40</v>
      </c>
      <c r="P14" s="18" t="s">
        <v>41</v>
      </c>
      <c r="Q14" s="18" t="s">
        <v>42</v>
      </c>
      <c r="R14" s="19" t="s">
        <v>43</v>
      </c>
      <c r="S14" s="19" t="s">
        <v>44</v>
      </c>
      <c r="T14" s="19" t="s">
        <v>45</v>
      </c>
      <c r="U14" s="94"/>
      <c r="V14" s="95"/>
      <c r="W14" s="96"/>
      <c r="X14" s="20" t="s">
        <v>46</v>
      </c>
    </row>
    <row r="15" spans="1:24" ht="15.75" customHeight="1" x14ac:dyDescent="0.25">
      <c r="A15" s="76">
        <v>1</v>
      </c>
      <c r="B15" s="76">
        <v>10943</v>
      </c>
      <c r="C15" s="85" t="s">
        <v>47</v>
      </c>
      <c r="D15" s="88" t="s">
        <v>48</v>
      </c>
      <c r="E15" s="70" t="s">
        <v>49</v>
      </c>
      <c r="F15" s="22" t="s">
        <v>50</v>
      </c>
      <c r="G15" s="23">
        <v>841309</v>
      </c>
      <c r="H15" s="17">
        <v>3</v>
      </c>
      <c r="I15" s="17">
        <v>45</v>
      </c>
      <c r="J15" s="23"/>
      <c r="K15" s="23">
        <f>I15+J15/2</f>
        <v>45</v>
      </c>
      <c r="L15" s="23">
        <f>K15/(I15+J15)</f>
        <v>1</v>
      </c>
      <c r="M15" s="23">
        <v>3</v>
      </c>
      <c r="N15" s="23"/>
      <c r="O15" s="23">
        <v>3</v>
      </c>
      <c r="P15" s="23"/>
      <c r="Q15" s="23"/>
      <c r="R15" s="23"/>
      <c r="S15" s="23">
        <f>I15*M15+J15*N15/2</f>
        <v>135</v>
      </c>
      <c r="T15" s="70" t="s">
        <v>51</v>
      </c>
      <c r="U15" s="73">
        <f>SUM(S15:S19)</f>
        <v>660</v>
      </c>
      <c r="V15" s="73">
        <f>70+53+53</f>
        <v>176</v>
      </c>
      <c r="W15" s="76">
        <f>U15+V15</f>
        <v>836</v>
      </c>
      <c r="X15" s="79">
        <f>S20+70+53+53</f>
        <v>836</v>
      </c>
    </row>
    <row r="16" spans="1:24" x14ac:dyDescent="0.25">
      <c r="A16" s="77"/>
      <c r="B16" s="77"/>
      <c r="C16" s="86"/>
      <c r="D16" s="89"/>
      <c r="E16" s="71"/>
      <c r="F16" s="22" t="s">
        <v>52</v>
      </c>
      <c r="G16" s="23">
        <v>841112</v>
      </c>
      <c r="H16" s="17">
        <v>4</v>
      </c>
      <c r="I16" s="17">
        <v>45</v>
      </c>
      <c r="J16" s="23">
        <v>30</v>
      </c>
      <c r="K16" s="23">
        <v>75</v>
      </c>
      <c r="L16" s="23">
        <f t="shared" ref="L16:L19" si="0">K16/(I16+J16)</f>
        <v>1</v>
      </c>
      <c r="M16" s="23">
        <v>3</v>
      </c>
      <c r="N16" s="23">
        <v>3</v>
      </c>
      <c r="O16" s="23">
        <v>3</v>
      </c>
      <c r="P16" s="23">
        <v>3</v>
      </c>
      <c r="Q16" s="23"/>
      <c r="R16" s="23"/>
      <c r="S16" s="23">
        <f>I16*M16+J16*N16/2</f>
        <v>180</v>
      </c>
      <c r="T16" s="71"/>
      <c r="U16" s="74"/>
      <c r="V16" s="74"/>
      <c r="W16" s="77"/>
      <c r="X16" s="80"/>
    </row>
    <row r="17" spans="1:24" x14ac:dyDescent="0.25">
      <c r="A17" s="77"/>
      <c r="B17" s="77"/>
      <c r="C17" s="86"/>
      <c r="D17" s="89"/>
      <c r="E17" s="71"/>
      <c r="F17" s="22" t="s">
        <v>53</v>
      </c>
      <c r="G17" s="23">
        <v>841310</v>
      </c>
      <c r="H17" s="17">
        <v>3</v>
      </c>
      <c r="I17" s="17">
        <v>45</v>
      </c>
      <c r="J17" s="23"/>
      <c r="K17" s="23">
        <f t="shared" ref="K17:K19" si="1">I17+J17/2</f>
        <v>45</v>
      </c>
      <c r="L17" s="23">
        <f t="shared" si="0"/>
        <v>1</v>
      </c>
      <c r="M17" s="23">
        <v>3</v>
      </c>
      <c r="N17" s="23"/>
      <c r="O17" s="23"/>
      <c r="P17" s="23"/>
      <c r="Q17" s="23">
        <v>3</v>
      </c>
      <c r="R17" s="23"/>
      <c r="S17" s="23">
        <f>I17*M17+J17*N17/2</f>
        <v>135</v>
      </c>
      <c r="T17" s="71"/>
      <c r="U17" s="74"/>
      <c r="V17" s="74"/>
      <c r="W17" s="77"/>
      <c r="X17" s="80"/>
    </row>
    <row r="18" spans="1:24" x14ac:dyDescent="0.25">
      <c r="A18" s="77"/>
      <c r="B18" s="77"/>
      <c r="C18" s="86"/>
      <c r="D18" s="89"/>
      <c r="E18" s="71"/>
      <c r="F18" s="22" t="s">
        <v>54</v>
      </c>
      <c r="G18" s="23">
        <v>841070</v>
      </c>
      <c r="H18" s="17">
        <v>6</v>
      </c>
      <c r="I18" s="17">
        <v>0</v>
      </c>
      <c r="J18" s="23"/>
      <c r="K18" s="23">
        <v>90</v>
      </c>
      <c r="L18" s="23">
        <v>1</v>
      </c>
      <c r="M18" s="23">
        <v>1</v>
      </c>
      <c r="N18" s="23"/>
      <c r="O18" s="23"/>
      <c r="P18" s="23"/>
      <c r="Q18" s="23">
        <v>1</v>
      </c>
      <c r="R18" s="23"/>
      <c r="S18" s="23">
        <v>90</v>
      </c>
      <c r="T18" s="71"/>
      <c r="U18" s="74"/>
      <c r="V18" s="74"/>
      <c r="W18" s="77"/>
      <c r="X18" s="80"/>
    </row>
    <row r="19" spans="1:24" x14ac:dyDescent="0.25">
      <c r="A19" s="78"/>
      <c r="B19" s="78"/>
      <c r="C19" s="87"/>
      <c r="D19" s="90"/>
      <c r="E19" s="72"/>
      <c r="F19" s="22" t="s">
        <v>55</v>
      </c>
      <c r="G19" s="23">
        <v>841109</v>
      </c>
      <c r="H19" s="17">
        <v>4</v>
      </c>
      <c r="I19" s="17">
        <v>45</v>
      </c>
      <c r="J19" s="23">
        <v>30</v>
      </c>
      <c r="K19" s="23">
        <f t="shared" si="1"/>
        <v>60</v>
      </c>
      <c r="L19" s="23">
        <f t="shared" si="0"/>
        <v>0.8</v>
      </c>
      <c r="M19" s="23">
        <v>2</v>
      </c>
      <c r="N19" s="23">
        <v>2</v>
      </c>
      <c r="O19" s="23"/>
      <c r="P19" s="23"/>
      <c r="Q19" s="23">
        <v>2</v>
      </c>
      <c r="R19" s="23">
        <v>2</v>
      </c>
      <c r="S19" s="23">
        <f>I19*M19+J19*N19/2</f>
        <v>120</v>
      </c>
      <c r="T19" s="71"/>
      <c r="U19" s="75"/>
      <c r="V19" s="75"/>
      <c r="W19" s="78"/>
      <c r="X19" s="80"/>
    </row>
    <row r="20" spans="1:24" x14ac:dyDescent="0.25">
      <c r="A20" s="82" t="s">
        <v>15</v>
      </c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4"/>
      <c r="S20" s="15">
        <f>SUM(S15:S19)</f>
        <v>660</v>
      </c>
      <c r="T20" s="72"/>
      <c r="U20" s="24"/>
      <c r="V20" s="24"/>
      <c r="W20" s="25"/>
      <c r="X20" s="81"/>
    </row>
    <row r="21" spans="1:24" ht="15.75" customHeight="1" x14ac:dyDescent="0.25">
      <c r="A21" s="76">
        <v>2</v>
      </c>
      <c r="B21" s="76">
        <v>10631</v>
      </c>
      <c r="C21" s="85" t="s">
        <v>56</v>
      </c>
      <c r="D21" s="88" t="s">
        <v>57</v>
      </c>
      <c r="E21" s="70" t="s">
        <v>58</v>
      </c>
      <c r="F21" s="22" t="s">
        <v>59</v>
      </c>
      <c r="G21" s="23">
        <v>841020</v>
      </c>
      <c r="H21" s="17">
        <v>3</v>
      </c>
      <c r="I21" s="17">
        <v>30</v>
      </c>
      <c r="J21" s="23">
        <v>30</v>
      </c>
      <c r="K21" s="23">
        <f>I21+J21/2</f>
        <v>45</v>
      </c>
      <c r="L21" s="23">
        <f>K21/(I21+J21)</f>
        <v>0.75</v>
      </c>
      <c r="M21" s="23">
        <v>2</v>
      </c>
      <c r="N21" s="23">
        <v>2</v>
      </c>
      <c r="O21" s="23">
        <v>1</v>
      </c>
      <c r="P21" s="23">
        <v>1</v>
      </c>
      <c r="Q21" s="23">
        <v>1</v>
      </c>
      <c r="R21" s="23">
        <v>1</v>
      </c>
      <c r="S21" s="23">
        <f>I21*M21+J21*N21/2</f>
        <v>90</v>
      </c>
      <c r="T21" s="70" t="s">
        <v>60</v>
      </c>
      <c r="U21" s="73">
        <f>SUM(S21:S27)</f>
        <v>495</v>
      </c>
      <c r="V21" s="73">
        <f>70+53+53</f>
        <v>176</v>
      </c>
      <c r="W21" s="76">
        <f>U21+V21</f>
        <v>671</v>
      </c>
      <c r="X21" s="79">
        <f>W21</f>
        <v>671</v>
      </c>
    </row>
    <row r="22" spans="1:24" x14ac:dyDescent="0.25">
      <c r="A22" s="77"/>
      <c r="B22" s="77"/>
      <c r="C22" s="86"/>
      <c r="D22" s="89"/>
      <c r="E22" s="71"/>
      <c r="F22" s="22" t="s">
        <v>61</v>
      </c>
      <c r="G22" s="23">
        <v>841073</v>
      </c>
      <c r="H22" s="17">
        <v>4</v>
      </c>
      <c r="I22" s="23">
        <v>45</v>
      </c>
      <c r="J22" s="23">
        <v>30</v>
      </c>
      <c r="K22" s="23">
        <f t="shared" ref="K22:K27" si="2">I22+J22/2</f>
        <v>60</v>
      </c>
      <c r="L22" s="23">
        <f t="shared" ref="L22:L27" si="3">K22/(I22+J22)</f>
        <v>0.8</v>
      </c>
      <c r="M22" s="23">
        <v>1</v>
      </c>
      <c r="N22" s="23">
        <v>1</v>
      </c>
      <c r="O22" s="23">
        <v>1</v>
      </c>
      <c r="P22" s="23">
        <v>1</v>
      </c>
      <c r="Q22" s="23"/>
      <c r="R22" s="23"/>
      <c r="S22" s="23">
        <f t="shared" ref="S22:S27" si="4">I22*M22+J22*N22/2</f>
        <v>60</v>
      </c>
      <c r="T22" s="71"/>
      <c r="U22" s="74"/>
      <c r="V22" s="74"/>
      <c r="W22" s="77"/>
      <c r="X22" s="80"/>
    </row>
    <row r="23" spans="1:24" x14ac:dyDescent="0.25">
      <c r="A23" s="77"/>
      <c r="B23" s="77"/>
      <c r="C23" s="86"/>
      <c r="D23" s="89"/>
      <c r="E23" s="71"/>
      <c r="F23" s="22" t="s">
        <v>62</v>
      </c>
      <c r="G23" s="23">
        <v>841108</v>
      </c>
      <c r="H23" s="17">
        <v>4</v>
      </c>
      <c r="I23" s="17">
        <v>45</v>
      </c>
      <c r="J23" s="23">
        <v>30</v>
      </c>
      <c r="K23" s="23">
        <f t="shared" si="2"/>
        <v>60</v>
      </c>
      <c r="L23" s="23">
        <f t="shared" si="3"/>
        <v>0.8</v>
      </c>
      <c r="M23" s="23">
        <v>1</v>
      </c>
      <c r="N23" s="23">
        <v>1</v>
      </c>
      <c r="O23" s="23">
        <v>1</v>
      </c>
      <c r="P23" s="23">
        <v>1</v>
      </c>
      <c r="Q23" s="23"/>
      <c r="R23" s="23"/>
      <c r="S23" s="23">
        <f t="shared" si="4"/>
        <v>60</v>
      </c>
      <c r="T23" s="71"/>
      <c r="U23" s="74"/>
      <c r="V23" s="74"/>
      <c r="W23" s="77"/>
      <c r="X23" s="80"/>
    </row>
    <row r="24" spans="1:24" ht="30" x14ac:dyDescent="0.25">
      <c r="A24" s="77"/>
      <c r="B24" s="77"/>
      <c r="C24" s="86"/>
      <c r="D24" s="89"/>
      <c r="E24" s="71"/>
      <c r="F24" s="22" t="s">
        <v>63</v>
      </c>
      <c r="G24" s="23">
        <v>848029</v>
      </c>
      <c r="H24" s="17">
        <v>4</v>
      </c>
      <c r="I24" s="17">
        <v>45</v>
      </c>
      <c r="J24" s="23">
        <v>30</v>
      </c>
      <c r="K24" s="23">
        <f t="shared" si="2"/>
        <v>60</v>
      </c>
      <c r="L24" s="23">
        <f t="shared" si="3"/>
        <v>0.8</v>
      </c>
      <c r="M24" s="23">
        <v>1</v>
      </c>
      <c r="N24" s="23">
        <v>1</v>
      </c>
      <c r="O24" s="23"/>
      <c r="P24" s="23"/>
      <c r="Q24" s="23">
        <v>1</v>
      </c>
      <c r="R24" s="23">
        <v>1</v>
      </c>
      <c r="S24" s="23">
        <f t="shared" si="4"/>
        <v>60</v>
      </c>
      <c r="T24" s="71"/>
      <c r="U24" s="74"/>
      <c r="V24" s="74"/>
      <c r="W24" s="77"/>
      <c r="X24" s="80"/>
    </row>
    <row r="25" spans="1:24" x14ac:dyDescent="0.25">
      <c r="A25" s="77"/>
      <c r="B25" s="77"/>
      <c r="C25" s="86"/>
      <c r="D25" s="89"/>
      <c r="E25" s="71"/>
      <c r="F25" s="22" t="s">
        <v>64</v>
      </c>
      <c r="G25" s="23">
        <v>841040</v>
      </c>
      <c r="H25" s="17">
        <v>3</v>
      </c>
      <c r="I25" s="17">
        <v>30</v>
      </c>
      <c r="J25" s="23">
        <v>30</v>
      </c>
      <c r="K25" s="23">
        <f t="shared" si="2"/>
        <v>45</v>
      </c>
      <c r="L25" s="23">
        <f t="shared" si="3"/>
        <v>0.75</v>
      </c>
      <c r="M25" s="23">
        <v>2</v>
      </c>
      <c r="N25" s="23">
        <v>2</v>
      </c>
      <c r="O25" s="23">
        <v>1</v>
      </c>
      <c r="P25" s="23">
        <v>1</v>
      </c>
      <c r="Q25" s="23">
        <v>1</v>
      </c>
      <c r="R25" s="23">
        <v>1</v>
      </c>
      <c r="S25" s="23">
        <f t="shared" si="4"/>
        <v>90</v>
      </c>
      <c r="T25" s="71"/>
      <c r="U25" s="74"/>
      <c r="V25" s="74"/>
      <c r="W25" s="77"/>
      <c r="X25" s="80"/>
    </row>
    <row r="26" spans="1:24" x14ac:dyDescent="0.25">
      <c r="A26" s="77"/>
      <c r="B26" s="77"/>
      <c r="C26" s="86"/>
      <c r="D26" s="89"/>
      <c r="E26" s="71"/>
      <c r="F26" s="22" t="s">
        <v>54</v>
      </c>
      <c r="G26" s="23">
        <v>841070</v>
      </c>
      <c r="H26" s="17">
        <v>6</v>
      </c>
      <c r="I26" s="17"/>
      <c r="J26" s="23">
        <v>0</v>
      </c>
      <c r="K26" s="23">
        <v>90</v>
      </c>
      <c r="L26" s="23">
        <v>1</v>
      </c>
      <c r="M26" s="23">
        <v>1</v>
      </c>
      <c r="N26" s="23"/>
      <c r="O26" s="23"/>
      <c r="P26" s="23"/>
      <c r="Q26" s="23">
        <v>1</v>
      </c>
      <c r="R26" s="23"/>
      <c r="S26" s="23">
        <v>90</v>
      </c>
      <c r="T26" s="71"/>
      <c r="U26" s="74"/>
      <c r="V26" s="74"/>
      <c r="W26" s="77"/>
      <c r="X26" s="80"/>
    </row>
    <row r="27" spans="1:24" x14ac:dyDescent="0.25">
      <c r="A27" s="78"/>
      <c r="B27" s="78"/>
      <c r="C27" s="87"/>
      <c r="D27" s="90"/>
      <c r="E27" s="72"/>
      <c r="F27" s="22" t="s">
        <v>65</v>
      </c>
      <c r="G27" s="23">
        <v>846319</v>
      </c>
      <c r="H27" s="17">
        <v>3</v>
      </c>
      <c r="I27" s="23">
        <v>45</v>
      </c>
      <c r="J27" s="23"/>
      <c r="K27" s="23">
        <f t="shared" si="2"/>
        <v>45</v>
      </c>
      <c r="L27" s="23">
        <f t="shared" si="3"/>
        <v>1</v>
      </c>
      <c r="M27" s="23">
        <v>1</v>
      </c>
      <c r="N27" s="23"/>
      <c r="O27" s="23">
        <v>1</v>
      </c>
      <c r="P27" s="23"/>
      <c r="Q27" s="23"/>
      <c r="R27" s="23"/>
      <c r="S27" s="23">
        <f t="shared" si="4"/>
        <v>45</v>
      </c>
      <c r="T27" s="71"/>
      <c r="U27" s="75"/>
      <c r="V27" s="75"/>
      <c r="W27" s="78"/>
      <c r="X27" s="80"/>
    </row>
    <row r="28" spans="1:24" x14ac:dyDescent="0.25">
      <c r="A28" s="82" t="s">
        <v>15</v>
      </c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4"/>
      <c r="S28" s="15">
        <f>SUM(S21:S27)</f>
        <v>495</v>
      </c>
      <c r="T28" s="72"/>
      <c r="U28" s="24"/>
      <c r="V28" s="24"/>
      <c r="W28" s="25"/>
      <c r="X28" s="81"/>
    </row>
    <row r="29" spans="1:24" ht="15.75" customHeight="1" x14ac:dyDescent="0.25">
      <c r="A29" s="76">
        <v>3</v>
      </c>
      <c r="B29" s="76">
        <v>10219</v>
      </c>
      <c r="C29" s="85" t="s">
        <v>66</v>
      </c>
      <c r="D29" s="88" t="s">
        <v>67</v>
      </c>
      <c r="E29" s="70" t="s">
        <v>68</v>
      </c>
      <c r="F29" s="22" t="s">
        <v>59</v>
      </c>
      <c r="G29" s="23">
        <v>841020</v>
      </c>
      <c r="H29" s="17">
        <v>3</v>
      </c>
      <c r="I29" s="17">
        <v>30</v>
      </c>
      <c r="J29" s="23">
        <v>30</v>
      </c>
      <c r="K29" s="23">
        <f>I29+J29/2</f>
        <v>45</v>
      </c>
      <c r="L29" s="23">
        <f>K29/(I29+J29)</f>
        <v>0.75</v>
      </c>
      <c r="M29" s="23">
        <v>3</v>
      </c>
      <c r="N29" s="23">
        <v>3</v>
      </c>
      <c r="O29" s="23">
        <v>3</v>
      </c>
      <c r="P29" s="23">
        <v>3</v>
      </c>
      <c r="Q29" s="23"/>
      <c r="R29" s="23"/>
      <c r="S29" s="23">
        <f>I29*M29+J29*N29/2</f>
        <v>135</v>
      </c>
      <c r="T29" s="70" t="s">
        <v>69</v>
      </c>
      <c r="U29" s="73">
        <f>SUM(S29:S33)</f>
        <v>630</v>
      </c>
      <c r="V29" s="73">
        <f>70+53*3</f>
        <v>229</v>
      </c>
      <c r="W29" s="76">
        <f>SUM(U29:V33)</f>
        <v>859</v>
      </c>
      <c r="X29" s="79">
        <f>SUM(W29:W33)</f>
        <v>859</v>
      </c>
    </row>
    <row r="30" spans="1:24" x14ac:dyDescent="0.25">
      <c r="A30" s="77"/>
      <c r="B30" s="77"/>
      <c r="C30" s="86"/>
      <c r="D30" s="89"/>
      <c r="E30" s="71"/>
      <c r="F30" s="22" t="s">
        <v>50</v>
      </c>
      <c r="G30" s="23">
        <v>841309</v>
      </c>
      <c r="H30" s="17">
        <v>3</v>
      </c>
      <c r="I30" s="17">
        <v>45</v>
      </c>
      <c r="J30" s="23"/>
      <c r="K30" s="23">
        <f t="shared" ref="K30:K33" si="5">I30+J30/2</f>
        <v>45</v>
      </c>
      <c r="L30" s="23">
        <f t="shared" ref="L30:L33" si="6">K30/(I30+J30)</f>
        <v>1</v>
      </c>
      <c r="M30" s="23">
        <v>3</v>
      </c>
      <c r="N30" s="23"/>
      <c r="O30" s="23">
        <v>3</v>
      </c>
      <c r="P30" s="23"/>
      <c r="Q30" s="23"/>
      <c r="R30" s="23"/>
      <c r="S30" s="23">
        <f t="shared" ref="S30:S33" si="7">I30*M30+J30*N30/2</f>
        <v>135</v>
      </c>
      <c r="T30" s="71"/>
      <c r="U30" s="74"/>
      <c r="V30" s="74"/>
      <c r="W30" s="77"/>
      <c r="X30" s="80"/>
    </row>
    <row r="31" spans="1:24" x14ac:dyDescent="0.25">
      <c r="A31" s="77"/>
      <c r="B31" s="77"/>
      <c r="C31" s="86"/>
      <c r="D31" s="89"/>
      <c r="E31" s="71"/>
      <c r="F31" s="22" t="s">
        <v>64</v>
      </c>
      <c r="G31" s="23">
        <v>841040</v>
      </c>
      <c r="H31" s="17">
        <v>3</v>
      </c>
      <c r="I31" s="17">
        <v>30</v>
      </c>
      <c r="J31" s="23">
        <v>30</v>
      </c>
      <c r="K31" s="23">
        <f t="shared" si="5"/>
        <v>45</v>
      </c>
      <c r="L31" s="23">
        <f t="shared" si="6"/>
        <v>0.75</v>
      </c>
      <c r="M31" s="23">
        <v>2</v>
      </c>
      <c r="N31" s="23">
        <v>2</v>
      </c>
      <c r="O31" s="23"/>
      <c r="P31" s="23"/>
      <c r="Q31" s="23">
        <v>2</v>
      </c>
      <c r="R31" s="23">
        <v>2</v>
      </c>
      <c r="S31" s="23">
        <f t="shared" si="7"/>
        <v>90</v>
      </c>
      <c r="T31" s="71"/>
      <c r="U31" s="74"/>
      <c r="V31" s="74"/>
      <c r="W31" s="77"/>
      <c r="X31" s="80"/>
    </row>
    <row r="32" spans="1:24" x14ac:dyDescent="0.25">
      <c r="A32" s="77"/>
      <c r="B32" s="77"/>
      <c r="C32" s="86"/>
      <c r="D32" s="89"/>
      <c r="E32" s="71"/>
      <c r="F32" s="22" t="s">
        <v>54</v>
      </c>
      <c r="G32" s="23">
        <v>841070</v>
      </c>
      <c r="H32" s="17">
        <v>6</v>
      </c>
      <c r="I32" s="17"/>
      <c r="J32" s="23">
        <v>0</v>
      </c>
      <c r="K32" s="23">
        <v>90</v>
      </c>
      <c r="L32" s="23">
        <v>1</v>
      </c>
      <c r="M32" s="23">
        <v>1</v>
      </c>
      <c r="N32" s="23"/>
      <c r="O32" s="23"/>
      <c r="P32" s="23"/>
      <c r="Q32" s="23">
        <v>1</v>
      </c>
      <c r="R32" s="23">
        <v>1</v>
      </c>
      <c r="S32" s="23">
        <v>90</v>
      </c>
      <c r="T32" s="71"/>
      <c r="U32" s="74"/>
      <c r="V32" s="74"/>
      <c r="W32" s="77"/>
      <c r="X32" s="80"/>
    </row>
    <row r="33" spans="1:24" x14ac:dyDescent="0.25">
      <c r="A33" s="78"/>
      <c r="B33" s="78"/>
      <c r="C33" s="87"/>
      <c r="D33" s="90"/>
      <c r="E33" s="72"/>
      <c r="F33" s="22" t="s">
        <v>70</v>
      </c>
      <c r="G33" s="23">
        <v>833070</v>
      </c>
      <c r="H33" s="17">
        <v>2</v>
      </c>
      <c r="I33" s="17">
        <v>30</v>
      </c>
      <c r="J33" s="23">
        <v>30</v>
      </c>
      <c r="K33" s="23">
        <f t="shared" si="5"/>
        <v>45</v>
      </c>
      <c r="L33" s="23">
        <f t="shared" si="6"/>
        <v>0.75</v>
      </c>
      <c r="M33" s="23">
        <v>4</v>
      </c>
      <c r="N33" s="23">
        <v>4</v>
      </c>
      <c r="O33" s="23"/>
      <c r="P33" s="23"/>
      <c r="Q33" s="23">
        <v>4</v>
      </c>
      <c r="R33" s="23">
        <v>4</v>
      </c>
      <c r="S33" s="23">
        <f t="shared" si="7"/>
        <v>180</v>
      </c>
      <c r="T33" s="71"/>
      <c r="U33" s="75"/>
      <c r="V33" s="75"/>
      <c r="W33" s="78"/>
      <c r="X33" s="80"/>
    </row>
    <row r="34" spans="1:24" x14ac:dyDescent="0.25">
      <c r="A34" s="82" t="s">
        <v>15</v>
      </c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4"/>
      <c r="S34" s="15">
        <f>SUM(S29:S33)</f>
        <v>630</v>
      </c>
      <c r="T34" s="72"/>
      <c r="U34" s="24"/>
      <c r="V34" s="24"/>
      <c r="W34" s="25"/>
      <c r="X34" s="81"/>
    </row>
    <row r="35" spans="1:24" ht="36" customHeight="1" x14ac:dyDescent="0.25">
      <c r="A35" s="76">
        <v>4</v>
      </c>
      <c r="B35" s="76">
        <v>10600</v>
      </c>
      <c r="C35" s="85" t="s">
        <v>71</v>
      </c>
      <c r="D35" s="88" t="s">
        <v>72</v>
      </c>
      <c r="E35" s="70" t="s">
        <v>73</v>
      </c>
      <c r="F35" s="22" t="s">
        <v>61</v>
      </c>
      <c r="G35" s="23">
        <v>841073</v>
      </c>
      <c r="H35" s="17">
        <v>4</v>
      </c>
      <c r="I35" s="17">
        <v>60</v>
      </c>
      <c r="J35" s="23"/>
      <c r="K35" s="23">
        <f>I35+J35/2</f>
        <v>60</v>
      </c>
      <c r="L35" s="23">
        <f>K35/(I35+J35)</f>
        <v>1</v>
      </c>
      <c r="M35" s="23">
        <v>1</v>
      </c>
      <c r="N35" s="23"/>
      <c r="O35" s="23">
        <v>1</v>
      </c>
      <c r="P35" s="23"/>
      <c r="Q35" s="23"/>
      <c r="R35" s="23"/>
      <c r="S35" s="23">
        <f>I35*M35+J35*N35/2</f>
        <v>60</v>
      </c>
      <c r="T35" s="70" t="s">
        <v>74</v>
      </c>
      <c r="U35" s="73">
        <f>SUM(S35:S37)</f>
        <v>285</v>
      </c>
      <c r="V35" s="73">
        <f>70+53+53</f>
        <v>176</v>
      </c>
      <c r="W35" s="76">
        <f>SUM(U35:V37)</f>
        <v>461</v>
      </c>
      <c r="X35" s="79">
        <f>SUM(W35:W37)</f>
        <v>461</v>
      </c>
    </row>
    <row r="36" spans="1:24" ht="35.1" customHeight="1" x14ac:dyDescent="0.25">
      <c r="A36" s="77"/>
      <c r="B36" s="77"/>
      <c r="C36" s="86"/>
      <c r="D36" s="89"/>
      <c r="E36" s="71"/>
      <c r="F36" s="22" t="s">
        <v>75</v>
      </c>
      <c r="G36" s="23">
        <v>841106</v>
      </c>
      <c r="H36" s="17">
        <v>3</v>
      </c>
      <c r="I36" s="17">
        <v>45</v>
      </c>
      <c r="J36" s="23"/>
      <c r="K36" s="23">
        <f t="shared" ref="K36" si="8">I36+J36/2</f>
        <v>45</v>
      </c>
      <c r="L36" s="23">
        <f t="shared" ref="L36" si="9">K36/(I36+J36)</f>
        <v>1</v>
      </c>
      <c r="M36" s="23">
        <v>3</v>
      </c>
      <c r="N36" s="23"/>
      <c r="O36" s="23">
        <v>3</v>
      </c>
      <c r="P36" s="23"/>
      <c r="Q36" s="23"/>
      <c r="R36" s="23"/>
      <c r="S36" s="23">
        <f>I36*M36+J36*N36/2</f>
        <v>135</v>
      </c>
      <c r="T36" s="71"/>
      <c r="U36" s="74"/>
      <c r="V36" s="74"/>
      <c r="W36" s="77"/>
      <c r="X36" s="80"/>
    </row>
    <row r="37" spans="1:24" ht="33.75" customHeight="1" x14ac:dyDescent="0.25">
      <c r="A37" s="78"/>
      <c r="B37" s="78"/>
      <c r="C37" s="87"/>
      <c r="D37" s="90"/>
      <c r="E37" s="72"/>
      <c r="F37" s="22" t="s">
        <v>54</v>
      </c>
      <c r="G37" s="23">
        <v>841070</v>
      </c>
      <c r="H37" s="17">
        <v>6</v>
      </c>
      <c r="I37" s="17"/>
      <c r="J37" s="23"/>
      <c r="K37" s="23">
        <v>90</v>
      </c>
      <c r="L37" s="23">
        <v>1</v>
      </c>
      <c r="M37" s="23">
        <v>1</v>
      </c>
      <c r="N37" s="23"/>
      <c r="O37" s="23"/>
      <c r="P37" s="23"/>
      <c r="Q37" s="23">
        <v>1</v>
      </c>
      <c r="R37" s="23"/>
      <c r="S37" s="23">
        <v>90</v>
      </c>
      <c r="T37" s="71"/>
      <c r="U37" s="74"/>
      <c r="V37" s="74"/>
      <c r="W37" s="77"/>
      <c r="X37" s="80"/>
    </row>
    <row r="38" spans="1:24" x14ac:dyDescent="0.25">
      <c r="A38" s="82" t="s">
        <v>15</v>
      </c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4"/>
      <c r="S38" s="15">
        <f>SUM(S35:S37)</f>
        <v>285</v>
      </c>
      <c r="T38" s="72"/>
      <c r="U38" s="24"/>
      <c r="V38" s="24"/>
      <c r="W38" s="25"/>
      <c r="X38" s="81"/>
    </row>
    <row r="39" spans="1:24" ht="29.1" customHeight="1" x14ac:dyDescent="0.25">
      <c r="A39" s="76">
        <v>5</v>
      </c>
      <c r="B39" s="76">
        <v>10228</v>
      </c>
      <c r="C39" s="85" t="s">
        <v>76</v>
      </c>
      <c r="D39" s="88" t="s">
        <v>77</v>
      </c>
      <c r="E39" s="70" t="s">
        <v>78</v>
      </c>
      <c r="F39" s="22" t="s">
        <v>55</v>
      </c>
      <c r="G39" s="23">
        <v>841109</v>
      </c>
      <c r="H39" s="17">
        <v>4</v>
      </c>
      <c r="I39" s="17">
        <v>45</v>
      </c>
      <c r="J39" s="23">
        <v>30</v>
      </c>
      <c r="K39" s="23">
        <f>I39+J39/2</f>
        <v>60</v>
      </c>
      <c r="L39" s="23">
        <f>K39/(I39+J39)</f>
        <v>0.8</v>
      </c>
      <c r="M39" s="23">
        <v>3</v>
      </c>
      <c r="N39" s="23">
        <v>3</v>
      </c>
      <c r="O39" s="23"/>
      <c r="P39" s="23"/>
      <c r="Q39" s="23">
        <v>3</v>
      </c>
      <c r="R39" s="23">
        <v>3</v>
      </c>
      <c r="S39" s="23">
        <f>I39*M39+J39*N39/2</f>
        <v>180</v>
      </c>
      <c r="T39" s="70" t="s">
        <v>79</v>
      </c>
      <c r="U39" s="73">
        <f>SUM(S39:S41)</f>
        <v>405</v>
      </c>
      <c r="V39" s="73">
        <f>70+53+53</f>
        <v>176</v>
      </c>
      <c r="W39" s="76">
        <f>SUM(U39:V41)</f>
        <v>581</v>
      </c>
      <c r="X39" s="79">
        <f>SUM(W39:W41)</f>
        <v>581</v>
      </c>
    </row>
    <row r="40" spans="1:24" ht="24" customHeight="1" x14ac:dyDescent="0.25">
      <c r="A40" s="77"/>
      <c r="B40" s="77"/>
      <c r="C40" s="86"/>
      <c r="D40" s="89"/>
      <c r="E40" s="71"/>
      <c r="F40" s="22" t="s">
        <v>64</v>
      </c>
      <c r="G40" s="23">
        <v>841040</v>
      </c>
      <c r="H40" s="17">
        <v>3</v>
      </c>
      <c r="I40" s="17">
        <v>30</v>
      </c>
      <c r="J40" s="23">
        <v>30</v>
      </c>
      <c r="K40" s="23">
        <f t="shared" ref="K40" si="10">I40+J40/2</f>
        <v>45</v>
      </c>
      <c r="L40" s="23">
        <f t="shared" ref="L40" si="11">K40/(I40+J40)</f>
        <v>0.75</v>
      </c>
      <c r="M40" s="23">
        <v>3</v>
      </c>
      <c r="N40" s="23">
        <v>3</v>
      </c>
      <c r="O40" s="23"/>
      <c r="P40" s="23"/>
      <c r="Q40" s="23">
        <v>3</v>
      </c>
      <c r="R40" s="23">
        <v>3</v>
      </c>
      <c r="S40" s="23">
        <f t="shared" ref="S40" si="12">I40*M40+J40*N40/2</f>
        <v>135</v>
      </c>
      <c r="T40" s="71"/>
      <c r="U40" s="74"/>
      <c r="V40" s="74"/>
      <c r="W40" s="77"/>
      <c r="X40" s="80"/>
    </row>
    <row r="41" spans="1:24" ht="24" customHeight="1" x14ac:dyDescent="0.25">
      <c r="A41" s="78"/>
      <c r="B41" s="78"/>
      <c r="C41" s="87"/>
      <c r="D41" s="90"/>
      <c r="E41" s="72"/>
      <c r="F41" s="22" t="s">
        <v>54</v>
      </c>
      <c r="G41" s="23">
        <v>841070</v>
      </c>
      <c r="H41" s="17">
        <v>6</v>
      </c>
      <c r="I41" s="17"/>
      <c r="J41" s="23">
        <v>0</v>
      </c>
      <c r="K41" s="23">
        <v>90</v>
      </c>
      <c r="L41" s="23">
        <v>1</v>
      </c>
      <c r="M41" s="23">
        <v>1</v>
      </c>
      <c r="N41" s="23"/>
      <c r="O41" s="23"/>
      <c r="P41" s="23"/>
      <c r="Q41" s="23">
        <v>1</v>
      </c>
      <c r="R41" s="23"/>
      <c r="S41" s="23">
        <v>90</v>
      </c>
      <c r="T41" s="71"/>
      <c r="U41" s="75"/>
      <c r="V41" s="75"/>
      <c r="W41" s="78"/>
      <c r="X41" s="80"/>
    </row>
    <row r="42" spans="1:24" x14ac:dyDescent="0.25">
      <c r="A42" s="82" t="s">
        <v>15</v>
      </c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4"/>
      <c r="S42" s="15">
        <f>SUM(S39:S41)</f>
        <v>405</v>
      </c>
      <c r="T42" s="72"/>
      <c r="U42" s="24"/>
      <c r="V42" s="24"/>
      <c r="W42" s="25"/>
      <c r="X42" s="81"/>
    </row>
    <row r="43" spans="1:24" ht="27" customHeight="1" x14ac:dyDescent="0.25">
      <c r="A43" s="76">
        <v>6</v>
      </c>
      <c r="B43" s="76">
        <v>10218</v>
      </c>
      <c r="C43" s="85" t="s">
        <v>80</v>
      </c>
      <c r="D43" s="88" t="s">
        <v>81</v>
      </c>
      <c r="E43" s="70" t="s">
        <v>82</v>
      </c>
      <c r="F43" s="22" t="s">
        <v>62</v>
      </c>
      <c r="G43" s="23">
        <v>841108</v>
      </c>
      <c r="H43" s="17">
        <v>4</v>
      </c>
      <c r="I43" s="17">
        <v>45</v>
      </c>
      <c r="J43" s="23">
        <v>30</v>
      </c>
      <c r="K43" s="23">
        <f>I43+J43/2</f>
        <v>60</v>
      </c>
      <c r="L43" s="23">
        <f>K43/(I43+J43)</f>
        <v>0.8</v>
      </c>
      <c r="M43" s="23">
        <v>2</v>
      </c>
      <c r="N43" s="23">
        <v>2</v>
      </c>
      <c r="O43" s="23">
        <v>2</v>
      </c>
      <c r="P43" s="23">
        <v>2</v>
      </c>
      <c r="Q43" s="23"/>
      <c r="R43" s="23"/>
      <c r="S43" s="23">
        <f>I43*M43+J43*N43/2</f>
        <v>120</v>
      </c>
      <c r="T43" s="70" t="s">
        <v>83</v>
      </c>
      <c r="U43" s="73">
        <f>SUM(S43:S45)</f>
        <v>375</v>
      </c>
      <c r="V43" s="73">
        <f>53+53</f>
        <v>106</v>
      </c>
      <c r="W43" s="76">
        <f>SUM(U43:V45)</f>
        <v>481</v>
      </c>
      <c r="X43" s="79">
        <f>SUM(W43:W45)</f>
        <v>481</v>
      </c>
    </row>
    <row r="44" spans="1:24" ht="26.1" customHeight="1" x14ac:dyDescent="0.25">
      <c r="A44" s="77"/>
      <c r="B44" s="77"/>
      <c r="C44" s="86"/>
      <c r="D44" s="89"/>
      <c r="E44" s="71"/>
      <c r="F44" s="22" t="s">
        <v>84</v>
      </c>
      <c r="G44" s="23">
        <v>841110</v>
      </c>
      <c r="H44" s="17">
        <v>4</v>
      </c>
      <c r="I44" s="17">
        <v>45</v>
      </c>
      <c r="J44" s="23">
        <v>30</v>
      </c>
      <c r="K44" s="23">
        <f t="shared" ref="K44:K45" si="13">I44+J44/2</f>
        <v>60</v>
      </c>
      <c r="L44" s="23">
        <f t="shared" ref="L44:L45" si="14">K44/(I44+J44)</f>
        <v>0.8</v>
      </c>
      <c r="M44" s="23">
        <v>2</v>
      </c>
      <c r="N44" s="23">
        <v>2</v>
      </c>
      <c r="O44" s="23">
        <v>2</v>
      </c>
      <c r="P44" s="23">
        <v>2</v>
      </c>
      <c r="Q44" s="23"/>
      <c r="R44" s="23"/>
      <c r="S44" s="23">
        <f t="shared" ref="S44:S45" si="15">I44*M44+J44*N44/2</f>
        <v>120</v>
      </c>
      <c r="T44" s="71"/>
      <c r="U44" s="74"/>
      <c r="V44" s="74"/>
      <c r="W44" s="77"/>
      <c r="X44" s="80"/>
    </row>
    <row r="45" spans="1:24" ht="26.1" customHeight="1" x14ac:dyDescent="0.25">
      <c r="A45" s="78"/>
      <c r="B45" s="78"/>
      <c r="C45" s="87"/>
      <c r="D45" s="90"/>
      <c r="E45" s="72"/>
      <c r="F45" s="22" t="s">
        <v>53</v>
      </c>
      <c r="G45" s="23">
        <v>841310</v>
      </c>
      <c r="H45" s="17">
        <v>3</v>
      </c>
      <c r="I45" s="17">
        <v>45</v>
      </c>
      <c r="J45" s="23"/>
      <c r="K45" s="23">
        <f t="shared" si="13"/>
        <v>45</v>
      </c>
      <c r="L45" s="23">
        <f t="shared" si="14"/>
        <v>1</v>
      </c>
      <c r="M45" s="23">
        <v>3</v>
      </c>
      <c r="N45" s="23"/>
      <c r="O45" s="23"/>
      <c r="P45" s="23"/>
      <c r="Q45" s="23">
        <v>3</v>
      </c>
      <c r="R45" s="23"/>
      <c r="S45" s="23">
        <f t="shared" si="15"/>
        <v>135</v>
      </c>
      <c r="T45" s="71"/>
      <c r="U45" s="75"/>
      <c r="V45" s="75"/>
      <c r="W45" s="78"/>
      <c r="X45" s="80"/>
    </row>
    <row r="46" spans="1:24" x14ac:dyDescent="0.25">
      <c r="A46" s="82" t="s">
        <v>15</v>
      </c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4"/>
      <c r="S46" s="15">
        <f>SUM(S43:S45)</f>
        <v>375</v>
      </c>
      <c r="T46" s="72"/>
      <c r="U46" s="24"/>
      <c r="V46" s="24"/>
      <c r="W46" s="25"/>
      <c r="X46" s="81"/>
    </row>
    <row r="47" spans="1:24" ht="18.75" customHeight="1" x14ac:dyDescent="0.25">
      <c r="A47" s="76">
        <v>7</v>
      </c>
      <c r="B47" s="76">
        <v>11216</v>
      </c>
      <c r="C47" s="85" t="s">
        <v>85</v>
      </c>
      <c r="D47" s="88" t="s">
        <v>86</v>
      </c>
      <c r="E47" s="70" t="s">
        <v>78</v>
      </c>
      <c r="F47" s="22" t="s">
        <v>59</v>
      </c>
      <c r="G47" s="23">
        <v>841020</v>
      </c>
      <c r="H47" s="17">
        <v>3</v>
      </c>
      <c r="I47" s="17">
        <v>30</v>
      </c>
      <c r="J47" s="23">
        <v>30</v>
      </c>
      <c r="K47" s="23">
        <f>I47+J47/2</f>
        <v>45</v>
      </c>
      <c r="L47" s="23">
        <f>K47/(I47+J47)</f>
        <v>0.75</v>
      </c>
      <c r="M47" s="23">
        <v>3</v>
      </c>
      <c r="N47" s="23">
        <v>3</v>
      </c>
      <c r="O47" s="23">
        <v>3</v>
      </c>
      <c r="P47" s="23">
        <v>3</v>
      </c>
      <c r="Q47" s="23"/>
      <c r="R47" s="23"/>
      <c r="S47" s="23">
        <f>I47*M47+J47*N47/2</f>
        <v>135</v>
      </c>
      <c r="T47" s="70" t="s">
        <v>87</v>
      </c>
      <c r="U47" s="73">
        <f>SUM(S47:S52)</f>
        <v>630</v>
      </c>
      <c r="V47" s="73">
        <f>53*3</f>
        <v>159</v>
      </c>
      <c r="W47" s="76">
        <f>SUM(U47:V52)</f>
        <v>789</v>
      </c>
      <c r="X47" s="79">
        <f>SUM(W47:W52)</f>
        <v>789</v>
      </c>
    </row>
    <row r="48" spans="1:24" ht="18" customHeight="1" x14ac:dyDescent="0.25">
      <c r="A48" s="77"/>
      <c r="B48" s="77"/>
      <c r="C48" s="86"/>
      <c r="D48" s="89"/>
      <c r="E48" s="71"/>
      <c r="F48" s="22" t="s">
        <v>50</v>
      </c>
      <c r="G48" s="23">
        <v>841309</v>
      </c>
      <c r="H48" s="17">
        <v>3</v>
      </c>
      <c r="I48" s="17">
        <v>45</v>
      </c>
      <c r="J48" s="23"/>
      <c r="K48" s="23">
        <f t="shared" ref="K48:K58" si="16">I48+J48/2</f>
        <v>45</v>
      </c>
      <c r="L48" s="23">
        <f t="shared" ref="L48:L52" si="17">K48/(I48+J48)</f>
        <v>1</v>
      </c>
      <c r="M48" s="23">
        <v>2</v>
      </c>
      <c r="N48" s="23"/>
      <c r="O48" s="23">
        <v>2</v>
      </c>
      <c r="P48" s="23"/>
      <c r="Q48" s="23"/>
      <c r="R48" s="23"/>
      <c r="S48" s="23">
        <f t="shared" ref="S48:S52" si="18">I48*M48+J48*N48/2</f>
        <v>90</v>
      </c>
      <c r="T48" s="71"/>
      <c r="U48" s="74"/>
      <c r="V48" s="74"/>
      <c r="W48" s="77"/>
      <c r="X48" s="80"/>
    </row>
    <row r="49" spans="1:24" ht="18.75" customHeight="1" x14ac:dyDescent="0.25">
      <c r="A49" s="77"/>
      <c r="B49" s="77"/>
      <c r="C49" s="86"/>
      <c r="D49" s="89"/>
      <c r="E49" s="71"/>
      <c r="F49" s="22" t="s">
        <v>88</v>
      </c>
      <c r="G49" s="23">
        <v>841048</v>
      </c>
      <c r="H49" s="17">
        <v>4</v>
      </c>
      <c r="I49" s="17">
        <v>45</v>
      </c>
      <c r="J49" s="23">
        <v>30</v>
      </c>
      <c r="K49" s="23">
        <f t="shared" si="16"/>
        <v>60</v>
      </c>
      <c r="L49" s="23">
        <f t="shared" si="17"/>
        <v>0.8</v>
      </c>
      <c r="M49" s="23">
        <v>3</v>
      </c>
      <c r="N49" s="23">
        <v>3</v>
      </c>
      <c r="O49" s="23">
        <v>1</v>
      </c>
      <c r="P49" s="23">
        <v>1</v>
      </c>
      <c r="Q49" s="23">
        <v>2</v>
      </c>
      <c r="R49" s="23">
        <v>2</v>
      </c>
      <c r="S49" s="23">
        <f t="shared" si="18"/>
        <v>180</v>
      </c>
      <c r="T49" s="71"/>
      <c r="U49" s="74"/>
      <c r="V49" s="74"/>
      <c r="W49" s="77"/>
      <c r="X49" s="80"/>
    </row>
    <row r="50" spans="1:24" ht="18.75" customHeight="1" x14ac:dyDescent="0.25">
      <c r="A50" s="77"/>
      <c r="B50" s="77"/>
      <c r="C50" s="86"/>
      <c r="D50" s="89"/>
      <c r="E50" s="71"/>
      <c r="F50" s="22" t="s">
        <v>89</v>
      </c>
      <c r="G50" s="23">
        <v>841048</v>
      </c>
      <c r="H50" s="17">
        <v>4</v>
      </c>
      <c r="I50" s="17">
        <v>30</v>
      </c>
      <c r="J50" s="23">
        <v>30</v>
      </c>
      <c r="K50" s="23">
        <f t="shared" si="16"/>
        <v>45</v>
      </c>
      <c r="L50" s="23">
        <f>K50/(I50+J50)</f>
        <v>0.75</v>
      </c>
      <c r="M50" s="23">
        <v>1</v>
      </c>
      <c r="N50" s="23">
        <v>1</v>
      </c>
      <c r="O50" s="23">
        <v>1</v>
      </c>
      <c r="P50" s="23">
        <v>1</v>
      </c>
      <c r="Q50" s="23"/>
      <c r="R50" s="23"/>
      <c r="S50" s="23">
        <f>I50*M50+J50*N50/2</f>
        <v>45</v>
      </c>
      <c r="T50" s="71"/>
      <c r="U50" s="74"/>
      <c r="V50" s="74"/>
      <c r="W50" s="77"/>
      <c r="X50" s="80"/>
    </row>
    <row r="51" spans="1:24" ht="18" customHeight="1" x14ac:dyDescent="0.25">
      <c r="A51" s="77"/>
      <c r="B51" s="77"/>
      <c r="C51" s="86"/>
      <c r="D51" s="89"/>
      <c r="E51" s="71"/>
      <c r="F51" s="22" t="s">
        <v>90</v>
      </c>
      <c r="G51" s="23">
        <v>868001</v>
      </c>
      <c r="H51" s="17">
        <v>2</v>
      </c>
      <c r="I51" s="17">
        <v>30</v>
      </c>
      <c r="J51" s="23"/>
      <c r="K51" s="23">
        <f t="shared" si="16"/>
        <v>30</v>
      </c>
      <c r="L51" s="23">
        <f t="shared" si="17"/>
        <v>1</v>
      </c>
      <c r="M51" s="23">
        <v>3</v>
      </c>
      <c r="N51" s="23"/>
      <c r="O51" s="23"/>
      <c r="P51" s="23"/>
      <c r="Q51" s="23">
        <v>3</v>
      </c>
      <c r="R51" s="23"/>
      <c r="S51" s="23">
        <f t="shared" si="18"/>
        <v>90</v>
      </c>
      <c r="T51" s="71"/>
      <c r="U51" s="74"/>
      <c r="V51" s="74"/>
      <c r="W51" s="77"/>
      <c r="X51" s="80"/>
    </row>
    <row r="52" spans="1:24" ht="18" customHeight="1" x14ac:dyDescent="0.25">
      <c r="A52" s="78"/>
      <c r="B52" s="78"/>
      <c r="C52" s="87"/>
      <c r="D52" s="90"/>
      <c r="E52" s="72"/>
      <c r="F52" s="22" t="s">
        <v>70</v>
      </c>
      <c r="G52" s="23">
        <v>833070</v>
      </c>
      <c r="H52" s="17">
        <v>2</v>
      </c>
      <c r="I52" s="17">
        <v>30</v>
      </c>
      <c r="J52" s="23"/>
      <c r="K52" s="23">
        <f t="shared" si="16"/>
        <v>30</v>
      </c>
      <c r="L52" s="23">
        <f t="shared" si="17"/>
        <v>1</v>
      </c>
      <c r="M52" s="23">
        <v>3</v>
      </c>
      <c r="N52" s="23"/>
      <c r="O52" s="23"/>
      <c r="P52" s="23"/>
      <c r="Q52" s="23">
        <v>3</v>
      </c>
      <c r="R52" s="23"/>
      <c r="S52" s="23">
        <f t="shared" si="18"/>
        <v>90</v>
      </c>
      <c r="T52" s="71"/>
      <c r="U52" s="75"/>
      <c r="V52" s="75"/>
      <c r="W52" s="78"/>
      <c r="X52" s="80"/>
    </row>
    <row r="53" spans="1:24" ht="18" customHeight="1" x14ac:dyDescent="0.25">
      <c r="A53" s="82" t="s">
        <v>15</v>
      </c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4"/>
      <c r="S53" s="15">
        <f>SUM(S47:S52)</f>
        <v>630</v>
      </c>
      <c r="T53" s="72"/>
      <c r="U53" s="24"/>
      <c r="V53" s="24"/>
      <c r="W53" s="25"/>
      <c r="X53" s="81"/>
    </row>
    <row r="54" spans="1:24" x14ac:dyDescent="0.25">
      <c r="A54" s="76">
        <v>8</v>
      </c>
      <c r="B54" s="76">
        <v>10222</v>
      </c>
      <c r="C54" s="85" t="s">
        <v>91</v>
      </c>
      <c r="D54" s="88" t="s">
        <v>92</v>
      </c>
      <c r="E54" s="70" t="s">
        <v>73</v>
      </c>
      <c r="F54" s="22" t="s">
        <v>55</v>
      </c>
      <c r="G54" s="23">
        <v>841109</v>
      </c>
      <c r="H54" s="17">
        <v>4</v>
      </c>
      <c r="I54" s="17">
        <v>45</v>
      </c>
      <c r="J54" s="23">
        <v>30</v>
      </c>
      <c r="K54" s="23">
        <f t="shared" si="16"/>
        <v>60</v>
      </c>
      <c r="L54" s="23">
        <f>K54/(I54+J54)</f>
        <v>0.8</v>
      </c>
      <c r="M54" s="23">
        <v>2</v>
      </c>
      <c r="N54" s="23">
        <v>2</v>
      </c>
      <c r="O54" s="23"/>
      <c r="P54" s="23"/>
      <c r="Q54" s="23">
        <v>2</v>
      </c>
      <c r="R54" s="23">
        <v>2</v>
      </c>
      <c r="S54" s="23">
        <f>I54*M54+J54*N54/2</f>
        <v>120</v>
      </c>
      <c r="T54" s="70"/>
      <c r="U54" s="73">
        <f>SUM(S54:S55)</f>
        <v>240</v>
      </c>
      <c r="V54" s="73">
        <v>0</v>
      </c>
      <c r="W54" s="76">
        <f>SUM(U54:V55)</f>
        <v>240</v>
      </c>
      <c r="X54" s="79">
        <f>SUM(W54:W55)</f>
        <v>240</v>
      </c>
    </row>
    <row r="55" spans="1:24" x14ac:dyDescent="0.25">
      <c r="A55" s="78"/>
      <c r="B55" s="78"/>
      <c r="C55" s="87"/>
      <c r="D55" s="90"/>
      <c r="E55" s="72"/>
      <c r="F55" s="22" t="s">
        <v>88</v>
      </c>
      <c r="G55" s="23">
        <v>841048</v>
      </c>
      <c r="H55" s="17">
        <v>4</v>
      </c>
      <c r="I55" s="17">
        <v>45</v>
      </c>
      <c r="J55" s="23">
        <v>30</v>
      </c>
      <c r="K55" s="23">
        <f t="shared" si="16"/>
        <v>60</v>
      </c>
      <c r="L55" s="23">
        <f t="shared" ref="L55" si="19">K55/(I55+J55)</f>
        <v>0.8</v>
      </c>
      <c r="M55" s="23">
        <v>2</v>
      </c>
      <c r="N55" s="23">
        <v>2</v>
      </c>
      <c r="O55" s="23"/>
      <c r="P55" s="23"/>
      <c r="Q55" s="23">
        <v>2</v>
      </c>
      <c r="R55" s="23">
        <v>2</v>
      </c>
      <c r="S55" s="23">
        <f t="shared" ref="S55" si="20">I55*M55+J55*N55/2</f>
        <v>120</v>
      </c>
      <c r="T55" s="71"/>
      <c r="U55" s="75"/>
      <c r="V55" s="75"/>
      <c r="W55" s="78"/>
      <c r="X55" s="80"/>
    </row>
    <row r="56" spans="1:24" x14ac:dyDescent="0.25">
      <c r="A56" s="82" t="s">
        <v>15</v>
      </c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4"/>
      <c r="S56" s="15">
        <f>SUM(S54:S55)</f>
        <v>240</v>
      </c>
      <c r="T56" s="72"/>
      <c r="U56" s="24"/>
      <c r="V56" s="24"/>
      <c r="W56" s="25"/>
      <c r="X56" s="81"/>
    </row>
    <row r="57" spans="1:24" ht="26.1" customHeight="1" x14ac:dyDescent="0.25">
      <c r="A57" s="76">
        <v>9</v>
      </c>
      <c r="B57" s="76">
        <v>10647</v>
      </c>
      <c r="C57" s="85" t="s">
        <v>93</v>
      </c>
      <c r="D57" s="88" t="s">
        <v>94</v>
      </c>
      <c r="E57" s="70" t="s">
        <v>95</v>
      </c>
      <c r="F57" s="22" t="s">
        <v>61</v>
      </c>
      <c r="G57" s="23">
        <v>841073</v>
      </c>
      <c r="H57" s="17">
        <v>4</v>
      </c>
      <c r="I57" s="17">
        <v>60</v>
      </c>
      <c r="J57" s="23"/>
      <c r="K57" s="23">
        <f t="shared" si="16"/>
        <v>60</v>
      </c>
      <c r="L57" s="23">
        <f>K57/(I57+J57)</f>
        <v>1</v>
      </c>
      <c r="M57" s="23">
        <v>1</v>
      </c>
      <c r="N57" s="23"/>
      <c r="O57" s="23">
        <v>1</v>
      </c>
      <c r="P57" s="23"/>
      <c r="Q57" s="23"/>
      <c r="R57" s="23"/>
      <c r="S57" s="23">
        <f>I57*M57+J57*N57/2</f>
        <v>60</v>
      </c>
      <c r="T57" s="70" t="s">
        <v>96</v>
      </c>
      <c r="U57" s="73">
        <f>SUM(S57:S59)</f>
        <v>285</v>
      </c>
      <c r="V57" s="73">
        <f>70+53+53</f>
        <v>176</v>
      </c>
      <c r="W57" s="76">
        <f>SUM(U57:V59)</f>
        <v>461</v>
      </c>
      <c r="X57" s="79">
        <f>SUM(W57:W59)</f>
        <v>461</v>
      </c>
    </row>
    <row r="58" spans="1:24" ht="26.1" customHeight="1" x14ac:dyDescent="0.25">
      <c r="A58" s="77"/>
      <c r="B58" s="77"/>
      <c r="C58" s="86"/>
      <c r="D58" s="89"/>
      <c r="E58" s="71"/>
      <c r="F58" s="22" t="s">
        <v>97</v>
      </c>
      <c r="G58" s="23">
        <v>841058</v>
      </c>
      <c r="H58" s="17">
        <v>3</v>
      </c>
      <c r="I58" s="17">
        <v>30</v>
      </c>
      <c r="J58" s="23">
        <v>30</v>
      </c>
      <c r="K58" s="23">
        <f t="shared" si="16"/>
        <v>45</v>
      </c>
      <c r="L58" s="23">
        <f t="shared" ref="L58" si="21">K58/(I58+J58)</f>
        <v>0.75</v>
      </c>
      <c r="M58" s="23">
        <v>3</v>
      </c>
      <c r="N58" s="23">
        <v>3</v>
      </c>
      <c r="O58" s="23"/>
      <c r="P58" s="23"/>
      <c r="Q58" s="23">
        <v>3</v>
      </c>
      <c r="R58" s="23">
        <v>3</v>
      </c>
      <c r="S58" s="23">
        <f t="shared" ref="S58" si="22">I58*M58+J58*N58/2</f>
        <v>135</v>
      </c>
      <c r="T58" s="71"/>
      <c r="U58" s="74"/>
      <c r="V58" s="74"/>
      <c r="W58" s="77"/>
      <c r="X58" s="80"/>
    </row>
    <row r="59" spans="1:24" ht="30" customHeight="1" x14ac:dyDescent="0.25">
      <c r="A59" s="78"/>
      <c r="B59" s="78"/>
      <c r="C59" s="87"/>
      <c r="D59" s="90"/>
      <c r="E59" s="72"/>
      <c r="F59" s="22" t="s">
        <v>54</v>
      </c>
      <c r="G59" s="23">
        <v>841070</v>
      </c>
      <c r="H59" s="17">
        <v>6</v>
      </c>
      <c r="I59" s="17"/>
      <c r="J59" s="23">
        <v>0</v>
      </c>
      <c r="K59" s="23">
        <v>90</v>
      </c>
      <c r="L59" s="23">
        <v>1</v>
      </c>
      <c r="M59" s="23">
        <v>1</v>
      </c>
      <c r="N59" s="23">
        <v>1</v>
      </c>
      <c r="O59" s="23"/>
      <c r="P59" s="23"/>
      <c r="Q59" s="23">
        <v>1</v>
      </c>
      <c r="R59" s="23">
        <v>1</v>
      </c>
      <c r="S59" s="23">
        <v>90</v>
      </c>
      <c r="T59" s="71"/>
      <c r="U59" s="75"/>
      <c r="V59" s="75"/>
      <c r="W59" s="78"/>
      <c r="X59" s="80"/>
    </row>
    <row r="60" spans="1:24" ht="30" customHeight="1" x14ac:dyDescent="0.25">
      <c r="A60" s="100" t="s">
        <v>15</v>
      </c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90"/>
      <c r="S60" s="15">
        <f>SUM(S57:S59)</f>
        <v>285</v>
      </c>
      <c r="T60" s="72"/>
      <c r="U60" s="24"/>
      <c r="V60" s="24"/>
      <c r="W60" s="25"/>
      <c r="X60" s="81"/>
    </row>
    <row r="61" spans="1:24" ht="35.1" customHeight="1" x14ac:dyDescent="0.25">
      <c r="A61" s="76">
        <v>10</v>
      </c>
      <c r="B61" s="76">
        <v>10227</v>
      </c>
      <c r="C61" s="85" t="s">
        <v>98</v>
      </c>
      <c r="D61" s="88" t="s">
        <v>99</v>
      </c>
      <c r="E61" s="70" t="s">
        <v>95</v>
      </c>
      <c r="F61" s="26" t="s">
        <v>100</v>
      </c>
      <c r="G61" s="27">
        <v>841044</v>
      </c>
      <c r="H61" s="28">
        <v>4</v>
      </c>
      <c r="I61" s="28">
        <v>45</v>
      </c>
      <c r="J61" s="27">
        <v>30</v>
      </c>
      <c r="K61" s="27">
        <f t="shared" ref="K61:K63" si="23">I61+J61/2</f>
        <v>60</v>
      </c>
      <c r="L61" s="27">
        <f>K61/(I61+J61)</f>
        <v>0.8</v>
      </c>
      <c r="M61" s="27">
        <v>3</v>
      </c>
      <c r="N61" s="27">
        <v>3</v>
      </c>
      <c r="O61" s="27">
        <v>3</v>
      </c>
      <c r="P61" s="27">
        <v>3</v>
      </c>
      <c r="Q61" s="27"/>
      <c r="R61" s="27"/>
      <c r="S61" s="27">
        <f>I61*M61+J61*N61/2</f>
        <v>180</v>
      </c>
      <c r="T61" s="70" t="s">
        <v>101</v>
      </c>
      <c r="U61" s="73">
        <f>SUM(S61:S64)</f>
        <v>390</v>
      </c>
      <c r="V61" s="73">
        <f>70+53+53</f>
        <v>176</v>
      </c>
      <c r="W61" s="76">
        <f>SUM(U61:V64)</f>
        <v>566</v>
      </c>
      <c r="X61" s="79">
        <f>SUM(W61:W64)</f>
        <v>566</v>
      </c>
    </row>
    <row r="62" spans="1:24" ht="35.1" customHeight="1" x14ac:dyDescent="0.25">
      <c r="A62" s="77"/>
      <c r="B62" s="77"/>
      <c r="C62" s="86"/>
      <c r="D62" s="89"/>
      <c r="E62" s="71"/>
      <c r="F62" s="26" t="s">
        <v>100</v>
      </c>
      <c r="G62" s="27">
        <v>841044</v>
      </c>
      <c r="H62" s="28">
        <v>4</v>
      </c>
      <c r="I62" s="28">
        <v>45</v>
      </c>
      <c r="J62" s="27">
        <v>30</v>
      </c>
      <c r="K62" s="27">
        <f t="shared" si="23"/>
        <v>60</v>
      </c>
      <c r="L62" s="27">
        <f t="shared" ref="L62" si="24">K62/(I62+J62)</f>
        <v>0.8</v>
      </c>
      <c r="M62" s="27">
        <v>2</v>
      </c>
      <c r="N62" s="27">
        <v>2</v>
      </c>
      <c r="O62" s="27">
        <v>2</v>
      </c>
      <c r="P62" s="27">
        <v>2</v>
      </c>
      <c r="Q62" s="27"/>
      <c r="R62" s="27"/>
      <c r="S62" s="27">
        <f t="shared" ref="S62" si="25">I62*M62+J62*N62/2</f>
        <v>120</v>
      </c>
      <c r="T62" s="71"/>
      <c r="U62" s="74"/>
      <c r="V62" s="74"/>
      <c r="W62" s="77"/>
      <c r="X62" s="80"/>
    </row>
    <row r="63" spans="1:24" ht="29.1" customHeight="1" x14ac:dyDescent="0.25">
      <c r="A63" s="77"/>
      <c r="B63" s="77"/>
      <c r="C63" s="86"/>
      <c r="D63" s="89"/>
      <c r="E63" s="71"/>
      <c r="F63" s="26" t="s">
        <v>102</v>
      </c>
      <c r="G63" s="27">
        <v>841107</v>
      </c>
      <c r="H63" s="28">
        <v>4</v>
      </c>
      <c r="I63" s="28">
        <v>45</v>
      </c>
      <c r="J63" s="27">
        <v>30</v>
      </c>
      <c r="K63" s="27">
        <f t="shared" si="23"/>
        <v>60</v>
      </c>
      <c r="L63" s="27">
        <f>K63/(I63+J63)</f>
        <v>0.8</v>
      </c>
      <c r="M63" s="27">
        <v>5</v>
      </c>
      <c r="N63" s="27">
        <v>5</v>
      </c>
      <c r="O63" s="27">
        <v>1</v>
      </c>
      <c r="P63" s="27">
        <v>1</v>
      </c>
      <c r="Q63" s="27">
        <v>4</v>
      </c>
      <c r="R63" s="27">
        <v>4</v>
      </c>
      <c r="S63" s="27" t="s">
        <v>103</v>
      </c>
      <c r="T63" s="71"/>
      <c r="U63" s="74"/>
      <c r="V63" s="74"/>
      <c r="W63" s="77"/>
      <c r="X63" s="80"/>
    </row>
    <row r="64" spans="1:24" ht="29.1" customHeight="1" x14ac:dyDescent="0.25">
      <c r="A64" s="78"/>
      <c r="B64" s="78"/>
      <c r="C64" s="87"/>
      <c r="D64" s="90"/>
      <c r="E64" s="72"/>
      <c r="F64" s="22" t="s">
        <v>54</v>
      </c>
      <c r="G64" s="23">
        <v>841070</v>
      </c>
      <c r="H64" s="17">
        <v>6</v>
      </c>
      <c r="I64" s="17"/>
      <c r="J64" s="23">
        <v>0</v>
      </c>
      <c r="K64" s="23">
        <v>90</v>
      </c>
      <c r="L64" s="29">
        <v>1</v>
      </c>
      <c r="M64" s="23">
        <v>1</v>
      </c>
      <c r="N64" s="23">
        <v>1</v>
      </c>
      <c r="O64" s="23"/>
      <c r="P64" s="23"/>
      <c r="Q64" s="23">
        <v>1</v>
      </c>
      <c r="R64" s="23">
        <v>1</v>
      </c>
      <c r="S64" s="29">
        <v>90</v>
      </c>
      <c r="T64" s="71"/>
      <c r="U64" s="75"/>
      <c r="V64" s="75"/>
      <c r="W64" s="78"/>
      <c r="X64" s="80"/>
    </row>
    <row r="65" spans="1:25" ht="29.1" customHeight="1" x14ac:dyDescent="0.25">
      <c r="A65" s="82" t="s">
        <v>15</v>
      </c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4"/>
      <c r="S65" s="15">
        <f>SUM(S61:S64)</f>
        <v>390</v>
      </c>
      <c r="T65" s="72"/>
      <c r="U65" s="24"/>
      <c r="V65" s="24"/>
      <c r="W65" s="25"/>
      <c r="X65" s="81"/>
    </row>
    <row r="66" spans="1:25" ht="45" customHeight="1" x14ac:dyDescent="0.25">
      <c r="A66" s="76">
        <v>11</v>
      </c>
      <c r="B66" s="76">
        <v>10989</v>
      </c>
      <c r="C66" s="85" t="s">
        <v>104</v>
      </c>
      <c r="D66" s="88" t="s">
        <v>105</v>
      </c>
      <c r="E66" s="70" t="s">
        <v>95</v>
      </c>
      <c r="F66" s="22" t="s">
        <v>106</v>
      </c>
      <c r="G66" s="23">
        <v>841068</v>
      </c>
      <c r="H66" s="17">
        <v>3</v>
      </c>
      <c r="I66" s="17">
        <v>30</v>
      </c>
      <c r="J66" s="23">
        <v>30</v>
      </c>
      <c r="K66" s="23">
        <f>I66+J66/2</f>
        <v>45</v>
      </c>
      <c r="L66" s="23">
        <f>K66/(I66+J66)</f>
        <v>0.75</v>
      </c>
      <c r="M66" s="23">
        <v>1</v>
      </c>
      <c r="N66" s="23">
        <v>1</v>
      </c>
      <c r="O66" s="23">
        <v>1</v>
      </c>
      <c r="P66" s="23">
        <v>1</v>
      </c>
      <c r="Q66" s="23"/>
      <c r="R66" s="23"/>
      <c r="S66" s="23">
        <f>I66*M66+J66*N66/2</f>
        <v>45</v>
      </c>
      <c r="T66" s="70" t="s">
        <v>107</v>
      </c>
      <c r="U66" s="97">
        <f>SUM(S66:S67)</f>
        <v>225</v>
      </c>
      <c r="V66" s="73">
        <f>53*3</f>
        <v>159</v>
      </c>
      <c r="W66" s="76">
        <f>SUM(U66:V67)</f>
        <v>384</v>
      </c>
      <c r="X66" s="93">
        <f>SUM(W66:W67)</f>
        <v>384</v>
      </c>
    </row>
    <row r="67" spans="1:25" ht="42" customHeight="1" x14ac:dyDescent="0.25">
      <c r="A67" s="78"/>
      <c r="B67" s="78"/>
      <c r="C67" s="87"/>
      <c r="D67" s="90"/>
      <c r="E67" s="72"/>
      <c r="F67" s="22" t="s">
        <v>55</v>
      </c>
      <c r="G67" s="23">
        <v>841109</v>
      </c>
      <c r="H67" s="17">
        <v>4</v>
      </c>
      <c r="I67" s="17">
        <v>45</v>
      </c>
      <c r="J67" s="23">
        <v>30</v>
      </c>
      <c r="K67" s="23">
        <f t="shared" ref="K67" si="26">I67+J67/2</f>
        <v>60</v>
      </c>
      <c r="L67" s="23">
        <f t="shared" ref="L67" si="27">K67/(I67+J67)</f>
        <v>0.8</v>
      </c>
      <c r="M67" s="23">
        <v>3</v>
      </c>
      <c r="N67" s="23">
        <v>3</v>
      </c>
      <c r="O67" s="23"/>
      <c r="P67" s="23"/>
      <c r="Q67" s="23">
        <v>3</v>
      </c>
      <c r="R67" s="23">
        <v>3</v>
      </c>
      <c r="S67" s="23">
        <f t="shared" ref="S67" si="28">I67*M67+J67*N67/2</f>
        <v>180</v>
      </c>
      <c r="T67" s="71"/>
      <c r="U67" s="98"/>
      <c r="V67" s="75"/>
      <c r="W67" s="78"/>
      <c r="X67" s="99"/>
    </row>
    <row r="68" spans="1:25" x14ac:dyDescent="0.25">
      <c r="A68" s="100" t="s">
        <v>15</v>
      </c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30">
        <f>SUM(S66:S67)</f>
        <v>225</v>
      </c>
      <c r="T68" s="72"/>
      <c r="U68" s="31"/>
      <c r="V68" s="31"/>
      <c r="W68" s="32"/>
      <c r="X68" s="96"/>
    </row>
    <row r="69" spans="1:25" x14ac:dyDescent="0.25">
      <c r="A69" s="76">
        <v>12</v>
      </c>
      <c r="B69" s="76">
        <v>11041</v>
      </c>
      <c r="C69" s="85" t="s">
        <v>108</v>
      </c>
      <c r="D69" s="88" t="s">
        <v>109</v>
      </c>
      <c r="E69" s="70" t="s">
        <v>110</v>
      </c>
      <c r="F69" s="91" t="s">
        <v>111</v>
      </c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3"/>
      <c r="Y69" s="33"/>
    </row>
    <row r="70" spans="1:25" x14ac:dyDescent="0.25">
      <c r="A70" s="78"/>
      <c r="B70" s="78"/>
      <c r="C70" s="87"/>
      <c r="D70" s="90"/>
      <c r="E70" s="72"/>
      <c r="F70" s="94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6"/>
      <c r="Y70" s="33"/>
    </row>
    <row r="71" spans="1:25" x14ac:dyDescent="0.25">
      <c r="A71" s="76">
        <v>13</v>
      </c>
      <c r="B71" s="76">
        <v>11299</v>
      </c>
      <c r="C71" s="85" t="s">
        <v>112</v>
      </c>
      <c r="D71" s="88" t="s">
        <v>113</v>
      </c>
      <c r="E71" s="70" t="s">
        <v>110</v>
      </c>
      <c r="F71" s="91" t="s">
        <v>111</v>
      </c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3"/>
      <c r="Y71" s="33"/>
    </row>
    <row r="72" spans="1:25" x14ac:dyDescent="0.25">
      <c r="A72" s="78"/>
      <c r="B72" s="78"/>
      <c r="C72" s="87"/>
      <c r="D72" s="90"/>
      <c r="E72" s="72"/>
      <c r="F72" s="94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6"/>
      <c r="Y72" s="33"/>
    </row>
    <row r="73" spans="1:25" ht="15.75" customHeight="1" x14ac:dyDescent="0.25">
      <c r="A73" s="76">
        <v>14</v>
      </c>
      <c r="B73" s="76">
        <v>10797</v>
      </c>
      <c r="C73" s="85" t="s">
        <v>114</v>
      </c>
      <c r="D73" s="88" t="s">
        <v>115</v>
      </c>
      <c r="E73" s="70" t="s">
        <v>68</v>
      </c>
      <c r="F73" s="22" t="s">
        <v>116</v>
      </c>
      <c r="G73" s="23">
        <v>841047</v>
      </c>
      <c r="H73" s="17">
        <v>4</v>
      </c>
      <c r="I73" s="17">
        <v>45</v>
      </c>
      <c r="J73" s="23">
        <v>30</v>
      </c>
      <c r="K73" s="23">
        <f>I73+J73/2</f>
        <v>60</v>
      </c>
      <c r="L73" s="23">
        <f>K73/(I73+J73)</f>
        <v>0.8</v>
      </c>
      <c r="M73" s="23">
        <v>2</v>
      </c>
      <c r="N73" s="23">
        <v>2</v>
      </c>
      <c r="O73" s="23">
        <v>2</v>
      </c>
      <c r="P73" s="23">
        <v>2</v>
      </c>
      <c r="Q73" s="23"/>
      <c r="R73" s="23"/>
      <c r="S73" s="23">
        <f>I73*M73+J73*N73/2</f>
        <v>120</v>
      </c>
      <c r="T73" s="70" t="s">
        <v>117</v>
      </c>
      <c r="U73" s="73">
        <f>SUM(S73:S75)</f>
        <v>285</v>
      </c>
      <c r="V73" s="73">
        <f>53*2</f>
        <v>106</v>
      </c>
      <c r="W73" s="76">
        <f>SUM(U73:V75)</f>
        <v>391</v>
      </c>
      <c r="X73" s="79">
        <f>SUM(W73:W75)</f>
        <v>391</v>
      </c>
    </row>
    <row r="74" spans="1:25" x14ac:dyDescent="0.25">
      <c r="A74" s="77"/>
      <c r="B74" s="77"/>
      <c r="C74" s="86"/>
      <c r="D74" s="89"/>
      <c r="E74" s="71"/>
      <c r="F74" s="22" t="s">
        <v>118</v>
      </c>
      <c r="G74" s="23">
        <v>841050</v>
      </c>
      <c r="H74" s="17">
        <v>3</v>
      </c>
      <c r="I74" s="17">
        <v>45</v>
      </c>
      <c r="J74" s="23">
        <v>30</v>
      </c>
      <c r="K74" s="23">
        <f t="shared" ref="K74:K75" si="29">I74+J74/2</f>
        <v>60</v>
      </c>
      <c r="L74" s="23">
        <f t="shared" ref="L74" si="30">K74/(I74+J74)</f>
        <v>0.8</v>
      </c>
      <c r="M74" s="23">
        <v>2</v>
      </c>
      <c r="N74" s="23">
        <v>2</v>
      </c>
      <c r="O74" s="23"/>
      <c r="P74" s="23"/>
      <c r="Q74" s="23">
        <v>2</v>
      </c>
      <c r="R74" s="23">
        <v>2</v>
      </c>
      <c r="S74" s="23">
        <f t="shared" ref="S74" si="31">I74*M74+J74*N74/2</f>
        <v>120</v>
      </c>
      <c r="T74" s="71"/>
      <c r="U74" s="74"/>
      <c r="V74" s="74"/>
      <c r="W74" s="77"/>
      <c r="X74" s="80"/>
    </row>
    <row r="75" spans="1:25" ht="30" x14ac:dyDescent="0.25">
      <c r="A75" s="78"/>
      <c r="B75" s="78"/>
      <c r="C75" s="87"/>
      <c r="D75" s="90"/>
      <c r="E75" s="72"/>
      <c r="F75" s="22" t="s">
        <v>119</v>
      </c>
      <c r="G75" s="23">
        <v>841113</v>
      </c>
      <c r="H75" s="17">
        <v>3</v>
      </c>
      <c r="I75" s="17">
        <v>30</v>
      </c>
      <c r="J75" s="23">
        <v>30</v>
      </c>
      <c r="K75" s="23">
        <f t="shared" si="29"/>
        <v>45</v>
      </c>
      <c r="L75" s="23">
        <f>K75/(I75+J75)</f>
        <v>0.75</v>
      </c>
      <c r="M75" s="23">
        <v>1</v>
      </c>
      <c r="N75" s="23">
        <v>1</v>
      </c>
      <c r="O75" s="23">
        <v>1</v>
      </c>
      <c r="P75" s="23">
        <v>1</v>
      </c>
      <c r="Q75" s="23"/>
      <c r="R75" s="23"/>
      <c r="S75" s="23">
        <f>I75*M75+J75*N75/2</f>
        <v>45</v>
      </c>
      <c r="T75" s="71"/>
      <c r="U75" s="75"/>
      <c r="V75" s="75"/>
      <c r="W75" s="78"/>
      <c r="X75" s="80"/>
    </row>
    <row r="76" spans="1:25" x14ac:dyDescent="0.25">
      <c r="A76" s="82" t="s">
        <v>15</v>
      </c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4"/>
      <c r="S76" s="15">
        <f>SUM(S73:S75)</f>
        <v>285</v>
      </c>
      <c r="T76" s="72"/>
      <c r="U76" s="24"/>
      <c r="V76" s="24"/>
      <c r="W76" s="25"/>
      <c r="X76" s="81"/>
    </row>
    <row r="77" spans="1:25" ht="15.75" customHeight="1" x14ac:dyDescent="0.25">
      <c r="A77" s="76">
        <v>15</v>
      </c>
      <c r="B77" s="76">
        <v>10911</v>
      </c>
      <c r="C77" s="85" t="s">
        <v>120</v>
      </c>
      <c r="D77" s="88" t="s">
        <v>99</v>
      </c>
      <c r="E77" s="70" t="s">
        <v>68</v>
      </c>
      <c r="F77" s="22" t="s">
        <v>89</v>
      </c>
      <c r="G77" s="23">
        <v>841021</v>
      </c>
      <c r="H77" s="17">
        <v>3</v>
      </c>
      <c r="I77" s="17">
        <v>30</v>
      </c>
      <c r="J77" s="23">
        <v>30</v>
      </c>
      <c r="K77" s="23">
        <f>I77+J77/2</f>
        <v>45</v>
      </c>
      <c r="L77" s="23">
        <f>K77/(I77+J77)</f>
        <v>0.75</v>
      </c>
      <c r="M77" s="23">
        <v>3</v>
      </c>
      <c r="N77" s="23">
        <v>3</v>
      </c>
      <c r="O77" s="23">
        <v>3</v>
      </c>
      <c r="P77" s="23">
        <v>3</v>
      </c>
      <c r="Q77" s="23"/>
      <c r="R77" s="23"/>
      <c r="S77" s="23">
        <f>I77*M77+J77*N77/2</f>
        <v>135</v>
      </c>
      <c r="T77" s="70" t="s">
        <v>121</v>
      </c>
      <c r="U77" s="73">
        <f>SUM(S77:S80)</f>
        <v>555</v>
      </c>
      <c r="V77" s="73">
        <f>53*2</f>
        <v>106</v>
      </c>
      <c r="W77" s="76">
        <f>SUM(U77:V80)</f>
        <v>661</v>
      </c>
      <c r="X77" s="79">
        <f>SUM(W77:W80)</f>
        <v>661</v>
      </c>
    </row>
    <row r="78" spans="1:25" ht="18.75" customHeight="1" x14ac:dyDescent="0.25">
      <c r="A78" s="77"/>
      <c r="B78" s="77"/>
      <c r="C78" s="86"/>
      <c r="D78" s="89"/>
      <c r="E78" s="71"/>
      <c r="F78" s="26" t="s">
        <v>122</v>
      </c>
      <c r="G78" s="27">
        <v>841304</v>
      </c>
      <c r="H78" s="28">
        <v>3</v>
      </c>
      <c r="I78" s="28">
        <v>30</v>
      </c>
      <c r="J78" s="27">
        <v>30</v>
      </c>
      <c r="K78" s="27">
        <f t="shared" ref="K78:K79" si="32">I78+J78/2</f>
        <v>45</v>
      </c>
      <c r="L78" s="27">
        <f t="shared" ref="L78" si="33">K78/(I78+J78)</f>
        <v>0.75</v>
      </c>
      <c r="M78" s="27">
        <v>4</v>
      </c>
      <c r="N78" s="27"/>
      <c r="O78" s="27">
        <v>4</v>
      </c>
      <c r="P78" s="27"/>
      <c r="Q78" s="27"/>
      <c r="R78" s="27"/>
      <c r="S78" s="27">
        <f t="shared" ref="S78" si="34">I78*M78+J78*N78/2</f>
        <v>120</v>
      </c>
      <c r="T78" s="71"/>
      <c r="U78" s="74"/>
      <c r="V78" s="74"/>
      <c r="W78" s="77"/>
      <c r="X78" s="80"/>
    </row>
    <row r="79" spans="1:25" x14ac:dyDescent="0.25">
      <c r="A79" s="77"/>
      <c r="B79" s="77"/>
      <c r="C79" s="86"/>
      <c r="D79" s="89"/>
      <c r="E79" s="71"/>
      <c r="F79" s="22" t="s">
        <v>123</v>
      </c>
      <c r="G79" s="23">
        <v>841104</v>
      </c>
      <c r="H79" s="17">
        <v>4</v>
      </c>
      <c r="I79" s="17">
        <v>45</v>
      </c>
      <c r="J79" s="23">
        <v>30</v>
      </c>
      <c r="K79" s="23">
        <f t="shared" si="32"/>
        <v>60</v>
      </c>
      <c r="L79" s="23">
        <f>K79/(I79+J79)</f>
        <v>0.8</v>
      </c>
      <c r="M79" s="23">
        <v>3</v>
      </c>
      <c r="N79" s="23">
        <v>3</v>
      </c>
      <c r="O79" s="23"/>
      <c r="P79" s="23"/>
      <c r="Q79" s="23">
        <v>3</v>
      </c>
      <c r="R79" s="23">
        <v>3</v>
      </c>
      <c r="S79" s="23">
        <f>I79*M79+J79*N79/2</f>
        <v>180</v>
      </c>
      <c r="T79" s="71"/>
      <c r="U79" s="74"/>
      <c r="V79" s="74"/>
      <c r="W79" s="77"/>
      <c r="X79" s="80"/>
    </row>
    <row r="80" spans="1:25" x14ac:dyDescent="0.25">
      <c r="A80" s="78"/>
      <c r="B80" s="78"/>
      <c r="C80" s="87"/>
      <c r="D80" s="90"/>
      <c r="E80" s="72"/>
      <c r="F80" s="22" t="s">
        <v>70</v>
      </c>
      <c r="G80" s="23">
        <v>833070</v>
      </c>
      <c r="H80" s="17">
        <v>2</v>
      </c>
      <c r="I80" s="17">
        <v>30</v>
      </c>
      <c r="J80" s="23"/>
      <c r="K80" s="23">
        <f>I80+J80/2</f>
        <v>30</v>
      </c>
      <c r="L80" s="23">
        <f>K80/(I80+J80)</f>
        <v>1</v>
      </c>
      <c r="M80" s="23">
        <v>4</v>
      </c>
      <c r="N80" s="23"/>
      <c r="O80" s="23"/>
      <c r="P80" s="23"/>
      <c r="Q80" s="23">
        <v>4</v>
      </c>
      <c r="R80" s="23"/>
      <c r="S80" s="23">
        <f>I80*M80+J80*N80/2</f>
        <v>120</v>
      </c>
      <c r="T80" s="71"/>
      <c r="U80" s="75"/>
      <c r="V80" s="75"/>
      <c r="W80" s="78"/>
      <c r="X80" s="80"/>
    </row>
    <row r="81" spans="1:24" x14ac:dyDescent="0.25">
      <c r="A81" s="82" t="s">
        <v>15</v>
      </c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4"/>
      <c r="S81" s="15">
        <f>SUM(S77:S80)</f>
        <v>555</v>
      </c>
      <c r="T81" s="72"/>
      <c r="U81" s="24"/>
      <c r="V81" s="24"/>
      <c r="W81" s="25"/>
      <c r="X81" s="81"/>
    </row>
    <row r="82" spans="1:24" ht="15.75" customHeight="1" x14ac:dyDescent="0.25">
      <c r="A82" s="76">
        <v>16</v>
      </c>
      <c r="B82" s="76">
        <v>11363</v>
      </c>
      <c r="C82" s="85" t="s">
        <v>124</v>
      </c>
      <c r="D82" s="88" t="s">
        <v>125</v>
      </c>
      <c r="E82" s="70" t="s">
        <v>68</v>
      </c>
      <c r="F82" s="22" t="s">
        <v>126</v>
      </c>
      <c r="G82" s="23">
        <v>841065</v>
      </c>
      <c r="H82" s="17">
        <v>3</v>
      </c>
      <c r="I82" s="17">
        <v>30</v>
      </c>
      <c r="J82" s="23">
        <v>30</v>
      </c>
      <c r="K82" s="23">
        <f>I82+J82/2</f>
        <v>45</v>
      </c>
      <c r="L82" s="23">
        <f>K82/(I82+J82)</f>
        <v>0.75</v>
      </c>
      <c r="M82" s="23">
        <v>1</v>
      </c>
      <c r="N82" s="23">
        <v>1</v>
      </c>
      <c r="O82" s="23">
        <v>1</v>
      </c>
      <c r="P82" s="23">
        <v>1</v>
      </c>
      <c r="Q82" s="23"/>
      <c r="R82" s="23"/>
      <c r="S82" s="23">
        <f>I82*M82+J82*N82/2</f>
        <v>45</v>
      </c>
      <c r="T82" s="70" t="s">
        <v>127</v>
      </c>
      <c r="U82" s="73">
        <f>SUM(S82:S85)</f>
        <v>420</v>
      </c>
      <c r="V82" s="73">
        <f>53*3</f>
        <v>159</v>
      </c>
      <c r="W82" s="76">
        <f>SUM(U82:V85)</f>
        <v>579</v>
      </c>
      <c r="X82" s="79">
        <f>W82</f>
        <v>579</v>
      </c>
    </row>
    <row r="83" spans="1:24" x14ac:dyDescent="0.25">
      <c r="A83" s="77"/>
      <c r="B83" s="77"/>
      <c r="C83" s="86"/>
      <c r="D83" s="89"/>
      <c r="E83" s="71"/>
      <c r="F83" s="22" t="s">
        <v>59</v>
      </c>
      <c r="G83" s="23">
        <v>841020</v>
      </c>
      <c r="H83" s="17">
        <v>3</v>
      </c>
      <c r="I83" s="17">
        <v>30</v>
      </c>
      <c r="J83" s="23">
        <v>30</v>
      </c>
      <c r="K83" s="23">
        <f t="shared" ref="K83:K84" si="35">I83+J83/2</f>
        <v>45</v>
      </c>
      <c r="L83" s="23">
        <f t="shared" ref="L83" si="36">K83/(I83+J83)</f>
        <v>0.75</v>
      </c>
      <c r="M83" s="23">
        <v>3</v>
      </c>
      <c r="N83" s="23">
        <v>3</v>
      </c>
      <c r="O83" s="23">
        <v>3</v>
      </c>
      <c r="P83" s="23">
        <v>3</v>
      </c>
      <c r="Q83" s="23"/>
      <c r="R83" s="23"/>
      <c r="S83" s="23">
        <f t="shared" ref="S83" si="37">I83*M83+J83*N83/2</f>
        <v>135</v>
      </c>
      <c r="T83" s="71"/>
      <c r="U83" s="74"/>
      <c r="V83" s="74"/>
      <c r="W83" s="77"/>
      <c r="X83" s="80"/>
    </row>
    <row r="84" spans="1:24" x14ac:dyDescent="0.25">
      <c r="A84" s="77"/>
      <c r="B84" s="77"/>
      <c r="C84" s="86"/>
      <c r="D84" s="89"/>
      <c r="E84" s="71"/>
      <c r="F84" s="22" t="s">
        <v>128</v>
      </c>
      <c r="G84" s="23">
        <v>841111</v>
      </c>
      <c r="H84" s="17">
        <v>4</v>
      </c>
      <c r="I84" s="17">
        <v>45</v>
      </c>
      <c r="J84" s="23">
        <v>30</v>
      </c>
      <c r="K84" s="23">
        <f t="shared" si="35"/>
        <v>60</v>
      </c>
      <c r="L84" s="23">
        <f>K84/(I84+J84)</f>
        <v>0.8</v>
      </c>
      <c r="M84" s="23">
        <v>1</v>
      </c>
      <c r="N84" s="23">
        <v>1</v>
      </c>
      <c r="O84" s="23">
        <v>1</v>
      </c>
      <c r="P84" s="23">
        <v>1</v>
      </c>
      <c r="Q84" s="23"/>
      <c r="R84" s="23"/>
      <c r="S84" s="23">
        <f>I84*M84+J84*N84/2</f>
        <v>60</v>
      </c>
      <c r="T84" s="71"/>
      <c r="U84" s="74"/>
      <c r="V84" s="74"/>
      <c r="W84" s="77"/>
      <c r="X84" s="80"/>
    </row>
    <row r="85" spans="1:24" x14ac:dyDescent="0.25">
      <c r="A85" s="78"/>
      <c r="B85" s="78"/>
      <c r="C85" s="87"/>
      <c r="D85" s="90"/>
      <c r="E85" s="72"/>
      <c r="F85" s="22" t="s">
        <v>64</v>
      </c>
      <c r="G85" s="23">
        <v>841040</v>
      </c>
      <c r="H85" s="17">
        <v>3</v>
      </c>
      <c r="I85" s="17">
        <v>30</v>
      </c>
      <c r="J85" s="23">
        <v>30</v>
      </c>
      <c r="K85" s="23">
        <f>I85+J85/2</f>
        <v>45</v>
      </c>
      <c r="L85" s="23">
        <f>K85/(I85+J85)</f>
        <v>0.75</v>
      </c>
      <c r="M85" s="23">
        <v>4</v>
      </c>
      <c r="N85" s="23">
        <v>4</v>
      </c>
      <c r="O85" s="23"/>
      <c r="P85" s="23"/>
      <c r="Q85" s="23">
        <v>4</v>
      </c>
      <c r="R85" s="23">
        <v>4</v>
      </c>
      <c r="S85" s="23">
        <f>I85*M85+J85*N85/2</f>
        <v>180</v>
      </c>
      <c r="T85" s="71"/>
      <c r="U85" s="75"/>
      <c r="V85" s="75"/>
      <c r="W85" s="78"/>
      <c r="X85" s="80"/>
    </row>
    <row r="86" spans="1:24" x14ac:dyDescent="0.25">
      <c r="A86" s="82" t="s">
        <v>15</v>
      </c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4"/>
      <c r="S86" s="15">
        <f>SUM(S82:S85)</f>
        <v>420</v>
      </c>
      <c r="T86" s="72"/>
      <c r="U86" s="24"/>
      <c r="V86" s="24"/>
      <c r="W86" s="25"/>
      <c r="X86" s="81"/>
    </row>
    <row r="87" spans="1:24" ht="15.75" customHeight="1" x14ac:dyDescent="0.25">
      <c r="A87" s="76">
        <v>17</v>
      </c>
      <c r="B87" s="76">
        <v>11364</v>
      </c>
      <c r="C87" s="85" t="s">
        <v>129</v>
      </c>
      <c r="D87" s="88" t="s">
        <v>130</v>
      </c>
      <c r="E87" s="70" t="s">
        <v>68</v>
      </c>
      <c r="F87" s="22" t="s">
        <v>123</v>
      </c>
      <c r="G87" s="23">
        <v>841104</v>
      </c>
      <c r="H87" s="17">
        <v>4</v>
      </c>
      <c r="I87" s="17">
        <v>45</v>
      </c>
      <c r="J87" s="23">
        <v>30</v>
      </c>
      <c r="K87" s="23">
        <f>I87+J87/2</f>
        <v>60</v>
      </c>
      <c r="L87" s="23">
        <f>K87/(I87+J87)</f>
        <v>0.8</v>
      </c>
      <c r="M87" s="23">
        <v>5</v>
      </c>
      <c r="N87" s="23">
        <v>5</v>
      </c>
      <c r="O87" s="23">
        <v>3</v>
      </c>
      <c r="P87" s="23">
        <v>3</v>
      </c>
      <c r="Q87" s="23">
        <v>2</v>
      </c>
      <c r="R87" s="23">
        <v>2</v>
      </c>
      <c r="S87" s="23">
        <f>I87*M87+J87*N87/2</f>
        <v>300</v>
      </c>
      <c r="T87" s="70" t="s">
        <v>131</v>
      </c>
      <c r="U87" s="73">
        <f>SUM(S87:S90)</f>
        <v>525</v>
      </c>
      <c r="V87" s="73">
        <f>53*2</f>
        <v>106</v>
      </c>
      <c r="W87" s="76">
        <f>SUM(U87:V90)</f>
        <v>631</v>
      </c>
      <c r="X87" s="79">
        <f>W87</f>
        <v>631</v>
      </c>
    </row>
    <row r="88" spans="1:24" x14ac:dyDescent="0.25">
      <c r="A88" s="77"/>
      <c r="B88" s="77"/>
      <c r="C88" s="86"/>
      <c r="D88" s="89"/>
      <c r="E88" s="71"/>
      <c r="F88" s="22" t="s">
        <v>132</v>
      </c>
      <c r="G88" s="23">
        <v>841059</v>
      </c>
      <c r="H88" s="17">
        <v>3</v>
      </c>
      <c r="I88" s="17">
        <v>30</v>
      </c>
      <c r="J88" s="23">
        <v>30</v>
      </c>
      <c r="K88" s="23">
        <f t="shared" ref="K88:K89" si="38">I88+J88/2</f>
        <v>45</v>
      </c>
      <c r="L88" s="23">
        <f t="shared" ref="L88" si="39">K88/(I88+J88)</f>
        <v>0.75</v>
      </c>
      <c r="M88" s="23">
        <v>1</v>
      </c>
      <c r="N88" s="23">
        <v>1</v>
      </c>
      <c r="O88" s="23">
        <v>1</v>
      </c>
      <c r="P88" s="23">
        <v>1</v>
      </c>
      <c r="Q88" s="23"/>
      <c r="R88" s="23"/>
      <c r="S88" s="23">
        <f t="shared" ref="S88" si="40">I88*M88+J88*N88/2</f>
        <v>45</v>
      </c>
      <c r="T88" s="71"/>
      <c r="U88" s="74"/>
      <c r="V88" s="74"/>
      <c r="W88" s="77"/>
      <c r="X88" s="80"/>
    </row>
    <row r="89" spans="1:24" x14ac:dyDescent="0.25">
      <c r="A89" s="77"/>
      <c r="B89" s="77"/>
      <c r="C89" s="86"/>
      <c r="D89" s="89"/>
      <c r="E89" s="71"/>
      <c r="F89" s="22" t="s">
        <v>97</v>
      </c>
      <c r="G89" s="23">
        <v>841058</v>
      </c>
      <c r="H89" s="17">
        <v>3</v>
      </c>
      <c r="I89" s="17">
        <v>30</v>
      </c>
      <c r="J89" s="23">
        <v>30</v>
      </c>
      <c r="K89" s="23">
        <f t="shared" si="38"/>
        <v>45</v>
      </c>
      <c r="L89" s="23">
        <f>K89/(I89+J89)</f>
        <v>0.75</v>
      </c>
      <c r="M89" s="23">
        <v>3</v>
      </c>
      <c r="N89" s="23">
        <v>3</v>
      </c>
      <c r="O89" s="23"/>
      <c r="P89" s="23"/>
      <c r="Q89" s="23">
        <v>3</v>
      </c>
      <c r="R89" s="23">
        <v>3</v>
      </c>
      <c r="S89" s="23">
        <f>I89*M89+J89*N89/2</f>
        <v>135</v>
      </c>
      <c r="T89" s="71"/>
      <c r="U89" s="74"/>
      <c r="V89" s="74"/>
      <c r="W89" s="77"/>
      <c r="X89" s="80"/>
    </row>
    <row r="90" spans="1:24" ht="30" x14ac:dyDescent="0.25">
      <c r="A90" s="78"/>
      <c r="B90" s="78"/>
      <c r="C90" s="87"/>
      <c r="D90" s="90"/>
      <c r="E90" s="72"/>
      <c r="F90" s="22" t="s">
        <v>133</v>
      </c>
      <c r="G90" s="23">
        <v>848013</v>
      </c>
      <c r="H90" s="17">
        <v>3</v>
      </c>
      <c r="I90" s="17">
        <v>30</v>
      </c>
      <c r="J90" s="23">
        <v>30</v>
      </c>
      <c r="K90" s="23">
        <f>I90+J90/2</f>
        <v>45</v>
      </c>
      <c r="L90" s="23">
        <f>K90/(I90+J90)</f>
        <v>0.75</v>
      </c>
      <c r="M90" s="23">
        <v>1</v>
      </c>
      <c r="N90" s="23">
        <v>1</v>
      </c>
      <c r="O90" s="23">
        <v>1</v>
      </c>
      <c r="P90" s="23">
        <v>1</v>
      </c>
      <c r="Q90" s="23"/>
      <c r="R90" s="23"/>
      <c r="S90" s="23">
        <f>I90*M90+J90*N90/2</f>
        <v>45</v>
      </c>
      <c r="T90" s="71"/>
      <c r="U90" s="75"/>
      <c r="V90" s="75"/>
      <c r="W90" s="78"/>
      <c r="X90" s="80"/>
    </row>
    <row r="91" spans="1:24" x14ac:dyDescent="0.25">
      <c r="A91" s="82" t="s">
        <v>15</v>
      </c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4"/>
      <c r="S91" s="15">
        <f>SUM(S87:S90)</f>
        <v>525</v>
      </c>
      <c r="T91" s="72"/>
      <c r="U91" s="24"/>
      <c r="V91" s="24"/>
      <c r="W91" s="25"/>
      <c r="X91" s="81"/>
    </row>
    <row r="92" spans="1:24" ht="27.75" customHeight="1" x14ac:dyDescent="0.25">
      <c r="A92" s="50">
        <v>18</v>
      </c>
      <c r="B92" s="50">
        <v>10991</v>
      </c>
      <c r="C92" s="61" t="s">
        <v>134</v>
      </c>
      <c r="D92" s="64" t="s">
        <v>135</v>
      </c>
      <c r="E92" s="67" t="s">
        <v>136</v>
      </c>
      <c r="F92" s="26" t="s">
        <v>122</v>
      </c>
      <c r="G92" s="27">
        <v>841304</v>
      </c>
      <c r="H92" s="28">
        <v>3</v>
      </c>
      <c r="I92" s="28">
        <v>30</v>
      </c>
      <c r="J92" s="27">
        <v>30</v>
      </c>
      <c r="K92" s="27">
        <f>I92+J92/2</f>
        <v>45</v>
      </c>
      <c r="L92" s="27">
        <f>K92/(I92+J92)</f>
        <v>0.75</v>
      </c>
      <c r="M92" s="27"/>
      <c r="N92" s="27">
        <v>4</v>
      </c>
      <c r="O92" s="27"/>
      <c r="P92" s="27">
        <v>4</v>
      </c>
      <c r="Q92" s="27"/>
      <c r="R92" s="27"/>
      <c r="S92" s="27">
        <f>I92*M92+J92*N92/2</f>
        <v>60</v>
      </c>
      <c r="T92" s="67" t="s">
        <v>137</v>
      </c>
      <c r="U92" s="47">
        <f>SUM(S92:S94)</f>
        <v>165</v>
      </c>
      <c r="V92" s="47">
        <f>53*2</f>
        <v>106</v>
      </c>
      <c r="W92" s="50">
        <f>SUM(U92:V94)</f>
        <v>271</v>
      </c>
      <c r="X92" s="53">
        <f>S96+53*3</f>
        <v>354</v>
      </c>
    </row>
    <row r="93" spans="1:24" ht="27.75" customHeight="1" x14ac:dyDescent="0.25">
      <c r="A93" s="51"/>
      <c r="B93" s="51"/>
      <c r="C93" s="62"/>
      <c r="D93" s="65"/>
      <c r="E93" s="68"/>
      <c r="F93" s="26" t="s">
        <v>100</v>
      </c>
      <c r="G93" s="27">
        <v>841044</v>
      </c>
      <c r="H93" s="28">
        <v>4</v>
      </c>
      <c r="I93" s="28">
        <v>45</v>
      </c>
      <c r="J93" s="27">
        <v>30</v>
      </c>
      <c r="K93" s="27">
        <f t="shared" ref="K93:K94" si="41">I93+J93/2</f>
        <v>60</v>
      </c>
      <c r="L93" s="27">
        <f t="shared" ref="L93" si="42">K93/(I93+J93)</f>
        <v>0.8</v>
      </c>
      <c r="M93" s="27"/>
      <c r="N93" s="27">
        <v>3</v>
      </c>
      <c r="O93" s="27"/>
      <c r="P93" s="27">
        <v>3</v>
      </c>
      <c r="Q93" s="27"/>
      <c r="R93" s="27"/>
      <c r="S93" s="27">
        <f t="shared" ref="S93" si="43">I93*M93+J93*N93/2</f>
        <v>45</v>
      </c>
      <c r="T93" s="68"/>
      <c r="U93" s="48"/>
      <c r="V93" s="48"/>
      <c r="W93" s="51"/>
      <c r="X93" s="54"/>
    </row>
    <row r="94" spans="1:24" ht="27" customHeight="1" x14ac:dyDescent="0.25">
      <c r="A94" s="51"/>
      <c r="B94" s="51"/>
      <c r="C94" s="62"/>
      <c r="D94" s="65"/>
      <c r="E94" s="68"/>
      <c r="F94" s="26" t="s">
        <v>138</v>
      </c>
      <c r="G94" s="27">
        <v>841046</v>
      </c>
      <c r="H94" s="28">
        <v>3</v>
      </c>
      <c r="I94" s="28">
        <v>30</v>
      </c>
      <c r="J94" s="27">
        <v>30</v>
      </c>
      <c r="K94" s="27">
        <f t="shared" si="41"/>
        <v>45</v>
      </c>
      <c r="L94" s="27">
        <f>K94/(I94+J94)</f>
        <v>0.75</v>
      </c>
      <c r="M94" s="27"/>
      <c r="N94" s="27">
        <v>4</v>
      </c>
      <c r="O94" s="27"/>
      <c r="P94" s="27"/>
      <c r="Q94" s="27"/>
      <c r="R94" s="27">
        <v>4</v>
      </c>
      <c r="S94" s="27">
        <f>I94*M94+J94*N94/2</f>
        <v>60</v>
      </c>
      <c r="T94" s="68"/>
      <c r="U94" s="49"/>
      <c r="V94" s="49"/>
      <c r="W94" s="52"/>
      <c r="X94" s="54"/>
    </row>
    <row r="95" spans="1:24" ht="27" customHeight="1" x14ac:dyDescent="0.25">
      <c r="A95" s="52"/>
      <c r="B95" s="52"/>
      <c r="C95" s="63"/>
      <c r="D95" s="66"/>
      <c r="E95" s="69"/>
      <c r="F95" s="26" t="s">
        <v>102</v>
      </c>
      <c r="G95" s="27">
        <v>841107</v>
      </c>
      <c r="H95" s="28">
        <v>4</v>
      </c>
      <c r="I95" s="28">
        <v>45</v>
      </c>
      <c r="J95" s="27">
        <v>30</v>
      </c>
      <c r="K95" s="27">
        <f>I95+J95/2</f>
        <v>60</v>
      </c>
      <c r="L95" s="27">
        <f>K95/(I95+J95)</f>
        <v>0.8</v>
      </c>
      <c r="M95" s="27"/>
      <c r="N95" s="27">
        <v>2</v>
      </c>
      <c r="O95" s="27"/>
      <c r="P95" s="27"/>
      <c r="Q95" s="27"/>
      <c r="R95" s="27">
        <v>2</v>
      </c>
      <c r="S95" s="27">
        <f>I95*M95+J95*N95/2</f>
        <v>30</v>
      </c>
      <c r="T95" s="68"/>
      <c r="U95" s="34"/>
      <c r="V95" s="34"/>
      <c r="W95" s="35"/>
      <c r="X95" s="54"/>
    </row>
    <row r="96" spans="1:24" ht="27" customHeight="1" x14ac:dyDescent="0.25">
      <c r="A96" s="56" t="s">
        <v>15</v>
      </c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8"/>
      <c r="S96" s="36">
        <f>SUM(S92:S95)</f>
        <v>195</v>
      </c>
      <c r="T96" s="69"/>
      <c r="U96" s="34"/>
      <c r="V96" s="34"/>
      <c r="W96" s="35"/>
      <c r="X96" s="55"/>
    </row>
    <row r="97" spans="1:24" x14ac:dyDescent="0.25">
      <c r="A97" s="15">
        <v>19</v>
      </c>
      <c r="B97" s="16">
        <v>10827</v>
      </c>
      <c r="C97" s="37" t="s">
        <v>139</v>
      </c>
      <c r="D97" s="38" t="s">
        <v>140</v>
      </c>
      <c r="E97" s="39" t="s">
        <v>141</v>
      </c>
      <c r="F97" s="22"/>
      <c r="G97" s="23"/>
      <c r="H97" s="17"/>
      <c r="I97" s="17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17"/>
      <c r="U97" s="23"/>
      <c r="V97" s="23"/>
      <c r="W97" s="15"/>
      <c r="X97" s="15"/>
    </row>
    <row r="98" spans="1:24" ht="60" x14ac:dyDescent="0.25">
      <c r="A98" s="15">
        <v>20</v>
      </c>
      <c r="B98" s="16">
        <v>10711</v>
      </c>
      <c r="C98" s="37" t="s">
        <v>142</v>
      </c>
      <c r="D98" s="40" t="s">
        <v>143</v>
      </c>
      <c r="E98" s="39" t="s">
        <v>141</v>
      </c>
      <c r="F98" s="22"/>
      <c r="G98" s="23"/>
      <c r="H98" s="17"/>
      <c r="I98" s="17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17" t="s">
        <v>144</v>
      </c>
      <c r="U98" s="23"/>
      <c r="V98" s="23"/>
      <c r="W98" s="15">
        <v>53</v>
      </c>
      <c r="X98" s="41">
        <v>53</v>
      </c>
    </row>
    <row r="99" spans="1:24" ht="30" x14ac:dyDescent="0.25">
      <c r="A99" s="15">
        <v>21</v>
      </c>
      <c r="B99" s="15"/>
      <c r="C99" s="37" t="s">
        <v>93</v>
      </c>
      <c r="D99" s="38" t="s">
        <v>145</v>
      </c>
      <c r="E99" s="39" t="s">
        <v>141</v>
      </c>
      <c r="F99" s="22"/>
      <c r="G99" s="23"/>
      <c r="H99" s="17"/>
      <c r="I99" s="17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17" t="s">
        <v>146</v>
      </c>
      <c r="U99" s="23"/>
      <c r="V99" s="23"/>
      <c r="W99" s="15"/>
      <c r="X99" s="41"/>
    </row>
    <row r="100" spans="1:24" x14ac:dyDescent="0.25">
      <c r="A100" s="11"/>
      <c r="B100" s="6"/>
      <c r="C100" s="12"/>
      <c r="D100" s="11"/>
      <c r="E100" s="1"/>
      <c r="F100" s="2"/>
      <c r="G100" s="3"/>
      <c r="H100" s="4"/>
      <c r="I100" s="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4"/>
      <c r="U100" s="3"/>
      <c r="V100" s="3"/>
      <c r="W100" s="6"/>
      <c r="X100" s="7"/>
    </row>
    <row r="101" spans="1:24" x14ac:dyDescent="0.25">
      <c r="A101" s="11"/>
      <c r="B101" s="6"/>
      <c r="C101" s="12"/>
      <c r="D101" s="11"/>
      <c r="E101" s="1"/>
      <c r="F101" s="2"/>
      <c r="G101" s="3"/>
      <c r="H101" s="4"/>
      <c r="I101" s="4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4"/>
      <c r="U101" s="3"/>
      <c r="V101" s="3"/>
      <c r="W101" s="6"/>
      <c r="X101" s="7"/>
    </row>
    <row r="102" spans="1:24" ht="15.75" customHeight="1" x14ac:dyDescent="0.25">
      <c r="A102" s="59" t="s">
        <v>147</v>
      </c>
      <c r="B102" s="59"/>
      <c r="C102" s="59"/>
      <c r="D102" s="59"/>
      <c r="E102" s="60"/>
      <c r="F102" s="60"/>
      <c r="G102" s="59" t="s">
        <v>148</v>
      </c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 t="s">
        <v>149</v>
      </c>
      <c r="T102" s="59"/>
      <c r="U102" s="59"/>
      <c r="V102" s="59"/>
      <c r="W102" s="59"/>
      <c r="X102" s="59"/>
    </row>
    <row r="103" spans="1:24" x14ac:dyDescent="0.25">
      <c r="A103" s="11"/>
      <c r="B103" s="6"/>
      <c r="C103" s="12"/>
      <c r="D103" s="11"/>
      <c r="E103" s="1"/>
      <c r="F103" s="2"/>
      <c r="G103" s="3"/>
      <c r="H103" s="4"/>
      <c r="I103" s="4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4"/>
      <c r="U103" s="3"/>
      <c r="V103" s="3"/>
      <c r="W103" s="6"/>
      <c r="X103" s="7"/>
    </row>
    <row r="104" spans="1:24" x14ac:dyDescent="0.25">
      <c r="A104" s="11"/>
      <c r="B104" s="6"/>
      <c r="C104" s="12"/>
      <c r="D104" s="11"/>
      <c r="E104" s="1"/>
      <c r="F104" s="2"/>
      <c r="G104" s="3"/>
      <c r="H104" s="4"/>
      <c r="I104" s="4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4"/>
      <c r="U104" s="3"/>
      <c r="V104" s="3"/>
      <c r="W104" s="6"/>
      <c r="X104" s="7"/>
    </row>
    <row r="105" spans="1:24" x14ac:dyDescent="0.25">
      <c r="A105" s="11"/>
      <c r="B105" s="6"/>
      <c r="C105" s="12"/>
      <c r="D105" s="11"/>
      <c r="E105" s="1"/>
      <c r="F105" s="2"/>
      <c r="G105" s="3"/>
      <c r="H105" s="4"/>
      <c r="I105" s="4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4"/>
      <c r="U105" s="3"/>
      <c r="V105" s="3"/>
      <c r="W105" s="6"/>
      <c r="X105" s="7"/>
    </row>
    <row r="106" spans="1:24" x14ac:dyDescent="0.25">
      <c r="A106" s="11"/>
      <c r="B106" s="6"/>
      <c r="C106" s="12"/>
      <c r="D106" s="11"/>
      <c r="E106" s="1"/>
      <c r="F106" s="2"/>
      <c r="G106" s="3"/>
      <c r="H106" s="4"/>
      <c r="I106" s="4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4"/>
      <c r="U106" s="3"/>
      <c r="V106" s="3"/>
      <c r="W106" s="6"/>
      <c r="X106" s="7"/>
    </row>
    <row r="107" spans="1:24" x14ac:dyDescent="0.25">
      <c r="A107" s="11"/>
      <c r="B107" s="6"/>
      <c r="C107" s="12"/>
      <c r="D107" s="11"/>
      <c r="E107" s="1"/>
      <c r="F107" s="2"/>
      <c r="G107" s="3"/>
      <c r="H107" s="4"/>
      <c r="I107" s="4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4"/>
      <c r="U107" s="3"/>
      <c r="V107" s="3"/>
      <c r="W107" s="6"/>
      <c r="X107" s="7"/>
    </row>
    <row r="108" spans="1:24" x14ac:dyDescent="0.25">
      <c r="A108" s="11"/>
      <c r="B108" s="6"/>
      <c r="C108" s="12"/>
      <c r="D108" s="11"/>
      <c r="E108" s="1"/>
      <c r="F108" s="2"/>
      <c r="G108" s="3"/>
      <c r="H108" s="4"/>
      <c r="I108" s="4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4"/>
      <c r="U108" s="3"/>
      <c r="V108" s="3"/>
      <c r="W108" s="6"/>
      <c r="X108" s="7"/>
    </row>
    <row r="109" spans="1:24" x14ac:dyDescent="0.25">
      <c r="A109" s="11"/>
      <c r="B109" s="6"/>
      <c r="C109" s="12"/>
      <c r="D109" s="11"/>
      <c r="E109" s="1"/>
      <c r="F109" s="2"/>
      <c r="G109" s="3"/>
      <c r="H109" s="4"/>
      <c r="I109" s="4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4"/>
      <c r="U109" s="3"/>
      <c r="V109" s="3"/>
      <c r="W109" s="6"/>
      <c r="X109" s="7"/>
    </row>
    <row r="110" spans="1:24" x14ac:dyDescent="0.25">
      <c r="A110" s="11"/>
      <c r="B110" s="6"/>
      <c r="C110" s="12"/>
      <c r="D110" s="11"/>
      <c r="E110" s="1"/>
      <c r="F110" s="2"/>
      <c r="G110" s="3"/>
      <c r="H110" s="4"/>
      <c r="I110" s="4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4"/>
      <c r="U110" s="3"/>
      <c r="V110" s="3"/>
      <c r="W110" s="6"/>
      <c r="X110" s="7"/>
    </row>
    <row r="111" spans="1:24" x14ac:dyDescent="0.25">
      <c r="A111" s="11"/>
      <c r="B111" s="6"/>
      <c r="C111" s="12"/>
      <c r="D111" s="11"/>
      <c r="E111" s="1"/>
      <c r="F111" s="2"/>
      <c r="G111" s="3"/>
      <c r="H111" s="4"/>
      <c r="I111" s="4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4"/>
      <c r="U111" s="3"/>
      <c r="V111" s="3"/>
      <c r="W111" s="6"/>
      <c r="X111" s="7"/>
    </row>
    <row r="112" spans="1:24" x14ac:dyDescent="0.25">
      <c r="A112" s="11"/>
      <c r="B112" s="6"/>
      <c r="C112" s="12"/>
      <c r="D112" s="11"/>
      <c r="E112" s="1"/>
      <c r="F112" s="2"/>
      <c r="G112" s="3"/>
      <c r="H112" s="4"/>
      <c r="I112" s="4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4"/>
      <c r="U112" s="3"/>
      <c r="V112" s="3"/>
      <c r="W112" s="6"/>
      <c r="X112" s="7"/>
    </row>
    <row r="113" spans="1:24" x14ac:dyDescent="0.25">
      <c r="A113" s="11"/>
      <c r="B113" s="6"/>
      <c r="C113" s="12"/>
      <c r="D113" s="11"/>
      <c r="E113" s="1"/>
      <c r="F113" s="2"/>
      <c r="G113" s="3"/>
      <c r="H113" s="4"/>
      <c r="I113" s="4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4"/>
      <c r="U113" s="3"/>
      <c r="V113" s="3"/>
      <c r="W113" s="6"/>
      <c r="X113" s="7"/>
    </row>
  </sheetData>
  <mergeCells count="224">
    <mergeCell ref="A1:D1"/>
    <mergeCell ref="M1:X1"/>
    <mergeCell ref="A2:D2"/>
    <mergeCell ref="M2:X2"/>
    <mergeCell ref="A3:D3"/>
    <mergeCell ref="M5:X5"/>
    <mergeCell ref="F11:F13"/>
    <mergeCell ref="G11:G13"/>
    <mergeCell ref="H11:H13"/>
    <mergeCell ref="I11:K11"/>
    <mergeCell ref="L11:L13"/>
    <mergeCell ref="M11:N11"/>
    <mergeCell ref="A7:X7"/>
    <mergeCell ref="A8:X8"/>
    <mergeCell ref="A10:A13"/>
    <mergeCell ref="B10:B13"/>
    <mergeCell ref="C10:D13"/>
    <mergeCell ref="E10:E13"/>
    <mergeCell ref="F10:S10"/>
    <mergeCell ref="T10:T13"/>
    <mergeCell ref="U10:W14"/>
    <mergeCell ref="X10:X13"/>
    <mergeCell ref="O11:R11"/>
    <mergeCell ref="S11:S13"/>
    <mergeCell ref="I12:I13"/>
    <mergeCell ref="J12:J13"/>
    <mergeCell ref="K12:K13"/>
    <mergeCell ref="M12:M13"/>
    <mergeCell ref="N12:N13"/>
    <mergeCell ref="O12:P12"/>
    <mergeCell ref="Q12:R12"/>
    <mergeCell ref="T15:T20"/>
    <mergeCell ref="U15:U19"/>
    <mergeCell ref="V15:V19"/>
    <mergeCell ref="W15:W19"/>
    <mergeCell ref="X15:X20"/>
    <mergeCell ref="A20:R20"/>
    <mergeCell ref="C14:D14"/>
    <mergeCell ref="A15:A19"/>
    <mergeCell ref="B15:B19"/>
    <mergeCell ref="C15:C19"/>
    <mergeCell ref="D15:D19"/>
    <mergeCell ref="E15:E19"/>
    <mergeCell ref="T29:T34"/>
    <mergeCell ref="U29:U33"/>
    <mergeCell ref="V29:V33"/>
    <mergeCell ref="W29:W33"/>
    <mergeCell ref="X29:X34"/>
    <mergeCell ref="A34:R34"/>
    <mergeCell ref="U21:U27"/>
    <mergeCell ref="V21:V27"/>
    <mergeCell ref="W21:W27"/>
    <mergeCell ref="X21:X28"/>
    <mergeCell ref="A28:R28"/>
    <mergeCell ref="A29:A33"/>
    <mergeCell ref="B29:B33"/>
    <mergeCell ref="C29:C33"/>
    <mergeCell ref="D29:D33"/>
    <mergeCell ref="E29:E33"/>
    <mergeCell ref="A21:A27"/>
    <mergeCell ref="B21:B27"/>
    <mergeCell ref="C21:C27"/>
    <mergeCell ref="D21:D27"/>
    <mergeCell ref="E21:E27"/>
    <mergeCell ref="T21:T28"/>
    <mergeCell ref="T39:T42"/>
    <mergeCell ref="U39:U41"/>
    <mergeCell ref="V39:V41"/>
    <mergeCell ref="W39:W41"/>
    <mergeCell ref="X39:X42"/>
    <mergeCell ref="A42:R42"/>
    <mergeCell ref="U35:U37"/>
    <mergeCell ref="V35:V37"/>
    <mergeCell ref="W35:W37"/>
    <mergeCell ref="X35:X38"/>
    <mergeCell ref="A38:R38"/>
    <mergeCell ref="A39:A41"/>
    <mergeCell ref="B39:B41"/>
    <mergeCell ref="C39:C41"/>
    <mergeCell ref="D39:D41"/>
    <mergeCell ref="E39:E41"/>
    <mergeCell ref="A35:A37"/>
    <mergeCell ref="B35:B37"/>
    <mergeCell ref="C35:C37"/>
    <mergeCell ref="D35:D37"/>
    <mergeCell ref="E35:E37"/>
    <mergeCell ref="T35:T38"/>
    <mergeCell ref="T47:T53"/>
    <mergeCell ref="U47:U52"/>
    <mergeCell ref="V47:V52"/>
    <mergeCell ref="W47:W52"/>
    <mergeCell ref="X47:X53"/>
    <mergeCell ref="A53:R53"/>
    <mergeCell ref="U43:U45"/>
    <mergeCell ref="V43:V45"/>
    <mergeCell ref="W43:W45"/>
    <mergeCell ref="X43:X46"/>
    <mergeCell ref="A46:R46"/>
    <mergeCell ref="A47:A52"/>
    <mergeCell ref="B47:B52"/>
    <mergeCell ref="C47:C52"/>
    <mergeCell ref="D47:D52"/>
    <mergeCell ref="E47:E52"/>
    <mergeCell ref="A43:A45"/>
    <mergeCell ref="B43:B45"/>
    <mergeCell ref="C43:C45"/>
    <mergeCell ref="D43:D45"/>
    <mergeCell ref="E43:E45"/>
    <mergeCell ref="T43:T46"/>
    <mergeCell ref="T57:T60"/>
    <mergeCell ref="U57:U59"/>
    <mergeCell ref="V57:V59"/>
    <mergeCell ref="W57:W59"/>
    <mergeCell ref="X57:X60"/>
    <mergeCell ref="A60:R60"/>
    <mergeCell ref="U54:U55"/>
    <mergeCell ref="V54:V55"/>
    <mergeCell ref="W54:W55"/>
    <mergeCell ref="X54:X56"/>
    <mergeCell ref="A56:R56"/>
    <mergeCell ref="A57:A59"/>
    <mergeCell ref="B57:B59"/>
    <mergeCell ref="C57:C59"/>
    <mergeCell ref="D57:D59"/>
    <mergeCell ref="E57:E59"/>
    <mergeCell ref="A54:A55"/>
    <mergeCell ref="B54:B55"/>
    <mergeCell ref="C54:C55"/>
    <mergeCell ref="D54:D55"/>
    <mergeCell ref="E54:E55"/>
    <mergeCell ref="T54:T56"/>
    <mergeCell ref="T66:T68"/>
    <mergeCell ref="U66:U67"/>
    <mergeCell ref="V66:V67"/>
    <mergeCell ref="W66:W67"/>
    <mergeCell ref="X66:X68"/>
    <mergeCell ref="A68:R68"/>
    <mergeCell ref="U61:U64"/>
    <mergeCell ref="V61:V64"/>
    <mergeCell ref="W61:W64"/>
    <mergeCell ref="X61:X65"/>
    <mergeCell ref="A65:R65"/>
    <mergeCell ref="A66:A67"/>
    <mergeCell ref="B66:B67"/>
    <mergeCell ref="C66:C67"/>
    <mergeCell ref="D66:D67"/>
    <mergeCell ref="E66:E67"/>
    <mergeCell ref="A61:A64"/>
    <mergeCell ref="B61:B64"/>
    <mergeCell ref="C61:C64"/>
    <mergeCell ref="D61:D64"/>
    <mergeCell ref="E61:E64"/>
    <mergeCell ref="T61:T65"/>
    <mergeCell ref="A71:A72"/>
    <mergeCell ref="B71:B72"/>
    <mergeCell ref="C71:C72"/>
    <mergeCell ref="D71:D72"/>
    <mergeCell ref="E71:E72"/>
    <mergeCell ref="F71:X72"/>
    <mergeCell ref="A69:A70"/>
    <mergeCell ref="B69:B70"/>
    <mergeCell ref="C69:C70"/>
    <mergeCell ref="D69:D70"/>
    <mergeCell ref="E69:E70"/>
    <mergeCell ref="F69:X70"/>
    <mergeCell ref="T77:T81"/>
    <mergeCell ref="U77:U80"/>
    <mergeCell ref="V77:V80"/>
    <mergeCell ref="W77:W80"/>
    <mergeCell ref="X77:X81"/>
    <mergeCell ref="A81:R81"/>
    <mergeCell ref="U73:U75"/>
    <mergeCell ref="V73:V75"/>
    <mergeCell ref="W73:W75"/>
    <mergeCell ref="X73:X76"/>
    <mergeCell ref="A76:R76"/>
    <mergeCell ref="A77:A80"/>
    <mergeCell ref="B77:B80"/>
    <mergeCell ref="C77:C80"/>
    <mergeCell ref="D77:D80"/>
    <mergeCell ref="E77:E80"/>
    <mergeCell ref="A73:A75"/>
    <mergeCell ref="B73:B75"/>
    <mergeCell ref="C73:C75"/>
    <mergeCell ref="D73:D75"/>
    <mergeCell ref="E73:E75"/>
    <mergeCell ref="T73:T76"/>
    <mergeCell ref="T87:T91"/>
    <mergeCell ref="U87:U90"/>
    <mergeCell ref="V87:V90"/>
    <mergeCell ref="W87:W90"/>
    <mergeCell ref="X87:X91"/>
    <mergeCell ref="A91:R91"/>
    <mergeCell ref="U82:U85"/>
    <mergeCell ref="V82:V85"/>
    <mergeCell ref="W82:W85"/>
    <mergeCell ref="X82:X86"/>
    <mergeCell ref="A86:R86"/>
    <mergeCell ref="A87:A90"/>
    <mergeCell ref="B87:B90"/>
    <mergeCell ref="C87:C90"/>
    <mergeCell ref="D87:D90"/>
    <mergeCell ref="E87:E90"/>
    <mergeCell ref="A82:A85"/>
    <mergeCell ref="B82:B85"/>
    <mergeCell ref="C82:C85"/>
    <mergeCell ref="D82:D85"/>
    <mergeCell ref="E82:E85"/>
    <mergeCell ref="T82:T86"/>
    <mergeCell ref="U92:U94"/>
    <mergeCell ref="V92:V94"/>
    <mergeCell ref="W92:W94"/>
    <mergeCell ref="X92:X96"/>
    <mergeCell ref="A96:R96"/>
    <mergeCell ref="A102:D102"/>
    <mergeCell ref="E102:F102"/>
    <mergeCell ref="G102:R102"/>
    <mergeCell ref="S102:X102"/>
    <mergeCell ref="A92:A95"/>
    <mergeCell ref="B92:B95"/>
    <mergeCell ref="C92:C95"/>
    <mergeCell ref="D92:D95"/>
    <mergeCell ref="E92:E95"/>
    <mergeCell ref="T92:T96"/>
  </mergeCells>
  <pageMargins left="0.25" right="0.25" top="0.5" bottom="0.25" header="0.3" footer="0.3"/>
  <pageSetup paperSize="9" scale="84" orientation="landscape" r:id="rId1"/>
  <rowBreaks count="4" manualBreakCount="4">
    <brk id="28" max="16383" man="1"/>
    <brk id="46" max="16383" man="1"/>
    <brk id="65" max="16383" man="1"/>
    <brk id="86" max="1638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Mẫu  2</vt:lpstr>
      <vt:lpstr>'Mẫu  2'!Print_Area</vt:lpstr>
      <vt:lpstr>'Mẫu 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Nguyen Hoa</cp:lastModifiedBy>
  <dcterms:created xsi:type="dcterms:W3CDTF">2018-05-28T03:21:28Z</dcterms:created>
  <dcterms:modified xsi:type="dcterms:W3CDTF">2018-11-22T03:01:14Z</dcterms:modified>
</cp:coreProperties>
</file>