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yngenta.sharepoint.com/sites/VNBHQuality/Shared Documents/General/Follow up/03_Finished good product/3_So lieu can tren chuyen/2023/Tháng 01/"/>
    </mc:Choice>
  </mc:AlternateContent>
  <xr:revisionPtr revIDLastSave="3" documentId="11_93E5A1619A5F05600F030847FFEBD495D7DDA631" xr6:coauthVersionLast="47" xr6:coauthVersionMax="47" xr10:uidLastSave="{C85D46CC-55AE-4E14-8E4F-45354C8DABF6}"/>
  <bookViews>
    <workbookView xWindow="-110" yWindow="-110" windowWidth="19420" windowHeight="10420" tabRatio="500" xr2:uid="{00000000-000D-0000-FFFF-FFFF00000000}"/>
  </bookViews>
  <sheets>
    <sheet name="KL 4" sheetId="3" r:id="rId1"/>
    <sheet name="KL4" sheetId="1" state="hidden" r:id="rId2"/>
  </sheets>
  <definedNames>
    <definedName name="cc" localSheetId="0">OFFSET('KL 4'!$AB$6,1,0,COUNTA('KL 4'!$R$7:$R$100),1)</definedName>
    <definedName name="cc" localSheetId="1">OFFSET('KL4'!$AB$6,1,0,COUNTA('KL4'!$R$7:$R$100),1)</definedName>
    <definedName name="cc">OFFSET(#REF!,1,0,COUNTA(#REF!),1)</definedName>
    <definedName name="do" localSheetId="0">OFFSET('KL 4'!$AA$6,1,0,COUNTA('KL 4'!$R$7:$R$100),1)</definedName>
    <definedName name="do" localSheetId="1">OFFSET('KL4'!$AA$6,1,0,COUNTA('KL4'!$R$7:$R$100),1)</definedName>
    <definedName name="do">OFFSET(#REF!,1,0,COUNTA(#REF!),1)</definedName>
    <definedName name="kl" localSheetId="0">OFFSET(#REF!,1,0,COUNTA(#REF!),1)</definedName>
    <definedName name="kl">OFFSET(#REF!,1,0,COUNTA(#REF!),1)</definedName>
    <definedName name="lc" localSheetId="0">OFFSET('KL 4'!$AG$6,1,0,COUNTA('KL 4'!$R$7:$R$100),1)</definedName>
    <definedName name="lc" localSheetId="1">OFFSET('KL4'!$AG$6,1,0,COUNTA('KL4'!$R$7:$R$100),1)</definedName>
    <definedName name="lc">OFFSET(#REF!,1,0,COUNTA(#REF!),1)</definedName>
    <definedName name="loi_ca1" localSheetId="0">OFFSET('KL 4'!$S$6,MATCH('KL 4'!$G$13,'KL 4'!$Q$7:$Q$8,0),0,COUNTIF('KL 4'!$Q$7:$Q$112,1),8)</definedName>
    <definedName name="loi_ca1" localSheetId="1">OFFSET('KL4'!$S$6,MATCH('KL4'!$G$13,'KL4'!$Q$7:$Q$8,0),0,COUNTIF('KL4'!$Q$7:$Q$112,1),8)</definedName>
    <definedName name="loi_ca2" localSheetId="0">OFFSET('KL 4'!$S$6,MATCH('KL 4'!$G$14,'KL 4'!$Q$7:$Q$100,0),0,COUNTIF('KL 4'!$Q$7:$Q$1100,2),8)</definedName>
    <definedName name="loi_ca2" localSheetId="1">OFFSET('KL4'!$S$6,MATCH('KL4'!$G$14,'KL4'!$Q$7:$Q$100,0),0,COUNTIF('KL4'!$Q$7:$Q$1100,2),8)</definedName>
    <definedName name="loi_ca3" localSheetId="0">OFFSET('KL 4'!$S$6,MATCH('KL 4'!$G$15,'KL 4'!$Q$7:$Q$100,0),0,COUNTIF('KL 4'!$Q$7:$Q$100,3),8)</definedName>
    <definedName name="loi_ca3" localSheetId="1">OFFSET('KL4'!$S$6,MATCH('KL4'!$G$15,'KL4'!$Q$7:$Q$100,0),0,COUNTIF('KL4'!$Q$7:$Q$100,3),8)</definedName>
    <definedName name="S" localSheetId="0">OFFSET('KL 4'!$S$6,1,0,COUNTA('KL 4'!$S$7:$S$100),8)</definedName>
    <definedName name="S" localSheetId="1">OFFSET('KL4'!$S$6,1,0,COUNTA('KL4'!$S$7:$S$100),8)</definedName>
    <definedName name="stt" localSheetId="0">OFFSET('KL 4'!$R$6,1,0,COUNTA('KL 4'!$R$7:$R$100),1)</definedName>
    <definedName name="stt" localSheetId="1">OFFSET('KL4'!$R$6,1,0,COUNTA('KL4'!$R$7:$R$100),1)</definedName>
    <definedName name="stt">OFFSET(#REF!,1,0,COUNTA(#REF!),1)</definedName>
    <definedName name="TB" localSheetId="0">OFFSET('KL 4'!$AA$7,0,0,COUNTA('KL 4'!$AA$7:$AA$100),1)</definedName>
    <definedName name="TB" localSheetId="1">OFFSET('KL4'!$AA$7,0,0,COUNTA('KL4'!$AA$7:$AA$100),1)</definedName>
    <definedName name="TB_Ca1" localSheetId="0">OFFSET('KL 4'!$AA$6,MATCH(1,'KL 4'!$Q$7:$Q$100,0),0,COUNTIF('KL 4'!$Q$7:$Q$100,1),1)</definedName>
    <definedName name="TB_Ca1" localSheetId="1">OFFSET('KL4'!$AA$6,MATCH(1,'KL4'!$Q$7:$Q$100,0),0,COUNTIF('KL4'!$Q$7:$Q$100,1),1)</definedName>
    <definedName name="TB_Ca2" localSheetId="0">OFFSET('KL 4'!$AA$6,MATCH(2,'KL 4'!$Q$7:$Q$100,0),0,COUNTIF('KL 4'!$Q$7:$Q$100,2),1)</definedName>
    <definedName name="TB_Ca2" localSheetId="1">OFFSET('KL4'!$AA$6,MATCH(2,'KL4'!$Q$7:$Q$100,0),0,COUNTIF('KL4'!$Q$7:$Q$100,2),1)</definedName>
    <definedName name="TB_Ca3" localSheetId="0">OFFSET('KL 4'!$AA$6,MATCH(3,'KL 4'!$Q$7:$Q$100,0),0,COUNTIF('KL 4'!$Q$7:$Q$100,3),1)</definedName>
    <definedName name="TB_Ca3" localSheetId="1">OFFSET('KL4'!$AA$6,MATCH(3,'KL4'!$Q$7:$Q$100,0),0,COUNTIF('KL4'!$Q$7:$Q$100,3),1)</definedName>
    <definedName name="tc" localSheetId="0">OFFSET('KL 4'!$AC$6,1,0,COUNTA('KL 4'!$R$7:$R$100),1)</definedName>
    <definedName name="tc" localSheetId="1">OFFSET('KL4'!$AC$6,1,0,COUNTA('KL4'!$R$7:$R$100),1)</definedName>
    <definedName name="tc">OFFSET(#REF!,1,0,COUNTA(#REF!),1)</definedName>
    <definedName name="uc" localSheetId="0">OFFSET('KL 4'!$AF$6,1,0,COUNTA('KL 4'!$R$7:$R$100),1)</definedName>
    <definedName name="uc" localSheetId="1">OFFSET('KL4'!$AF$6,1,0,COUNTA('KL4'!$R$7:$R$100),1)</definedName>
    <definedName name="uc">OFFSET(#REF!,1,0,COUNTA(#REF!),1)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100" i="3" l="1"/>
  <c r="AG100" i="3"/>
  <c r="AF100" i="3"/>
  <c r="AE100" i="3"/>
  <c r="AD100" i="3"/>
  <c r="AC100" i="3"/>
  <c r="AB100" i="3"/>
  <c r="AA100" i="3"/>
  <c r="AH99" i="3"/>
  <c r="AG99" i="3"/>
  <c r="AF99" i="3"/>
  <c r="AE99" i="3"/>
  <c r="AD99" i="3"/>
  <c r="AC99" i="3"/>
  <c r="AB99" i="3"/>
  <c r="AA99" i="3"/>
  <c r="AH98" i="3"/>
  <c r="AG98" i="3"/>
  <c r="AF98" i="3"/>
  <c r="AE98" i="3"/>
  <c r="AD98" i="3"/>
  <c r="AC98" i="3"/>
  <c r="AB98" i="3"/>
  <c r="AA98" i="3"/>
  <c r="AH97" i="3"/>
  <c r="AG97" i="3"/>
  <c r="AF97" i="3"/>
  <c r="AE97" i="3"/>
  <c r="AD97" i="3"/>
  <c r="AC97" i="3"/>
  <c r="AB97" i="3"/>
  <c r="AA97" i="3"/>
  <c r="AH96" i="3"/>
  <c r="AG96" i="3"/>
  <c r="AF96" i="3"/>
  <c r="AE96" i="3"/>
  <c r="AD96" i="3"/>
  <c r="AC96" i="3"/>
  <c r="AB96" i="3"/>
  <c r="AA96" i="3"/>
  <c r="AH95" i="3"/>
  <c r="AG95" i="3"/>
  <c r="AF95" i="3"/>
  <c r="AE95" i="3"/>
  <c r="AD95" i="3"/>
  <c r="AC95" i="3"/>
  <c r="AB95" i="3"/>
  <c r="AA95" i="3"/>
  <c r="AH94" i="3"/>
  <c r="AG94" i="3"/>
  <c r="AF94" i="3"/>
  <c r="AE94" i="3"/>
  <c r="AD94" i="3"/>
  <c r="AC94" i="3"/>
  <c r="AB94" i="3"/>
  <c r="AA94" i="3"/>
  <c r="AH93" i="3"/>
  <c r="AG93" i="3"/>
  <c r="AF93" i="3"/>
  <c r="AE93" i="3"/>
  <c r="AD93" i="3"/>
  <c r="AC93" i="3"/>
  <c r="AB93" i="3"/>
  <c r="AA93" i="3"/>
  <c r="AH92" i="3"/>
  <c r="AG92" i="3"/>
  <c r="AF92" i="3"/>
  <c r="AE92" i="3"/>
  <c r="AD92" i="3"/>
  <c r="AC92" i="3"/>
  <c r="AB92" i="3"/>
  <c r="AA92" i="3"/>
  <c r="AH91" i="3"/>
  <c r="AG91" i="3"/>
  <c r="AF91" i="3"/>
  <c r="AE91" i="3"/>
  <c r="AD91" i="3"/>
  <c r="AC91" i="3"/>
  <c r="AB91" i="3"/>
  <c r="AA91" i="3"/>
  <c r="AH90" i="3"/>
  <c r="AG90" i="3"/>
  <c r="AF90" i="3"/>
  <c r="AE90" i="3"/>
  <c r="AD90" i="3"/>
  <c r="AC90" i="3"/>
  <c r="AB90" i="3"/>
  <c r="AA90" i="3"/>
  <c r="AH89" i="3"/>
  <c r="AG89" i="3"/>
  <c r="AF89" i="3"/>
  <c r="AE89" i="3"/>
  <c r="AD89" i="3"/>
  <c r="AC89" i="3"/>
  <c r="AB89" i="3"/>
  <c r="AA89" i="3"/>
  <c r="AH88" i="3"/>
  <c r="AG88" i="3"/>
  <c r="AF88" i="3"/>
  <c r="AE88" i="3"/>
  <c r="AD88" i="3"/>
  <c r="AC88" i="3"/>
  <c r="AB88" i="3"/>
  <c r="AA88" i="3"/>
  <c r="AH87" i="3"/>
  <c r="AG87" i="3"/>
  <c r="AF87" i="3"/>
  <c r="AE87" i="3"/>
  <c r="AD87" i="3"/>
  <c r="AC87" i="3"/>
  <c r="AB87" i="3"/>
  <c r="AA87" i="3"/>
  <c r="AH86" i="3"/>
  <c r="AG86" i="3"/>
  <c r="AF86" i="3"/>
  <c r="AE86" i="3"/>
  <c r="AD86" i="3"/>
  <c r="AC86" i="3"/>
  <c r="AB86" i="3"/>
  <c r="AA86" i="3"/>
  <c r="AH85" i="3"/>
  <c r="AG85" i="3"/>
  <c r="AF85" i="3"/>
  <c r="AE85" i="3"/>
  <c r="AD85" i="3"/>
  <c r="AC85" i="3"/>
  <c r="AB85" i="3"/>
  <c r="AA85" i="3"/>
  <c r="AH84" i="3"/>
  <c r="AG84" i="3"/>
  <c r="AF84" i="3"/>
  <c r="AE84" i="3"/>
  <c r="AD84" i="3"/>
  <c r="AC84" i="3"/>
  <c r="AB84" i="3"/>
  <c r="AA84" i="3"/>
  <c r="AH83" i="3"/>
  <c r="AG83" i="3"/>
  <c r="AF83" i="3"/>
  <c r="AE83" i="3"/>
  <c r="AD83" i="3"/>
  <c r="AC83" i="3"/>
  <c r="AB83" i="3"/>
  <c r="AA83" i="3"/>
  <c r="AH82" i="3"/>
  <c r="AG82" i="3"/>
  <c r="AF82" i="3"/>
  <c r="AE82" i="3"/>
  <c r="AD82" i="3"/>
  <c r="AC82" i="3"/>
  <c r="AB82" i="3"/>
  <c r="AA82" i="3"/>
  <c r="AH81" i="3"/>
  <c r="AG81" i="3"/>
  <c r="AF81" i="3"/>
  <c r="AE81" i="3"/>
  <c r="AD81" i="3"/>
  <c r="AC81" i="3"/>
  <c r="AB81" i="3"/>
  <c r="AA81" i="3"/>
  <c r="AH80" i="3"/>
  <c r="AG80" i="3"/>
  <c r="AF80" i="3"/>
  <c r="AE80" i="3"/>
  <c r="AD80" i="3"/>
  <c r="AC80" i="3"/>
  <c r="AB80" i="3"/>
  <c r="AA80" i="3"/>
  <c r="AH79" i="3"/>
  <c r="AG79" i="3"/>
  <c r="AF79" i="3"/>
  <c r="AE79" i="3"/>
  <c r="AD79" i="3"/>
  <c r="AC79" i="3"/>
  <c r="AB79" i="3"/>
  <c r="AA79" i="3"/>
  <c r="AH78" i="3"/>
  <c r="AG78" i="3"/>
  <c r="AF78" i="3"/>
  <c r="AE78" i="3"/>
  <c r="AD78" i="3"/>
  <c r="AC78" i="3"/>
  <c r="AB78" i="3"/>
  <c r="AA78" i="3"/>
  <c r="AH77" i="3"/>
  <c r="AG77" i="3"/>
  <c r="AF77" i="3"/>
  <c r="AE77" i="3"/>
  <c r="AD77" i="3"/>
  <c r="AC77" i="3"/>
  <c r="AB77" i="3"/>
  <c r="AA77" i="3"/>
  <c r="AH76" i="3"/>
  <c r="AG76" i="3"/>
  <c r="AF76" i="3"/>
  <c r="AE76" i="3"/>
  <c r="AD76" i="3"/>
  <c r="AC76" i="3"/>
  <c r="AB76" i="3"/>
  <c r="AA76" i="3"/>
  <c r="AH75" i="3"/>
  <c r="AG75" i="3"/>
  <c r="AF75" i="3"/>
  <c r="AE75" i="3"/>
  <c r="AD75" i="3"/>
  <c r="AC75" i="3"/>
  <c r="AB75" i="3"/>
  <c r="AA75" i="3"/>
  <c r="AH74" i="3"/>
  <c r="AG74" i="3"/>
  <c r="AF74" i="3"/>
  <c r="AE74" i="3"/>
  <c r="AD74" i="3"/>
  <c r="AC74" i="3"/>
  <c r="AB74" i="3"/>
  <c r="AA74" i="3"/>
  <c r="AH73" i="3"/>
  <c r="AG73" i="3"/>
  <c r="AF73" i="3"/>
  <c r="AE73" i="3"/>
  <c r="AD73" i="3"/>
  <c r="AC73" i="3"/>
  <c r="AB73" i="3"/>
  <c r="AA73" i="3"/>
  <c r="AH72" i="3"/>
  <c r="AG72" i="3"/>
  <c r="AF72" i="3"/>
  <c r="AE72" i="3"/>
  <c r="AD72" i="3"/>
  <c r="AC72" i="3"/>
  <c r="AB72" i="3"/>
  <c r="AA72" i="3"/>
  <c r="AH71" i="3"/>
  <c r="AG71" i="3"/>
  <c r="AF71" i="3"/>
  <c r="AE71" i="3"/>
  <c r="AD71" i="3"/>
  <c r="AC71" i="3"/>
  <c r="AB71" i="3"/>
  <c r="AA71" i="3"/>
  <c r="AH70" i="3"/>
  <c r="AG70" i="3"/>
  <c r="AF70" i="3"/>
  <c r="AE70" i="3"/>
  <c r="AD70" i="3"/>
  <c r="AC70" i="3"/>
  <c r="AB70" i="3"/>
  <c r="AA70" i="3"/>
  <c r="AH69" i="3"/>
  <c r="AG69" i="3"/>
  <c r="AF69" i="3"/>
  <c r="AE69" i="3"/>
  <c r="AD69" i="3"/>
  <c r="AC69" i="3"/>
  <c r="AB69" i="3"/>
  <c r="AA69" i="3"/>
  <c r="AH68" i="3"/>
  <c r="AG68" i="3"/>
  <c r="AF68" i="3"/>
  <c r="AE68" i="3"/>
  <c r="AD68" i="3"/>
  <c r="AC68" i="3"/>
  <c r="AB68" i="3"/>
  <c r="AA68" i="3"/>
  <c r="AH67" i="3"/>
  <c r="AG67" i="3"/>
  <c r="AF67" i="3"/>
  <c r="AE67" i="3"/>
  <c r="AD67" i="3"/>
  <c r="AC67" i="3"/>
  <c r="AB67" i="3"/>
  <c r="AA67" i="3"/>
  <c r="AH66" i="3"/>
  <c r="AG66" i="3"/>
  <c r="AF66" i="3"/>
  <c r="AE66" i="3"/>
  <c r="AD66" i="3"/>
  <c r="AC66" i="3"/>
  <c r="AB66" i="3"/>
  <c r="AA66" i="3"/>
  <c r="AH65" i="3"/>
  <c r="AG65" i="3"/>
  <c r="AF65" i="3"/>
  <c r="AE65" i="3"/>
  <c r="AD65" i="3"/>
  <c r="AC65" i="3"/>
  <c r="AB65" i="3"/>
  <c r="AA65" i="3"/>
  <c r="AH64" i="3"/>
  <c r="AG64" i="3"/>
  <c r="AF64" i="3"/>
  <c r="AE64" i="3"/>
  <c r="AD64" i="3"/>
  <c r="AC64" i="3"/>
  <c r="AB64" i="3"/>
  <c r="AA64" i="3"/>
  <c r="AH63" i="3"/>
  <c r="AG63" i="3"/>
  <c r="AF63" i="3"/>
  <c r="AE63" i="3"/>
  <c r="AD63" i="3"/>
  <c r="AC63" i="3"/>
  <c r="AB63" i="3"/>
  <c r="AA63" i="3"/>
  <c r="AH62" i="3"/>
  <c r="AG62" i="3"/>
  <c r="AF62" i="3"/>
  <c r="AE62" i="3"/>
  <c r="AD62" i="3"/>
  <c r="AC62" i="3"/>
  <c r="AB62" i="3"/>
  <c r="AA62" i="3"/>
  <c r="AH61" i="3"/>
  <c r="AG61" i="3"/>
  <c r="AF61" i="3"/>
  <c r="AE61" i="3"/>
  <c r="AD61" i="3"/>
  <c r="AC61" i="3"/>
  <c r="AB61" i="3"/>
  <c r="AA61" i="3"/>
  <c r="AH60" i="3"/>
  <c r="AG60" i="3"/>
  <c r="AF60" i="3"/>
  <c r="AE60" i="3"/>
  <c r="AD60" i="3"/>
  <c r="AC60" i="3"/>
  <c r="AB60" i="3"/>
  <c r="AA60" i="3"/>
  <c r="AH59" i="3"/>
  <c r="AG59" i="3"/>
  <c r="AF59" i="3"/>
  <c r="AE59" i="3"/>
  <c r="AD59" i="3"/>
  <c r="AC59" i="3"/>
  <c r="AB59" i="3"/>
  <c r="AA59" i="3"/>
  <c r="AH58" i="3"/>
  <c r="AG58" i="3"/>
  <c r="AF58" i="3"/>
  <c r="AE58" i="3"/>
  <c r="AD58" i="3"/>
  <c r="AC58" i="3"/>
  <c r="AB58" i="3"/>
  <c r="AA58" i="3"/>
  <c r="AH57" i="3"/>
  <c r="AG57" i="3"/>
  <c r="AF57" i="3"/>
  <c r="AE57" i="3"/>
  <c r="AD57" i="3"/>
  <c r="AC57" i="3"/>
  <c r="AB57" i="3"/>
  <c r="AA57" i="3"/>
  <c r="AH56" i="3"/>
  <c r="AG56" i="3"/>
  <c r="AF56" i="3"/>
  <c r="AE56" i="3"/>
  <c r="AD56" i="3"/>
  <c r="AC56" i="3"/>
  <c r="AB56" i="3"/>
  <c r="AA56" i="3"/>
  <c r="AH55" i="3"/>
  <c r="AG55" i="3"/>
  <c r="AF55" i="3"/>
  <c r="AE55" i="3"/>
  <c r="AD55" i="3"/>
  <c r="AC55" i="3"/>
  <c r="AB55" i="3"/>
  <c r="AA55" i="3"/>
  <c r="AH54" i="3"/>
  <c r="AG54" i="3"/>
  <c r="AF54" i="3"/>
  <c r="AE54" i="3"/>
  <c r="AD54" i="3"/>
  <c r="AC54" i="3"/>
  <c r="AB54" i="3"/>
  <c r="AA54" i="3"/>
  <c r="AH53" i="3"/>
  <c r="AG53" i="3"/>
  <c r="AF53" i="3"/>
  <c r="AE53" i="3"/>
  <c r="AD53" i="3"/>
  <c r="AC53" i="3"/>
  <c r="AB53" i="3"/>
  <c r="AA53" i="3"/>
  <c r="AH52" i="3"/>
  <c r="AG52" i="3"/>
  <c r="AF52" i="3"/>
  <c r="AE52" i="3"/>
  <c r="AD52" i="3"/>
  <c r="AC52" i="3"/>
  <c r="AB52" i="3"/>
  <c r="AA52" i="3"/>
  <c r="AH51" i="3"/>
  <c r="AG51" i="3"/>
  <c r="AF51" i="3"/>
  <c r="AE51" i="3"/>
  <c r="AD51" i="3"/>
  <c r="AC51" i="3"/>
  <c r="AB51" i="3"/>
  <c r="AA51" i="3"/>
  <c r="AH50" i="3"/>
  <c r="AG50" i="3"/>
  <c r="AF50" i="3"/>
  <c r="AE50" i="3"/>
  <c r="AD50" i="3"/>
  <c r="AC50" i="3"/>
  <c r="AB50" i="3"/>
  <c r="AA50" i="3"/>
  <c r="AH49" i="3"/>
  <c r="AG49" i="3"/>
  <c r="AF49" i="3"/>
  <c r="AE49" i="3"/>
  <c r="AD49" i="3"/>
  <c r="AC49" i="3"/>
  <c r="AB49" i="3"/>
  <c r="AA49" i="3"/>
  <c r="AH48" i="3"/>
  <c r="AG48" i="3"/>
  <c r="AF48" i="3"/>
  <c r="AE48" i="3"/>
  <c r="AD48" i="3"/>
  <c r="AC48" i="3"/>
  <c r="AB48" i="3"/>
  <c r="AA48" i="3"/>
  <c r="AH47" i="3"/>
  <c r="AG47" i="3"/>
  <c r="AF47" i="3"/>
  <c r="AE47" i="3"/>
  <c r="AD47" i="3"/>
  <c r="AC47" i="3"/>
  <c r="AB47" i="3"/>
  <c r="AA47" i="3"/>
  <c r="AH46" i="3"/>
  <c r="AG46" i="3"/>
  <c r="AF46" i="3"/>
  <c r="AE46" i="3"/>
  <c r="AD46" i="3"/>
  <c r="AC46" i="3"/>
  <c r="AB46" i="3"/>
  <c r="AA46" i="3"/>
  <c r="G46" i="3"/>
  <c r="I46" i="3" s="1"/>
  <c r="AH45" i="3"/>
  <c r="AG45" i="3"/>
  <c r="AF45" i="3"/>
  <c r="AE45" i="3"/>
  <c r="AD45" i="3"/>
  <c r="AC45" i="3"/>
  <c r="AB45" i="3"/>
  <c r="AA45" i="3"/>
  <c r="G45" i="3"/>
  <c r="I45" i="3" s="1"/>
  <c r="AH44" i="3"/>
  <c r="AG44" i="3"/>
  <c r="AF44" i="3"/>
  <c r="AE44" i="3"/>
  <c r="AD44" i="3"/>
  <c r="AC44" i="3"/>
  <c r="AB44" i="3"/>
  <c r="AA44" i="3"/>
  <c r="G44" i="3"/>
  <c r="I44" i="3" s="1"/>
  <c r="AH43" i="3"/>
  <c r="AG43" i="3"/>
  <c r="AF43" i="3"/>
  <c r="AE43" i="3"/>
  <c r="AD43" i="3"/>
  <c r="AC43" i="3"/>
  <c r="AB43" i="3"/>
  <c r="AA43" i="3"/>
  <c r="G43" i="3"/>
  <c r="I43" i="3" s="1"/>
  <c r="AH42" i="3"/>
  <c r="AG42" i="3"/>
  <c r="AF42" i="3"/>
  <c r="AE42" i="3"/>
  <c r="AD42" i="3"/>
  <c r="AC42" i="3"/>
  <c r="AB42" i="3"/>
  <c r="AA42" i="3"/>
  <c r="G42" i="3"/>
  <c r="I42" i="3" s="1"/>
  <c r="AH41" i="3"/>
  <c r="AG41" i="3"/>
  <c r="AF41" i="3"/>
  <c r="AE41" i="3"/>
  <c r="AD41" i="3"/>
  <c r="AC41" i="3"/>
  <c r="AB41" i="3"/>
  <c r="AA41" i="3"/>
  <c r="G41" i="3"/>
  <c r="I41" i="3" s="1"/>
  <c r="AH40" i="3"/>
  <c r="AG40" i="3"/>
  <c r="AF40" i="3"/>
  <c r="AE40" i="3"/>
  <c r="AD40" i="3"/>
  <c r="AC40" i="3"/>
  <c r="AB40" i="3"/>
  <c r="AA40" i="3"/>
  <c r="G40" i="3"/>
  <c r="I40" i="3" s="1"/>
  <c r="AH39" i="3"/>
  <c r="AG39" i="3"/>
  <c r="AF39" i="3"/>
  <c r="AE39" i="3"/>
  <c r="AD39" i="3"/>
  <c r="AC39" i="3"/>
  <c r="AB39" i="3"/>
  <c r="AA39" i="3"/>
  <c r="G39" i="3"/>
  <c r="I39" i="3" s="1"/>
  <c r="AH38" i="3"/>
  <c r="AG38" i="3"/>
  <c r="AF38" i="3"/>
  <c r="AE38" i="3"/>
  <c r="AD38" i="3"/>
  <c r="AC38" i="3"/>
  <c r="AB38" i="3"/>
  <c r="AA38" i="3"/>
  <c r="G38" i="3"/>
  <c r="I38" i="3" s="1"/>
  <c r="AH37" i="3"/>
  <c r="AG37" i="3"/>
  <c r="AF37" i="3"/>
  <c r="AE37" i="3"/>
  <c r="AD37" i="3"/>
  <c r="AC37" i="3"/>
  <c r="AB37" i="3"/>
  <c r="AA37" i="3"/>
  <c r="AH36" i="3"/>
  <c r="AG36" i="3"/>
  <c r="AF36" i="3"/>
  <c r="AE36" i="3"/>
  <c r="AD36" i="3"/>
  <c r="AC36" i="3"/>
  <c r="AB36" i="3"/>
  <c r="AA36" i="3"/>
  <c r="AH35" i="3"/>
  <c r="AG35" i="3"/>
  <c r="AF35" i="3"/>
  <c r="AE35" i="3"/>
  <c r="AD35" i="3"/>
  <c r="AC35" i="3"/>
  <c r="AB35" i="3"/>
  <c r="AA35" i="3"/>
  <c r="AH34" i="3"/>
  <c r="AG34" i="3"/>
  <c r="AF34" i="3"/>
  <c r="AE34" i="3"/>
  <c r="AD34" i="3"/>
  <c r="AC34" i="3"/>
  <c r="AB34" i="3"/>
  <c r="AA34" i="3"/>
  <c r="AH33" i="3"/>
  <c r="AG33" i="3"/>
  <c r="AF33" i="3"/>
  <c r="AE33" i="3"/>
  <c r="AD33" i="3"/>
  <c r="AC33" i="3"/>
  <c r="AB33" i="3"/>
  <c r="AA33" i="3"/>
  <c r="AH32" i="3"/>
  <c r="AG32" i="3"/>
  <c r="AF32" i="3"/>
  <c r="AE32" i="3"/>
  <c r="AD32" i="3"/>
  <c r="AC32" i="3"/>
  <c r="AB32" i="3"/>
  <c r="AA32" i="3"/>
  <c r="AH31" i="3"/>
  <c r="AG31" i="3"/>
  <c r="AF31" i="3"/>
  <c r="AE31" i="3"/>
  <c r="AD31" i="3"/>
  <c r="AC31" i="3"/>
  <c r="AB31" i="3"/>
  <c r="AA31" i="3"/>
  <c r="AH30" i="3"/>
  <c r="AG30" i="3"/>
  <c r="AF30" i="3"/>
  <c r="AE30" i="3"/>
  <c r="AD30" i="3"/>
  <c r="AC30" i="3"/>
  <c r="AB30" i="3"/>
  <c r="AA30" i="3"/>
  <c r="AH29" i="3"/>
  <c r="AG29" i="3"/>
  <c r="AF29" i="3"/>
  <c r="AE29" i="3"/>
  <c r="AD29" i="3"/>
  <c r="AC29" i="3"/>
  <c r="AB29" i="3"/>
  <c r="AA29" i="3"/>
  <c r="AH28" i="3"/>
  <c r="AG28" i="3"/>
  <c r="AF28" i="3"/>
  <c r="AE28" i="3"/>
  <c r="AD28" i="3"/>
  <c r="AC28" i="3"/>
  <c r="AB28" i="3"/>
  <c r="AA28" i="3"/>
  <c r="AH27" i="3"/>
  <c r="AG27" i="3"/>
  <c r="AF27" i="3"/>
  <c r="AE27" i="3"/>
  <c r="AD27" i="3"/>
  <c r="AC27" i="3"/>
  <c r="AB27" i="3"/>
  <c r="AA27" i="3"/>
  <c r="AH26" i="3"/>
  <c r="AG26" i="3"/>
  <c r="AF26" i="3"/>
  <c r="AE26" i="3"/>
  <c r="AD26" i="3"/>
  <c r="AC26" i="3"/>
  <c r="AB26" i="3"/>
  <c r="AA26" i="3"/>
  <c r="AH25" i="3"/>
  <c r="AG25" i="3"/>
  <c r="AF25" i="3"/>
  <c r="AE25" i="3"/>
  <c r="AD25" i="3"/>
  <c r="AC25" i="3"/>
  <c r="AB25" i="3"/>
  <c r="AA25" i="3"/>
  <c r="AH24" i="3"/>
  <c r="AG24" i="3"/>
  <c r="AF24" i="3"/>
  <c r="AE24" i="3"/>
  <c r="AD24" i="3"/>
  <c r="AC24" i="3"/>
  <c r="AB24" i="3"/>
  <c r="AA24" i="3"/>
  <c r="AH23" i="3"/>
  <c r="AG23" i="3"/>
  <c r="AF23" i="3"/>
  <c r="AE23" i="3"/>
  <c r="AD23" i="3"/>
  <c r="AC23" i="3"/>
  <c r="AB23" i="3"/>
  <c r="AA23" i="3"/>
  <c r="AH22" i="3"/>
  <c r="AG22" i="3"/>
  <c r="AF22" i="3"/>
  <c r="AE22" i="3"/>
  <c r="AD22" i="3"/>
  <c r="AC22" i="3"/>
  <c r="AB22" i="3"/>
  <c r="AA22" i="3"/>
  <c r="AH21" i="3"/>
  <c r="AG21" i="3"/>
  <c r="AF21" i="3"/>
  <c r="AE21" i="3"/>
  <c r="AD21" i="3"/>
  <c r="AC21" i="3"/>
  <c r="AB21" i="3"/>
  <c r="AA21" i="3"/>
  <c r="AH20" i="3"/>
  <c r="AG20" i="3"/>
  <c r="AF20" i="3"/>
  <c r="AE20" i="3"/>
  <c r="AD20" i="3"/>
  <c r="AC20" i="3"/>
  <c r="AB20" i="3"/>
  <c r="AA20" i="3"/>
  <c r="AH19" i="3"/>
  <c r="AG19" i="3"/>
  <c r="AF19" i="3"/>
  <c r="AE19" i="3"/>
  <c r="AD19" i="3"/>
  <c r="AC19" i="3"/>
  <c r="AB19" i="3"/>
  <c r="AA19" i="3"/>
  <c r="AH18" i="3"/>
  <c r="AG18" i="3"/>
  <c r="AF18" i="3"/>
  <c r="AE18" i="3"/>
  <c r="AD18" i="3"/>
  <c r="AC18" i="3"/>
  <c r="AB18" i="3"/>
  <c r="AA18" i="3"/>
  <c r="AH17" i="3"/>
  <c r="AE17" i="3"/>
  <c r="AC17" i="3"/>
  <c r="AA17" i="3"/>
  <c r="AD17" i="3" s="1"/>
  <c r="AH16" i="3"/>
  <c r="AE16" i="3"/>
  <c r="AC16" i="3"/>
  <c r="AA16" i="3"/>
  <c r="AH15" i="3"/>
  <c r="AE15" i="3"/>
  <c r="AC15" i="3"/>
  <c r="AA15" i="3"/>
  <c r="G15" i="3"/>
  <c r="I15" i="3" s="1"/>
  <c r="I4" i="3" s="1"/>
  <c r="AH14" i="3"/>
  <c r="AE14" i="3"/>
  <c r="AC14" i="3"/>
  <c r="AA14" i="3"/>
  <c r="AD14" i="3" s="1"/>
  <c r="G14" i="3"/>
  <c r="AH13" i="3"/>
  <c r="AE13" i="3"/>
  <c r="AC13" i="3"/>
  <c r="AA13" i="3"/>
  <c r="G13" i="3"/>
  <c r="M13" i="3" s="1"/>
  <c r="M2" i="3" s="1"/>
  <c r="AH12" i="3"/>
  <c r="AE12" i="3"/>
  <c r="AC12" i="3"/>
  <c r="AA12" i="3"/>
  <c r="AD12" i="3" s="1"/>
  <c r="AH11" i="3"/>
  <c r="AE11" i="3"/>
  <c r="AC11" i="3"/>
  <c r="AA11" i="3"/>
  <c r="AD11" i="3" s="1"/>
  <c r="AH10" i="3"/>
  <c r="AE10" i="3"/>
  <c r="AC10" i="3"/>
  <c r="AA10" i="3"/>
  <c r="AH9" i="3"/>
  <c r="AE9" i="3"/>
  <c r="AC9" i="3"/>
  <c r="AA9" i="3"/>
  <c r="AH8" i="3"/>
  <c r="AE8" i="3"/>
  <c r="AC8" i="3"/>
  <c r="AA8" i="3"/>
  <c r="AH7" i="3"/>
  <c r="AE7" i="3"/>
  <c r="AC7" i="3"/>
  <c r="AA7" i="3"/>
  <c r="G3" i="3"/>
  <c r="AD10" i="3" l="1"/>
  <c r="AD15" i="3"/>
  <c r="AD16" i="3"/>
  <c r="AD13" i="3"/>
  <c r="AB12" i="3"/>
  <c r="H38" i="3" a="1"/>
  <c r="H46" i="3" s="1"/>
  <c r="AB13" i="3"/>
  <c r="AG13" i="3" s="1"/>
  <c r="AB11" i="3"/>
  <c r="AG11" i="3" s="1"/>
  <c r="AB10" i="3"/>
  <c r="AG10" i="3" s="1"/>
  <c r="AD8" i="3"/>
  <c r="AB17" i="3"/>
  <c r="AB16" i="3"/>
  <c r="AB15" i="3"/>
  <c r="AB14" i="3"/>
  <c r="I14" i="3"/>
  <c r="I3" i="3" s="1"/>
  <c r="A13" i="3"/>
  <c r="B13" i="3" s="1"/>
  <c r="B2" i="3" s="1"/>
  <c r="G2" i="3"/>
  <c r="E13" i="3"/>
  <c r="E2" i="3" s="1"/>
  <c r="M14" i="3"/>
  <c r="M3" i="3" s="1"/>
  <c r="M15" i="3"/>
  <c r="M4" i="3" s="1"/>
  <c r="A14" i="3"/>
  <c r="B14" i="3" s="1"/>
  <c r="B3" i="3" s="1"/>
  <c r="E14" i="3"/>
  <c r="E3" i="3" s="1"/>
  <c r="A15" i="3"/>
  <c r="A4" i="3" s="1"/>
  <c r="E15" i="3"/>
  <c r="E4" i="3" s="1"/>
  <c r="I13" i="3"/>
  <c r="AB9" i="3"/>
  <c r="AB8" i="3"/>
  <c r="AD7" i="3"/>
  <c r="AB7" i="3"/>
  <c r="AD9" i="3"/>
  <c r="A59" i="3"/>
  <c r="N13" i="3"/>
  <c r="N2" i="3" s="1"/>
  <c r="L13" i="3"/>
  <c r="L2" i="3" s="1"/>
  <c r="J13" i="3"/>
  <c r="J2" i="3" s="1"/>
  <c r="H13" i="3"/>
  <c r="H2" i="3" s="1"/>
  <c r="F13" i="3"/>
  <c r="F2" i="3" s="1"/>
  <c r="D13" i="3"/>
  <c r="D2" i="3" s="1"/>
  <c r="N14" i="3"/>
  <c r="N3" i="3" s="1"/>
  <c r="L14" i="3"/>
  <c r="L3" i="3" s="1"/>
  <c r="J14" i="3"/>
  <c r="J3" i="3" s="1"/>
  <c r="H14" i="3"/>
  <c r="H3" i="3" s="1"/>
  <c r="F14" i="3"/>
  <c r="F3" i="3" s="1"/>
  <c r="D14" i="3"/>
  <c r="D3" i="3" s="1"/>
  <c r="A61" i="3"/>
  <c r="N15" i="3"/>
  <c r="N4" i="3" s="1"/>
  <c r="L15" i="3"/>
  <c r="L4" i="3" s="1"/>
  <c r="J15" i="3"/>
  <c r="J4" i="3" s="1"/>
  <c r="H15" i="3"/>
  <c r="H4" i="3" s="1"/>
  <c r="F15" i="3"/>
  <c r="F4" i="3" s="1"/>
  <c r="D15" i="3"/>
  <c r="D4" i="3" s="1"/>
  <c r="B15" i="3"/>
  <c r="B4" i="3" s="1"/>
  <c r="G4" i="3"/>
  <c r="K15" i="3"/>
  <c r="K4" i="3" s="1"/>
  <c r="A60" i="3"/>
  <c r="F61" i="3"/>
  <c r="U4" i="3" s="1"/>
  <c r="AF12" i="3" l="1"/>
  <c r="AG12" i="3"/>
  <c r="O15" i="3"/>
  <c r="O4" i="3" s="1"/>
  <c r="P15" i="3"/>
  <c r="P4" i="3" s="1"/>
  <c r="C15" i="3"/>
  <c r="C4" i="3" s="1"/>
  <c r="H40" i="3"/>
  <c r="H43" i="3"/>
  <c r="H41" i="3"/>
  <c r="H44" i="3"/>
  <c r="H39" i="3"/>
  <c r="H45" i="3"/>
  <c r="H38" i="3"/>
  <c r="H42" i="3"/>
  <c r="AF13" i="3"/>
  <c r="AF10" i="3"/>
  <c r="AF11" i="3"/>
  <c r="F60" i="3"/>
  <c r="U3" i="3" s="1"/>
  <c r="AF17" i="3"/>
  <c r="AG17" i="3"/>
  <c r="AF16" i="3"/>
  <c r="AG16" i="3"/>
  <c r="AF15" i="3"/>
  <c r="AG15" i="3"/>
  <c r="AF14" i="3"/>
  <c r="AG14" i="3"/>
  <c r="K14" i="3"/>
  <c r="K3" i="3" s="1"/>
  <c r="P14" i="3"/>
  <c r="P3" i="3" s="1"/>
  <c r="C13" i="3"/>
  <c r="C2" i="3" s="1"/>
  <c r="A2" i="3"/>
  <c r="O14" i="3"/>
  <c r="O3" i="3" s="1"/>
  <c r="A3" i="3"/>
  <c r="C14" i="3"/>
  <c r="C3" i="3" s="1"/>
  <c r="O13" i="3"/>
  <c r="O2" i="3" s="1"/>
  <c r="E59" i="3"/>
  <c r="T2" i="3" s="1"/>
  <c r="C59" i="3"/>
  <c r="R2" i="3" s="1"/>
  <c r="D59" i="3"/>
  <c r="S2" i="3" s="1"/>
  <c r="B59" i="3"/>
  <c r="Q2" i="3" s="1"/>
  <c r="AF7" i="3"/>
  <c r="AG7" i="3"/>
  <c r="AF8" i="3"/>
  <c r="AG8" i="3"/>
  <c r="D60" i="3"/>
  <c r="S3" i="3" s="1"/>
  <c r="B60" i="3"/>
  <c r="Q3" i="3" s="1"/>
  <c r="E60" i="3"/>
  <c r="T3" i="3" s="1"/>
  <c r="C60" i="3"/>
  <c r="R3" i="3" s="1"/>
  <c r="E61" i="3"/>
  <c r="T4" i="3" s="1"/>
  <c r="C61" i="3"/>
  <c r="R4" i="3" s="1"/>
  <c r="B61" i="3"/>
  <c r="Q4" i="3" s="1"/>
  <c r="H61" i="3"/>
  <c r="W4" i="3" s="1"/>
  <c r="D61" i="3"/>
  <c r="S4" i="3" s="1"/>
  <c r="K13" i="3"/>
  <c r="K2" i="3" s="1"/>
  <c r="P13" i="3"/>
  <c r="P2" i="3" s="1"/>
  <c r="AF9" i="3"/>
  <c r="AG9" i="3"/>
  <c r="F59" i="3"/>
  <c r="U2" i="3" s="1"/>
  <c r="P16" i="3"/>
  <c r="K7" i="3" s="1"/>
  <c r="I2" i="3"/>
  <c r="AH100" i="1"/>
  <c r="AG100" i="1"/>
  <c r="AF100" i="1"/>
  <c r="AE100" i="1"/>
  <c r="AD100" i="1"/>
  <c r="AC100" i="1"/>
  <c r="AB100" i="1"/>
  <c r="AA100" i="1"/>
  <c r="AH99" i="1"/>
  <c r="AG99" i="1"/>
  <c r="AF99" i="1"/>
  <c r="AE99" i="1"/>
  <c r="AD99" i="1"/>
  <c r="AC99" i="1"/>
  <c r="AB99" i="1"/>
  <c r="AA99" i="1"/>
  <c r="AH98" i="1"/>
  <c r="AG98" i="1"/>
  <c r="AF98" i="1"/>
  <c r="AE98" i="1"/>
  <c r="AD98" i="1"/>
  <c r="AC98" i="1"/>
  <c r="AB98" i="1"/>
  <c r="AA98" i="1"/>
  <c r="AH97" i="1"/>
  <c r="AG97" i="1"/>
  <c r="AF97" i="1"/>
  <c r="AE97" i="1"/>
  <c r="AD97" i="1"/>
  <c r="AC97" i="1"/>
  <c r="AB97" i="1"/>
  <c r="AA97" i="1"/>
  <c r="AH96" i="1"/>
  <c r="AG96" i="1"/>
  <c r="AF96" i="1"/>
  <c r="AE96" i="1"/>
  <c r="AD96" i="1"/>
  <c r="AC96" i="1"/>
  <c r="AB96" i="1"/>
  <c r="AA96" i="1"/>
  <c r="AH95" i="1"/>
  <c r="AG95" i="1"/>
  <c r="AF95" i="1"/>
  <c r="AE95" i="1"/>
  <c r="AD95" i="1"/>
  <c r="AC95" i="1"/>
  <c r="AB95" i="1"/>
  <c r="AA95" i="1"/>
  <c r="AH94" i="1"/>
  <c r="AG94" i="1"/>
  <c r="AF94" i="1"/>
  <c r="AE94" i="1"/>
  <c r="AD94" i="1"/>
  <c r="AC94" i="1"/>
  <c r="AB94" i="1"/>
  <c r="AA94" i="1"/>
  <c r="AH93" i="1"/>
  <c r="AG93" i="1"/>
  <c r="AF93" i="1"/>
  <c r="AE93" i="1"/>
  <c r="AD93" i="1"/>
  <c r="AC93" i="1"/>
  <c r="AB93" i="1"/>
  <c r="AA93" i="1"/>
  <c r="AH92" i="1"/>
  <c r="AG92" i="1"/>
  <c r="AF92" i="1"/>
  <c r="AE92" i="1"/>
  <c r="AD92" i="1"/>
  <c r="AC92" i="1"/>
  <c r="AB92" i="1"/>
  <c r="AA92" i="1"/>
  <c r="AH91" i="1"/>
  <c r="AG91" i="1"/>
  <c r="AF91" i="1"/>
  <c r="AE91" i="1"/>
  <c r="AD91" i="1"/>
  <c r="AC91" i="1"/>
  <c r="AB91" i="1"/>
  <c r="AA91" i="1"/>
  <c r="AH90" i="1"/>
  <c r="AG90" i="1"/>
  <c r="AF90" i="1"/>
  <c r="AE90" i="1"/>
  <c r="AD90" i="1"/>
  <c r="AC90" i="1"/>
  <c r="AB90" i="1"/>
  <c r="AA90" i="1"/>
  <c r="AH89" i="1"/>
  <c r="AG89" i="1"/>
  <c r="AF89" i="1"/>
  <c r="AE89" i="1"/>
  <c r="AD89" i="1"/>
  <c r="AC89" i="1"/>
  <c r="AB89" i="1"/>
  <c r="AA89" i="1"/>
  <c r="AH88" i="1"/>
  <c r="AG88" i="1"/>
  <c r="AF88" i="1"/>
  <c r="AE88" i="1"/>
  <c r="AD88" i="1"/>
  <c r="AC88" i="1"/>
  <c r="AB88" i="1"/>
  <c r="AA88" i="1"/>
  <c r="AH87" i="1"/>
  <c r="AG87" i="1"/>
  <c r="AF87" i="1"/>
  <c r="AE87" i="1"/>
  <c r="AD87" i="1"/>
  <c r="AC87" i="1"/>
  <c r="AB87" i="1"/>
  <c r="AA87" i="1"/>
  <c r="AH86" i="1"/>
  <c r="AG86" i="1"/>
  <c r="AF86" i="1"/>
  <c r="AE86" i="1"/>
  <c r="AD86" i="1"/>
  <c r="AC86" i="1"/>
  <c r="AB86" i="1"/>
  <c r="AA86" i="1"/>
  <c r="AH85" i="1"/>
  <c r="AG85" i="1"/>
  <c r="AF85" i="1"/>
  <c r="AE85" i="1"/>
  <c r="AD85" i="1"/>
  <c r="AC85" i="1"/>
  <c r="AB85" i="1"/>
  <c r="AA85" i="1"/>
  <c r="AH84" i="1"/>
  <c r="AG84" i="1"/>
  <c r="AF84" i="1"/>
  <c r="AE84" i="1"/>
  <c r="AD84" i="1"/>
  <c r="AC84" i="1"/>
  <c r="AB84" i="1"/>
  <c r="AA84" i="1"/>
  <c r="AH83" i="1"/>
  <c r="AG83" i="1"/>
  <c r="AF83" i="1"/>
  <c r="AE83" i="1"/>
  <c r="AD83" i="1"/>
  <c r="AC83" i="1"/>
  <c r="AB83" i="1"/>
  <c r="AA83" i="1"/>
  <c r="AH82" i="1"/>
  <c r="AG82" i="1"/>
  <c r="AF82" i="1"/>
  <c r="AE82" i="1"/>
  <c r="AD82" i="1"/>
  <c r="AC82" i="1"/>
  <c r="AB82" i="1"/>
  <c r="AA82" i="1"/>
  <c r="AH81" i="1"/>
  <c r="AG81" i="1"/>
  <c r="AF81" i="1"/>
  <c r="AE81" i="1"/>
  <c r="AD81" i="1"/>
  <c r="AC81" i="1"/>
  <c r="AB81" i="1"/>
  <c r="AA81" i="1"/>
  <c r="AH80" i="1"/>
  <c r="AG80" i="1"/>
  <c r="AF80" i="1"/>
  <c r="AE80" i="1"/>
  <c r="AD80" i="1"/>
  <c r="AC80" i="1"/>
  <c r="AB80" i="1"/>
  <c r="AA80" i="1"/>
  <c r="AH79" i="1"/>
  <c r="AG79" i="1"/>
  <c r="AF79" i="1"/>
  <c r="AE79" i="1"/>
  <c r="AD79" i="1"/>
  <c r="AC79" i="1"/>
  <c r="AB79" i="1"/>
  <c r="AA79" i="1"/>
  <c r="AH78" i="1"/>
  <c r="AG78" i="1"/>
  <c r="AF78" i="1"/>
  <c r="AE78" i="1"/>
  <c r="AD78" i="1"/>
  <c r="AC78" i="1"/>
  <c r="AB78" i="1"/>
  <c r="AA78" i="1"/>
  <c r="AH77" i="1"/>
  <c r="AG77" i="1"/>
  <c r="AF77" i="1"/>
  <c r="AE77" i="1"/>
  <c r="AD77" i="1"/>
  <c r="AC77" i="1"/>
  <c r="AB77" i="1"/>
  <c r="AA77" i="1"/>
  <c r="AH76" i="1"/>
  <c r="AG76" i="1"/>
  <c r="AF76" i="1"/>
  <c r="AE76" i="1"/>
  <c r="AD76" i="1"/>
  <c r="AC76" i="1"/>
  <c r="AB76" i="1"/>
  <c r="AA76" i="1"/>
  <c r="AH75" i="1"/>
  <c r="AG75" i="1"/>
  <c r="AF75" i="1"/>
  <c r="AE75" i="1"/>
  <c r="AD75" i="1"/>
  <c r="AC75" i="1"/>
  <c r="AB75" i="1"/>
  <c r="AA75" i="1"/>
  <c r="AH74" i="1"/>
  <c r="AG74" i="1"/>
  <c r="AF74" i="1"/>
  <c r="AE74" i="1"/>
  <c r="AD74" i="1"/>
  <c r="AC74" i="1"/>
  <c r="AB74" i="1"/>
  <c r="AA74" i="1"/>
  <c r="AH73" i="1"/>
  <c r="AG73" i="1"/>
  <c r="AF73" i="1"/>
  <c r="AE73" i="1"/>
  <c r="AD73" i="1"/>
  <c r="AC73" i="1"/>
  <c r="AB73" i="1"/>
  <c r="AA73" i="1"/>
  <c r="AH72" i="1"/>
  <c r="AG72" i="1"/>
  <c r="AF72" i="1"/>
  <c r="AE72" i="1"/>
  <c r="AD72" i="1"/>
  <c r="AC72" i="1"/>
  <c r="AB72" i="1"/>
  <c r="AA72" i="1"/>
  <c r="AH71" i="1"/>
  <c r="AG71" i="1"/>
  <c r="AF71" i="1"/>
  <c r="AE71" i="1"/>
  <c r="AD71" i="1"/>
  <c r="AC71" i="1"/>
  <c r="AB71" i="1"/>
  <c r="AA71" i="1"/>
  <c r="AH70" i="1"/>
  <c r="AG70" i="1"/>
  <c r="AF70" i="1"/>
  <c r="AE70" i="1"/>
  <c r="AD70" i="1"/>
  <c r="AC70" i="1"/>
  <c r="AB70" i="1"/>
  <c r="AA70" i="1"/>
  <c r="AH69" i="1"/>
  <c r="AG69" i="1"/>
  <c r="AF69" i="1"/>
  <c r="AE69" i="1"/>
  <c r="AD69" i="1"/>
  <c r="AC69" i="1"/>
  <c r="AB69" i="1"/>
  <c r="AA69" i="1"/>
  <c r="AH68" i="1"/>
  <c r="AG68" i="1"/>
  <c r="AF68" i="1"/>
  <c r="AE68" i="1"/>
  <c r="AD68" i="1"/>
  <c r="AC68" i="1"/>
  <c r="AB68" i="1"/>
  <c r="AA68" i="1"/>
  <c r="AH67" i="1"/>
  <c r="AG67" i="1"/>
  <c r="AF67" i="1"/>
  <c r="AE67" i="1"/>
  <c r="AD67" i="1"/>
  <c r="AC67" i="1"/>
  <c r="AB67" i="1"/>
  <c r="AA67" i="1"/>
  <c r="AH66" i="1"/>
  <c r="AG66" i="1"/>
  <c r="AF66" i="1"/>
  <c r="AE66" i="1"/>
  <c r="AD66" i="1"/>
  <c r="AC66" i="1"/>
  <c r="AB66" i="1"/>
  <c r="AA66" i="1"/>
  <c r="AH65" i="1"/>
  <c r="AG65" i="1"/>
  <c r="AF65" i="1"/>
  <c r="AE65" i="1"/>
  <c r="AD65" i="1"/>
  <c r="AC65" i="1"/>
  <c r="AB65" i="1"/>
  <c r="AA65" i="1"/>
  <c r="AH64" i="1"/>
  <c r="AG64" i="1"/>
  <c r="AF64" i="1"/>
  <c r="AE64" i="1"/>
  <c r="AD64" i="1"/>
  <c r="AC64" i="1"/>
  <c r="AB64" i="1"/>
  <c r="AA64" i="1"/>
  <c r="AH63" i="1"/>
  <c r="AG63" i="1"/>
  <c r="AF63" i="1"/>
  <c r="AE63" i="1"/>
  <c r="AD63" i="1"/>
  <c r="AC63" i="1"/>
  <c r="AB63" i="1"/>
  <c r="AA63" i="1"/>
  <c r="AH62" i="1"/>
  <c r="AG62" i="1"/>
  <c r="AF62" i="1"/>
  <c r="AE62" i="1"/>
  <c r="AD62" i="1"/>
  <c r="AC62" i="1"/>
  <c r="AB62" i="1"/>
  <c r="AA62" i="1"/>
  <c r="AH61" i="1"/>
  <c r="AG61" i="1"/>
  <c r="AF61" i="1"/>
  <c r="AE61" i="1"/>
  <c r="AD61" i="1"/>
  <c r="AC61" i="1"/>
  <c r="AB61" i="1"/>
  <c r="AA61" i="1"/>
  <c r="AH60" i="1"/>
  <c r="AG60" i="1"/>
  <c r="AF60" i="1"/>
  <c r="AE60" i="1"/>
  <c r="AD60" i="1"/>
  <c r="AC60" i="1"/>
  <c r="AB60" i="1"/>
  <c r="AA60" i="1"/>
  <c r="AH59" i="1"/>
  <c r="AG59" i="1"/>
  <c r="AF59" i="1"/>
  <c r="AE59" i="1"/>
  <c r="AD59" i="1"/>
  <c r="AC59" i="1"/>
  <c r="AB59" i="1"/>
  <c r="AA59" i="1"/>
  <c r="AH58" i="1"/>
  <c r="AG58" i="1"/>
  <c r="AF58" i="1"/>
  <c r="AE58" i="1"/>
  <c r="AD58" i="1"/>
  <c r="AC58" i="1"/>
  <c r="AB58" i="1"/>
  <c r="AA58" i="1"/>
  <c r="AH57" i="1"/>
  <c r="AG57" i="1"/>
  <c r="AF57" i="1"/>
  <c r="AE57" i="1"/>
  <c r="AD57" i="1"/>
  <c r="AC57" i="1"/>
  <c r="AB57" i="1"/>
  <c r="AA57" i="1"/>
  <c r="AH56" i="1"/>
  <c r="AG56" i="1"/>
  <c r="AF56" i="1"/>
  <c r="AE56" i="1"/>
  <c r="AD56" i="1"/>
  <c r="AC56" i="1"/>
  <c r="AB56" i="1"/>
  <c r="AA56" i="1"/>
  <c r="AH55" i="1"/>
  <c r="AG55" i="1"/>
  <c r="AF55" i="1"/>
  <c r="AE55" i="1"/>
  <c r="AD55" i="1"/>
  <c r="AC55" i="1"/>
  <c r="AB55" i="1"/>
  <c r="AA55" i="1"/>
  <c r="AH54" i="1"/>
  <c r="AG54" i="1"/>
  <c r="AF54" i="1"/>
  <c r="AE54" i="1"/>
  <c r="AD54" i="1"/>
  <c r="AC54" i="1"/>
  <c r="AB54" i="1"/>
  <c r="AA54" i="1"/>
  <c r="AH53" i="1"/>
  <c r="AG53" i="1"/>
  <c r="AF53" i="1"/>
  <c r="AE53" i="1"/>
  <c r="AD53" i="1"/>
  <c r="AC53" i="1"/>
  <c r="AB53" i="1"/>
  <c r="AA53" i="1"/>
  <c r="AH52" i="1"/>
  <c r="AG52" i="1"/>
  <c r="AF52" i="1"/>
  <c r="AE52" i="1"/>
  <c r="AD52" i="1"/>
  <c r="AC52" i="1"/>
  <c r="AB52" i="1"/>
  <c r="AA52" i="1"/>
  <c r="AH51" i="1"/>
  <c r="AG51" i="1"/>
  <c r="AF51" i="1"/>
  <c r="AE51" i="1"/>
  <c r="AD51" i="1"/>
  <c r="AC51" i="1"/>
  <c r="AB51" i="1"/>
  <c r="AA51" i="1"/>
  <c r="AH50" i="1"/>
  <c r="AG50" i="1"/>
  <c r="AF50" i="1"/>
  <c r="AE50" i="1"/>
  <c r="AD50" i="1"/>
  <c r="AC50" i="1"/>
  <c r="AB50" i="1"/>
  <c r="AA50" i="1"/>
  <c r="AH49" i="1"/>
  <c r="AG49" i="1"/>
  <c r="AF49" i="1"/>
  <c r="AE49" i="1"/>
  <c r="AD49" i="1"/>
  <c r="AC49" i="1"/>
  <c r="AB49" i="1"/>
  <c r="AA49" i="1"/>
  <c r="AH48" i="1"/>
  <c r="AG48" i="1"/>
  <c r="AF48" i="1"/>
  <c r="AE48" i="1"/>
  <c r="AD48" i="1"/>
  <c r="AC48" i="1"/>
  <c r="AB48" i="1"/>
  <c r="AA48" i="1"/>
  <c r="AH47" i="1"/>
  <c r="AG47" i="1"/>
  <c r="AF47" i="1"/>
  <c r="AE47" i="1"/>
  <c r="AD47" i="1"/>
  <c r="AC47" i="1"/>
  <c r="AB47" i="1"/>
  <c r="AA47" i="1"/>
  <c r="AH46" i="1"/>
  <c r="AG46" i="1"/>
  <c r="AF46" i="1"/>
  <c r="AE46" i="1"/>
  <c r="AD46" i="1"/>
  <c r="AC46" i="1"/>
  <c r="AB46" i="1"/>
  <c r="AA46" i="1"/>
  <c r="G46" i="1"/>
  <c r="I46" i="1" s="1"/>
  <c r="AH45" i="1"/>
  <c r="AG45" i="1"/>
  <c r="AF45" i="1"/>
  <c r="AE45" i="1"/>
  <c r="AD45" i="1"/>
  <c r="AC45" i="1"/>
  <c r="AB45" i="1"/>
  <c r="AA45" i="1"/>
  <c r="G45" i="1"/>
  <c r="I45" i="1" s="1"/>
  <c r="AH44" i="1"/>
  <c r="AG44" i="1"/>
  <c r="AF44" i="1"/>
  <c r="AE44" i="1"/>
  <c r="AD44" i="1"/>
  <c r="AC44" i="1"/>
  <c r="AB44" i="1"/>
  <c r="AA44" i="1"/>
  <c r="G44" i="1"/>
  <c r="I44" i="1" s="1"/>
  <c r="AH43" i="1"/>
  <c r="AG43" i="1"/>
  <c r="AF43" i="1"/>
  <c r="AE43" i="1"/>
  <c r="AD43" i="1"/>
  <c r="AC43" i="1"/>
  <c r="AB43" i="1"/>
  <c r="AA43" i="1"/>
  <c r="G43" i="1"/>
  <c r="I43" i="1" s="1"/>
  <c r="AH42" i="1"/>
  <c r="AG42" i="1"/>
  <c r="AF42" i="1"/>
  <c r="AE42" i="1"/>
  <c r="AD42" i="1"/>
  <c r="AC42" i="1"/>
  <c r="AB42" i="1"/>
  <c r="AA42" i="1"/>
  <c r="G42" i="1"/>
  <c r="I42" i="1" s="1"/>
  <c r="AH41" i="1"/>
  <c r="AG41" i="1"/>
  <c r="AF41" i="1"/>
  <c r="AE41" i="1"/>
  <c r="AD41" i="1"/>
  <c r="AC41" i="1"/>
  <c r="AB41" i="1"/>
  <c r="AA41" i="1"/>
  <c r="G41" i="1"/>
  <c r="I41" i="1" s="1"/>
  <c r="AH40" i="1"/>
  <c r="AG40" i="1"/>
  <c r="AF40" i="1"/>
  <c r="AE40" i="1"/>
  <c r="AD40" i="1"/>
  <c r="AC40" i="1"/>
  <c r="AB40" i="1"/>
  <c r="AA40" i="1"/>
  <c r="G40" i="1"/>
  <c r="I40" i="1" s="1"/>
  <c r="AH39" i="1"/>
  <c r="AG39" i="1"/>
  <c r="AF39" i="1"/>
  <c r="AE39" i="1"/>
  <c r="AD39" i="1"/>
  <c r="AC39" i="1"/>
  <c r="AB39" i="1"/>
  <c r="AA39" i="1"/>
  <c r="G39" i="1"/>
  <c r="I39" i="1" s="1"/>
  <c r="AH38" i="1"/>
  <c r="AG38" i="1"/>
  <c r="AF38" i="1"/>
  <c r="AE38" i="1"/>
  <c r="AD38" i="1"/>
  <c r="AC38" i="1"/>
  <c r="AB38" i="1"/>
  <c r="AA38" i="1"/>
  <c r="G38" i="1"/>
  <c r="I38" i="1" s="1"/>
  <c r="AH37" i="1"/>
  <c r="AG37" i="1"/>
  <c r="AF37" i="1"/>
  <c r="AE37" i="1"/>
  <c r="AD37" i="1"/>
  <c r="AC37" i="1"/>
  <c r="AB37" i="1"/>
  <c r="AA37" i="1"/>
  <c r="AH36" i="1"/>
  <c r="AG36" i="1"/>
  <c r="AF36" i="1"/>
  <c r="AE36" i="1"/>
  <c r="AD36" i="1"/>
  <c r="AC36" i="1"/>
  <c r="AB36" i="1"/>
  <c r="AA36" i="1"/>
  <c r="AH35" i="1"/>
  <c r="AG35" i="1"/>
  <c r="AF35" i="1"/>
  <c r="AE35" i="1"/>
  <c r="AD35" i="1"/>
  <c r="AC35" i="1"/>
  <c r="AB35" i="1"/>
  <c r="AA35" i="1"/>
  <c r="AH34" i="1"/>
  <c r="AG34" i="1"/>
  <c r="AF34" i="1"/>
  <c r="AE34" i="1"/>
  <c r="AD34" i="1"/>
  <c r="AC34" i="1"/>
  <c r="AB34" i="1"/>
  <c r="AA34" i="1"/>
  <c r="AH33" i="1"/>
  <c r="AG33" i="1"/>
  <c r="AF33" i="1"/>
  <c r="AE33" i="1"/>
  <c r="AD33" i="1"/>
  <c r="AC33" i="1"/>
  <c r="AB33" i="1"/>
  <c r="AA33" i="1"/>
  <c r="AH32" i="1"/>
  <c r="AG32" i="1"/>
  <c r="AF32" i="1"/>
  <c r="AE32" i="1"/>
  <c r="AD32" i="1"/>
  <c r="AC32" i="1"/>
  <c r="AB32" i="1"/>
  <c r="AA32" i="1"/>
  <c r="AH31" i="1"/>
  <c r="AG31" i="1"/>
  <c r="AF31" i="1"/>
  <c r="AE31" i="1"/>
  <c r="AD31" i="1"/>
  <c r="AC31" i="1"/>
  <c r="AB31" i="1"/>
  <c r="AA31" i="1"/>
  <c r="AH30" i="1"/>
  <c r="AG30" i="1"/>
  <c r="AF30" i="1"/>
  <c r="AE30" i="1"/>
  <c r="AD30" i="1"/>
  <c r="AC30" i="1"/>
  <c r="AB30" i="1"/>
  <c r="AA30" i="1"/>
  <c r="AH29" i="1"/>
  <c r="AG29" i="1"/>
  <c r="AF29" i="1"/>
  <c r="AE29" i="1"/>
  <c r="AD29" i="1"/>
  <c r="AC29" i="1"/>
  <c r="AB29" i="1"/>
  <c r="AA29" i="1"/>
  <c r="AH28" i="1"/>
  <c r="AG28" i="1"/>
  <c r="AF28" i="1"/>
  <c r="AE28" i="1"/>
  <c r="AD28" i="1"/>
  <c r="AC28" i="1"/>
  <c r="AB28" i="1"/>
  <c r="AA28" i="1"/>
  <c r="AH27" i="1"/>
  <c r="AG27" i="1"/>
  <c r="AF27" i="1"/>
  <c r="AE27" i="1"/>
  <c r="AD27" i="1"/>
  <c r="AC27" i="1"/>
  <c r="AB27" i="1"/>
  <c r="AA27" i="1"/>
  <c r="AH26" i="1"/>
  <c r="AG26" i="1"/>
  <c r="AF26" i="1"/>
  <c r="AE26" i="1"/>
  <c r="AD26" i="1"/>
  <c r="AC26" i="1"/>
  <c r="AB26" i="1"/>
  <c r="AA26" i="1"/>
  <c r="AH25" i="1"/>
  <c r="AG25" i="1"/>
  <c r="AF25" i="1"/>
  <c r="AE25" i="1"/>
  <c r="AD25" i="1"/>
  <c r="AC25" i="1"/>
  <c r="AB25" i="1"/>
  <c r="AA25" i="1"/>
  <c r="AH24" i="1"/>
  <c r="AG24" i="1"/>
  <c r="AF24" i="1"/>
  <c r="AE24" i="1"/>
  <c r="AD24" i="1"/>
  <c r="AC24" i="1"/>
  <c r="AB24" i="1"/>
  <c r="AA24" i="1"/>
  <c r="AH23" i="1"/>
  <c r="AG23" i="1"/>
  <c r="AF23" i="1"/>
  <c r="AE23" i="1"/>
  <c r="AD23" i="1"/>
  <c r="AC23" i="1"/>
  <c r="AB23" i="1"/>
  <c r="AA23" i="1"/>
  <c r="AH22" i="1"/>
  <c r="AG22" i="1"/>
  <c r="AF22" i="1"/>
  <c r="AE22" i="1"/>
  <c r="AD22" i="1"/>
  <c r="AC22" i="1"/>
  <c r="AB22" i="1"/>
  <c r="AA22" i="1"/>
  <c r="AH21" i="1"/>
  <c r="AG21" i="1"/>
  <c r="AF21" i="1"/>
  <c r="AE21" i="1"/>
  <c r="AD21" i="1"/>
  <c r="AC21" i="1"/>
  <c r="AB21" i="1"/>
  <c r="AA21" i="1"/>
  <c r="AH20" i="1"/>
  <c r="AG20" i="1"/>
  <c r="AF20" i="1"/>
  <c r="AE20" i="1"/>
  <c r="AD20" i="1"/>
  <c r="AC20" i="1"/>
  <c r="AB20" i="1"/>
  <c r="AA20" i="1"/>
  <c r="AH19" i="1"/>
  <c r="AE19" i="1"/>
  <c r="AC19" i="1"/>
  <c r="AA19" i="1"/>
  <c r="AH18" i="1"/>
  <c r="AE18" i="1"/>
  <c r="AC18" i="1"/>
  <c r="AA18" i="1"/>
  <c r="AH17" i="1"/>
  <c r="AE17" i="1"/>
  <c r="AC17" i="1"/>
  <c r="AA17" i="1"/>
  <c r="AH16" i="1"/>
  <c r="AE16" i="1"/>
  <c r="AC16" i="1"/>
  <c r="AA16" i="1"/>
  <c r="AH15" i="1"/>
  <c r="AE15" i="1"/>
  <c r="AC15" i="1"/>
  <c r="AA15" i="1"/>
  <c r="G15" i="1"/>
  <c r="AH14" i="1"/>
  <c r="AE14" i="1"/>
  <c r="AC14" i="1"/>
  <c r="AA14" i="1"/>
  <c r="G14" i="1"/>
  <c r="A60" i="1" s="1"/>
  <c r="AH13" i="1"/>
  <c r="AE13" i="1"/>
  <c r="AC13" i="1"/>
  <c r="AA13" i="1"/>
  <c r="G13" i="1"/>
  <c r="A59" i="1" s="1"/>
  <c r="AH12" i="1"/>
  <c r="AE12" i="1"/>
  <c r="AC12" i="1"/>
  <c r="AA12" i="1"/>
  <c r="AH11" i="1"/>
  <c r="AE11" i="1"/>
  <c r="AC11" i="1"/>
  <c r="AA11" i="1"/>
  <c r="AH10" i="1"/>
  <c r="AE10" i="1"/>
  <c r="AC10" i="1"/>
  <c r="AA10" i="1"/>
  <c r="AH9" i="1"/>
  <c r="AE9" i="1"/>
  <c r="AC9" i="1"/>
  <c r="AA9" i="1"/>
  <c r="AH8" i="1"/>
  <c r="AE8" i="1"/>
  <c r="AC8" i="1"/>
  <c r="AA8" i="1"/>
  <c r="AH7" i="1"/>
  <c r="AE7" i="1"/>
  <c r="AC7" i="1"/>
  <c r="AA7" i="1"/>
  <c r="L61" i="3" l="1"/>
  <c r="AA4" i="3" s="1"/>
  <c r="J61" i="3"/>
  <c r="G61" i="3"/>
  <c r="V4" i="3" s="1"/>
  <c r="N61" i="3"/>
  <c r="AC4" i="3" s="1"/>
  <c r="I61" i="3"/>
  <c r="M61" i="3"/>
  <c r="AB4" i="3" s="1"/>
  <c r="H60" i="3"/>
  <c r="W3" i="3" s="1"/>
  <c r="G60" i="3"/>
  <c r="V3" i="3" s="1"/>
  <c r="I60" i="3"/>
  <c r="X3" i="3" s="1"/>
  <c r="H59" i="3"/>
  <c r="W2" i="3" s="1"/>
  <c r="M60" i="3"/>
  <c r="AB3" i="3" s="1"/>
  <c r="N60" i="3"/>
  <c r="AC3" i="3" s="1"/>
  <c r="I59" i="3"/>
  <c r="M59" i="3"/>
  <c r="AB2" i="3" s="1"/>
  <c r="N59" i="3"/>
  <c r="AC2" i="3" s="1"/>
  <c r="G59" i="3"/>
  <c r="V2" i="3" s="1"/>
  <c r="AD19" i="1"/>
  <c r="AB19" i="1"/>
  <c r="AG19" i="1" s="1"/>
  <c r="AD18" i="1"/>
  <c r="AB18" i="1"/>
  <c r="AG18" i="1" s="1"/>
  <c r="AD17" i="1"/>
  <c r="AD16" i="1"/>
  <c r="AB17" i="1"/>
  <c r="AG17" i="1" s="1"/>
  <c r="AD15" i="1"/>
  <c r="AD12" i="1"/>
  <c r="A15" i="1"/>
  <c r="A4" i="1" s="1"/>
  <c r="E15" i="1"/>
  <c r="E4" i="1" s="1"/>
  <c r="AD13" i="1"/>
  <c r="AD11" i="1"/>
  <c r="AD10" i="1"/>
  <c r="AD9" i="1"/>
  <c r="AB12" i="1"/>
  <c r="AG12" i="1" s="1"/>
  <c r="AD14" i="1"/>
  <c r="AB14" i="1"/>
  <c r="AG14" i="1" s="1"/>
  <c r="AB15" i="1"/>
  <c r="AG15" i="1" s="1"/>
  <c r="AB16" i="1"/>
  <c r="AG16" i="1" s="1"/>
  <c r="AB13" i="1"/>
  <c r="AB11" i="1"/>
  <c r="AG11" i="1" s="1"/>
  <c r="G4" i="1"/>
  <c r="E13" i="1"/>
  <c r="E2" i="1" s="1"/>
  <c r="D15" i="1"/>
  <c r="D4" i="1" s="1"/>
  <c r="F15" i="1"/>
  <c r="F4" i="1" s="1"/>
  <c r="H15" i="1"/>
  <c r="H4" i="1" s="1"/>
  <c r="AB10" i="1"/>
  <c r="AB9" i="1"/>
  <c r="AG9" i="1" s="1"/>
  <c r="H38" i="1" a="1"/>
  <c r="H44" i="1" s="1"/>
  <c r="AD7" i="1"/>
  <c r="AD8" i="1"/>
  <c r="AB8" i="1"/>
  <c r="AB7" i="1"/>
  <c r="L13" i="1"/>
  <c r="L2" i="1" s="1"/>
  <c r="G2" i="1"/>
  <c r="A13" i="1"/>
  <c r="D13" i="1"/>
  <c r="D2" i="1" s="1"/>
  <c r="F13" i="1"/>
  <c r="F2" i="1" s="1"/>
  <c r="H13" i="1"/>
  <c r="H2" i="1" s="1"/>
  <c r="E14" i="1"/>
  <c r="E3" i="1" s="1"/>
  <c r="L15" i="1"/>
  <c r="L4" i="1" s="1"/>
  <c r="A61" i="1"/>
  <c r="C59" i="1"/>
  <c r="R2" i="1" s="1"/>
  <c r="J14" i="1"/>
  <c r="J3" i="1" s="1"/>
  <c r="N14" i="1"/>
  <c r="N3" i="1" s="1"/>
  <c r="G3" i="1"/>
  <c r="J13" i="1"/>
  <c r="J2" i="1" s="1"/>
  <c r="N13" i="1"/>
  <c r="N2" i="1" s="1"/>
  <c r="A14" i="1"/>
  <c r="D14" i="1"/>
  <c r="D3" i="1" s="1"/>
  <c r="F14" i="1"/>
  <c r="F3" i="1" s="1"/>
  <c r="H14" i="1"/>
  <c r="H3" i="1" s="1"/>
  <c r="L14" i="1"/>
  <c r="L3" i="1" s="1"/>
  <c r="J15" i="1"/>
  <c r="J4" i="1" s="1"/>
  <c r="N15" i="1"/>
  <c r="N4" i="1" s="1"/>
  <c r="C61" i="1"/>
  <c r="R4" i="1" s="1"/>
  <c r="B59" i="1"/>
  <c r="Q2" i="1" s="1"/>
  <c r="B60" i="1"/>
  <c r="Q3" i="1" s="1"/>
  <c r="C60" i="1"/>
  <c r="R3" i="1" s="1"/>
  <c r="I13" i="1"/>
  <c r="M13" i="1"/>
  <c r="M2" i="1" s="1"/>
  <c r="I14" i="1"/>
  <c r="M14" i="1"/>
  <c r="M3" i="1" s="1"/>
  <c r="I15" i="1"/>
  <c r="K15" i="1" s="1"/>
  <c r="K4" i="1" s="1"/>
  <c r="M15" i="1"/>
  <c r="M4" i="1" s="1"/>
  <c r="Y4" i="3" l="1"/>
  <c r="O61" i="3"/>
  <c r="AD4" i="3" s="1"/>
  <c r="X4" i="3"/>
  <c r="K61" i="3"/>
  <c r="Z4" i="3" s="1"/>
  <c r="L60" i="3"/>
  <c r="AA3" i="3" s="1"/>
  <c r="J60" i="3"/>
  <c r="Y3" i="3" s="1"/>
  <c r="K60" i="3"/>
  <c r="Z3" i="3" s="1"/>
  <c r="L59" i="3"/>
  <c r="AA2" i="3" s="1"/>
  <c r="X2" i="3"/>
  <c r="J59" i="3"/>
  <c r="K59" i="3"/>
  <c r="Z2" i="3" s="1"/>
  <c r="P13" i="1"/>
  <c r="P2" i="1" s="1"/>
  <c r="P15" i="1"/>
  <c r="P4" i="1" s="1"/>
  <c r="B15" i="1"/>
  <c r="B4" i="1" s="1"/>
  <c r="C15" i="1"/>
  <c r="C4" i="1" s="1"/>
  <c r="O15" i="1"/>
  <c r="O4" i="1" s="1"/>
  <c r="AF19" i="1"/>
  <c r="AF18" i="1"/>
  <c r="AF17" i="1"/>
  <c r="AF12" i="1"/>
  <c r="AF14" i="1"/>
  <c r="AF16" i="1"/>
  <c r="AF15" i="1"/>
  <c r="AF13" i="1"/>
  <c r="AG13" i="1"/>
  <c r="AF11" i="1"/>
  <c r="AF10" i="1"/>
  <c r="AG10" i="1"/>
  <c r="D61" i="1"/>
  <c r="S4" i="1" s="1"/>
  <c r="H45" i="1"/>
  <c r="H40" i="1"/>
  <c r="AF9" i="1"/>
  <c r="H38" i="1"/>
  <c r="H46" i="1"/>
  <c r="H41" i="1"/>
  <c r="H42" i="1"/>
  <c r="H39" i="1"/>
  <c r="H43" i="1"/>
  <c r="AF8" i="1"/>
  <c r="AG8" i="1"/>
  <c r="AF7" i="1"/>
  <c r="AG7" i="1"/>
  <c r="E61" i="1"/>
  <c r="T4" i="1" s="1"/>
  <c r="C13" i="1"/>
  <c r="C2" i="1" s="1"/>
  <c r="B13" i="1"/>
  <c r="B2" i="1" s="1"/>
  <c r="A2" i="1"/>
  <c r="I60" i="1"/>
  <c r="K60" i="1" s="1"/>
  <c r="Z3" i="1" s="1"/>
  <c r="B61" i="1"/>
  <c r="Q4" i="1" s="1"/>
  <c r="H61" i="1"/>
  <c r="W4" i="1" s="1"/>
  <c r="I59" i="1"/>
  <c r="H59" i="1"/>
  <c r="C14" i="1"/>
  <c r="C3" i="1" s="1"/>
  <c r="B14" i="1"/>
  <c r="B3" i="1" s="1"/>
  <c r="A3" i="1"/>
  <c r="G59" i="1"/>
  <c r="V2" i="1" s="1"/>
  <c r="O13" i="1"/>
  <c r="O2" i="1" s="1"/>
  <c r="K13" i="1"/>
  <c r="K2" i="1" s="1"/>
  <c r="E59" i="1"/>
  <c r="T2" i="1" s="1"/>
  <c r="D59" i="1"/>
  <c r="S2" i="1" s="1"/>
  <c r="O14" i="1"/>
  <c r="O3" i="1" s="1"/>
  <c r="K14" i="1"/>
  <c r="K3" i="1" s="1"/>
  <c r="D60" i="1"/>
  <c r="S3" i="1" s="1"/>
  <c r="P16" i="1"/>
  <c r="K7" i="1" s="1"/>
  <c r="E60" i="1"/>
  <c r="T3" i="1" s="1"/>
  <c r="F61" i="1"/>
  <c r="I4" i="1"/>
  <c r="P14" i="1"/>
  <c r="P3" i="1" s="1"/>
  <c r="I3" i="1"/>
  <c r="F60" i="1"/>
  <c r="F59" i="1"/>
  <c r="I2" i="1"/>
  <c r="H60" i="1"/>
  <c r="G60" i="1"/>
  <c r="V3" i="1" s="1"/>
  <c r="O60" i="3" l="1"/>
  <c r="AD3" i="3" s="1"/>
  <c r="Y2" i="3"/>
  <c r="O59" i="3"/>
  <c r="AD2" i="3" s="1"/>
  <c r="X3" i="1"/>
  <c r="L61" i="1"/>
  <c r="AA4" i="1" s="1"/>
  <c r="I61" i="1"/>
  <c r="J61" i="1" s="1"/>
  <c r="G61" i="1"/>
  <c r="V4" i="1" s="1"/>
  <c r="U4" i="1"/>
  <c r="N61" i="1"/>
  <c r="AC4" i="1" s="1"/>
  <c r="M61" i="1"/>
  <c r="AB4" i="1" s="1"/>
  <c r="U2" i="1"/>
  <c r="N59" i="1"/>
  <c r="AC2" i="1" s="1"/>
  <c r="W2" i="1"/>
  <c r="J59" i="1"/>
  <c r="L59" i="1"/>
  <c r="AA2" i="1" s="1"/>
  <c r="M59" i="1"/>
  <c r="AB2" i="1" s="1"/>
  <c r="X2" i="1"/>
  <c r="K59" i="1"/>
  <c r="Z2" i="1" s="1"/>
  <c r="U3" i="1"/>
  <c r="N60" i="1"/>
  <c r="AC3" i="1" s="1"/>
  <c r="M60" i="1"/>
  <c r="AB3" i="1" s="1"/>
  <c r="W3" i="1"/>
  <c r="J60" i="1"/>
  <c r="L60" i="1"/>
  <c r="AA3" i="1" s="1"/>
  <c r="Y4" i="1" l="1"/>
  <c r="O61" i="1"/>
  <c r="AD4" i="1" s="1"/>
  <c r="X4" i="1"/>
  <c r="K61" i="1"/>
  <c r="Z4" i="1" s="1"/>
  <c r="Y2" i="1"/>
  <c r="O59" i="1"/>
  <c r="AD2" i="1" s="1"/>
  <c r="Y3" i="1"/>
  <c r="O60" i="1"/>
  <c r="AD3" i="1" s="1"/>
</calcChain>
</file>

<file path=xl/sharedStrings.xml><?xml version="1.0" encoding="utf-8"?>
<sst xmlns="http://schemas.openxmlformats.org/spreadsheetml/2006/main" count="195" uniqueCount="68">
  <si>
    <t>Ngày</t>
  </si>
  <si>
    <t xml:space="preserve">Tuần </t>
  </si>
  <si>
    <t>Tháng</t>
  </si>
  <si>
    <t>Dây Chuyển</t>
  </si>
  <si>
    <t>Sản phẩm</t>
  </si>
  <si>
    <t>Packsize</t>
  </si>
  <si>
    <t>Ca</t>
  </si>
  <si>
    <t>STDEV</t>
  </si>
  <si>
    <t>TB 
(ca)</t>
  </si>
  <si>
    <t>TB 
(Spec)</t>
  </si>
  <si>
    <t>kết quả</t>
  </si>
  <si>
    <t>Tổng mẩu kiểm tra</t>
  </si>
  <si>
    <t>Lỗi trọng lượng thấp</t>
  </si>
  <si>
    <t>Lỗi trọng lượng cao</t>
  </si>
  <si>
    <t>Tỷ lệ lỗi
(%)</t>
  </si>
  <si>
    <t>Hao hụt</t>
  </si>
  <si>
    <t>Tiêu chuẩn trên</t>
  </si>
  <si>
    <t>Tiêu chuẩn dưới dưới</t>
  </si>
  <si>
    <t>KS trên</t>
  </si>
  <si>
    <t>KS dưới</t>
  </si>
  <si>
    <t>KS TB</t>
  </si>
  <si>
    <t>Cp =</t>
  </si>
  <si>
    <t xml:space="preserve">CpkL = </t>
  </si>
  <si>
    <t xml:space="preserve">CpkU = </t>
  </si>
  <si>
    <t xml:space="preserve">Cpk = </t>
  </si>
  <si>
    <t>hight defects (%)</t>
  </si>
  <si>
    <t>Low defects (%)</t>
  </si>
  <si>
    <t>Z_high defect</t>
  </si>
  <si>
    <t>Z_Low defect</t>
  </si>
  <si>
    <t xml:space="preserve">Cpk 
(passed?) </t>
  </si>
  <si>
    <t>KIỂM TRA TRỌNG LƯỢNG</t>
  </si>
  <si>
    <t>Dây Chuyền</t>
  </si>
  <si>
    <t>STT</t>
  </si>
  <si>
    <t>Mẫu 1</t>
  </si>
  <si>
    <t>Mẫu 2</t>
  </si>
  <si>
    <t>Mẫu 3</t>
  </si>
  <si>
    <t>Mẫu 4</t>
  </si>
  <si>
    <t>Mẫu 5</t>
  </si>
  <si>
    <t>Mẫu 6</t>
  </si>
  <si>
    <t>Mẫu 7</t>
  </si>
  <si>
    <t>Mẫu 8</t>
  </si>
  <si>
    <t>TB 
(Đo)</t>
  </si>
  <si>
    <t>TB</t>
  </si>
  <si>
    <t>Tiêu chuẩn</t>
  </si>
  <si>
    <t>Đánh giá</t>
  </si>
  <si>
    <t>Stb</t>
  </si>
  <si>
    <t>giới hạn trên</t>
  </si>
  <si>
    <t>giới hạn dưới</t>
  </si>
  <si>
    <t>S</t>
  </si>
  <si>
    <t>chuẩn</t>
  </si>
  <si>
    <t>Cận trên</t>
  </si>
  <si>
    <t>Cận dưới</t>
  </si>
  <si>
    <t>Hao hụt
(%)</t>
  </si>
  <si>
    <t xml:space="preserve">    </t>
  </si>
  <si>
    <t>vùng</t>
  </si>
  <si>
    <t>tần suất</t>
  </si>
  <si>
    <t>bell curve</t>
  </si>
  <si>
    <t>_</t>
  </si>
  <si>
    <t>hight defects (ppm)</t>
  </si>
  <si>
    <t>Low defects (ppm)</t>
  </si>
  <si>
    <t>KL4</t>
  </si>
  <si>
    <t xml:space="preserve"> </t>
  </si>
  <si>
    <t xml:space="preserve">                       </t>
  </si>
  <si>
    <t xml:space="preserve">         </t>
  </si>
  <si>
    <t>ANVIL 1L</t>
  </si>
  <si>
    <t>.</t>
  </si>
  <si>
    <t xml:space="preserve">   </t>
  </si>
  <si>
    <t>Anvil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</si>
</sst>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\-??_);_(@_)"/>
    <numFmt numFmtId="165" formatCode="[$-409]d\-mmm\-yy;@"/>
    <numFmt numFmtId="166" formatCode="0.0_ "/>
    <numFmt numFmtId="167" formatCode="0.000"/>
    <numFmt numFmtId="168" formatCode="0.00_ "/>
    <numFmt numFmtId="169" formatCode="0_ "/>
    <numFmt numFmtId="170" formatCode="0.0"/>
    <numFmt numFmtId="171" formatCode=";;;"/>
    <numFmt numFmtId="172" formatCode="0.00000"/>
    <numFmt numFmtId="173" formatCode="0.0000"/>
  </numFmts>
  <fonts count="12">
    <font>
      <sz val="10"/>
      <name val="Geneva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b/>
      <sz val="10"/>
      <name val="Verdana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/>
      <sz val="18"/>
      <name val="Times New Roman"/>
      <family val="1"/>
      <charset val="1"/>
    </font>
    <font>
      <sz val="24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2"/>
      <name val="Geneva"/>
      <family val="2"/>
      <charset val="1"/>
    </font>
    <font>
      <sz val="10"/>
      <name val="Genev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164" fontId="11" fillId="0" borderId="0" applyBorder="0" applyProtection="0"/>
    <xf numFmtId="0" fontId="1" fillId="0" borderId="0"/>
  </cellStyleXfs>
  <cellXfs count="51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wrapText="1"/>
      <protection locked="0"/>
    </xf>
    <xf numFmtId="165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4" fillId="2" borderId="2" xfId="2" applyFont="1" applyFill="1" applyBorder="1" applyAlignment="1" applyProtection="1">
      <alignment horizontal="center" vertical="center"/>
      <protection locked="0"/>
    </xf>
    <xf numFmtId="0" fontId="4" fillId="2" borderId="3" xfId="2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2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2" xfId="2" applyFont="1" applyFill="1" applyBorder="1" applyAlignment="1" applyProtection="1">
      <alignment horizontal="center" vertical="center" wrapText="1"/>
      <protection locked="0"/>
    </xf>
    <xf numFmtId="16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 wrapText="1"/>
    </xf>
    <xf numFmtId="169" fontId="6" fillId="0" borderId="1" xfId="0" applyNumberFormat="1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 wrapText="1"/>
    </xf>
    <xf numFmtId="170" fontId="5" fillId="0" borderId="0" xfId="0" applyNumberFormat="1" applyFont="1" applyAlignment="1" applyProtection="1">
      <alignment horizontal="center"/>
      <protection locked="0"/>
    </xf>
    <xf numFmtId="2" fontId="2" fillId="0" borderId="0" xfId="0" applyNumberFormat="1" applyFont="1" applyProtection="1">
      <protection locked="0"/>
    </xf>
    <xf numFmtId="171" fontId="2" fillId="0" borderId="0" xfId="0" applyNumberFormat="1" applyFont="1"/>
    <xf numFmtId="17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172" fontId="2" fillId="0" borderId="0" xfId="0" applyNumberFormat="1" applyFont="1" applyProtection="1">
      <protection locked="0"/>
    </xf>
    <xf numFmtId="170" fontId="2" fillId="0" borderId="0" xfId="0" applyNumberFormat="1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73" fontId="5" fillId="0" borderId="1" xfId="0" applyNumberFormat="1" applyFont="1" applyBorder="1" applyAlignment="1">
      <alignment horizontal="center"/>
    </xf>
    <xf numFmtId="167" fontId="2" fillId="0" borderId="0" xfId="0" applyNumberFormat="1" applyFont="1" applyProtection="1">
      <protection locked="0"/>
    </xf>
    <xf numFmtId="2" fontId="10" fillId="0" borderId="0" xfId="1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8" fillId="0" borderId="4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</cellXfs>
  <cellStyles count="3">
    <cellStyle name="Comma 2" xfId="1" xr:uid="{00000000-0005-0000-0000-000000000000}"/>
    <cellStyle name="Normal" xfId="0" builtinId="0"/>
    <cellStyle name="Normal 4" xfId="2" xr:uid="{00000000-0005-0000-0000-000002000000}"/>
  </cellStyles>
  <dxfs count="38">
    <dxf>
      <fill>
        <patternFill>
          <bgColor rgb="FFE7E6E6"/>
        </patternFill>
      </fill>
    </dxf>
    <dxf>
      <fill>
        <patternFill>
          <bgColor rgb="FFE7E6E6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name val="Geneva"/>
      </font>
    </dxf>
    <dxf>
      <fill>
        <patternFill>
          <bgColor rgb="FFDEEBF7"/>
        </patternFill>
      </fill>
    </dxf>
    <dxf>
      <fill>
        <patternFill>
          <bgColor rgb="FFE7E6E6"/>
        </patternFill>
      </fill>
    </dxf>
    <dxf>
      <font>
        <color rgb="FF7030A0"/>
      </font>
      <fill>
        <patternFill>
          <bgColor rgb="FFFFFF00"/>
        </patternFill>
      </fill>
    </dxf>
    <dxf>
      <fill>
        <patternFill>
          <bgColor rgb="FFFFFFFF"/>
        </patternFill>
      </fill>
    </dxf>
    <dxf>
      <font>
        <color rgb="FF7030A0"/>
      </font>
      <fill>
        <patternFill>
          <bgColor rgb="FFFFFF00"/>
        </patternFill>
      </fill>
    </dxf>
    <dxf>
      <fill>
        <patternFill>
          <bgColor rgb="FFFFFFFF"/>
        </patternFill>
      </fill>
    </dxf>
    <dxf>
      <font>
        <color rgb="FF7030A0"/>
      </font>
      <fill>
        <patternFill>
          <bgColor rgb="FFFFFF00"/>
        </patternFill>
      </fill>
    </dxf>
    <dxf>
      <fill>
        <patternFill>
          <bgColor rgb="FFFFFFFF"/>
        </patternFill>
      </fill>
    </dxf>
    <dxf>
      <fill>
        <patternFill>
          <bgColor rgb="FFE7E6E6"/>
        </patternFill>
      </fill>
    </dxf>
    <dxf>
      <fill>
        <patternFill>
          <bgColor rgb="FFDEEBF7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name val="Geneva"/>
      </font>
    </dxf>
    <dxf>
      <fill>
        <patternFill>
          <bgColor rgb="FFDEEBF7"/>
        </patternFill>
      </fill>
    </dxf>
    <dxf>
      <fill>
        <patternFill>
          <bgColor rgb="FFFFFFFF"/>
        </patternFill>
      </fill>
    </dxf>
    <dxf>
      <fill>
        <patternFill>
          <bgColor rgb="FFE7E6E6"/>
        </patternFill>
      </fill>
    </dxf>
    <dxf>
      <font>
        <color rgb="FF7030A0"/>
      </font>
      <fill>
        <patternFill>
          <bgColor rgb="FFFFFF00"/>
        </patternFill>
      </fill>
    </dxf>
    <dxf>
      <font>
        <color rgb="FF7030A0"/>
      </font>
      <fill>
        <patternFill>
          <bgColor rgb="FFFFFF00"/>
        </patternFill>
      </fill>
    </dxf>
    <dxf>
      <fill>
        <patternFill>
          <bgColor rgb="FFFFFFFF"/>
        </patternFill>
      </fill>
    </dxf>
    <dxf>
      <font>
        <color rgb="FF7030A0"/>
      </font>
      <fill>
        <patternFill>
          <bgColor rgb="FFFFFF00"/>
        </patternFill>
      </fill>
    </dxf>
    <dxf>
      <fill>
        <patternFill>
          <bgColor rgb="FFFFFFFF"/>
        </patternFill>
      </fill>
    </dxf>
    <dxf>
      <fill>
        <patternFill>
          <bgColor rgb="FFDEEBF7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5B9BD5"/>
      <rgbColor rgb="FF7030A0"/>
      <rgbColor rgb="FFE7E6E6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1400" b="1" strike="noStrike" spc="-1">
                <a:solidFill>
                  <a:srgbClr val="7030A0"/>
                </a:solidFill>
                <a:latin typeface="Calibri"/>
              </a:defRPr>
            </a:pPr>
            <a:r>
              <a:rPr lang="en-US" sz="1400" b="1" strike="noStrike" spc="-1">
                <a:solidFill>
                  <a:srgbClr val="7030A0"/>
                </a:solidFill>
                <a:latin typeface="Calibri"/>
              </a:rPr>
              <a:t>BIỂU ĐỒ PHÂN BỐ TRỌNG LƯỢNG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3651591289782303E-2"/>
          <c:y val="4.1006434264861197E-2"/>
          <c:w val="0.83123953098827497"/>
          <c:h val="0.774992797464707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ED7D31"/>
            </a:solidFill>
            <a:ln w="0">
              <a:solidFill>
                <a:srgbClr val="7030A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'KL 4'!$G$38:$G$46</c:f>
              <c:numCache>
                <c:formatCode>General</c:formatCode>
                <c:ptCount val="9"/>
                <c:pt idx="0">
                  <c:v>102.3</c:v>
                </c:pt>
                <c:pt idx="1">
                  <c:v>103.1</c:v>
                </c:pt>
                <c:pt idx="2">
                  <c:v>103.9</c:v>
                </c:pt>
                <c:pt idx="3">
                  <c:v>104.7</c:v>
                </c:pt>
                <c:pt idx="4">
                  <c:v>105.5</c:v>
                </c:pt>
                <c:pt idx="5">
                  <c:v>106.3</c:v>
                </c:pt>
                <c:pt idx="6">
                  <c:v>107.1</c:v>
                </c:pt>
                <c:pt idx="7">
                  <c:v>107.9</c:v>
                </c:pt>
                <c:pt idx="8">
                  <c:v>108.7</c:v>
                </c:pt>
              </c:numCache>
            </c:numRef>
          </c:cat>
          <c:val>
            <c:numRef>
              <c:f>'KL 4'!$H$38:$H$46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</c:v>
                </c:pt>
                <c:pt idx="5">
                  <c:v>26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2-46D9-8DC1-074E9142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09975016"/>
        <c:axId val="309975400"/>
      </c:barChart>
      <c:lineChart>
        <c:grouping val="standard"/>
        <c:varyColors val="0"/>
        <c:ser>
          <c:idx val="1"/>
          <c:order val="1"/>
          <c:spPr>
            <a:ln w="28440" cap="rnd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'KL 4'!$G$38:$G$46</c:f>
              <c:numCache>
                <c:formatCode>General</c:formatCode>
                <c:ptCount val="9"/>
                <c:pt idx="0">
                  <c:v>102.3</c:v>
                </c:pt>
                <c:pt idx="1">
                  <c:v>103.1</c:v>
                </c:pt>
                <c:pt idx="2">
                  <c:v>103.9</c:v>
                </c:pt>
                <c:pt idx="3">
                  <c:v>104.7</c:v>
                </c:pt>
                <c:pt idx="4">
                  <c:v>105.5</c:v>
                </c:pt>
                <c:pt idx="5">
                  <c:v>106.3</c:v>
                </c:pt>
                <c:pt idx="6">
                  <c:v>107.1</c:v>
                </c:pt>
                <c:pt idx="7">
                  <c:v>107.9</c:v>
                </c:pt>
                <c:pt idx="8">
                  <c:v>108.7</c:v>
                </c:pt>
              </c:numCache>
            </c:numRef>
          </c:cat>
          <c:val>
            <c:numRef>
              <c:f>'KL 4'!$I$38:$I$46</c:f>
              <c:numCache>
                <c:formatCode>General</c:formatCode>
                <c:ptCount val="9"/>
                <c:pt idx="0">
                  <c:v>3.3108363476769524E-15</c:v>
                </c:pt>
                <c:pt idx="1">
                  <c:v>2.3651024589721766E-9</c:v>
                </c:pt>
                <c:pt idx="2">
                  <c:v>5.1982348262425542E-5</c:v>
                </c:pt>
                <c:pt idx="3">
                  <c:v>3.5152443520196253E-2</c:v>
                </c:pt>
                <c:pt idx="4">
                  <c:v>0.73138968897255185</c:v>
                </c:pt>
                <c:pt idx="5">
                  <c:v>0.46820477377928854</c:v>
                </c:pt>
                <c:pt idx="6">
                  <c:v>9.221817666344289E-3</c:v>
                </c:pt>
                <c:pt idx="7">
                  <c:v>5.5884441431315538E-6</c:v>
                </c:pt>
                <c:pt idx="8">
                  <c:v>1.0419790510234384E-10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2-46D9-8DC1-074E9142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09988088"/>
        <c:axId val="309988472"/>
      </c:lineChart>
      <c:catAx>
        <c:axId val="309975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1" strike="noStrike" spc="-1">
                <a:solidFill>
                  <a:srgbClr val="FF0000"/>
                </a:solidFill>
                <a:latin typeface="Calibri"/>
              </a:defRPr>
            </a:pPr>
            <a:endParaRPr lang="en-US"/>
          </a:p>
        </c:txPr>
        <c:crossAx val="309975400"/>
        <c:crosses val="autoZero"/>
        <c:auto val="1"/>
        <c:lblAlgn val="ctr"/>
        <c:lblOffset val="100"/>
        <c:noMultiLvlLbl val="0"/>
      </c:catAx>
      <c:valAx>
        <c:axId val="3099754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1" strike="noStrike" spc="-1">
                <a:solidFill>
                  <a:srgbClr val="FF0000"/>
                </a:solidFill>
                <a:latin typeface="Calibri"/>
              </a:defRPr>
            </a:pPr>
            <a:endParaRPr lang="en-US"/>
          </a:p>
        </c:txPr>
        <c:crossAx val="309975016"/>
        <c:crosses val="autoZero"/>
        <c:crossBetween val="between"/>
      </c:valAx>
      <c:catAx>
        <c:axId val="309988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9988472"/>
        <c:crosses val="autoZero"/>
        <c:auto val="1"/>
        <c:lblAlgn val="ctr"/>
        <c:lblOffset val="100"/>
        <c:noMultiLvlLbl val="0"/>
      </c:catAx>
      <c:valAx>
        <c:axId val="309988472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1" strike="noStrike" spc="-1">
                <a:solidFill>
                  <a:srgbClr val="FF0000"/>
                </a:solidFill>
                <a:latin typeface="Calibri"/>
              </a:defRPr>
            </a:pPr>
            <a:endParaRPr lang="en-US"/>
          </a:p>
        </c:txPr>
        <c:crossAx val="309988088"/>
        <c:crosses val="max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7030A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1400" b="1" strike="noStrike" spc="-1">
                <a:solidFill>
                  <a:srgbClr val="7030A0"/>
                </a:solidFill>
                <a:latin typeface="Calibri"/>
              </a:defRPr>
            </a:pPr>
            <a:r>
              <a:rPr lang="en-US" sz="1400" b="1" strike="noStrike" spc="-1">
                <a:solidFill>
                  <a:srgbClr val="7030A0"/>
                </a:solidFill>
                <a:latin typeface="Calibri"/>
              </a:rPr>
              <a:t>KIỂM TRA TRỌNG LƯỢNG THÀNH PHẨM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4219653179191E-2"/>
          <c:y val="0.12900363765415701"/>
          <c:w val="0.90395334434351804"/>
          <c:h val="0.69709874900186297"/>
        </c:manualLayout>
      </c:layout>
      <c:lineChart>
        <c:grouping val="standard"/>
        <c:varyColors val="0"/>
        <c:ser>
          <c:idx val="0"/>
          <c:order val="0"/>
          <c:spPr>
            <a:ln w="28440" cap="rnd">
              <a:solidFill>
                <a:srgbClr val="5B9BD5"/>
              </a:solidFill>
              <a:round/>
            </a:ln>
          </c:spPr>
          <c:marker>
            <c:symbol val="square"/>
            <c:size val="8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TB 
(Đo)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FA6-4B84-949B-99329ADDE416}"/>
            </c:ext>
          </c:extLst>
        </c:ser>
        <c:ser>
          <c:idx val="1"/>
          <c:order val="1"/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Tiêu chuẩn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FA6-4B84-949B-99329ADDE416}"/>
            </c:ext>
          </c:extLst>
        </c:ser>
        <c:ser>
          <c:idx val="2"/>
          <c:order val="2"/>
          <c:spPr>
            <a:ln w="28440" cap="rnd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</c15:sqref>
                        </c15:formulaRef>
                      </c:ext>
                    </c:extLst>
                    <c:strCache>
                      <c:ptCount val="1"/>
                      <c:pt idx="0">
                        <c:v>giới hạn trên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FA6-4B84-949B-99329ADDE416}"/>
            </c:ext>
          </c:extLst>
        </c:ser>
        <c:ser>
          <c:idx val="3"/>
          <c:order val="3"/>
          <c:spPr>
            <a:ln w="28440" cap="rnd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3</c15:sqref>
                        </c15:formulaRef>
                      </c:ext>
                    </c:extLst>
                    <c:strCache>
                      <c:ptCount val="1"/>
                      <c:pt idx="0">
                        <c:v>giới hạn dưới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FA6-4B84-949B-99329ADDE416}"/>
            </c:ext>
          </c:extLst>
        </c:ser>
        <c:ser>
          <c:idx val="4"/>
          <c:order val="4"/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4</c15:sqref>
                        </c15:formulaRef>
                      </c:ext>
                    </c:extLst>
                    <c:strCache>
                      <c:ptCount val="1"/>
                      <c:pt idx="0">
                        <c:v>TB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FA6-4B84-949B-99329ADDE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10090744"/>
        <c:axId val="310091128"/>
      </c:lineChart>
      <c:catAx>
        <c:axId val="310090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10091128"/>
        <c:crosses val="autoZero"/>
        <c:auto val="1"/>
        <c:lblAlgn val="ctr"/>
        <c:lblOffset val="100"/>
        <c:noMultiLvlLbl val="0"/>
      </c:catAx>
      <c:valAx>
        <c:axId val="3100911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1009074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7030A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1" strike="noStrike" spc="-1">
                <a:solidFill>
                  <a:srgbClr val="7030A0"/>
                </a:solidFill>
                <a:latin typeface="Calibri"/>
              </a:defRPr>
            </a:pPr>
            <a:r>
              <a:rPr lang="en-US" sz="1400" b="1" strike="noStrike" spc="-1">
                <a:solidFill>
                  <a:srgbClr val="7030A0"/>
                </a:solidFill>
                <a:latin typeface="Calibri"/>
              </a:rPr>
              <a:t>BIỂU ĐỒ PHÂN BỐ TRỌNG LƯỢNG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3651591289782303E-2"/>
          <c:y val="4.1006434264861197E-2"/>
          <c:w val="0.83123953098827497"/>
          <c:h val="0.774992797464707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ED7D31"/>
            </a:solidFill>
            <a:ln w="0">
              <a:solidFill>
                <a:srgbClr val="7030A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'KL4'!$G$38:$G$46</c:f>
              <c:numCache>
                <c:formatCode>General</c:formatCode>
                <c:ptCount val="9"/>
                <c:pt idx="0">
                  <c:v>1039.5</c:v>
                </c:pt>
                <c:pt idx="1">
                  <c:v>1042.125</c:v>
                </c:pt>
                <c:pt idx="2">
                  <c:v>1044.75</c:v>
                </c:pt>
                <c:pt idx="3">
                  <c:v>1047.375</c:v>
                </c:pt>
                <c:pt idx="4">
                  <c:v>1050</c:v>
                </c:pt>
                <c:pt idx="5">
                  <c:v>1052.625</c:v>
                </c:pt>
                <c:pt idx="6">
                  <c:v>1055.25</c:v>
                </c:pt>
                <c:pt idx="7">
                  <c:v>1057.875</c:v>
                </c:pt>
                <c:pt idx="8">
                  <c:v>1060.5</c:v>
                </c:pt>
              </c:numCache>
            </c:numRef>
          </c:cat>
          <c:val>
            <c:numRef>
              <c:f>'KL4'!$H$38:$H$46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</c:v>
                </c:pt>
                <c:pt idx="5">
                  <c:v>39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E-4755-92BC-F87DBEB34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10125680"/>
        <c:axId val="310126072"/>
      </c:barChart>
      <c:lineChart>
        <c:grouping val="standard"/>
        <c:varyColors val="0"/>
        <c:ser>
          <c:idx val="1"/>
          <c:order val="1"/>
          <c:spPr>
            <a:ln w="28440" cap="rnd">
              <a:solidFill>
                <a:srgbClr val="A5A5A5"/>
              </a:solidFill>
              <a:round/>
            </a:ln>
          </c:spPr>
          <c:marker>
            <c:symbol val="triang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'KL4'!$G$38:$G$46</c:f>
              <c:numCache>
                <c:formatCode>General</c:formatCode>
                <c:ptCount val="9"/>
                <c:pt idx="0">
                  <c:v>1039.5</c:v>
                </c:pt>
                <c:pt idx="1">
                  <c:v>1042.125</c:v>
                </c:pt>
                <c:pt idx="2">
                  <c:v>1044.75</c:v>
                </c:pt>
                <c:pt idx="3">
                  <c:v>1047.375</c:v>
                </c:pt>
                <c:pt idx="4">
                  <c:v>1050</c:v>
                </c:pt>
                <c:pt idx="5">
                  <c:v>1052.625</c:v>
                </c:pt>
                <c:pt idx="6">
                  <c:v>1055.25</c:v>
                </c:pt>
                <c:pt idx="7">
                  <c:v>1057.875</c:v>
                </c:pt>
                <c:pt idx="8">
                  <c:v>1060.5</c:v>
                </c:pt>
              </c:numCache>
            </c:numRef>
          </c:cat>
          <c:val>
            <c:numRef>
              <c:f>'KL4'!$I$38:$I$46</c:f>
              <c:numCache>
                <c:formatCode>General</c:formatCode>
                <c:ptCount val="9"/>
                <c:pt idx="0">
                  <c:v>1.1149772053096403E-20</c:v>
                </c:pt>
                <c:pt idx="1">
                  <c:v>1.6643667083947828E-12</c:v>
                </c:pt>
                <c:pt idx="2">
                  <c:v>1.5362002449022462E-6</c:v>
                </c:pt>
                <c:pt idx="3">
                  <c:v>8.7672303660366411E-3</c:v>
                </c:pt>
                <c:pt idx="4">
                  <c:v>0.30938039143174484</c:v>
                </c:pt>
                <c:pt idx="5">
                  <c:v>6.7505464409339022E-2</c:v>
                </c:pt>
                <c:pt idx="6">
                  <c:v>9.1075350750866697E-5</c:v>
                </c:pt>
                <c:pt idx="7">
                  <c:v>7.5976372435138785E-10</c:v>
                </c:pt>
                <c:pt idx="8">
                  <c:v>3.9189708547601278E-17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DE-4755-92BC-F87DBEB34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10126464"/>
        <c:axId val="310125288"/>
      </c:lineChart>
      <c:catAx>
        <c:axId val="3101256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200" b="1" strike="noStrike" spc="-1">
                <a:solidFill>
                  <a:srgbClr val="FF0000"/>
                </a:solidFill>
                <a:latin typeface="Calibri"/>
              </a:defRPr>
            </a:pPr>
            <a:endParaRPr lang="en-US"/>
          </a:p>
        </c:txPr>
        <c:crossAx val="310126072"/>
        <c:crosses val="autoZero"/>
        <c:auto val="1"/>
        <c:lblAlgn val="ctr"/>
        <c:lblOffset val="100"/>
        <c:noMultiLvlLbl val="0"/>
      </c:catAx>
      <c:valAx>
        <c:axId val="3101260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1" strike="noStrike" spc="-1">
                <a:solidFill>
                  <a:srgbClr val="FF0000"/>
                </a:solidFill>
                <a:latin typeface="Calibri"/>
              </a:defRPr>
            </a:pPr>
            <a:endParaRPr lang="en-US"/>
          </a:p>
        </c:txPr>
        <c:crossAx val="310125680"/>
        <c:crosses val="autoZero"/>
        <c:crossBetween val="between"/>
      </c:valAx>
      <c:catAx>
        <c:axId val="31012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0125288"/>
        <c:crosses val="autoZero"/>
        <c:auto val="1"/>
        <c:lblAlgn val="ctr"/>
        <c:lblOffset val="100"/>
        <c:noMultiLvlLbl val="0"/>
      </c:catAx>
      <c:valAx>
        <c:axId val="310125288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200" b="1" strike="noStrike" spc="-1">
                <a:solidFill>
                  <a:srgbClr val="FF0000"/>
                </a:solidFill>
                <a:latin typeface="Calibri"/>
              </a:defRPr>
            </a:pPr>
            <a:endParaRPr lang="en-US"/>
          </a:p>
        </c:txPr>
        <c:crossAx val="310126464"/>
        <c:crosses val="max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7030A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1" strike="noStrike" spc="-1">
                <a:solidFill>
                  <a:srgbClr val="7030A0"/>
                </a:solidFill>
                <a:latin typeface="Calibri"/>
              </a:defRPr>
            </a:pPr>
            <a:r>
              <a:rPr lang="en-US" sz="1400" b="1" strike="noStrike" spc="-1">
                <a:solidFill>
                  <a:srgbClr val="7030A0"/>
                </a:solidFill>
                <a:latin typeface="Calibri"/>
              </a:rPr>
              <a:t>KIỂM TRA TRỌNG LƯỢNG THÀNH PHẨM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4219653179191E-2"/>
          <c:y val="0.12900363765415701"/>
          <c:w val="0.90395334434351804"/>
          <c:h val="0.69709874900186297"/>
        </c:manualLayout>
      </c:layout>
      <c:lineChart>
        <c:grouping val="standard"/>
        <c:varyColors val="0"/>
        <c:ser>
          <c:idx val="0"/>
          <c:order val="0"/>
          <c:spPr>
            <a:ln w="28440" cap="rnd">
              <a:solidFill>
                <a:srgbClr val="5B9BD5"/>
              </a:solidFill>
              <a:round/>
            </a:ln>
          </c:spPr>
          <c:marker>
            <c:symbol val="square"/>
            <c:size val="8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TB 
(Đo)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493-4C7D-89D0-57CBE000EBF7}"/>
            </c:ext>
          </c:extLst>
        </c:ser>
        <c:ser>
          <c:idx val="1"/>
          <c:order val="1"/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Tiêu chuẩn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493-4C7D-89D0-57CBE000EBF7}"/>
            </c:ext>
          </c:extLst>
        </c:ser>
        <c:ser>
          <c:idx val="2"/>
          <c:order val="2"/>
          <c:spPr>
            <a:ln w="28440" cap="rnd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</c15:sqref>
                        </c15:formulaRef>
                      </c:ext>
                    </c:extLst>
                    <c:strCache>
                      <c:ptCount val="1"/>
                      <c:pt idx="0">
                        <c:v>giới hạn trên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493-4C7D-89D0-57CBE000EBF7}"/>
            </c:ext>
          </c:extLst>
        </c:ser>
        <c:ser>
          <c:idx val="3"/>
          <c:order val="3"/>
          <c:spPr>
            <a:ln w="28440" cap="rnd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3</c15:sqref>
                        </c15:formulaRef>
                      </c:ext>
                    </c:extLst>
                    <c:strCache>
                      <c:ptCount val="1"/>
                      <c:pt idx="0">
                        <c:v>giới hạn dưới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493-4C7D-89D0-57CBE000EBF7}"/>
            </c:ext>
          </c:extLst>
        </c:ser>
        <c:ser>
          <c:idx val="4"/>
          <c:order val="4"/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4</c15:sqref>
                        </c15:formulaRef>
                      </c:ext>
                    </c:extLst>
                    <c:strCache>
                      <c:ptCount val="1"/>
                      <c:pt idx="0">
                        <c:v>TB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8493-4C7D-89D0-57CBE000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10127248"/>
        <c:axId val="310127640"/>
      </c:lineChart>
      <c:catAx>
        <c:axId val="310127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10127640"/>
        <c:crosses val="autoZero"/>
        <c:auto val="1"/>
        <c:lblAlgn val="ctr"/>
        <c:lblOffset val="100"/>
        <c:noMultiLvlLbl val="0"/>
      </c:catAx>
      <c:valAx>
        <c:axId val="3101276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1012724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7030A0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87840</xdr:colOff>
      <xdr:row>35</xdr:row>
      <xdr:rowOff>0</xdr:rowOff>
    </xdr:from>
    <xdr:to>
      <xdr:col>15</xdr:col>
      <xdr:colOff>441000</xdr:colOff>
      <xdr:row>51</xdr:row>
      <xdr:rowOff>138600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43985</xdr:colOff>
      <xdr:row>40</xdr:row>
      <xdr:rowOff>108491</xdr:rowOff>
    </xdr:from>
    <xdr:to>
      <xdr:col>4</xdr:col>
      <xdr:colOff>44345</xdr:colOff>
      <xdr:row>49</xdr:row>
      <xdr:rowOff>34445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29615" y="8718225"/>
          <a:ext cx="360" cy="17409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7030A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531480</xdr:colOff>
      <xdr:row>39</xdr:row>
      <xdr:rowOff>27737</xdr:rowOff>
    </xdr:from>
    <xdr:to>
      <xdr:col>6</xdr:col>
      <xdr:colOff>531840</xdr:colOff>
      <xdr:row>49</xdr:row>
      <xdr:rowOff>24005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4570080" y="8432250"/>
          <a:ext cx="360" cy="201643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7030A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479414</xdr:colOff>
      <xdr:row>39</xdr:row>
      <xdr:rowOff>34937</xdr:rowOff>
    </xdr:from>
    <xdr:to>
      <xdr:col>4</xdr:col>
      <xdr:colOff>374214</xdr:colOff>
      <xdr:row>40</xdr:row>
      <xdr:rowOff>74651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26135" y="8439450"/>
          <a:ext cx="596475" cy="244935"/>
        </a:xfrm>
        <a:prstGeom prst="roundRect">
          <a:avLst>
            <a:gd name="adj" fmla="val 1666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49.7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705586</xdr:colOff>
      <xdr:row>39</xdr:row>
      <xdr:rowOff>33857</xdr:rowOff>
    </xdr:from>
    <xdr:to>
      <xdr:col>9</xdr:col>
      <xdr:colOff>484657</xdr:colOff>
      <xdr:row>40</xdr:row>
      <xdr:rowOff>73571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069315" y="8438370"/>
          <a:ext cx="633435" cy="244935"/>
        </a:xfrm>
        <a:prstGeom prst="roundRect">
          <a:avLst>
            <a:gd name="adj" fmla="val 1666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56.1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186022</xdr:colOff>
      <xdr:row>40</xdr:row>
      <xdr:rowOff>108491</xdr:rowOff>
    </xdr:from>
    <xdr:to>
      <xdr:col>9</xdr:col>
      <xdr:colOff>186382</xdr:colOff>
      <xdr:row>49</xdr:row>
      <xdr:rowOff>34445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404115" y="8718225"/>
          <a:ext cx="360" cy="17409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7030A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13680</xdr:colOff>
      <xdr:row>15</xdr:row>
      <xdr:rowOff>105120</xdr:rowOff>
    </xdr:from>
    <xdr:to>
      <xdr:col>14</xdr:col>
      <xdr:colOff>632520</xdr:colOff>
      <xdr:row>34</xdr:row>
      <xdr:rowOff>142560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87840</xdr:colOff>
      <xdr:row>35</xdr:row>
      <xdr:rowOff>0</xdr:rowOff>
    </xdr:from>
    <xdr:to>
      <xdr:col>15</xdr:col>
      <xdr:colOff>441000</xdr:colOff>
      <xdr:row>51</xdr:row>
      <xdr:rowOff>138600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667440</xdr:colOff>
      <xdr:row>38</xdr:row>
      <xdr:rowOff>212400</xdr:rowOff>
    </xdr:from>
    <xdr:to>
      <xdr:col>9</xdr:col>
      <xdr:colOff>667800</xdr:colOff>
      <xdr:row>47</xdr:row>
      <xdr:rowOff>86400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954520" y="8287560"/>
          <a:ext cx="360" cy="1740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7030A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</xdr:col>
      <xdr:colOff>150480</xdr:colOff>
      <xdr:row>37</xdr:row>
      <xdr:rowOff>183600</xdr:rowOff>
    </xdr:from>
    <xdr:to>
      <xdr:col>12</xdr:col>
      <xdr:colOff>150840</xdr:colOff>
      <xdr:row>47</xdr:row>
      <xdr:rowOff>75960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flipH="1">
          <a:off x="4825800" y="8001720"/>
          <a:ext cx="360" cy="2016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7030A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363960</xdr:colOff>
      <xdr:row>37</xdr:row>
      <xdr:rowOff>190800</xdr:rowOff>
    </xdr:from>
    <xdr:to>
      <xdr:col>10</xdr:col>
      <xdr:colOff>131760</xdr:colOff>
      <xdr:row>38</xdr:row>
      <xdr:rowOff>178560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651040" y="8008920"/>
          <a:ext cx="644040" cy="244800"/>
        </a:xfrm>
        <a:prstGeom prst="roundRect">
          <a:avLst>
            <a:gd name="adj" fmla="val 1666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49.7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14</xdr:col>
      <xdr:colOff>59040</xdr:colOff>
      <xdr:row>37</xdr:row>
      <xdr:rowOff>189720</xdr:rowOff>
    </xdr:from>
    <xdr:to>
      <xdr:col>14</xdr:col>
      <xdr:colOff>692475</xdr:colOff>
      <xdr:row>38</xdr:row>
      <xdr:rowOff>177480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415200" y="8007840"/>
          <a:ext cx="642960" cy="244800"/>
        </a:xfrm>
        <a:prstGeom prst="roundRect">
          <a:avLst>
            <a:gd name="adj" fmla="val 1666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56.1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14</xdr:col>
      <xdr:colOff>393840</xdr:colOff>
      <xdr:row>38</xdr:row>
      <xdr:rowOff>212400</xdr:rowOff>
    </xdr:from>
    <xdr:to>
      <xdr:col>14</xdr:col>
      <xdr:colOff>394200</xdr:colOff>
      <xdr:row>47</xdr:row>
      <xdr:rowOff>86400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50000" y="8287560"/>
          <a:ext cx="360" cy="1740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7030A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13680</xdr:colOff>
      <xdr:row>15</xdr:row>
      <xdr:rowOff>105120</xdr:rowOff>
    </xdr:from>
    <xdr:to>
      <xdr:col>14</xdr:col>
      <xdr:colOff>632520</xdr:colOff>
      <xdr:row>34</xdr:row>
      <xdr:rowOff>142560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5"/>
  <sheetViews>
    <sheetView showGridLines="0" tabSelected="1" topLeftCell="A29" zoomScale="55" zoomScaleNormal="55" workbookViewId="0">
      <selection activeCell="V50" sqref="V50"/>
    </sheetView>
  </sheetViews>
  <sheetFormatPr defaultColWidth="9.1796875" defaultRowHeight="15.5" outlineLevelRow="1" outlineLevelCol="1"/>
  <cols>
    <col min="1" max="1" width="12.54296875" style="1" customWidth="1" outlineLevel="1"/>
    <col min="2" max="2" width="10.1796875" style="1" customWidth="1" outlineLevel="1"/>
    <col min="3" max="3" width="8" style="1" customWidth="1" outlineLevel="1"/>
    <col min="4" max="5" width="10.54296875" style="1" customWidth="1" outlineLevel="1"/>
    <col min="6" max="6" width="8.81640625" style="1" customWidth="1" outlineLevel="1"/>
    <col min="7" max="7" width="10.81640625" style="1" customWidth="1"/>
    <col min="8" max="8" width="9.453125" style="1" customWidth="1"/>
    <col min="9" max="9" width="12.1796875" style="1" customWidth="1" outlineLevel="1"/>
    <col min="10" max="10" width="12.453125" style="1" customWidth="1" outlineLevel="1"/>
    <col min="11" max="11" width="9.81640625" style="1" customWidth="1" outlineLevel="1"/>
    <col min="12" max="12" width="11.54296875" style="1" customWidth="1" outlineLevel="1"/>
    <col min="13" max="13" width="13.7265625" style="1" customWidth="1" outlineLevel="1"/>
    <col min="14" max="14" width="10.1796875" style="1" customWidth="1" outlineLevel="1"/>
    <col min="15" max="15" width="10.453125" style="1" customWidth="1" outlineLevel="1"/>
    <col min="16" max="16" width="8.7265625" style="1" customWidth="1" outlineLevel="1"/>
    <col min="17" max="17" width="6.453125" style="2" customWidth="1"/>
    <col min="18" max="18" width="5.54296875" style="2" customWidth="1"/>
    <col min="19" max="26" width="7.453125" style="2" customWidth="1"/>
    <col min="27" max="27" width="9.26953125" style="1" customWidth="1"/>
    <col min="28" max="28" width="11.54296875" style="1" customWidth="1"/>
    <col min="29" max="29" width="7.81640625" style="1" customWidth="1"/>
    <col min="30" max="30" width="13.7265625" style="3" customWidth="1"/>
    <col min="31" max="31" width="9.1796875" style="3"/>
    <col min="32" max="32" width="8" style="2" customWidth="1"/>
    <col min="33" max="33" width="7.54296875" style="2" customWidth="1"/>
    <col min="34" max="34" width="9.1796875" style="2"/>
    <col min="35" max="1024" width="9.1796875" style="1"/>
  </cols>
  <sheetData>
    <row r="1" spans="1:35" ht="67.5" hidden="1" outlineLevel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2"/>
    </row>
    <row r="2" spans="1:35" s="11" customFormat="1" ht="25.5" hidden="1" customHeight="1" outlineLevel="1">
      <c r="A2" s="7">
        <f t="shared" ref="A2:P4" si="0">A13</f>
        <v>44930</v>
      </c>
      <c r="B2" s="8">
        <f t="shared" si="0"/>
        <v>1</v>
      </c>
      <c r="C2" s="8">
        <f t="shared" si="0"/>
        <v>1</v>
      </c>
      <c r="D2" s="8" t="str">
        <f t="shared" si="0"/>
        <v>KL4</v>
      </c>
      <c r="E2" s="8" t="str">
        <f t="shared" si="0"/>
        <v>Anvil 100ml</v>
      </c>
      <c r="F2" s="8">
        <f t="shared" si="0"/>
        <v>100</v>
      </c>
      <c r="G2" s="8">
        <f t="shared" si="0"/>
        <v>1</v>
      </c>
      <c r="H2" s="8">
        <f t="shared" ca="1" si="0"/>
        <v>0.42876537125768821</v>
      </c>
      <c r="I2" s="8">
        <f t="shared" ca="1" si="0"/>
        <v>105.79750000000001</v>
      </c>
      <c r="J2" s="8">
        <f t="shared" si="0"/>
        <v>105.5</v>
      </c>
      <c r="K2" s="7" t="str">
        <f t="shared" ca="1" si="0"/>
        <v>ĐẠT</v>
      </c>
      <c r="L2" s="8">
        <f t="shared" ca="1" si="0"/>
        <v>40</v>
      </c>
      <c r="M2" s="8">
        <f t="shared" ca="1" si="0"/>
        <v>0</v>
      </c>
      <c r="N2" s="8">
        <f t="shared" ca="1" si="0"/>
        <v>0</v>
      </c>
      <c r="O2" s="8">
        <f t="shared" ca="1" si="0"/>
        <v>0</v>
      </c>
      <c r="P2" s="9">
        <f t="shared" ca="1" si="0"/>
        <v>0.28199052132702712</v>
      </c>
      <c r="Q2" s="10">
        <f t="shared" ref="Q2:AD4" si="1">B59</f>
        <v>108.7</v>
      </c>
      <c r="R2" s="10">
        <f t="shared" si="1"/>
        <v>102.3</v>
      </c>
      <c r="S2" s="10">
        <f t="shared" ca="1" si="1"/>
        <v>106.26871314301221</v>
      </c>
      <c r="T2" s="10">
        <f t="shared" ca="1" si="1"/>
        <v>105.32628685698782</v>
      </c>
      <c r="U2" s="10">
        <f t="shared" ca="1" si="1"/>
        <v>105.79750000000001</v>
      </c>
      <c r="V2" s="10">
        <f t="shared" ca="1" si="1"/>
        <v>2.4877630941552891</v>
      </c>
      <c r="W2" s="10">
        <f t="shared" ca="1" si="1"/>
        <v>2.7190473193150488</v>
      </c>
      <c r="X2" s="10">
        <f t="shared" ca="1" si="1"/>
        <v>2.2564788689955289</v>
      </c>
      <c r="Y2" s="10">
        <f t="shared" ca="1" si="1"/>
        <v>2.2564788689955289</v>
      </c>
      <c r="Z2" s="10">
        <f t="shared" ca="1" si="1"/>
        <v>6.464273560879974E-6</v>
      </c>
      <c r="AA2" s="10">
        <f t="shared" ca="1" si="1"/>
        <v>2.2204460492503131E-10</v>
      </c>
      <c r="AB2" s="10">
        <f t="shared" ca="1" si="1"/>
        <v>6.769436606986587</v>
      </c>
      <c r="AC2" s="10">
        <f t="shared" ca="1" si="1"/>
        <v>8.1571419579451465</v>
      </c>
      <c r="AD2" s="10" t="str">
        <f t="shared" ca="1" si="1"/>
        <v>PASSED</v>
      </c>
    </row>
    <row r="3" spans="1:35" s="11" customFormat="1" ht="25.5" hidden="1" customHeight="1" outlineLevel="1">
      <c r="A3" s="7">
        <f t="shared" si="0"/>
        <v>44930</v>
      </c>
      <c r="B3" s="8">
        <f t="shared" si="0"/>
        <v>1</v>
      </c>
      <c r="C3" s="8">
        <f t="shared" si="0"/>
        <v>1</v>
      </c>
      <c r="D3" s="8" t="str">
        <f t="shared" si="0"/>
        <v>KL4</v>
      </c>
      <c r="E3" s="8" t="str">
        <f t="shared" si="0"/>
        <v>Anvil 100ml</v>
      </c>
      <c r="F3" s="8">
        <f t="shared" si="0"/>
        <v>100</v>
      </c>
      <c r="G3" s="8">
        <f t="shared" si="0"/>
        <v>2</v>
      </c>
      <c r="H3" s="8" t="e">
        <f t="shared" ca="1" si="0"/>
        <v>#DIV/0!</v>
      </c>
      <c r="I3" s="8" t="e">
        <f t="shared" ca="1" si="0"/>
        <v>#DIV/0!</v>
      </c>
      <c r="J3" s="8">
        <f t="shared" si="0"/>
        <v>105.5</v>
      </c>
      <c r="K3" s="8" t="e">
        <f t="shared" ca="1" si="0"/>
        <v>#DIV/0!</v>
      </c>
      <c r="L3" s="8">
        <f t="shared" ca="1" si="0"/>
        <v>0</v>
      </c>
      <c r="M3" s="8">
        <f t="shared" ca="1" si="0"/>
        <v>0</v>
      </c>
      <c r="N3" s="8">
        <f t="shared" ca="1" si="0"/>
        <v>0</v>
      </c>
      <c r="O3" s="8" t="e">
        <f t="shared" ca="1" si="0"/>
        <v>#DIV/0!</v>
      </c>
      <c r="P3" s="8" t="e">
        <f t="shared" ca="1" si="0"/>
        <v>#DIV/0!</v>
      </c>
      <c r="Q3" s="10">
        <f t="shared" si="1"/>
        <v>108.7</v>
      </c>
      <c r="R3" s="10">
        <f t="shared" si="1"/>
        <v>102.3</v>
      </c>
      <c r="S3" s="10" t="e">
        <f t="shared" ca="1" si="1"/>
        <v>#DIV/0!</v>
      </c>
      <c r="T3" s="10" t="e">
        <f t="shared" ca="1" si="1"/>
        <v>#DIV/0!</v>
      </c>
      <c r="U3" s="10" t="e">
        <f t="shared" ca="1" si="1"/>
        <v>#DIV/0!</v>
      </c>
      <c r="V3" s="10" t="e">
        <f t="shared" ca="1" si="1"/>
        <v>#DIV/0!</v>
      </c>
      <c r="W3" s="10" t="e">
        <f t="shared" ca="1" si="1"/>
        <v>#DIV/0!</v>
      </c>
      <c r="X3" s="10" t="e">
        <f t="shared" ca="1" si="1"/>
        <v>#DIV/0!</v>
      </c>
      <c r="Y3" s="10" t="e">
        <f t="shared" ca="1" si="1"/>
        <v>#DIV/0!</v>
      </c>
      <c r="Z3" s="10" t="e">
        <f t="shared" ca="1" si="1"/>
        <v>#DIV/0!</v>
      </c>
      <c r="AA3" s="10" t="e">
        <f t="shared" ca="1" si="1"/>
        <v>#DIV/0!</v>
      </c>
      <c r="AB3" s="10" t="e">
        <f t="shared" ca="1" si="1"/>
        <v>#DIV/0!</v>
      </c>
      <c r="AC3" s="10" t="e">
        <f t="shared" ca="1" si="1"/>
        <v>#DIV/0!</v>
      </c>
      <c r="AD3" s="10" t="e">
        <f t="shared" ca="1" si="1"/>
        <v>#DIV/0!</v>
      </c>
    </row>
    <row r="4" spans="1:35" s="11" customFormat="1" ht="25.5" hidden="1" customHeight="1" outlineLevel="1">
      <c r="A4" s="7" t="str">
        <f t="shared" si="0"/>
        <v/>
      </c>
      <c r="B4" s="8" t="str">
        <f t="shared" si="0"/>
        <v/>
      </c>
      <c r="C4" s="8" t="str">
        <f t="shared" si="0"/>
        <v/>
      </c>
      <c r="D4" s="8" t="str">
        <f t="shared" si="0"/>
        <v/>
      </c>
      <c r="E4" s="8" t="str">
        <f t="shared" si="0"/>
        <v/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 t="str">
        <f t="shared" si="0"/>
        <v/>
      </c>
      <c r="J4" s="8" t="str">
        <f t="shared" si="0"/>
        <v/>
      </c>
      <c r="K4" s="8" t="str">
        <f t="shared" si="0"/>
        <v/>
      </c>
      <c r="L4" s="8" t="str">
        <f t="shared" si="0"/>
        <v/>
      </c>
      <c r="M4" s="8" t="str">
        <f t="shared" si="0"/>
        <v/>
      </c>
      <c r="N4" s="8" t="str">
        <f t="shared" si="0"/>
        <v/>
      </c>
      <c r="O4" s="8" t="str">
        <f t="shared" si="0"/>
        <v/>
      </c>
      <c r="P4" s="8" t="str">
        <f t="shared" si="0"/>
        <v/>
      </c>
      <c r="Q4" s="10" t="str">
        <f t="shared" si="1"/>
        <v/>
      </c>
      <c r="R4" s="10" t="str">
        <f t="shared" si="1"/>
        <v/>
      </c>
      <c r="S4" s="10" t="str">
        <f t="shared" si="1"/>
        <v/>
      </c>
      <c r="T4" s="10" t="str">
        <f t="shared" si="1"/>
        <v/>
      </c>
      <c r="U4" s="10" t="str">
        <f t="shared" si="1"/>
        <v/>
      </c>
      <c r="V4" s="10" t="str">
        <f t="shared" si="1"/>
        <v/>
      </c>
      <c r="W4" s="10" t="str">
        <f t="shared" si="1"/>
        <v/>
      </c>
      <c r="X4" s="10" t="str">
        <f t="shared" si="1"/>
        <v/>
      </c>
      <c r="Y4" s="10" t="str">
        <f t="shared" si="1"/>
        <v/>
      </c>
      <c r="Z4" s="10" t="str">
        <f t="shared" si="1"/>
        <v/>
      </c>
      <c r="AA4" s="10" t="str">
        <f t="shared" si="1"/>
        <v/>
      </c>
      <c r="AB4" s="10" t="str">
        <f t="shared" si="1"/>
        <v/>
      </c>
      <c r="AC4" s="10" t="str">
        <f t="shared" si="1"/>
        <v/>
      </c>
      <c r="AD4" s="10" t="str">
        <f t="shared" si="1"/>
        <v/>
      </c>
    </row>
    <row r="5" spans="1:35" ht="25.15" customHeight="1" collapsed="1">
      <c r="G5" s="12"/>
      <c r="H5" s="13"/>
      <c r="I5" s="45">
        <v>44930</v>
      </c>
      <c r="J5" s="45"/>
      <c r="K5" s="46" t="s">
        <v>30</v>
      </c>
      <c r="L5" s="46"/>
      <c r="M5" s="46"/>
      <c r="N5" s="46"/>
      <c r="O5" s="46"/>
      <c r="P5" s="46"/>
    </row>
    <row r="6" spans="1:35" ht="26">
      <c r="G6" s="12" t="s">
        <v>31</v>
      </c>
      <c r="H6" s="13"/>
      <c r="I6" s="46" t="s">
        <v>60</v>
      </c>
      <c r="J6" s="46"/>
      <c r="K6" s="46"/>
      <c r="L6" s="46"/>
      <c r="M6" s="46"/>
      <c r="N6" s="46"/>
      <c r="O6" s="46"/>
      <c r="P6" s="46"/>
      <c r="Q6" s="13" t="s">
        <v>6</v>
      </c>
      <c r="R6" s="14" t="s">
        <v>32</v>
      </c>
      <c r="S6" s="14" t="s">
        <v>33</v>
      </c>
      <c r="T6" s="14" t="s">
        <v>34</v>
      </c>
      <c r="U6" s="14" t="s">
        <v>35</v>
      </c>
      <c r="V6" s="14" t="s">
        <v>36</v>
      </c>
      <c r="W6" s="14" t="s">
        <v>37</v>
      </c>
      <c r="X6" s="14" t="s">
        <v>38</v>
      </c>
      <c r="Y6" s="14" t="s">
        <v>39</v>
      </c>
      <c r="Z6" s="14" t="s">
        <v>40</v>
      </c>
      <c r="AA6" s="5" t="s">
        <v>41</v>
      </c>
      <c r="AB6" s="14" t="s">
        <v>42</v>
      </c>
      <c r="AC6" s="5" t="s">
        <v>43</v>
      </c>
      <c r="AD6" s="14" t="s">
        <v>44</v>
      </c>
      <c r="AE6" s="14" t="s">
        <v>45</v>
      </c>
      <c r="AF6" s="5" t="s">
        <v>46</v>
      </c>
      <c r="AG6" s="5" t="s">
        <v>47</v>
      </c>
      <c r="AH6" s="14" t="s">
        <v>48</v>
      </c>
    </row>
    <row r="7" spans="1:35" ht="15.75" customHeight="1">
      <c r="G7" s="12" t="s">
        <v>4</v>
      </c>
      <c r="H7" s="13"/>
      <c r="I7" s="47" t="s">
        <v>67</v>
      </c>
      <c r="J7" s="47"/>
      <c r="K7" s="48" t="e">
        <f ca="1">IF(($P$16-$I$9)/($I$9)&gt;0.015,"TRỌNG LƯỢNG TRUNG BÌNH CAO",IF($P$16&gt;$I$9,"TRỌNG LƯỢNG TRUNG BÌNH ĐẠT","TRỌNG LƯỢNG TRUNG BÌNH KHÔNG ĐẠT"))</f>
        <v>#DIV/0!</v>
      </c>
      <c r="L7" s="48"/>
      <c r="M7" s="48"/>
      <c r="N7" s="48"/>
      <c r="O7" s="48"/>
      <c r="P7" s="48"/>
      <c r="Q7" s="15">
        <v>1</v>
      </c>
      <c r="R7" s="16">
        <v>1</v>
      </c>
      <c r="S7" s="17">
        <v>105.1</v>
      </c>
      <c r="T7" s="17">
        <v>105.2</v>
      </c>
      <c r="U7" s="17">
        <v>106.1</v>
      </c>
      <c r="V7" s="17">
        <v>105.1</v>
      </c>
      <c r="W7" s="17">
        <v>105.9</v>
      </c>
      <c r="X7" s="17">
        <v>105.8</v>
      </c>
      <c r="Y7" s="18">
        <v>106.1</v>
      </c>
      <c r="Z7" s="17">
        <v>105.3</v>
      </c>
      <c r="AA7" s="19">
        <f t="shared" ref="AA7:AA70" si="2">IF(S7="","",AVERAGE(S7:Z7))</f>
        <v>105.57499999999999</v>
      </c>
      <c r="AB7" s="20">
        <f t="shared" ref="AB7:AB37" ca="1" si="3">IF(S7="","",AVERAGE(TB))</f>
        <v>105.79750000000001</v>
      </c>
      <c r="AC7" s="21">
        <f t="shared" ref="AC7:AC70" si="4">IF(S7="","",$I$9)</f>
        <v>105.5</v>
      </c>
      <c r="AD7" s="22" t="str">
        <f t="shared" ref="AD7:AD70" si="5">IF(S7="","",IF(((AA7-AC7)/AC7)&gt;0.015, "TB CAO",IF(AA7&gt;AC7,"ĐẠT","KHÔNG ĐẠT")))</f>
        <v>ĐẠT</v>
      </c>
      <c r="AE7" s="19">
        <f t="shared" ref="AE7:AE37" ca="1" si="6">IF(S7="","",STDEV(S))</f>
        <v>0.42876537125768821</v>
      </c>
      <c r="AF7" s="21">
        <f t="shared" ref="AF7:AF70" ca="1" si="7">IF(S7="","",AB7+1.099*AE7)</f>
        <v>106.26871314301221</v>
      </c>
      <c r="AG7" s="21">
        <f t="shared" ref="AG7:AG70" ca="1" si="8">IF(S7="","",AB7-1.099*AE7)</f>
        <v>105.32628685698782</v>
      </c>
      <c r="AH7" s="21">
        <f t="shared" ref="AH7:AH70" si="9">IF(S7="","",STDEV(S7:Z7))</f>
        <v>0.44320263021395934</v>
      </c>
    </row>
    <row r="8" spans="1:35">
      <c r="G8" s="12" t="s">
        <v>5</v>
      </c>
      <c r="H8" s="13"/>
      <c r="I8" s="47">
        <v>100</v>
      </c>
      <c r="J8" s="47"/>
      <c r="K8" s="48"/>
      <c r="L8" s="48"/>
      <c r="M8" s="48"/>
      <c r="N8" s="48"/>
      <c r="O8" s="48"/>
      <c r="P8" s="48"/>
      <c r="Q8" s="15">
        <v>1</v>
      </c>
      <c r="R8" s="16">
        <v>2</v>
      </c>
      <c r="S8" s="17">
        <v>105.6</v>
      </c>
      <c r="T8" s="17">
        <v>106.1</v>
      </c>
      <c r="U8" s="18">
        <v>105.9</v>
      </c>
      <c r="V8" s="18">
        <v>105.8</v>
      </c>
      <c r="W8" s="17">
        <v>105.4</v>
      </c>
      <c r="X8" s="17">
        <v>106.3</v>
      </c>
      <c r="Y8" s="17">
        <v>106.1</v>
      </c>
      <c r="Z8" s="17">
        <v>105.2</v>
      </c>
      <c r="AA8" s="19">
        <f t="shared" si="2"/>
        <v>105.80000000000001</v>
      </c>
      <c r="AB8" s="20">
        <f t="shared" ca="1" si="3"/>
        <v>105.79750000000001</v>
      </c>
      <c r="AC8" s="21">
        <f t="shared" si="4"/>
        <v>105.5</v>
      </c>
      <c r="AD8" s="22" t="str">
        <f t="shared" si="5"/>
        <v>ĐẠT</v>
      </c>
      <c r="AE8" s="19">
        <f t="shared" ca="1" si="6"/>
        <v>0.42876537125768821</v>
      </c>
      <c r="AF8" s="21">
        <f t="shared" ca="1" si="7"/>
        <v>106.26871314301221</v>
      </c>
      <c r="AG8" s="21">
        <f t="shared" ca="1" si="8"/>
        <v>105.32628685698782</v>
      </c>
      <c r="AH8" s="21">
        <f t="shared" si="9"/>
        <v>0.37796447300922453</v>
      </c>
    </row>
    <row r="9" spans="1:35">
      <c r="G9" s="12" t="s">
        <v>49</v>
      </c>
      <c r="H9" s="13"/>
      <c r="I9" s="49">
        <v>105.5</v>
      </c>
      <c r="J9" s="50"/>
      <c r="K9" s="48"/>
      <c r="L9" s="48"/>
      <c r="M9" s="48"/>
      <c r="N9" s="48"/>
      <c r="O9" s="48"/>
      <c r="P9" s="48"/>
      <c r="Q9" s="15">
        <v>1</v>
      </c>
      <c r="R9" s="16">
        <v>3</v>
      </c>
      <c r="S9" s="17">
        <v>106.1</v>
      </c>
      <c r="T9" s="17">
        <v>105.9</v>
      </c>
      <c r="U9" s="18">
        <v>105.8</v>
      </c>
      <c r="V9" s="18">
        <v>106.2</v>
      </c>
      <c r="W9" s="17">
        <v>105.8</v>
      </c>
      <c r="X9" s="17">
        <v>106.1</v>
      </c>
      <c r="Y9" s="17">
        <v>104.9</v>
      </c>
      <c r="Z9" s="17">
        <v>106.1</v>
      </c>
      <c r="AA9" s="19">
        <f t="shared" si="2"/>
        <v>105.8625</v>
      </c>
      <c r="AB9" s="20">
        <f t="shared" ca="1" si="3"/>
        <v>105.79750000000001</v>
      </c>
      <c r="AC9" s="21">
        <f t="shared" si="4"/>
        <v>105.5</v>
      </c>
      <c r="AD9" s="22" t="str">
        <f t="shared" si="5"/>
        <v>ĐẠT</v>
      </c>
      <c r="AE9" s="19">
        <f t="shared" ca="1" si="6"/>
        <v>0.42876537125768821</v>
      </c>
      <c r="AF9" s="21">
        <f t="shared" ca="1" si="7"/>
        <v>106.26871314301221</v>
      </c>
      <c r="AG9" s="21">
        <f t="shared" ca="1" si="8"/>
        <v>105.32628685698782</v>
      </c>
      <c r="AH9" s="21">
        <f t="shared" si="9"/>
        <v>0.41726148019813736</v>
      </c>
      <c r="AI9" s="1" t="s">
        <v>53</v>
      </c>
    </row>
    <row r="10" spans="1:35">
      <c r="G10" s="12" t="s">
        <v>50</v>
      </c>
      <c r="H10" s="13"/>
      <c r="I10" s="49">
        <v>108.7</v>
      </c>
      <c r="J10" s="50"/>
      <c r="K10" s="48"/>
      <c r="L10" s="48"/>
      <c r="M10" s="48"/>
      <c r="N10" s="48"/>
      <c r="O10" s="48"/>
      <c r="P10" s="48"/>
      <c r="Q10" s="15">
        <v>1</v>
      </c>
      <c r="R10" s="16">
        <v>4</v>
      </c>
      <c r="S10" s="17">
        <v>106.2</v>
      </c>
      <c r="T10" s="17">
        <v>106.5</v>
      </c>
      <c r="U10" s="17">
        <v>105.4</v>
      </c>
      <c r="V10" s="17">
        <v>105.8</v>
      </c>
      <c r="W10" s="17">
        <v>106.2</v>
      </c>
      <c r="X10" s="17">
        <v>106.1</v>
      </c>
      <c r="Y10" s="17">
        <v>105.2</v>
      </c>
      <c r="Z10" s="17">
        <v>105.8</v>
      </c>
      <c r="AA10" s="19">
        <f t="shared" si="2"/>
        <v>105.9</v>
      </c>
      <c r="AB10" s="20">
        <f t="shared" ca="1" si="3"/>
        <v>105.79750000000001</v>
      </c>
      <c r="AC10" s="21">
        <f t="shared" si="4"/>
        <v>105.5</v>
      </c>
      <c r="AD10" s="22" t="str">
        <f t="shared" si="5"/>
        <v>ĐẠT</v>
      </c>
      <c r="AE10" s="19">
        <f t="shared" ca="1" si="6"/>
        <v>0.42876537125768821</v>
      </c>
      <c r="AF10" s="21">
        <f t="shared" ca="1" si="7"/>
        <v>106.26871314301221</v>
      </c>
      <c r="AG10" s="21">
        <f t="shared" ca="1" si="8"/>
        <v>105.32628685698782</v>
      </c>
      <c r="AH10" s="21">
        <f t="shared" si="9"/>
        <v>0.4375255094603861</v>
      </c>
      <c r="AI10" s="1" t="s">
        <v>61</v>
      </c>
    </row>
    <row r="11" spans="1:35">
      <c r="G11" s="12" t="s">
        <v>51</v>
      </c>
      <c r="H11" s="13"/>
      <c r="I11" s="49">
        <v>102.3</v>
      </c>
      <c r="J11" s="50"/>
      <c r="K11" s="48"/>
      <c r="L11" s="48"/>
      <c r="M11" s="48"/>
      <c r="N11" s="48"/>
      <c r="O11" s="48"/>
      <c r="P11" s="48"/>
      <c r="Q11" s="15">
        <v>1</v>
      </c>
      <c r="R11" s="16">
        <v>5</v>
      </c>
      <c r="S11" s="18">
        <v>105.6</v>
      </c>
      <c r="T11" s="18">
        <v>105.3</v>
      </c>
      <c r="U11" s="18">
        <v>105.3</v>
      </c>
      <c r="V11" s="18">
        <v>106.5</v>
      </c>
      <c r="W11" s="18">
        <v>106.2</v>
      </c>
      <c r="X11" s="18">
        <v>105.6</v>
      </c>
      <c r="Y11" s="18">
        <v>105.8</v>
      </c>
      <c r="Z11" s="18">
        <v>106.5</v>
      </c>
      <c r="AA11" s="19">
        <f t="shared" si="2"/>
        <v>105.85</v>
      </c>
      <c r="AB11" s="20">
        <f t="shared" ca="1" si="3"/>
        <v>105.79750000000001</v>
      </c>
      <c r="AC11" s="21">
        <f t="shared" si="4"/>
        <v>105.5</v>
      </c>
      <c r="AD11" s="22" t="str">
        <f t="shared" si="5"/>
        <v>ĐẠT</v>
      </c>
      <c r="AE11" s="19">
        <f t="shared" ca="1" si="6"/>
        <v>0.42876537125768821</v>
      </c>
      <c r="AF11" s="21">
        <f t="shared" ca="1" si="7"/>
        <v>106.26871314301221</v>
      </c>
      <c r="AG11" s="21">
        <f t="shared" ca="1" si="8"/>
        <v>105.32628685698782</v>
      </c>
      <c r="AH11" s="21">
        <f t="shared" si="9"/>
        <v>0.49280538030458321</v>
      </c>
    </row>
    <row r="12" spans="1:35" ht="36.75" customHeight="1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  <c r="J12" s="5">
        <v>102</v>
      </c>
      <c r="K12" s="5" t="s">
        <v>10</v>
      </c>
      <c r="L12" s="5" t="s">
        <v>11</v>
      </c>
      <c r="M12" s="5" t="s">
        <v>12</v>
      </c>
      <c r="N12" s="5" t="s">
        <v>13</v>
      </c>
      <c r="O12" s="5" t="s">
        <v>14</v>
      </c>
      <c r="P12" s="23" t="s">
        <v>52</v>
      </c>
      <c r="Q12" s="15">
        <v>2</v>
      </c>
      <c r="R12" s="16">
        <v>1</v>
      </c>
      <c r="S12" s="18"/>
      <c r="T12" s="18"/>
      <c r="U12" s="18"/>
      <c r="V12" s="18"/>
      <c r="W12" s="18"/>
      <c r="X12" s="18"/>
      <c r="Y12" s="18"/>
      <c r="Z12" s="18"/>
      <c r="AA12" s="19" t="str">
        <f t="shared" si="2"/>
        <v/>
      </c>
      <c r="AB12" s="20" t="str">
        <f t="shared" si="3"/>
        <v/>
      </c>
      <c r="AC12" s="21" t="str">
        <f t="shared" si="4"/>
        <v/>
      </c>
      <c r="AD12" s="22" t="str">
        <f t="shared" si="5"/>
        <v/>
      </c>
      <c r="AE12" s="19" t="str">
        <f t="shared" si="6"/>
        <v/>
      </c>
      <c r="AF12" s="21" t="str">
        <f t="shared" si="7"/>
        <v/>
      </c>
      <c r="AG12" s="21" t="str">
        <f t="shared" si="8"/>
        <v/>
      </c>
      <c r="AH12" s="21" t="str">
        <f t="shared" si="9"/>
        <v/>
      </c>
      <c r="AI12" s="1" t="s">
        <v>62</v>
      </c>
    </row>
    <row r="13" spans="1:35" ht="31.5" customHeight="1">
      <c r="A13" s="24">
        <f>IF(G13="","",$I$5)</f>
        <v>44930</v>
      </c>
      <c r="B13" s="25">
        <f>IF(G13="","",WEEKNUM(A13,1))</f>
        <v>1</v>
      </c>
      <c r="C13" s="25">
        <f>IF(G13="","",MONTH(A13))</f>
        <v>1</v>
      </c>
      <c r="D13" s="25" t="str">
        <f>IF(G13="","",$I$6)</f>
        <v>KL4</v>
      </c>
      <c r="E13" s="26" t="str">
        <f>IF(G13="","",$I$7)</f>
        <v>Anvil 100ml</v>
      </c>
      <c r="F13" s="25">
        <f>IF(G13="","",$I$8)</f>
        <v>100</v>
      </c>
      <c r="G13" s="8">
        <f>IF(COUNTIF($Q$7:$Q$100,1)&gt;0,1,"")</f>
        <v>1</v>
      </c>
      <c r="H13" s="27">
        <f ca="1">IF(G13="","",STDEV(loi_ca1))</f>
        <v>0.42876537125768821</v>
      </c>
      <c r="I13" s="28">
        <f ca="1">IF(G13="","",IF(G13=1,AVERAGE(TB_Ca1),IF(G13=2,AVERAGE(TB_Ca2),AVERAGE(TB_Ca3))))</f>
        <v>105.79750000000001</v>
      </c>
      <c r="J13" s="8">
        <f>IF(G13="","",$I$9)</f>
        <v>105.5</v>
      </c>
      <c r="K13" s="29" t="str">
        <f ca="1">IF(G13="","",IF(((I13-J13)/J13)&gt;0.015, "TB CAO",IF(I13&gt;J13,"ĐẠT","KHÔNG ĐẠT")))</f>
        <v>ĐẠT</v>
      </c>
      <c r="L13" s="30">
        <f ca="1">IF(G13="","",COUNTA(loi_ca1))</f>
        <v>40</v>
      </c>
      <c r="M13" s="9">
        <f ca="1">IF(G13="","",COUNTIF(loi_ca1,"&lt;"&amp;$I$11))</f>
        <v>0</v>
      </c>
      <c r="N13" s="9">
        <f ca="1">IF(G13="","",COUNTIF(loi_ca1,"&gt;"&amp;$I$10))</f>
        <v>0</v>
      </c>
      <c r="O13" s="31">
        <f ca="1">IF(G13="","",SUM(M13:N13)*100/L13)</f>
        <v>0</v>
      </c>
      <c r="P13" s="31">
        <f ca="1">IF(G13="","",(I13-J13)*100/J13)</f>
        <v>0.28199052132702712</v>
      </c>
      <c r="Q13" s="15">
        <v>2</v>
      </c>
      <c r="R13" s="16">
        <v>2</v>
      </c>
      <c r="S13" s="17"/>
      <c r="T13" s="17"/>
      <c r="U13" s="17"/>
      <c r="V13" s="17"/>
      <c r="W13" s="17"/>
      <c r="X13" s="17"/>
      <c r="Y13" s="18"/>
      <c r="Z13" s="17"/>
      <c r="AA13" s="19" t="str">
        <f t="shared" si="2"/>
        <v/>
      </c>
      <c r="AB13" s="20" t="str">
        <f t="shared" si="3"/>
        <v/>
      </c>
      <c r="AC13" s="21" t="str">
        <f t="shared" si="4"/>
        <v/>
      </c>
      <c r="AD13" s="22" t="str">
        <f t="shared" si="5"/>
        <v/>
      </c>
      <c r="AE13" s="19" t="str">
        <f t="shared" si="6"/>
        <v/>
      </c>
      <c r="AF13" s="21" t="str">
        <f t="shared" si="7"/>
        <v/>
      </c>
      <c r="AG13" s="21" t="str">
        <f t="shared" si="8"/>
        <v/>
      </c>
      <c r="AH13" s="21" t="str">
        <f t="shared" si="9"/>
        <v/>
      </c>
      <c r="AI13" s="1" t="s">
        <v>65</v>
      </c>
    </row>
    <row r="14" spans="1:35" ht="31">
      <c r="A14" s="24">
        <f>IF(G14="","",$I$5)</f>
        <v>44930</v>
      </c>
      <c r="B14" s="25">
        <f>IF(G14="","",WEEKNUM(A14,1))</f>
        <v>1</v>
      </c>
      <c r="C14" s="25">
        <f>IF(G14="","",MONTH(A14))</f>
        <v>1</v>
      </c>
      <c r="D14" s="25" t="str">
        <f>IF(G14="","",$I$6)</f>
        <v>KL4</v>
      </c>
      <c r="E14" s="26" t="str">
        <f>IF(G14="","",$I$7)</f>
        <v>Anvil 100ml</v>
      </c>
      <c r="F14" s="25">
        <f>IF(G14="","",$I$8)</f>
        <v>100</v>
      </c>
      <c r="G14" s="8">
        <f>IF(COUNTIF($Q$7:$Q$100,2)&gt;0,2,"")</f>
        <v>2</v>
      </c>
      <c r="H14" s="27" t="e">
        <f ca="1">IF(G14="","",STDEV(loi_ca2))</f>
        <v>#DIV/0!</v>
      </c>
      <c r="I14" s="28" t="e">
        <f ca="1">IF(G14="","",IF(G14=1,AVERAGE(TB_Ca1),IF(G14=2,AVERAGE(TB_Ca2),AVERAGE(TB_Ca3))))</f>
        <v>#DIV/0!</v>
      </c>
      <c r="J14" s="8">
        <f>IF(G14="","",$I$9)</f>
        <v>105.5</v>
      </c>
      <c r="K14" s="29" t="e">
        <f ca="1">IF(G14="","",IF(((I14-J14)/J14)&gt;0.015, "TB CAO",IF(I14&gt;J14,"ĐẠT","KHÔNG ĐẠT")))</f>
        <v>#DIV/0!</v>
      </c>
      <c r="L14" s="30">
        <f ca="1">IF(G14="","",COUNTA(loi_ca2))</f>
        <v>0</v>
      </c>
      <c r="M14" s="9">
        <f ca="1">IF(G14="","",COUNTIF(loi_ca2,"&lt;"&amp;$I$11))</f>
        <v>0</v>
      </c>
      <c r="N14" s="9">
        <f ca="1">IF(G14="","",COUNTIF(loi_ca2,"&gt;"&amp;$I$10))</f>
        <v>0</v>
      </c>
      <c r="O14" s="31" t="e">
        <f ca="1">IF(G14="","",SUM(M14:N14)*100/L14)</f>
        <v>#DIV/0!</v>
      </c>
      <c r="P14" s="31" t="e">
        <f ca="1">IF(G14="","",(I14-J14)*100/J14)</f>
        <v>#DIV/0!</v>
      </c>
      <c r="Q14" s="15">
        <v>2</v>
      </c>
      <c r="R14" s="16">
        <v>3</v>
      </c>
      <c r="S14" s="17"/>
      <c r="T14" s="17"/>
      <c r="U14" s="18"/>
      <c r="V14" s="18"/>
      <c r="W14" s="17"/>
      <c r="X14" s="17"/>
      <c r="Y14" s="17"/>
      <c r="Z14" s="17"/>
      <c r="AA14" s="19" t="str">
        <f t="shared" si="2"/>
        <v/>
      </c>
      <c r="AB14" s="20" t="str">
        <f t="shared" si="3"/>
        <v/>
      </c>
      <c r="AC14" s="21" t="str">
        <f t="shared" si="4"/>
        <v/>
      </c>
      <c r="AD14" s="22" t="str">
        <f t="shared" si="5"/>
        <v/>
      </c>
      <c r="AE14" s="19" t="str">
        <f t="shared" si="6"/>
        <v/>
      </c>
      <c r="AF14" s="21" t="str">
        <f t="shared" si="7"/>
        <v/>
      </c>
      <c r="AG14" s="21" t="str">
        <f t="shared" si="8"/>
        <v/>
      </c>
      <c r="AH14" s="21" t="str">
        <f t="shared" si="9"/>
        <v/>
      </c>
    </row>
    <row r="15" spans="1:35" ht="17.5">
      <c r="A15" s="24" t="str">
        <f>IF(G15="","",$I$5)</f>
        <v/>
      </c>
      <c r="B15" s="25" t="str">
        <f>IF(G15="","",WEEKNUM(A15,1))</f>
        <v/>
      </c>
      <c r="C15" s="25" t="str">
        <f>IF(G15="","",MONTH(A15))</f>
        <v/>
      </c>
      <c r="D15" s="25" t="str">
        <f>IF(G15="","",$I$6)</f>
        <v/>
      </c>
      <c r="E15" s="26" t="str">
        <f>IF(G15="","",$I$7)</f>
        <v/>
      </c>
      <c r="F15" s="25" t="str">
        <f>IF(G15="","",$I$8)</f>
        <v/>
      </c>
      <c r="G15" s="8" t="str">
        <f>IF(COUNTIF($Q$7:$Q$100,3)&gt;0,3,"")</f>
        <v/>
      </c>
      <c r="H15" s="27" t="str">
        <f>IF(G15="","",STDEV(loi_ca3))</f>
        <v/>
      </c>
      <c r="I15" s="28" t="str">
        <f>IF(G15="","",IF(G15=1,AVERAGE(TB_Ca1),IF(G15=2,AVERAGE(TB_Ca2),AVERAGE(TB_Ca3))))</f>
        <v/>
      </c>
      <c r="J15" s="8" t="str">
        <f>IF(G15="","",$I$9)</f>
        <v/>
      </c>
      <c r="K15" s="29" t="str">
        <f>IF(G15="","",IF(((I15-J15)/J15)&gt;0.015, "TB CAO",IF(I15&gt;J15,"ĐẠT","KHÔNG ĐẠT")))</f>
        <v/>
      </c>
      <c r="L15" s="30" t="str">
        <f>IF(G15="","",COUNTA(loi_ca3))</f>
        <v/>
      </c>
      <c r="M15" s="9" t="str">
        <f>IF(G15="","",COUNTIF(loi_ca3,"&lt;"&amp;$I$11))</f>
        <v/>
      </c>
      <c r="N15" s="9" t="str">
        <f>IF(G15="","",COUNTIF(loi_ca3,"&gt;"&amp;$I$10))</f>
        <v/>
      </c>
      <c r="O15" s="31" t="str">
        <f>IF(G15="","",SUM(M15:N15)*100/L15)</f>
        <v/>
      </c>
      <c r="P15" s="31" t="str">
        <f>IF(G15="","",(I15-J15)*100/J15)</f>
        <v/>
      </c>
      <c r="Q15" s="15">
        <v>2</v>
      </c>
      <c r="R15" s="16">
        <v>4</v>
      </c>
      <c r="S15" s="17"/>
      <c r="T15" s="17"/>
      <c r="U15" s="18"/>
      <c r="V15" s="18"/>
      <c r="W15" s="17"/>
      <c r="X15" s="17"/>
      <c r="Y15" s="17"/>
      <c r="Z15" s="17"/>
      <c r="AA15" s="19" t="str">
        <f t="shared" si="2"/>
        <v/>
      </c>
      <c r="AB15" s="20" t="str">
        <f t="shared" si="3"/>
        <v/>
      </c>
      <c r="AC15" s="21" t="str">
        <f t="shared" si="4"/>
        <v/>
      </c>
      <c r="AD15" s="22" t="str">
        <f t="shared" si="5"/>
        <v/>
      </c>
      <c r="AE15" s="19" t="str">
        <f t="shared" si="6"/>
        <v/>
      </c>
      <c r="AF15" s="21" t="str">
        <f t="shared" si="7"/>
        <v/>
      </c>
      <c r="AG15" s="21" t="str">
        <f t="shared" si="8"/>
        <v/>
      </c>
      <c r="AH15" s="21" t="str">
        <f t="shared" si="9"/>
        <v/>
      </c>
    </row>
    <row r="16" spans="1:35" ht="15.75" customHeight="1">
      <c r="F16" s="32"/>
      <c r="H16" s="33"/>
      <c r="P16" s="34" t="e">
        <f ca="1">IF(COUNTIF($G$13:$G$15,3)&gt;0,I15,IF(COUNTIF(G13:$G$15,2)&gt;0,I14,IF(COUNTIF($G$13:$G$15,1)&gt;0,I13,"")))</f>
        <v>#DIV/0!</v>
      </c>
      <c r="Q16" s="15">
        <v>2</v>
      </c>
      <c r="R16" s="16">
        <v>5</v>
      </c>
      <c r="S16" s="17"/>
      <c r="T16" s="17"/>
      <c r="U16" s="17"/>
      <c r="V16" s="17"/>
      <c r="W16" s="17"/>
      <c r="X16" s="17"/>
      <c r="Y16" s="17"/>
      <c r="Z16" s="17"/>
      <c r="AA16" s="19" t="str">
        <f t="shared" si="2"/>
        <v/>
      </c>
      <c r="AB16" s="20" t="str">
        <f t="shared" si="3"/>
        <v/>
      </c>
      <c r="AC16" s="21" t="str">
        <f t="shared" si="4"/>
        <v/>
      </c>
      <c r="AD16" s="22" t="str">
        <f t="shared" si="5"/>
        <v/>
      </c>
      <c r="AE16" s="19" t="str">
        <f t="shared" si="6"/>
        <v/>
      </c>
      <c r="AF16" s="21" t="str">
        <f t="shared" si="7"/>
        <v/>
      </c>
      <c r="AG16" s="21" t="str">
        <f t="shared" si="8"/>
        <v/>
      </c>
      <c r="AH16" s="21" t="str">
        <f t="shared" si="9"/>
        <v/>
      </c>
    </row>
    <row r="17" spans="6:35" ht="15.75" customHeight="1">
      <c r="F17" s="32"/>
      <c r="H17" s="33"/>
      <c r="Q17" s="15"/>
      <c r="R17" s="16"/>
      <c r="S17" s="18"/>
      <c r="T17" s="18"/>
      <c r="U17" s="18"/>
      <c r="V17" s="18"/>
      <c r="W17" s="18"/>
      <c r="X17" s="18"/>
      <c r="Y17" s="18"/>
      <c r="Z17" s="18"/>
      <c r="AA17" s="19" t="str">
        <f t="shared" si="2"/>
        <v/>
      </c>
      <c r="AB17" s="20" t="str">
        <f t="shared" si="3"/>
        <v/>
      </c>
      <c r="AC17" s="21" t="str">
        <f t="shared" si="4"/>
        <v/>
      </c>
      <c r="AD17" s="22" t="str">
        <f t="shared" si="5"/>
        <v/>
      </c>
      <c r="AE17" s="19" t="str">
        <f t="shared" si="6"/>
        <v/>
      </c>
      <c r="AF17" s="21" t="str">
        <f t="shared" si="7"/>
        <v/>
      </c>
      <c r="AG17" s="21" t="str">
        <f t="shared" si="8"/>
        <v/>
      </c>
      <c r="AH17" s="21" t="str">
        <f t="shared" si="9"/>
        <v/>
      </c>
    </row>
    <row r="18" spans="6:35">
      <c r="F18" s="32"/>
      <c r="G18" s="33"/>
      <c r="H18" s="33"/>
      <c r="Q18" s="15"/>
      <c r="R18" s="16"/>
      <c r="S18" s="18"/>
      <c r="T18" s="18"/>
      <c r="U18" s="18"/>
      <c r="V18" s="18"/>
      <c r="W18" s="18"/>
      <c r="X18" s="18"/>
      <c r="Y18" s="18"/>
      <c r="Z18" s="18"/>
      <c r="AA18" s="19" t="str">
        <f t="shared" si="2"/>
        <v/>
      </c>
      <c r="AB18" s="20" t="str">
        <f t="shared" si="3"/>
        <v/>
      </c>
      <c r="AC18" s="21" t="str">
        <f t="shared" si="4"/>
        <v/>
      </c>
      <c r="AD18" s="22" t="str">
        <f t="shared" si="5"/>
        <v/>
      </c>
      <c r="AE18" s="19" t="str">
        <f t="shared" si="6"/>
        <v/>
      </c>
      <c r="AF18" s="21" t="str">
        <f t="shared" si="7"/>
        <v/>
      </c>
      <c r="AG18" s="21" t="str">
        <f t="shared" si="8"/>
        <v/>
      </c>
      <c r="AH18" s="21" t="str">
        <f t="shared" si="9"/>
        <v/>
      </c>
    </row>
    <row r="19" spans="6:35" ht="23.25" customHeight="1">
      <c r="F19" s="32"/>
      <c r="M19" s="1">
        <v>1050.0999999999999</v>
      </c>
      <c r="Q19" s="15"/>
      <c r="R19" s="16"/>
      <c r="S19" s="18"/>
      <c r="T19" s="18"/>
      <c r="U19" s="18"/>
      <c r="V19" s="18"/>
      <c r="W19" s="18"/>
      <c r="X19" s="18"/>
      <c r="Y19" s="18"/>
      <c r="Z19" s="18"/>
      <c r="AA19" s="19" t="str">
        <f t="shared" si="2"/>
        <v/>
      </c>
      <c r="AB19" s="20" t="str">
        <f t="shared" si="3"/>
        <v/>
      </c>
      <c r="AC19" s="21" t="str">
        <f t="shared" si="4"/>
        <v/>
      </c>
      <c r="AD19" s="22" t="str">
        <f t="shared" si="5"/>
        <v/>
      </c>
      <c r="AE19" s="19" t="str">
        <f t="shared" si="6"/>
        <v/>
      </c>
      <c r="AF19" s="21" t="str">
        <f t="shared" si="7"/>
        <v/>
      </c>
      <c r="AG19" s="21" t="str">
        <f t="shared" si="8"/>
        <v/>
      </c>
      <c r="AH19" s="21" t="str">
        <f t="shared" si="9"/>
        <v/>
      </c>
    </row>
    <row r="20" spans="6:35">
      <c r="F20" s="32"/>
      <c r="Q20" s="15"/>
      <c r="R20" s="16"/>
      <c r="S20" s="18"/>
      <c r="T20" s="18"/>
      <c r="U20" s="18"/>
      <c r="V20" s="18"/>
      <c r="W20" s="18"/>
      <c r="X20" s="18"/>
      <c r="Y20" s="18"/>
      <c r="Z20" s="18"/>
      <c r="AA20" s="19" t="str">
        <f t="shared" si="2"/>
        <v/>
      </c>
      <c r="AB20" s="20" t="str">
        <f t="shared" si="3"/>
        <v/>
      </c>
      <c r="AC20" s="35" t="str">
        <f t="shared" si="4"/>
        <v/>
      </c>
      <c r="AD20" s="22" t="str">
        <f t="shared" si="5"/>
        <v/>
      </c>
      <c r="AE20" s="19" t="str">
        <f t="shared" si="6"/>
        <v/>
      </c>
      <c r="AF20" s="21" t="str">
        <f t="shared" si="7"/>
        <v/>
      </c>
      <c r="AG20" s="21" t="str">
        <f t="shared" si="8"/>
        <v/>
      </c>
      <c r="AH20" s="21" t="str">
        <f t="shared" si="9"/>
        <v/>
      </c>
    </row>
    <row r="21" spans="6:35" ht="20.25" customHeight="1">
      <c r="F21" s="32"/>
      <c r="Q21" s="15"/>
      <c r="R21" s="16"/>
      <c r="S21" s="18"/>
      <c r="T21" s="18"/>
      <c r="U21" s="18"/>
      <c r="V21" s="18"/>
      <c r="W21" s="18"/>
      <c r="X21" s="18" t="s">
        <v>66</v>
      </c>
      <c r="Y21" s="18"/>
      <c r="Z21" s="18"/>
      <c r="AA21" s="19" t="str">
        <f t="shared" si="2"/>
        <v/>
      </c>
      <c r="AB21" s="20" t="str">
        <f t="shared" si="3"/>
        <v/>
      </c>
      <c r="AC21" s="35" t="str">
        <f t="shared" si="4"/>
        <v/>
      </c>
      <c r="AD21" s="22" t="str">
        <f t="shared" si="5"/>
        <v/>
      </c>
      <c r="AE21" s="19" t="str">
        <f t="shared" si="6"/>
        <v/>
      </c>
      <c r="AF21" s="21" t="str">
        <f t="shared" si="7"/>
        <v/>
      </c>
      <c r="AG21" s="21" t="str">
        <f t="shared" si="8"/>
        <v/>
      </c>
      <c r="AH21" s="21" t="str">
        <f t="shared" si="9"/>
        <v/>
      </c>
    </row>
    <row r="22" spans="6:35" ht="21" customHeight="1">
      <c r="F22" s="32"/>
      <c r="Q22" s="15"/>
      <c r="R22" s="16"/>
      <c r="S22" s="36"/>
      <c r="T22" s="36"/>
      <c r="U22" s="36"/>
      <c r="V22" s="36"/>
      <c r="W22" s="36"/>
      <c r="X22" s="36"/>
      <c r="Y22" s="36"/>
      <c r="Z22" s="36"/>
      <c r="AA22" s="19" t="str">
        <f t="shared" si="2"/>
        <v/>
      </c>
      <c r="AB22" s="20" t="str">
        <f t="shared" si="3"/>
        <v/>
      </c>
      <c r="AC22" s="35" t="str">
        <f t="shared" si="4"/>
        <v/>
      </c>
      <c r="AD22" s="22" t="str">
        <f t="shared" si="5"/>
        <v/>
      </c>
      <c r="AE22" s="19" t="str">
        <f t="shared" si="6"/>
        <v/>
      </c>
      <c r="AF22" s="21" t="str">
        <f t="shared" si="7"/>
        <v/>
      </c>
      <c r="AG22" s="21" t="str">
        <f t="shared" si="8"/>
        <v/>
      </c>
      <c r="AH22" s="21" t="str">
        <f t="shared" si="9"/>
        <v/>
      </c>
      <c r="AI22" s="1" t="s">
        <v>53</v>
      </c>
    </row>
    <row r="23" spans="6:35">
      <c r="F23" s="32"/>
      <c r="Q23" s="15"/>
      <c r="R23" s="16"/>
      <c r="S23" s="36"/>
      <c r="T23" s="36"/>
      <c r="U23" s="36"/>
      <c r="V23" s="36"/>
      <c r="W23" s="36"/>
      <c r="X23" s="36"/>
      <c r="Y23" s="36"/>
      <c r="Z23" s="36"/>
      <c r="AA23" s="19" t="str">
        <f t="shared" si="2"/>
        <v/>
      </c>
      <c r="AB23" s="20" t="str">
        <f t="shared" si="3"/>
        <v/>
      </c>
      <c r="AC23" s="35" t="str">
        <f t="shared" si="4"/>
        <v/>
      </c>
      <c r="AD23" s="22" t="str">
        <f t="shared" si="5"/>
        <v/>
      </c>
      <c r="AE23" s="19" t="str">
        <f t="shared" si="6"/>
        <v/>
      </c>
      <c r="AF23" s="21" t="str">
        <f t="shared" si="7"/>
        <v/>
      </c>
      <c r="AG23" s="21" t="str">
        <f t="shared" si="8"/>
        <v/>
      </c>
      <c r="AH23" s="21" t="str">
        <f t="shared" si="9"/>
        <v/>
      </c>
    </row>
    <row r="24" spans="6:35">
      <c r="F24" s="32"/>
      <c r="Q24" s="15"/>
      <c r="R24" s="16"/>
      <c r="S24" s="36"/>
      <c r="T24" s="36"/>
      <c r="U24" s="36"/>
      <c r="V24" s="36"/>
      <c r="W24" s="36"/>
      <c r="X24" s="36"/>
      <c r="Y24" s="36"/>
      <c r="Z24" s="36"/>
      <c r="AA24" s="19" t="str">
        <f t="shared" si="2"/>
        <v/>
      </c>
      <c r="AB24" s="20" t="str">
        <f t="shared" si="3"/>
        <v/>
      </c>
      <c r="AC24" s="35" t="str">
        <f t="shared" si="4"/>
        <v/>
      </c>
      <c r="AD24" s="22" t="str">
        <f t="shared" si="5"/>
        <v/>
      </c>
      <c r="AE24" s="19" t="str">
        <f t="shared" si="6"/>
        <v/>
      </c>
      <c r="AF24" s="21" t="str">
        <f t="shared" si="7"/>
        <v/>
      </c>
      <c r="AG24" s="21" t="str">
        <f t="shared" si="8"/>
        <v/>
      </c>
      <c r="AH24" s="21" t="str">
        <f t="shared" si="9"/>
        <v/>
      </c>
    </row>
    <row r="25" spans="6:35">
      <c r="F25" s="32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19" t="str">
        <f t="shared" si="2"/>
        <v/>
      </c>
      <c r="AB25" s="20" t="str">
        <f t="shared" si="3"/>
        <v/>
      </c>
      <c r="AC25" s="35" t="str">
        <f t="shared" si="4"/>
        <v/>
      </c>
      <c r="AD25" s="22" t="str">
        <f t="shared" si="5"/>
        <v/>
      </c>
      <c r="AE25" s="19" t="str">
        <f t="shared" si="6"/>
        <v/>
      </c>
      <c r="AF25" s="21" t="str">
        <f t="shared" si="7"/>
        <v/>
      </c>
      <c r="AG25" s="21" t="str">
        <f t="shared" si="8"/>
        <v/>
      </c>
      <c r="AH25" s="21" t="str">
        <f t="shared" si="9"/>
        <v/>
      </c>
    </row>
    <row r="26" spans="6:35">
      <c r="F26" s="32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19" t="str">
        <f t="shared" si="2"/>
        <v/>
      </c>
      <c r="AB26" s="20" t="str">
        <f t="shared" si="3"/>
        <v/>
      </c>
      <c r="AC26" s="35" t="str">
        <f t="shared" si="4"/>
        <v/>
      </c>
      <c r="AD26" s="22" t="str">
        <f t="shared" si="5"/>
        <v/>
      </c>
      <c r="AE26" s="19" t="str">
        <f t="shared" si="6"/>
        <v/>
      </c>
      <c r="AF26" s="21" t="str">
        <f t="shared" si="7"/>
        <v/>
      </c>
      <c r="AG26" s="21" t="str">
        <f t="shared" si="8"/>
        <v/>
      </c>
      <c r="AH26" s="21" t="str">
        <f t="shared" si="9"/>
        <v/>
      </c>
    </row>
    <row r="27" spans="6:35">
      <c r="F27" s="32"/>
      <c r="H27" s="37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19" t="str">
        <f t="shared" si="2"/>
        <v/>
      </c>
      <c r="AB27" s="20" t="str">
        <f t="shared" si="3"/>
        <v/>
      </c>
      <c r="AC27" s="35" t="str">
        <f t="shared" si="4"/>
        <v/>
      </c>
      <c r="AD27" s="22" t="str">
        <f t="shared" si="5"/>
        <v/>
      </c>
      <c r="AE27" s="19" t="str">
        <f t="shared" si="6"/>
        <v/>
      </c>
      <c r="AF27" s="21" t="str">
        <f t="shared" si="7"/>
        <v/>
      </c>
      <c r="AG27" s="21" t="str">
        <f t="shared" si="8"/>
        <v/>
      </c>
      <c r="AH27" s="21" t="str">
        <f t="shared" si="9"/>
        <v/>
      </c>
    </row>
    <row r="28" spans="6:35">
      <c r="F28" s="32"/>
      <c r="H28" s="37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19" t="str">
        <f t="shared" si="2"/>
        <v/>
      </c>
      <c r="AB28" s="20" t="str">
        <f t="shared" si="3"/>
        <v/>
      </c>
      <c r="AC28" s="35" t="str">
        <f t="shared" si="4"/>
        <v/>
      </c>
      <c r="AD28" s="22" t="str">
        <f t="shared" si="5"/>
        <v/>
      </c>
      <c r="AE28" s="19" t="str">
        <f t="shared" si="6"/>
        <v/>
      </c>
      <c r="AF28" s="21" t="str">
        <f t="shared" si="7"/>
        <v/>
      </c>
      <c r="AG28" s="21" t="str">
        <f t="shared" si="8"/>
        <v/>
      </c>
      <c r="AH28" s="21" t="str">
        <f t="shared" si="9"/>
        <v/>
      </c>
    </row>
    <row r="29" spans="6:35">
      <c r="F29" s="38"/>
      <c r="H29" s="37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19" t="str">
        <f t="shared" si="2"/>
        <v/>
      </c>
      <c r="AB29" s="20" t="str">
        <f t="shared" si="3"/>
        <v/>
      </c>
      <c r="AC29" s="35" t="str">
        <f t="shared" si="4"/>
        <v/>
      </c>
      <c r="AD29" s="22" t="str">
        <f t="shared" si="5"/>
        <v/>
      </c>
      <c r="AE29" s="19" t="str">
        <f t="shared" si="6"/>
        <v/>
      </c>
      <c r="AF29" s="21" t="str">
        <f t="shared" si="7"/>
        <v/>
      </c>
      <c r="AG29" s="21" t="str">
        <f t="shared" si="8"/>
        <v/>
      </c>
      <c r="AH29" s="21" t="str">
        <f t="shared" si="9"/>
        <v/>
      </c>
    </row>
    <row r="30" spans="6:35">
      <c r="F30" s="38"/>
      <c r="H30" s="37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19" t="str">
        <f t="shared" si="2"/>
        <v/>
      </c>
      <c r="AB30" s="20" t="str">
        <f t="shared" si="3"/>
        <v/>
      </c>
      <c r="AC30" s="35" t="str">
        <f t="shared" si="4"/>
        <v/>
      </c>
      <c r="AD30" s="22" t="str">
        <f t="shared" si="5"/>
        <v/>
      </c>
      <c r="AE30" s="19" t="str">
        <f t="shared" si="6"/>
        <v/>
      </c>
      <c r="AF30" s="21" t="str">
        <f t="shared" si="7"/>
        <v/>
      </c>
      <c r="AG30" s="21" t="str">
        <f t="shared" si="8"/>
        <v/>
      </c>
      <c r="AH30" s="21" t="str">
        <f t="shared" si="9"/>
        <v/>
      </c>
    </row>
    <row r="31" spans="6:35">
      <c r="F31" s="38"/>
      <c r="H31" s="37"/>
      <c r="Q31" s="36"/>
      <c r="R31" s="36"/>
      <c r="S31" s="36"/>
      <c r="T31" s="36"/>
      <c r="U31" s="36"/>
      <c r="V31" s="36"/>
      <c r="W31" s="36" t="s">
        <v>63</v>
      </c>
      <c r="X31" s="36"/>
      <c r="Y31" s="36"/>
      <c r="Z31" s="36"/>
      <c r="AA31" s="19" t="str">
        <f t="shared" si="2"/>
        <v/>
      </c>
      <c r="AB31" s="20" t="str">
        <f t="shared" si="3"/>
        <v/>
      </c>
      <c r="AC31" s="35" t="str">
        <f t="shared" si="4"/>
        <v/>
      </c>
      <c r="AD31" s="22" t="str">
        <f t="shared" si="5"/>
        <v/>
      </c>
      <c r="AE31" s="19" t="str">
        <f t="shared" si="6"/>
        <v/>
      </c>
      <c r="AF31" s="21" t="str">
        <f t="shared" si="7"/>
        <v/>
      </c>
      <c r="AG31" s="21" t="str">
        <f t="shared" si="8"/>
        <v/>
      </c>
      <c r="AH31" s="21" t="str">
        <f t="shared" si="9"/>
        <v/>
      </c>
    </row>
    <row r="32" spans="6:35">
      <c r="F32" s="38"/>
      <c r="H32" s="37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19" t="str">
        <f t="shared" si="2"/>
        <v/>
      </c>
      <c r="AB32" s="20" t="str">
        <f t="shared" si="3"/>
        <v/>
      </c>
      <c r="AC32" s="35" t="str">
        <f t="shared" si="4"/>
        <v/>
      </c>
      <c r="AD32" s="22" t="str">
        <f t="shared" si="5"/>
        <v/>
      </c>
      <c r="AE32" s="19" t="str">
        <f t="shared" si="6"/>
        <v/>
      </c>
      <c r="AF32" s="21" t="str">
        <f t="shared" si="7"/>
        <v/>
      </c>
      <c r="AG32" s="21" t="str">
        <f t="shared" si="8"/>
        <v/>
      </c>
      <c r="AH32" s="21" t="str">
        <f t="shared" si="9"/>
        <v/>
      </c>
    </row>
    <row r="33" spans="6:34">
      <c r="F33" s="38"/>
      <c r="H33" s="37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19" t="str">
        <f t="shared" si="2"/>
        <v/>
      </c>
      <c r="AB33" s="20" t="str">
        <f t="shared" si="3"/>
        <v/>
      </c>
      <c r="AC33" s="35" t="str">
        <f t="shared" si="4"/>
        <v/>
      </c>
      <c r="AD33" s="22" t="str">
        <f t="shared" si="5"/>
        <v/>
      </c>
      <c r="AE33" s="19" t="str">
        <f t="shared" si="6"/>
        <v/>
      </c>
      <c r="AF33" s="21" t="str">
        <f t="shared" si="7"/>
        <v/>
      </c>
      <c r="AG33" s="21" t="str">
        <f t="shared" si="8"/>
        <v/>
      </c>
      <c r="AH33" s="21" t="str">
        <f t="shared" si="9"/>
        <v/>
      </c>
    </row>
    <row r="34" spans="6:34">
      <c r="F34" s="38"/>
      <c r="H34" s="37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19" t="str">
        <f t="shared" si="2"/>
        <v/>
      </c>
      <c r="AB34" s="20" t="str">
        <f t="shared" si="3"/>
        <v/>
      </c>
      <c r="AC34" s="35" t="str">
        <f t="shared" si="4"/>
        <v/>
      </c>
      <c r="AD34" s="22" t="str">
        <f t="shared" si="5"/>
        <v/>
      </c>
      <c r="AE34" s="19" t="str">
        <f t="shared" si="6"/>
        <v/>
      </c>
      <c r="AF34" s="21" t="str">
        <f t="shared" si="7"/>
        <v/>
      </c>
      <c r="AG34" s="21" t="str">
        <f t="shared" si="8"/>
        <v/>
      </c>
      <c r="AH34" s="21" t="str">
        <f t="shared" si="9"/>
        <v/>
      </c>
    </row>
    <row r="35" spans="6:34">
      <c r="F35" s="38"/>
      <c r="H35" s="37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9" t="str">
        <f t="shared" si="2"/>
        <v/>
      </c>
      <c r="AB35" s="20" t="str">
        <f t="shared" si="3"/>
        <v/>
      </c>
      <c r="AC35" s="35" t="str">
        <f t="shared" si="4"/>
        <v/>
      </c>
      <c r="AD35" s="22" t="str">
        <f t="shared" si="5"/>
        <v/>
      </c>
      <c r="AE35" s="19" t="str">
        <f t="shared" si="6"/>
        <v/>
      </c>
      <c r="AF35" s="21" t="str">
        <f t="shared" si="7"/>
        <v/>
      </c>
      <c r="AG35" s="21" t="str">
        <f t="shared" si="8"/>
        <v/>
      </c>
      <c r="AH35" s="21" t="str">
        <f t="shared" si="9"/>
        <v/>
      </c>
    </row>
    <row r="36" spans="6:34" ht="23.25" customHeight="1">
      <c r="F36" s="38"/>
      <c r="H36" s="37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19" t="str">
        <f t="shared" si="2"/>
        <v/>
      </c>
      <c r="AB36" s="20" t="str">
        <f t="shared" si="3"/>
        <v/>
      </c>
      <c r="AC36" s="35" t="str">
        <f t="shared" si="4"/>
        <v/>
      </c>
      <c r="AD36" s="22" t="str">
        <f t="shared" si="5"/>
        <v/>
      </c>
      <c r="AE36" s="19" t="str">
        <f t="shared" si="6"/>
        <v/>
      </c>
      <c r="AF36" s="21" t="str">
        <f t="shared" si="7"/>
        <v/>
      </c>
      <c r="AG36" s="21" t="str">
        <f t="shared" si="8"/>
        <v/>
      </c>
      <c r="AH36" s="21" t="str">
        <f t="shared" si="9"/>
        <v/>
      </c>
    </row>
    <row r="37" spans="6:34" ht="30.75" customHeight="1">
      <c r="F37" s="39"/>
      <c r="G37" s="39" t="s">
        <v>54</v>
      </c>
      <c r="H37" s="39" t="s">
        <v>55</v>
      </c>
      <c r="I37" s="39" t="s">
        <v>56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19" t="str">
        <f t="shared" si="2"/>
        <v/>
      </c>
      <c r="AB37" s="20" t="str">
        <f t="shared" si="3"/>
        <v/>
      </c>
      <c r="AC37" s="35" t="str">
        <f t="shared" si="4"/>
        <v/>
      </c>
      <c r="AD37" s="22" t="str">
        <f t="shared" si="5"/>
        <v/>
      </c>
      <c r="AE37" s="19" t="str">
        <f t="shared" si="6"/>
        <v/>
      </c>
      <c r="AF37" s="21" t="str">
        <f t="shared" si="7"/>
        <v/>
      </c>
      <c r="AG37" s="21" t="str">
        <f t="shared" si="8"/>
        <v/>
      </c>
      <c r="AH37" s="21" t="str">
        <f t="shared" si="9"/>
        <v/>
      </c>
    </row>
    <row r="38" spans="6:34" ht="20.25" customHeight="1">
      <c r="F38" s="39">
        <v>1</v>
      </c>
      <c r="G38" s="25">
        <f t="shared" ref="G38:G46" si="10">$I$11+F37*(($I$10-$I$11)/($F$46-1))</f>
        <v>102.3</v>
      </c>
      <c r="H38" s="25">
        <f t="array" aca="1" ref="H38:H46" ca="1">FREQUENCY(S,$G$38:$G$46)</f>
        <v>0</v>
      </c>
      <c r="I38" s="25">
        <f t="shared" ref="I38:I46" ca="1" si="11">_xlfn.NORM.DIST(G38,AVERAGE(S),STDEV(S),FALSE())</f>
        <v>3.3108363476769524E-15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19" t="str">
        <f t="shared" si="2"/>
        <v/>
      </c>
      <c r="AB38" s="20" t="str">
        <f t="shared" ref="AB38" si="12">IF(S38="","",AVERAGE(TB))</f>
        <v/>
      </c>
      <c r="AC38" s="35" t="str">
        <f t="shared" si="4"/>
        <v/>
      </c>
      <c r="AD38" s="22" t="str">
        <f t="shared" si="5"/>
        <v/>
      </c>
      <c r="AE38" s="19" t="str">
        <f t="shared" ref="AE38" si="13">IF(S38="","",STDEV(S))</f>
        <v/>
      </c>
      <c r="AF38" s="21" t="str">
        <f t="shared" si="7"/>
        <v/>
      </c>
      <c r="AG38" s="21" t="str">
        <f t="shared" si="8"/>
        <v/>
      </c>
      <c r="AH38" s="21" t="str">
        <f t="shared" si="9"/>
        <v/>
      </c>
    </row>
    <row r="39" spans="6:34" ht="21" customHeight="1">
      <c r="F39" s="39">
        <v>2</v>
      </c>
      <c r="G39" s="25">
        <f t="shared" si="10"/>
        <v>103.1</v>
      </c>
      <c r="H39" s="25">
        <f ca="1"/>
        <v>0</v>
      </c>
      <c r="I39" s="25">
        <f t="shared" ca="1" si="11"/>
        <v>2.3651024589721766E-9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19" t="str">
        <f t="shared" si="2"/>
        <v/>
      </c>
      <c r="AB39" s="20" t="str">
        <f t="shared" ref="AB39:AB70" si="14">IF(S39="","",AVERAGE(TB))</f>
        <v/>
      </c>
      <c r="AC39" s="35" t="str">
        <f t="shared" si="4"/>
        <v/>
      </c>
      <c r="AD39" s="22" t="str">
        <f t="shared" si="5"/>
        <v/>
      </c>
      <c r="AE39" s="19" t="str">
        <f t="shared" ref="AE39:AE70" si="15">IF(S39="","",STDEV(S))</f>
        <v/>
      </c>
      <c r="AF39" s="21" t="str">
        <f t="shared" si="7"/>
        <v/>
      </c>
      <c r="AG39" s="21" t="str">
        <f t="shared" si="8"/>
        <v/>
      </c>
      <c r="AH39" s="21" t="str">
        <f t="shared" si="9"/>
        <v/>
      </c>
    </row>
    <row r="40" spans="6:34">
      <c r="F40" s="39">
        <v>3</v>
      </c>
      <c r="G40" s="25">
        <f t="shared" si="10"/>
        <v>103.9</v>
      </c>
      <c r="H40" s="25">
        <f ca="1"/>
        <v>0</v>
      </c>
      <c r="I40" s="25">
        <f t="shared" ca="1" si="11"/>
        <v>5.1982348262425542E-5</v>
      </c>
      <c r="Q40" s="15"/>
      <c r="R40" s="36"/>
      <c r="S40" s="36"/>
      <c r="T40" s="36"/>
      <c r="U40" s="36"/>
      <c r="V40" s="36"/>
      <c r="W40" s="36"/>
      <c r="X40" s="36"/>
      <c r="Y40" s="36"/>
      <c r="Z40" s="36"/>
      <c r="AA40" s="19" t="str">
        <f t="shared" si="2"/>
        <v/>
      </c>
      <c r="AB40" s="20" t="str">
        <f t="shared" si="14"/>
        <v/>
      </c>
      <c r="AC40" s="35" t="str">
        <f t="shared" si="4"/>
        <v/>
      </c>
      <c r="AD40" s="22" t="str">
        <f t="shared" si="5"/>
        <v/>
      </c>
      <c r="AE40" s="19" t="str">
        <f t="shared" si="15"/>
        <v/>
      </c>
      <c r="AF40" s="21" t="str">
        <f t="shared" si="7"/>
        <v/>
      </c>
      <c r="AG40" s="21" t="str">
        <f t="shared" si="8"/>
        <v/>
      </c>
      <c r="AH40" s="21" t="str">
        <f t="shared" si="9"/>
        <v/>
      </c>
    </row>
    <row r="41" spans="6:34">
      <c r="F41" s="39">
        <v>4</v>
      </c>
      <c r="G41" s="25">
        <f t="shared" si="10"/>
        <v>104.7</v>
      </c>
      <c r="H41" s="25">
        <f ca="1"/>
        <v>0</v>
      </c>
      <c r="I41" s="25">
        <f t="shared" ca="1" si="11"/>
        <v>3.5152443520196253E-2</v>
      </c>
      <c r="Q41" s="15"/>
      <c r="R41" s="15"/>
      <c r="S41" s="36"/>
      <c r="T41" s="36"/>
      <c r="U41" s="36"/>
      <c r="V41" s="36"/>
      <c r="W41" s="36"/>
      <c r="X41" s="36"/>
      <c r="Y41" s="36"/>
      <c r="Z41" s="36"/>
      <c r="AA41" s="19" t="str">
        <f t="shared" si="2"/>
        <v/>
      </c>
      <c r="AB41" s="20" t="str">
        <f t="shared" si="14"/>
        <v/>
      </c>
      <c r="AC41" s="35" t="str">
        <f t="shared" si="4"/>
        <v/>
      </c>
      <c r="AD41" s="22" t="str">
        <f t="shared" si="5"/>
        <v/>
      </c>
      <c r="AE41" s="19" t="str">
        <f t="shared" si="15"/>
        <v/>
      </c>
      <c r="AF41" s="21" t="str">
        <f t="shared" si="7"/>
        <v/>
      </c>
      <c r="AG41" s="21" t="str">
        <f t="shared" si="8"/>
        <v/>
      </c>
      <c r="AH41" s="21" t="str">
        <f t="shared" si="9"/>
        <v/>
      </c>
    </row>
    <row r="42" spans="6:34">
      <c r="F42" s="39">
        <v>5</v>
      </c>
      <c r="G42" s="25">
        <f t="shared" si="10"/>
        <v>105.5</v>
      </c>
      <c r="H42" s="25">
        <f ca="1"/>
        <v>11</v>
      </c>
      <c r="I42" s="25">
        <f t="shared" ca="1" si="11"/>
        <v>0.73138968897255185</v>
      </c>
      <c r="Q42" s="15"/>
      <c r="R42" s="15"/>
      <c r="S42" s="36"/>
      <c r="T42" s="36"/>
      <c r="U42" s="36"/>
      <c r="V42" s="36"/>
      <c r="W42" s="36"/>
      <c r="X42" s="36"/>
      <c r="Y42" s="36"/>
      <c r="Z42" s="36"/>
      <c r="AA42" s="19" t="str">
        <f t="shared" si="2"/>
        <v/>
      </c>
      <c r="AB42" s="20" t="str">
        <f t="shared" si="14"/>
        <v/>
      </c>
      <c r="AC42" s="35" t="str">
        <f t="shared" si="4"/>
        <v/>
      </c>
      <c r="AD42" s="22" t="str">
        <f t="shared" si="5"/>
        <v/>
      </c>
      <c r="AE42" s="19" t="str">
        <f t="shared" si="15"/>
        <v/>
      </c>
      <c r="AF42" s="21" t="str">
        <f t="shared" si="7"/>
        <v/>
      </c>
      <c r="AG42" s="21" t="str">
        <f t="shared" si="8"/>
        <v/>
      </c>
      <c r="AH42" s="21" t="str">
        <f t="shared" si="9"/>
        <v/>
      </c>
    </row>
    <row r="43" spans="6:34">
      <c r="F43" s="39">
        <v>6</v>
      </c>
      <c r="G43" s="25">
        <f t="shared" si="10"/>
        <v>106.3</v>
      </c>
      <c r="H43" s="25">
        <f ca="1"/>
        <v>26</v>
      </c>
      <c r="I43" s="25">
        <f t="shared" ca="1" si="11"/>
        <v>0.46820477377928854</v>
      </c>
      <c r="Q43" s="15"/>
      <c r="R43" s="15"/>
      <c r="S43" s="36"/>
      <c r="T43" s="36"/>
      <c r="U43" s="36"/>
      <c r="V43" s="36"/>
      <c r="W43" s="36"/>
      <c r="X43" s="36"/>
      <c r="Y43" s="36"/>
      <c r="Z43" s="36"/>
      <c r="AA43" s="19" t="str">
        <f t="shared" si="2"/>
        <v/>
      </c>
      <c r="AB43" s="20" t="str">
        <f t="shared" si="14"/>
        <v/>
      </c>
      <c r="AC43" s="35" t="str">
        <f t="shared" si="4"/>
        <v/>
      </c>
      <c r="AD43" s="22" t="str">
        <f t="shared" si="5"/>
        <v/>
      </c>
      <c r="AE43" s="19" t="str">
        <f t="shared" si="15"/>
        <v/>
      </c>
      <c r="AF43" s="21" t="str">
        <f t="shared" si="7"/>
        <v/>
      </c>
      <c r="AG43" s="21" t="str">
        <f t="shared" si="8"/>
        <v/>
      </c>
      <c r="AH43" s="21" t="str">
        <f t="shared" si="9"/>
        <v/>
      </c>
    </row>
    <row r="44" spans="6:34">
      <c r="F44" s="39">
        <v>7</v>
      </c>
      <c r="G44" s="25">
        <f t="shared" si="10"/>
        <v>107.1</v>
      </c>
      <c r="H44" s="25">
        <f ca="1"/>
        <v>3</v>
      </c>
      <c r="I44" s="25">
        <f t="shared" ca="1" si="11"/>
        <v>9.221817666344289E-3</v>
      </c>
      <c r="Q44" s="15"/>
      <c r="R44" s="15"/>
      <c r="S44" s="36"/>
      <c r="T44" s="36"/>
      <c r="U44" s="36"/>
      <c r="V44" s="36"/>
      <c r="W44" s="36"/>
      <c r="X44" s="36"/>
      <c r="Y44" s="36"/>
      <c r="Z44" s="36"/>
      <c r="AA44" s="19" t="str">
        <f t="shared" si="2"/>
        <v/>
      </c>
      <c r="AB44" s="20" t="str">
        <f t="shared" si="14"/>
        <v/>
      </c>
      <c r="AC44" s="35" t="str">
        <f t="shared" si="4"/>
        <v/>
      </c>
      <c r="AD44" s="22" t="str">
        <f t="shared" si="5"/>
        <v/>
      </c>
      <c r="AE44" s="19" t="str">
        <f t="shared" si="15"/>
        <v/>
      </c>
      <c r="AF44" s="21" t="str">
        <f t="shared" si="7"/>
        <v/>
      </c>
      <c r="AG44" s="21" t="str">
        <f t="shared" si="8"/>
        <v/>
      </c>
      <c r="AH44" s="21" t="str">
        <f t="shared" si="9"/>
        <v/>
      </c>
    </row>
    <row r="45" spans="6:34">
      <c r="F45" s="39">
        <v>8</v>
      </c>
      <c r="G45" s="25">
        <f t="shared" si="10"/>
        <v>107.9</v>
      </c>
      <c r="H45" s="25">
        <f ca="1"/>
        <v>0</v>
      </c>
      <c r="I45" s="25">
        <f t="shared" ca="1" si="11"/>
        <v>5.5884441431315538E-6</v>
      </c>
      <c r="Q45" s="15"/>
      <c r="R45" s="15"/>
      <c r="S45" s="36"/>
      <c r="T45" s="36"/>
      <c r="U45" s="36"/>
      <c r="V45" s="36"/>
      <c r="W45" s="36"/>
      <c r="X45" s="36"/>
      <c r="Y45" s="36"/>
      <c r="Z45" s="36"/>
      <c r="AA45" s="19" t="str">
        <f t="shared" si="2"/>
        <v/>
      </c>
      <c r="AB45" s="20" t="str">
        <f t="shared" si="14"/>
        <v/>
      </c>
      <c r="AC45" s="35" t="str">
        <f t="shared" si="4"/>
        <v/>
      </c>
      <c r="AD45" s="22" t="str">
        <f t="shared" si="5"/>
        <v/>
      </c>
      <c r="AE45" s="19" t="str">
        <f t="shared" si="15"/>
        <v/>
      </c>
      <c r="AF45" s="21" t="str">
        <f t="shared" si="7"/>
        <v/>
      </c>
      <c r="AG45" s="21" t="str">
        <f t="shared" si="8"/>
        <v/>
      </c>
      <c r="AH45" s="21" t="str">
        <f t="shared" si="9"/>
        <v/>
      </c>
    </row>
    <row r="46" spans="6:34">
      <c r="F46" s="39">
        <v>9</v>
      </c>
      <c r="G46" s="25">
        <f t="shared" si="10"/>
        <v>108.7</v>
      </c>
      <c r="H46" s="25">
        <f ca="1"/>
        <v>0</v>
      </c>
      <c r="I46" s="25">
        <f t="shared" ca="1" si="11"/>
        <v>1.0419790510234384E-10</v>
      </c>
      <c r="Q46" s="15"/>
      <c r="R46" s="15"/>
      <c r="S46" s="36"/>
      <c r="T46" s="36"/>
      <c r="U46" s="36"/>
      <c r="V46" s="36"/>
      <c r="W46" s="36"/>
      <c r="X46" s="36"/>
      <c r="Y46" s="36"/>
      <c r="Z46" s="36"/>
      <c r="AA46" s="19" t="str">
        <f t="shared" si="2"/>
        <v/>
      </c>
      <c r="AB46" s="20" t="str">
        <f t="shared" si="14"/>
        <v/>
      </c>
      <c r="AC46" s="35" t="str">
        <f t="shared" si="4"/>
        <v/>
      </c>
      <c r="AD46" s="22" t="str">
        <f t="shared" si="5"/>
        <v/>
      </c>
      <c r="AE46" s="19" t="str">
        <f t="shared" si="15"/>
        <v/>
      </c>
      <c r="AF46" s="21" t="str">
        <f t="shared" si="7"/>
        <v/>
      </c>
      <c r="AG46" s="21" t="str">
        <f t="shared" si="8"/>
        <v/>
      </c>
      <c r="AH46" s="21" t="str">
        <f t="shared" si="9"/>
        <v/>
      </c>
    </row>
    <row r="47" spans="6:34">
      <c r="Q47" s="15"/>
      <c r="R47" s="15"/>
      <c r="S47" s="36"/>
      <c r="T47" s="36"/>
      <c r="U47" s="36"/>
      <c r="V47" s="36"/>
      <c r="W47" s="36"/>
      <c r="X47" s="36"/>
      <c r="Y47" s="36"/>
      <c r="Z47" s="36"/>
      <c r="AA47" s="19" t="str">
        <f t="shared" si="2"/>
        <v/>
      </c>
      <c r="AB47" s="20" t="str">
        <f t="shared" si="14"/>
        <v/>
      </c>
      <c r="AC47" s="35" t="str">
        <f t="shared" si="4"/>
        <v/>
      </c>
      <c r="AD47" s="22" t="str">
        <f t="shared" si="5"/>
        <v/>
      </c>
      <c r="AE47" s="19" t="str">
        <f t="shared" si="15"/>
        <v/>
      </c>
      <c r="AF47" s="21" t="str">
        <f t="shared" si="7"/>
        <v/>
      </c>
      <c r="AG47" s="21" t="str">
        <f t="shared" si="8"/>
        <v/>
      </c>
      <c r="AH47" s="21" t="str">
        <f t="shared" si="9"/>
        <v/>
      </c>
    </row>
    <row r="48" spans="6:34">
      <c r="Q48" s="15"/>
      <c r="R48" s="15"/>
      <c r="S48" s="36"/>
      <c r="T48" s="36"/>
      <c r="U48" s="36"/>
      <c r="V48" s="36"/>
      <c r="W48" s="36"/>
      <c r="X48" s="36"/>
      <c r="Y48" s="36"/>
      <c r="Z48" s="36"/>
      <c r="AA48" s="19" t="str">
        <f t="shared" si="2"/>
        <v/>
      </c>
      <c r="AB48" s="20" t="str">
        <f t="shared" si="14"/>
        <v/>
      </c>
      <c r="AC48" s="35" t="str">
        <f t="shared" si="4"/>
        <v/>
      </c>
      <c r="AD48" s="22" t="str">
        <f t="shared" si="5"/>
        <v/>
      </c>
      <c r="AE48" s="19" t="str">
        <f t="shared" si="15"/>
        <v/>
      </c>
      <c r="AF48" s="21" t="str">
        <f t="shared" si="7"/>
        <v/>
      </c>
      <c r="AG48" s="21" t="str">
        <f t="shared" si="8"/>
        <v/>
      </c>
      <c r="AH48" s="21" t="str">
        <f t="shared" si="9"/>
        <v/>
      </c>
    </row>
    <row r="49" spans="1:34">
      <c r="Q49" s="15"/>
      <c r="R49" s="15"/>
      <c r="S49" s="36"/>
      <c r="T49" s="36"/>
      <c r="U49" s="36"/>
      <c r="V49" s="36"/>
      <c r="W49" s="36"/>
      <c r="X49" s="36"/>
      <c r="Y49" s="36"/>
      <c r="Z49" s="36"/>
      <c r="AA49" s="19" t="str">
        <f t="shared" si="2"/>
        <v/>
      </c>
      <c r="AB49" s="20" t="str">
        <f t="shared" si="14"/>
        <v/>
      </c>
      <c r="AC49" s="35" t="str">
        <f t="shared" si="4"/>
        <v/>
      </c>
      <c r="AD49" s="22" t="str">
        <f t="shared" si="5"/>
        <v/>
      </c>
      <c r="AE49" s="19" t="str">
        <f t="shared" si="15"/>
        <v/>
      </c>
      <c r="AF49" s="21" t="str">
        <f t="shared" si="7"/>
        <v/>
      </c>
      <c r="AG49" s="21" t="str">
        <f t="shared" si="8"/>
        <v/>
      </c>
      <c r="AH49" s="21" t="str">
        <f t="shared" si="9"/>
        <v/>
      </c>
    </row>
    <row r="50" spans="1:34">
      <c r="Q50" s="15"/>
      <c r="R50" s="15"/>
      <c r="S50" s="36"/>
      <c r="T50" s="36"/>
      <c r="U50" s="36"/>
      <c r="V50" s="36"/>
      <c r="W50" s="36"/>
      <c r="X50" s="36"/>
      <c r="Y50" s="36"/>
      <c r="Z50" s="36"/>
      <c r="AA50" s="19" t="str">
        <f t="shared" si="2"/>
        <v/>
      </c>
      <c r="AB50" s="20" t="str">
        <f t="shared" si="14"/>
        <v/>
      </c>
      <c r="AC50" s="35" t="str">
        <f t="shared" si="4"/>
        <v/>
      </c>
      <c r="AD50" s="22" t="str">
        <f t="shared" si="5"/>
        <v/>
      </c>
      <c r="AE50" s="19" t="str">
        <f t="shared" si="15"/>
        <v/>
      </c>
      <c r="AF50" s="21" t="str">
        <f t="shared" si="7"/>
        <v/>
      </c>
      <c r="AG50" s="21" t="str">
        <f t="shared" si="8"/>
        <v/>
      </c>
      <c r="AH50" s="21" t="str">
        <f t="shared" si="9"/>
        <v/>
      </c>
    </row>
    <row r="51" spans="1:34">
      <c r="H51" s="37"/>
      <c r="Q51" s="15"/>
      <c r="R51" s="15"/>
      <c r="S51" s="36"/>
      <c r="T51" s="36"/>
      <c r="U51" s="36"/>
      <c r="V51" s="36"/>
      <c r="W51" s="36"/>
      <c r="X51" s="36"/>
      <c r="Y51" s="36"/>
      <c r="Z51" s="36"/>
      <c r="AA51" s="19" t="str">
        <f t="shared" si="2"/>
        <v/>
      </c>
      <c r="AB51" s="20" t="str">
        <f t="shared" si="14"/>
        <v/>
      </c>
      <c r="AC51" s="35" t="str">
        <f t="shared" si="4"/>
        <v/>
      </c>
      <c r="AD51" s="22" t="str">
        <f t="shared" si="5"/>
        <v/>
      </c>
      <c r="AE51" s="19" t="str">
        <f t="shared" si="15"/>
        <v/>
      </c>
      <c r="AF51" s="21" t="str">
        <f t="shared" si="7"/>
        <v/>
      </c>
      <c r="AG51" s="21" t="str">
        <f t="shared" si="8"/>
        <v/>
      </c>
      <c r="AH51" s="21" t="str">
        <f t="shared" si="9"/>
        <v/>
      </c>
    </row>
    <row r="52" spans="1:34">
      <c r="Q52" s="15"/>
      <c r="R52" s="15"/>
      <c r="S52" s="36"/>
      <c r="T52" s="36"/>
      <c r="U52" s="36"/>
      <c r="V52" s="36"/>
      <c r="W52" s="36"/>
      <c r="X52" s="36"/>
      <c r="Y52" s="36"/>
      <c r="Z52" s="36"/>
      <c r="AA52" s="19" t="str">
        <f t="shared" si="2"/>
        <v/>
      </c>
      <c r="AB52" s="20" t="str">
        <f t="shared" si="14"/>
        <v/>
      </c>
      <c r="AC52" s="35" t="str">
        <f t="shared" si="4"/>
        <v/>
      </c>
      <c r="AD52" s="22" t="str">
        <f t="shared" si="5"/>
        <v/>
      </c>
      <c r="AE52" s="19" t="str">
        <f t="shared" si="15"/>
        <v/>
      </c>
      <c r="AF52" s="21" t="str">
        <f t="shared" si="7"/>
        <v/>
      </c>
      <c r="AG52" s="21" t="str">
        <f t="shared" si="8"/>
        <v/>
      </c>
      <c r="AH52" s="21" t="str">
        <f t="shared" si="9"/>
        <v/>
      </c>
    </row>
    <row r="53" spans="1:34">
      <c r="Q53" s="15"/>
      <c r="R53" s="15"/>
      <c r="S53" s="36"/>
      <c r="T53" s="36"/>
      <c r="U53" s="36"/>
      <c r="V53" s="36"/>
      <c r="W53" s="36"/>
      <c r="X53" s="36"/>
      <c r="Y53" s="36"/>
      <c r="Z53" s="36"/>
      <c r="AA53" s="19" t="str">
        <f t="shared" si="2"/>
        <v/>
      </c>
      <c r="AB53" s="20" t="str">
        <f t="shared" si="14"/>
        <v/>
      </c>
      <c r="AC53" s="35" t="str">
        <f t="shared" si="4"/>
        <v/>
      </c>
      <c r="AD53" s="22" t="str">
        <f t="shared" si="5"/>
        <v/>
      </c>
      <c r="AE53" s="19" t="str">
        <f t="shared" si="15"/>
        <v/>
      </c>
      <c r="AF53" s="21" t="str">
        <f t="shared" si="7"/>
        <v/>
      </c>
      <c r="AG53" s="21" t="str">
        <f t="shared" si="8"/>
        <v/>
      </c>
      <c r="AH53" s="21" t="str">
        <f t="shared" si="9"/>
        <v/>
      </c>
    </row>
    <row r="54" spans="1:34">
      <c r="Q54" s="15"/>
      <c r="R54" s="15"/>
      <c r="S54" s="36"/>
      <c r="T54" s="36"/>
      <c r="U54" s="36"/>
      <c r="V54" s="36"/>
      <c r="W54" s="36"/>
      <c r="X54" s="36"/>
      <c r="Y54" s="36"/>
      <c r="Z54" s="36"/>
      <c r="AA54" s="19" t="str">
        <f t="shared" si="2"/>
        <v/>
      </c>
      <c r="AB54" s="20" t="str">
        <f t="shared" si="14"/>
        <v/>
      </c>
      <c r="AC54" s="35" t="str">
        <f t="shared" si="4"/>
        <v/>
      </c>
      <c r="AD54" s="22" t="str">
        <f t="shared" si="5"/>
        <v/>
      </c>
      <c r="AE54" s="19" t="str">
        <f t="shared" si="15"/>
        <v/>
      </c>
      <c r="AF54" s="21" t="str">
        <f t="shared" si="7"/>
        <v/>
      </c>
      <c r="AG54" s="21" t="str">
        <f t="shared" si="8"/>
        <v/>
      </c>
      <c r="AH54" s="21" t="str">
        <f t="shared" si="9"/>
        <v/>
      </c>
    </row>
    <row r="55" spans="1:34">
      <c r="Q55" s="15"/>
      <c r="R55" s="15"/>
      <c r="S55" s="36"/>
      <c r="T55" s="36"/>
      <c r="U55" s="36"/>
      <c r="V55" s="36"/>
      <c r="W55" s="36"/>
      <c r="X55" s="36"/>
      <c r="Y55" s="36"/>
      <c r="Z55" s="36"/>
      <c r="AA55" s="19" t="str">
        <f t="shared" si="2"/>
        <v/>
      </c>
      <c r="AB55" s="20" t="str">
        <f t="shared" si="14"/>
        <v/>
      </c>
      <c r="AC55" s="35" t="str">
        <f t="shared" si="4"/>
        <v/>
      </c>
      <c r="AD55" s="22" t="str">
        <f t="shared" si="5"/>
        <v/>
      </c>
      <c r="AE55" s="19" t="str">
        <f t="shared" si="15"/>
        <v/>
      </c>
      <c r="AF55" s="21" t="str">
        <f t="shared" si="7"/>
        <v/>
      </c>
      <c r="AG55" s="21" t="str">
        <f t="shared" si="8"/>
        <v/>
      </c>
      <c r="AH55" s="21" t="str">
        <f t="shared" si="9"/>
        <v/>
      </c>
    </row>
    <row r="56" spans="1:34">
      <c r="Q56" s="15"/>
      <c r="R56" s="15"/>
      <c r="S56" s="36"/>
      <c r="T56" s="36"/>
      <c r="U56" s="36"/>
      <c r="V56" s="36"/>
      <c r="W56" s="36"/>
      <c r="X56" s="36"/>
      <c r="Y56" s="36"/>
      <c r="Z56" s="36"/>
      <c r="AA56" s="19" t="str">
        <f t="shared" si="2"/>
        <v/>
      </c>
      <c r="AB56" s="20" t="str">
        <f t="shared" si="14"/>
        <v/>
      </c>
      <c r="AC56" s="35" t="str">
        <f t="shared" si="4"/>
        <v/>
      </c>
      <c r="AD56" s="22" t="str">
        <f t="shared" si="5"/>
        <v/>
      </c>
      <c r="AE56" s="19" t="str">
        <f t="shared" si="15"/>
        <v/>
      </c>
      <c r="AF56" s="21" t="str">
        <f t="shared" si="7"/>
        <v/>
      </c>
      <c r="AG56" s="21" t="str">
        <f t="shared" si="8"/>
        <v/>
      </c>
      <c r="AH56" s="21" t="str">
        <f t="shared" si="9"/>
        <v/>
      </c>
    </row>
    <row r="57" spans="1:34">
      <c r="K57" s="1" t="s">
        <v>57</v>
      </c>
      <c r="Q57" s="15"/>
      <c r="R57" s="15"/>
      <c r="S57" s="36"/>
      <c r="T57" s="36"/>
      <c r="U57" s="36"/>
      <c r="V57" s="36"/>
      <c r="W57" s="36"/>
      <c r="X57" s="36"/>
      <c r="Y57" s="36"/>
      <c r="Z57" s="36"/>
      <c r="AA57" s="19" t="str">
        <f t="shared" si="2"/>
        <v/>
      </c>
      <c r="AB57" s="20" t="str">
        <f t="shared" si="14"/>
        <v/>
      </c>
      <c r="AC57" s="35" t="str">
        <f t="shared" si="4"/>
        <v/>
      </c>
      <c r="AD57" s="22" t="str">
        <f t="shared" si="5"/>
        <v/>
      </c>
      <c r="AE57" s="19" t="str">
        <f t="shared" si="15"/>
        <v/>
      </c>
      <c r="AF57" s="21" t="str">
        <f t="shared" si="7"/>
        <v/>
      </c>
      <c r="AG57" s="21" t="str">
        <f t="shared" si="8"/>
        <v/>
      </c>
      <c r="AH57" s="21" t="str">
        <f t="shared" si="9"/>
        <v/>
      </c>
    </row>
    <row r="58" spans="1:34" ht="54">
      <c r="A58" s="4" t="s">
        <v>6</v>
      </c>
      <c r="B58" s="4" t="s">
        <v>16</v>
      </c>
      <c r="C58" s="4" t="s">
        <v>17</v>
      </c>
      <c r="D58" s="4" t="s">
        <v>18</v>
      </c>
      <c r="E58" s="4" t="s">
        <v>19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6" t="s">
        <v>58</v>
      </c>
      <c r="L58" s="6" t="s">
        <v>59</v>
      </c>
      <c r="M58" s="4" t="s">
        <v>27</v>
      </c>
      <c r="N58" s="4" t="s">
        <v>28</v>
      </c>
      <c r="O58" s="4" t="s">
        <v>29</v>
      </c>
      <c r="Q58" s="15"/>
      <c r="R58" s="15"/>
      <c r="S58" s="36"/>
      <c r="T58" s="36"/>
      <c r="U58" s="36"/>
      <c r="V58" s="36"/>
      <c r="W58" s="36"/>
      <c r="X58" s="36"/>
      <c r="Y58" s="36"/>
      <c r="Z58" s="36"/>
      <c r="AA58" s="19" t="str">
        <f t="shared" si="2"/>
        <v/>
      </c>
      <c r="AB58" s="20" t="str">
        <f t="shared" si="14"/>
        <v/>
      </c>
      <c r="AC58" s="35" t="str">
        <f t="shared" si="4"/>
        <v/>
      </c>
      <c r="AD58" s="22" t="str">
        <f t="shared" si="5"/>
        <v/>
      </c>
      <c r="AE58" s="19" t="str">
        <f t="shared" si="15"/>
        <v/>
      </c>
      <c r="AF58" s="21" t="str">
        <f t="shared" si="7"/>
        <v/>
      </c>
      <c r="AG58" s="21" t="str">
        <f t="shared" si="8"/>
        <v/>
      </c>
      <c r="AH58" s="21" t="str">
        <f t="shared" si="9"/>
        <v/>
      </c>
    </row>
    <row r="59" spans="1:34">
      <c r="A59" s="40">
        <f>IF(G13="","",G13)</f>
        <v>1</v>
      </c>
      <c r="B59" s="40">
        <f>IF(A59="","",$I$10)</f>
        <v>108.7</v>
      </c>
      <c r="C59" s="40">
        <f>IF(A59="","",$I$11)</f>
        <v>102.3</v>
      </c>
      <c r="D59" s="21">
        <f ca="1">IF(A59="","",I13+1.099*H13)</f>
        <v>106.26871314301221</v>
      </c>
      <c r="E59" s="21">
        <f ca="1">IF(A59="","",I13-1.099*H13)</f>
        <v>105.32628685698782</v>
      </c>
      <c r="F59" s="21">
        <f ca="1">I13</f>
        <v>105.79750000000001</v>
      </c>
      <c r="G59" s="35">
        <f ca="1">IF(A59="","",(B59-C59)/(6*H13))</f>
        <v>2.4877630941552891</v>
      </c>
      <c r="H59" s="41">
        <f ca="1">IF(A59="","",(I13-C59)/(3*H13))</f>
        <v>2.7190473193150488</v>
      </c>
      <c r="I59" s="41">
        <f ca="1">IF(A59="","",(B59-I13)/(3*H13))</f>
        <v>2.2564788689955289</v>
      </c>
      <c r="J59" s="35">
        <f ca="1">IF(A59="","",MIN(H59:I59))</f>
        <v>2.2564788689955289</v>
      </c>
      <c r="K59" s="42">
        <f ca="1">IF(A59="","",(1-NORMDIST(I59*3,0,1,1))*1000000)</f>
        <v>6.464273560879974E-6</v>
      </c>
      <c r="L59" s="41">
        <f ca="1">IF(A59="","",(1-NORMDIST(H59*3,0,1,1))*1000000)</f>
        <v>2.2204460492503131E-10</v>
      </c>
      <c r="M59" s="21">
        <f ca="1">IF(A59="","",(B59-F59)/H13)</f>
        <v>6.769436606986587</v>
      </c>
      <c r="N59" s="21">
        <f ca="1">IF(A59="","",(F59-C59)/H13)</f>
        <v>8.1571419579451465</v>
      </c>
      <c r="O59" s="21" t="str">
        <f ca="1">IF(A59="","",IF(J59&gt;1.3,"PASSED","FAILED"))</f>
        <v>PASSED</v>
      </c>
      <c r="Q59" s="15"/>
      <c r="R59" s="15"/>
      <c r="S59" s="36"/>
      <c r="T59" s="36"/>
      <c r="U59" s="36"/>
      <c r="V59" s="36"/>
      <c r="W59" s="36"/>
      <c r="X59" s="36"/>
      <c r="Y59" s="36"/>
      <c r="Z59" s="36"/>
      <c r="AA59" s="19" t="str">
        <f t="shared" si="2"/>
        <v/>
      </c>
      <c r="AB59" s="20" t="str">
        <f t="shared" si="14"/>
        <v/>
      </c>
      <c r="AC59" s="35" t="str">
        <f t="shared" si="4"/>
        <v/>
      </c>
      <c r="AD59" s="22" t="str">
        <f t="shared" si="5"/>
        <v/>
      </c>
      <c r="AE59" s="19" t="str">
        <f t="shared" si="15"/>
        <v/>
      </c>
      <c r="AF59" s="21" t="str">
        <f t="shared" si="7"/>
        <v/>
      </c>
      <c r="AG59" s="21" t="str">
        <f t="shared" si="8"/>
        <v/>
      </c>
      <c r="AH59" s="21" t="str">
        <f t="shared" si="9"/>
        <v/>
      </c>
    </row>
    <row r="60" spans="1:34">
      <c r="A60" s="40">
        <f>IF(G14="","",G14)</f>
        <v>2</v>
      </c>
      <c r="B60" s="40">
        <f>IF(A60="","",$I$10)</f>
        <v>108.7</v>
      </c>
      <c r="C60" s="40">
        <f>IF(A60="","",$I$11)</f>
        <v>102.3</v>
      </c>
      <c r="D60" s="21" t="e">
        <f ca="1">IF(A60="","",I14+1.099*H14)</f>
        <v>#DIV/0!</v>
      </c>
      <c r="E60" s="21" t="e">
        <f ca="1">IF(A60="","",I14-1.099*H14)</f>
        <v>#DIV/0!</v>
      </c>
      <c r="F60" s="21" t="e">
        <f ca="1">I14</f>
        <v>#DIV/0!</v>
      </c>
      <c r="G60" s="35" t="e">
        <f ca="1">IF(A60="","",(B60-C60)/(6*H14))</f>
        <v>#DIV/0!</v>
      </c>
      <c r="H60" s="41" t="e">
        <f ca="1">IF(A60="","",(I14-C60)/(3*H14))</f>
        <v>#DIV/0!</v>
      </c>
      <c r="I60" s="41" t="e">
        <f ca="1">IF(A60="","",(B60-I14)/(3*H14))</f>
        <v>#DIV/0!</v>
      </c>
      <c r="J60" s="35" t="e">
        <f ca="1">IF(A60="","",MIN(H60:I60))</f>
        <v>#DIV/0!</v>
      </c>
      <c r="K60" s="42" t="e">
        <f ca="1">IF(A60="","",(1-NORMDIST(I60*3,0,1,1))*1000000)</f>
        <v>#DIV/0!</v>
      </c>
      <c r="L60" s="41" t="e">
        <f ca="1">IF(A60="","",(1-NORMDIST(H60*3,0,1,1))*1000000)</f>
        <v>#DIV/0!</v>
      </c>
      <c r="M60" s="21" t="e">
        <f ca="1">IF(A60="","",(B60-F60)/H14)</f>
        <v>#DIV/0!</v>
      </c>
      <c r="N60" s="21" t="e">
        <f ca="1">IF(A60="","",(F60-C60)/H14)</f>
        <v>#DIV/0!</v>
      </c>
      <c r="O60" s="21" t="e">
        <f ca="1">IF(A60="","",IF(J60&gt;1.3,"PASSED","FAILED"))</f>
        <v>#DIV/0!</v>
      </c>
      <c r="Q60" s="15"/>
      <c r="R60" s="15"/>
      <c r="S60" s="36"/>
      <c r="T60" s="36"/>
      <c r="U60" s="36"/>
      <c r="V60" s="36"/>
      <c r="W60" s="36"/>
      <c r="X60" s="36"/>
      <c r="Y60" s="36"/>
      <c r="Z60" s="36"/>
      <c r="AA60" s="19" t="str">
        <f t="shared" si="2"/>
        <v/>
      </c>
      <c r="AB60" s="20" t="str">
        <f t="shared" si="14"/>
        <v/>
      </c>
      <c r="AC60" s="35" t="str">
        <f t="shared" si="4"/>
        <v/>
      </c>
      <c r="AD60" s="22" t="str">
        <f t="shared" si="5"/>
        <v/>
      </c>
      <c r="AE60" s="19" t="str">
        <f t="shared" si="15"/>
        <v/>
      </c>
      <c r="AF60" s="21" t="str">
        <f t="shared" si="7"/>
        <v/>
      </c>
      <c r="AG60" s="21" t="str">
        <f t="shared" si="8"/>
        <v/>
      </c>
      <c r="AH60" s="21" t="str">
        <f t="shared" si="9"/>
        <v/>
      </c>
    </row>
    <row r="61" spans="1:34">
      <c r="A61" s="40" t="str">
        <f>IF(G15="","",G15)</f>
        <v/>
      </c>
      <c r="B61" s="40" t="str">
        <f>IF(A61="","",$I$10)</f>
        <v/>
      </c>
      <c r="C61" s="40" t="str">
        <f>IF(A61="","",$I$11)</f>
        <v/>
      </c>
      <c r="D61" s="21" t="str">
        <f>IF(A61="","",I15+1.099*H15)</f>
        <v/>
      </c>
      <c r="E61" s="21" t="str">
        <f>IF(A61="","",I15-1.099*H15)</f>
        <v/>
      </c>
      <c r="F61" s="21" t="str">
        <f>I15</f>
        <v/>
      </c>
      <c r="G61" s="35" t="str">
        <f>IF(A61="","",(B61-C61)/(6*H15))</f>
        <v/>
      </c>
      <c r="H61" s="41" t="str">
        <f>IF(A61="","",(I15-C61)/(3*H15))</f>
        <v/>
      </c>
      <c r="I61" s="41" t="str">
        <f>IF(A61="","",(B61-I15)/(3*H15))</f>
        <v/>
      </c>
      <c r="J61" s="35" t="str">
        <f>IF(A61="","",MIN(H61:I61))</f>
        <v/>
      </c>
      <c r="K61" s="42" t="str">
        <f>IF(A61="","",(1-NORMDIST(I61*3,0,1,1))*1000000)</f>
        <v/>
      </c>
      <c r="L61" s="41" t="str">
        <f>IF(A61="","",(1-NORMDIST(H61*3,0,1,1))*1000000)</f>
        <v/>
      </c>
      <c r="M61" s="21" t="str">
        <f>IF(A61="","",(B61-F61)/H15)</f>
        <v/>
      </c>
      <c r="N61" s="21" t="str">
        <f>IF(A61="","",(F61-C61)/H15)</f>
        <v/>
      </c>
      <c r="O61" s="21" t="str">
        <f>IF(A61="","",IF(J61&gt;1.3,"PASSED","FAILED"))</f>
        <v/>
      </c>
      <c r="Q61" s="15"/>
      <c r="R61" s="15"/>
      <c r="S61" s="36"/>
      <c r="T61" s="36"/>
      <c r="U61" s="36"/>
      <c r="V61" s="36"/>
      <c r="W61" s="36"/>
      <c r="X61" s="36"/>
      <c r="Y61" s="36"/>
      <c r="Z61" s="36"/>
      <c r="AA61" s="19" t="str">
        <f t="shared" si="2"/>
        <v/>
      </c>
      <c r="AB61" s="20" t="str">
        <f t="shared" si="14"/>
        <v/>
      </c>
      <c r="AC61" s="35" t="str">
        <f t="shared" si="4"/>
        <v/>
      </c>
      <c r="AD61" s="22" t="str">
        <f t="shared" si="5"/>
        <v/>
      </c>
      <c r="AE61" s="19" t="str">
        <f t="shared" si="15"/>
        <v/>
      </c>
      <c r="AF61" s="21" t="str">
        <f t="shared" si="7"/>
        <v/>
      </c>
      <c r="AG61" s="21" t="str">
        <f t="shared" si="8"/>
        <v/>
      </c>
      <c r="AH61" s="21" t="str">
        <f t="shared" si="9"/>
        <v/>
      </c>
    </row>
    <row r="62" spans="1:34">
      <c r="Q62" s="15"/>
      <c r="R62" s="15"/>
      <c r="S62" s="36"/>
      <c r="T62" s="36"/>
      <c r="U62" s="36"/>
      <c r="V62" s="36"/>
      <c r="W62" s="36"/>
      <c r="X62" s="36"/>
      <c r="Y62" s="36"/>
      <c r="Z62" s="36"/>
      <c r="AA62" s="19" t="str">
        <f t="shared" si="2"/>
        <v/>
      </c>
      <c r="AB62" s="20" t="str">
        <f t="shared" si="14"/>
        <v/>
      </c>
      <c r="AC62" s="35" t="str">
        <f t="shared" si="4"/>
        <v/>
      </c>
      <c r="AD62" s="22" t="str">
        <f t="shared" si="5"/>
        <v/>
      </c>
      <c r="AE62" s="19" t="str">
        <f t="shared" si="15"/>
        <v/>
      </c>
      <c r="AF62" s="21" t="str">
        <f t="shared" si="7"/>
        <v/>
      </c>
      <c r="AG62" s="21" t="str">
        <f t="shared" si="8"/>
        <v/>
      </c>
      <c r="AH62" s="21" t="str">
        <f t="shared" si="9"/>
        <v/>
      </c>
    </row>
    <row r="63" spans="1:34">
      <c r="Q63" s="15"/>
      <c r="R63" s="15"/>
      <c r="S63" s="36"/>
      <c r="T63" s="36"/>
      <c r="U63" s="36"/>
      <c r="V63" s="36"/>
      <c r="W63" s="36"/>
      <c r="X63" s="36"/>
      <c r="Y63" s="36"/>
      <c r="Z63" s="36"/>
      <c r="AA63" s="19" t="str">
        <f t="shared" si="2"/>
        <v/>
      </c>
      <c r="AB63" s="20" t="str">
        <f t="shared" si="14"/>
        <v/>
      </c>
      <c r="AC63" s="35" t="str">
        <f t="shared" si="4"/>
        <v/>
      </c>
      <c r="AD63" s="22" t="str">
        <f t="shared" si="5"/>
        <v/>
      </c>
      <c r="AE63" s="19" t="str">
        <f t="shared" si="15"/>
        <v/>
      </c>
      <c r="AF63" s="21" t="str">
        <f t="shared" si="7"/>
        <v/>
      </c>
      <c r="AG63" s="21" t="str">
        <f t="shared" si="8"/>
        <v/>
      </c>
      <c r="AH63" s="21" t="str">
        <f t="shared" si="9"/>
        <v/>
      </c>
    </row>
    <row r="64" spans="1:34">
      <c r="G64" s="43"/>
      <c r="H64" s="43"/>
      <c r="I64" s="43"/>
      <c r="J64" s="43"/>
      <c r="Q64" s="15"/>
      <c r="R64" s="15"/>
      <c r="S64" s="36"/>
      <c r="T64" s="36"/>
      <c r="U64" s="36"/>
      <c r="V64" s="36"/>
      <c r="W64" s="36"/>
      <c r="X64" s="36"/>
      <c r="Y64" s="36"/>
      <c r="Z64" s="36"/>
      <c r="AA64" s="19" t="str">
        <f t="shared" si="2"/>
        <v/>
      </c>
      <c r="AB64" s="20" t="str">
        <f t="shared" si="14"/>
        <v/>
      </c>
      <c r="AC64" s="35" t="str">
        <f t="shared" si="4"/>
        <v/>
      </c>
      <c r="AD64" s="22" t="str">
        <f t="shared" si="5"/>
        <v/>
      </c>
      <c r="AE64" s="19" t="str">
        <f t="shared" si="15"/>
        <v/>
      </c>
      <c r="AF64" s="21" t="str">
        <f t="shared" si="7"/>
        <v/>
      </c>
      <c r="AG64" s="21" t="str">
        <f t="shared" si="8"/>
        <v/>
      </c>
      <c r="AH64" s="21" t="str">
        <f t="shared" si="9"/>
        <v/>
      </c>
    </row>
    <row r="65" spans="7:34">
      <c r="G65" s="43"/>
      <c r="H65" s="43"/>
      <c r="I65" s="43"/>
      <c r="J65" s="43"/>
      <c r="Q65" s="15"/>
      <c r="R65" s="15"/>
      <c r="S65" s="36"/>
      <c r="T65" s="36"/>
      <c r="U65" s="36"/>
      <c r="V65" s="36"/>
      <c r="W65" s="36"/>
      <c r="X65" s="36"/>
      <c r="Y65" s="36"/>
      <c r="Z65" s="36"/>
      <c r="AA65" s="19" t="str">
        <f t="shared" si="2"/>
        <v/>
      </c>
      <c r="AB65" s="20" t="str">
        <f t="shared" si="14"/>
        <v/>
      </c>
      <c r="AC65" s="35" t="str">
        <f t="shared" si="4"/>
        <v/>
      </c>
      <c r="AD65" s="22" t="str">
        <f t="shared" si="5"/>
        <v/>
      </c>
      <c r="AE65" s="19" t="str">
        <f t="shared" si="15"/>
        <v/>
      </c>
      <c r="AF65" s="21" t="str">
        <f t="shared" si="7"/>
        <v/>
      </c>
      <c r="AG65" s="21" t="str">
        <f t="shared" si="8"/>
        <v/>
      </c>
      <c r="AH65" s="21" t="str">
        <f t="shared" si="9"/>
        <v/>
      </c>
    </row>
    <row r="66" spans="7:34">
      <c r="G66" s="43"/>
      <c r="H66" s="43"/>
      <c r="I66" s="43"/>
      <c r="J66" s="43"/>
      <c r="Q66" s="15"/>
      <c r="R66" s="15"/>
      <c r="S66" s="36"/>
      <c r="T66" s="36"/>
      <c r="U66" s="36"/>
      <c r="V66" s="36"/>
      <c r="W66" s="36"/>
      <c r="X66" s="36"/>
      <c r="Y66" s="36"/>
      <c r="Z66" s="36"/>
      <c r="AA66" s="19" t="str">
        <f t="shared" si="2"/>
        <v/>
      </c>
      <c r="AB66" s="20" t="str">
        <f t="shared" si="14"/>
        <v/>
      </c>
      <c r="AC66" s="35" t="str">
        <f t="shared" si="4"/>
        <v/>
      </c>
      <c r="AD66" s="22" t="str">
        <f t="shared" si="5"/>
        <v/>
      </c>
      <c r="AE66" s="19" t="str">
        <f t="shared" si="15"/>
        <v/>
      </c>
      <c r="AF66" s="21" t="str">
        <f t="shared" si="7"/>
        <v/>
      </c>
      <c r="AG66" s="21" t="str">
        <f t="shared" si="8"/>
        <v/>
      </c>
      <c r="AH66" s="21" t="str">
        <f t="shared" si="9"/>
        <v/>
      </c>
    </row>
    <row r="67" spans="7:34">
      <c r="Q67" s="15"/>
      <c r="R67" s="15"/>
      <c r="S67" s="36"/>
      <c r="T67" s="36"/>
      <c r="U67" s="36"/>
      <c r="V67" s="36"/>
      <c r="W67" s="36"/>
      <c r="X67" s="36"/>
      <c r="Y67" s="36"/>
      <c r="Z67" s="36"/>
      <c r="AA67" s="19" t="str">
        <f t="shared" si="2"/>
        <v/>
      </c>
      <c r="AB67" s="20" t="str">
        <f t="shared" si="14"/>
        <v/>
      </c>
      <c r="AC67" s="35" t="str">
        <f t="shared" si="4"/>
        <v/>
      </c>
      <c r="AD67" s="22" t="str">
        <f t="shared" si="5"/>
        <v/>
      </c>
      <c r="AE67" s="19" t="str">
        <f t="shared" si="15"/>
        <v/>
      </c>
      <c r="AF67" s="21" t="str">
        <f t="shared" si="7"/>
        <v/>
      </c>
      <c r="AG67" s="21" t="str">
        <f t="shared" si="8"/>
        <v/>
      </c>
      <c r="AH67" s="21" t="str">
        <f t="shared" si="9"/>
        <v/>
      </c>
    </row>
    <row r="68" spans="7:34">
      <c r="Q68" s="15"/>
      <c r="R68" s="15"/>
      <c r="S68" s="36"/>
      <c r="T68" s="36"/>
      <c r="U68" s="36"/>
      <c r="V68" s="36"/>
      <c r="W68" s="36"/>
      <c r="X68" s="36"/>
      <c r="Y68" s="36"/>
      <c r="Z68" s="36"/>
      <c r="AA68" s="19" t="str">
        <f t="shared" si="2"/>
        <v/>
      </c>
      <c r="AB68" s="20" t="str">
        <f t="shared" si="14"/>
        <v/>
      </c>
      <c r="AC68" s="35" t="str">
        <f t="shared" si="4"/>
        <v/>
      </c>
      <c r="AD68" s="22" t="str">
        <f t="shared" si="5"/>
        <v/>
      </c>
      <c r="AE68" s="19" t="str">
        <f t="shared" si="15"/>
        <v/>
      </c>
      <c r="AF68" s="21" t="str">
        <f t="shared" si="7"/>
        <v/>
      </c>
      <c r="AG68" s="21" t="str">
        <f t="shared" si="8"/>
        <v/>
      </c>
      <c r="AH68" s="21" t="str">
        <f t="shared" si="9"/>
        <v/>
      </c>
    </row>
    <row r="69" spans="7:34">
      <c r="Q69" s="15"/>
      <c r="R69" s="15"/>
      <c r="S69" s="36"/>
      <c r="T69" s="36"/>
      <c r="U69" s="36"/>
      <c r="V69" s="36"/>
      <c r="W69" s="36"/>
      <c r="X69" s="36"/>
      <c r="Y69" s="36"/>
      <c r="Z69" s="36"/>
      <c r="AA69" s="19" t="str">
        <f t="shared" si="2"/>
        <v/>
      </c>
      <c r="AB69" s="20" t="str">
        <f t="shared" si="14"/>
        <v/>
      </c>
      <c r="AC69" s="35" t="str">
        <f t="shared" si="4"/>
        <v/>
      </c>
      <c r="AD69" s="22" t="str">
        <f t="shared" si="5"/>
        <v/>
      </c>
      <c r="AE69" s="19" t="str">
        <f t="shared" si="15"/>
        <v/>
      </c>
      <c r="AF69" s="21" t="str">
        <f t="shared" si="7"/>
        <v/>
      </c>
      <c r="AG69" s="21" t="str">
        <f t="shared" si="8"/>
        <v/>
      </c>
      <c r="AH69" s="21" t="str">
        <f t="shared" si="9"/>
        <v/>
      </c>
    </row>
    <row r="70" spans="7:34">
      <c r="Q70" s="15"/>
      <c r="R70" s="15"/>
      <c r="S70" s="36"/>
      <c r="T70" s="36"/>
      <c r="U70" s="36"/>
      <c r="V70" s="36"/>
      <c r="W70" s="36"/>
      <c r="X70" s="36"/>
      <c r="Y70" s="36"/>
      <c r="Z70" s="36"/>
      <c r="AA70" s="19" t="str">
        <f t="shared" si="2"/>
        <v/>
      </c>
      <c r="AB70" s="20" t="str">
        <f t="shared" si="14"/>
        <v/>
      </c>
      <c r="AC70" s="35" t="str">
        <f t="shared" si="4"/>
        <v/>
      </c>
      <c r="AD70" s="22" t="str">
        <f t="shared" si="5"/>
        <v/>
      </c>
      <c r="AE70" s="19" t="str">
        <f t="shared" si="15"/>
        <v/>
      </c>
      <c r="AF70" s="21" t="str">
        <f t="shared" si="7"/>
        <v/>
      </c>
      <c r="AG70" s="21" t="str">
        <f t="shared" si="8"/>
        <v/>
      </c>
      <c r="AH70" s="21" t="str">
        <f t="shared" si="9"/>
        <v/>
      </c>
    </row>
    <row r="71" spans="7:34">
      <c r="Q71" s="15"/>
      <c r="R71" s="15"/>
      <c r="S71" s="36"/>
      <c r="T71" s="36"/>
      <c r="U71" s="36"/>
      <c r="V71" s="36"/>
      <c r="W71" s="36"/>
      <c r="X71" s="36"/>
      <c r="Y71" s="36"/>
      <c r="Z71" s="36"/>
      <c r="AA71" s="19" t="str">
        <f t="shared" ref="AA71:AA100" si="16">IF(S71="","",AVERAGE(S71:Z71))</f>
        <v/>
      </c>
      <c r="AB71" s="20" t="str">
        <f t="shared" ref="AB71:AB100" si="17">IF(S71="","",AVERAGE(TB))</f>
        <v/>
      </c>
      <c r="AC71" s="35" t="str">
        <f t="shared" ref="AC71:AC100" si="18">IF(S71="","",$I$9)</f>
        <v/>
      </c>
      <c r="AD71" s="22" t="str">
        <f t="shared" ref="AD71:AD100" si="19">IF(S71="","",IF(((AA71-AC71)/AC71)&gt;0.015, "TB CAO",IF(AA71&gt;AC71,"ĐẠT","KHÔNG ĐẠT")))</f>
        <v/>
      </c>
      <c r="AE71" s="19" t="str">
        <f t="shared" ref="AE71:AE100" si="20">IF(S71="","",STDEV(S))</f>
        <v/>
      </c>
      <c r="AF71" s="21" t="str">
        <f t="shared" ref="AF71:AF100" si="21">IF(S71="","",AB71+1.099*AE71)</f>
        <v/>
      </c>
      <c r="AG71" s="21" t="str">
        <f t="shared" ref="AG71:AG100" si="22">IF(S71="","",AB71-1.099*AE71)</f>
        <v/>
      </c>
      <c r="AH71" s="21" t="str">
        <f t="shared" ref="AH71:AH100" si="23">IF(S71="","",STDEV(S71:Z71))</f>
        <v/>
      </c>
    </row>
    <row r="72" spans="7:34">
      <c r="Q72" s="15"/>
      <c r="R72" s="15"/>
      <c r="S72" s="36"/>
      <c r="T72" s="36"/>
      <c r="U72" s="36"/>
      <c r="V72" s="36"/>
      <c r="W72" s="36"/>
      <c r="X72" s="36"/>
      <c r="Y72" s="36"/>
      <c r="Z72" s="36"/>
      <c r="AA72" s="19" t="str">
        <f t="shared" si="16"/>
        <v/>
      </c>
      <c r="AB72" s="20" t="str">
        <f t="shared" si="17"/>
        <v/>
      </c>
      <c r="AC72" s="35" t="str">
        <f t="shared" si="18"/>
        <v/>
      </c>
      <c r="AD72" s="22" t="str">
        <f t="shared" si="19"/>
        <v/>
      </c>
      <c r="AE72" s="19" t="str">
        <f t="shared" si="20"/>
        <v/>
      </c>
      <c r="AF72" s="21" t="str">
        <f t="shared" si="21"/>
        <v/>
      </c>
      <c r="AG72" s="21" t="str">
        <f t="shared" si="22"/>
        <v/>
      </c>
      <c r="AH72" s="21" t="str">
        <f t="shared" si="23"/>
        <v/>
      </c>
    </row>
    <row r="73" spans="7:34">
      <c r="Q73" s="15"/>
      <c r="R73" s="15"/>
      <c r="S73" s="36"/>
      <c r="T73" s="36"/>
      <c r="U73" s="36"/>
      <c r="V73" s="36"/>
      <c r="W73" s="36"/>
      <c r="X73" s="36"/>
      <c r="Y73" s="36"/>
      <c r="Z73" s="36"/>
      <c r="AA73" s="19" t="str">
        <f t="shared" si="16"/>
        <v/>
      </c>
      <c r="AB73" s="20" t="str">
        <f t="shared" si="17"/>
        <v/>
      </c>
      <c r="AC73" s="35" t="str">
        <f t="shared" si="18"/>
        <v/>
      </c>
      <c r="AD73" s="22" t="str">
        <f t="shared" si="19"/>
        <v/>
      </c>
      <c r="AE73" s="19" t="str">
        <f t="shared" si="20"/>
        <v/>
      </c>
      <c r="AF73" s="21" t="str">
        <f t="shared" si="21"/>
        <v/>
      </c>
      <c r="AG73" s="21" t="str">
        <f t="shared" si="22"/>
        <v/>
      </c>
      <c r="AH73" s="21" t="str">
        <f t="shared" si="23"/>
        <v/>
      </c>
    </row>
    <row r="74" spans="7:34">
      <c r="Q74" s="15"/>
      <c r="R74" s="15"/>
      <c r="S74" s="36"/>
      <c r="T74" s="36"/>
      <c r="U74" s="36"/>
      <c r="V74" s="36"/>
      <c r="W74" s="36"/>
      <c r="X74" s="36"/>
      <c r="Y74" s="36"/>
      <c r="Z74" s="36"/>
      <c r="AA74" s="19" t="str">
        <f t="shared" si="16"/>
        <v/>
      </c>
      <c r="AB74" s="20" t="str">
        <f t="shared" si="17"/>
        <v/>
      </c>
      <c r="AC74" s="35" t="str">
        <f t="shared" si="18"/>
        <v/>
      </c>
      <c r="AD74" s="22" t="str">
        <f t="shared" si="19"/>
        <v/>
      </c>
      <c r="AE74" s="19" t="str">
        <f t="shared" si="20"/>
        <v/>
      </c>
      <c r="AF74" s="21" t="str">
        <f t="shared" si="21"/>
        <v/>
      </c>
      <c r="AG74" s="21" t="str">
        <f t="shared" si="22"/>
        <v/>
      </c>
      <c r="AH74" s="21" t="str">
        <f t="shared" si="23"/>
        <v/>
      </c>
    </row>
    <row r="75" spans="7:34">
      <c r="Q75" s="15"/>
      <c r="R75" s="15"/>
      <c r="S75" s="36"/>
      <c r="T75" s="36"/>
      <c r="U75" s="36"/>
      <c r="V75" s="36"/>
      <c r="W75" s="36"/>
      <c r="X75" s="36"/>
      <c r="Y75" s="36"/>
      <c r="Z75" s="36"/>
      <c r="AA75" s="19" t="str">
        <f t="shared" si="16"/>
        <v/>
      </c>
      <c r="AB75" s="20" t="str">
        <f t="shared" si="17"/>
        <v/>
      </c>
      <c r="AC75" s="35" t="str">
        <f t="shared" si="18"/>
        <v/>
      </c>
      <c r="AD75" s="22" t="str">
        <f t="shared" si="19"/>
        <v/>
      </c>
      <c r="AE75" s="19" t="str">
        <f t="shared" si="20"/>
        <v/>
      </c>
      <c r="AF75" s="21" t="str">
        <f t="shared" si="21"/>
        <v/>
      </c>
      <c r="AG75" s="21" t="str">
        <f t="shared" si="22"/>
        <v/>
      </c>
      <c r="AH75" s="21" t="str">
        <f t="shared" si="23"/>
        <v/>
      </c>
    </row>
    <row r="76" spans="7:34">
      <c r="Q76" s="15"/>
      <c r="R76" s="15"/>
      <c r="S76" s="36"/>
      <c r="T76" s="36"/>
      <c r="U76" s="36"/>
      <c r="V76" s="36"/>
      <c r="W76" s="36"/>
      <c r="X76" s="36"/>
      <c r="Y76" s="36"/>
      <c r="Z76" s="36"/>
      <c r="AA76" s="19" t="str">
        <f t="shared" si="16"/>
        <v/>
      </c>
      <c r="AB76" s="20" t="str">
        <f t="shared" si="17"/>
        <v/>
      </c>
      <c r="AC76" s="35" t="str">
        <f t="shared" si="18"/>
        <v/>
      </c>
      <c r="AD76" s="22" t="str">
        <f t="shared" si="19"/>
        <v/>
      </c>
      <c r="AE76" s="19" t="str">
        <f t="shared" si="20"/>
        <v/>
      </c>
      <c r="AF76" s="21" t="str">
        <f t="shared" si="21"/>
        <v/>
      </c>
      <c r="AG76" s="21" t="str">
        <f t="shared" si="22"/>
        <v/>
      </c>
      <c r="AH76" s="21" t="str">
        <f t="shared" si="23"/>
        <v/>
      </c>
    </row>
    <row r="77" spans="7:34">
      <c r="Q77" s="15"/>
      <c r="R77" s="15"/>
      <c r="S77" s="36"/>
      <c r="T77" s="36"/>
      <c r="U77" s="36"/>
      <c r="V77" s="36"/>
      <c r="W77" s="36"/>
      <c r="X77" s="36"/>
      <c r="Y77" s="36"/>
      <c r="Z77" s="36"/>
      <c r="AA77" s="19" t="str">
        <f t="shared" si="16"/>
        <v/>
      </c>
      <c r="AB77" s="20" t="str">
        <f t="shared" si="17"/>
        <v/>
      </c>
      <c r="AC77" s="35" t="str">
        <f t="shared" si="18"/>
        <v/>
      </c>
      <c r="AD77" s="22" t="str">
        <f t="shared" si="19"/>
        <v/>
      </c>
      <c r="AE77" s="19" t="str">
        <f t="shared" si="20"/>
        <v/>
      </c>
      <c r="AF77" s="21" t="str">
        <f t="shared" si="21"/>
        <v/>
      </c>
      <c r="AG77" s="21" t="str">
        <f t="shared" si="22"/>
        <v/>
      </c>
      <c r="AH77" s="21" t="str">
        <f t="shared" si="23"/>
        <v/>
      </c>
    </row>
    <row r="78" spans="7:34">
      <c r="Q78" s="15"/>
      <c r="R78" s="15"/>
      <c r="S78" s="36"/>
      <c r="T78" s="36"/>
      <c r="U78" s="36"/>
      <c r="V78" s="36"/>
      <c r="W78" s="36"/>
      <c r="X78" s="36"/>
      <c r="Y78" s="36"/>
      <c r="Z78" s="36"/>
      <c r="AA78" s="19" t="str">
        <f t="shared" si="16"/>
        <v/>
      </c>
      <c r="AB78" s="20" t="str">
        <f t="shared" si="17"/>
        <v/>
      </c>
      <c r="AC78" s="35" t="str">
        <f t="shared" si="18"/>
        <v/>
      </c>
      <c r="AD78" s="22" t="str">
        <f t="shared" si="19"/>
        <v/>
      </c>
      <c r="AE78" s="19" t="str">
        <f t="shared" si="20"/>
        <v/>
      </c>
      <c r="AF78" s="21" t="str">
        <f t="shared" si="21"/>
        <v/>
      </c>
      <c r="AG78" s="21" t="str">
        <f t="shared" si="22"/>
        <v/>
      </c>
      <c r="AH78" s="21" t="str">
        <f t="shared" si="23"/>
        <v/>
      </c>
    </row>
    <row r="79" spans="7:34">
      <c r="Q79" s="15"/>
      <c r="R79" s="15"/>
      <c r="S79" s="36"/>
      <c r="T79" s="36"/>
      <c r="U79" s="36"/>
      <c r="V79" s="36"/>
      <c r="W79" s="36"/>
      <c r="X79" s="36"/>
      <c r="Y79" s="36"/>
      <c r="Z79" s="36"/>
      <c r="AA79" s="19" t="str">
        <f t="shared" si="16"/>
        <v/>
      </c>
      <c r="AB79" s="20" t="str">
        <f t="shared" si="17"/>
        <v/>
      </c>
      <c r="AC79" s="35" t="str">
        <f t="shared" si="18"/>
        <v/>
      </c>
      <c r="AD79" s="22" t="str">
        <f t="shared" si="19"/>
        <v/>
      </c>
      <c r="AE79" s="19" t="str">
        <f t="shared" si="20"/>
        <v/>
      </c>
      <c r="AF79" s="21" t="str">
        <f t="shared" si="21"/>
        <v/>
      </c>
      <c r="AG79" s="21" t="str">
        <f t="shared" si="22"/>
        <v/>
      </c>
      <c r="AH79" s="21" t="str">
        <f t="shared" si="23"/>
        <v/>
      </c>
    </row>
    <row r="80" spans="7:34">
      <c r="Q80" s="15"/>
      <c r="R80" s="15"/>
      <c r="S80" s="36"/>
      <c r="T80" s="36"/>
      <c r="U80" s="36"/>
      <c r="V80" s="36"/>
      <c r="W80" s="36"/>
      <c r="X80" s="36"/>
      <c r="Y80" s="36"/>
      <c r="Z80" s="36"/>
      <c r="AA80" s="19" t="str">
        <f t="shared" si="16"/>
        <v/>
      </c>
      <c r="AB80" s="20" t="str">
        <f t="shared" si="17"/>
        <v/>
      </c>
      <c r="AC80" s="35" t="str">
        <f t="shared" si="18"/>
        <v/>
      </c>
      <c r="AD80" s="22" t="str">
        <f t="shared" si="19"/>
        <v/>
      </c>
      <c r="AE80" s="19" t="str">
        <f t="shared" si="20"/>
        <v/>
      </c>
      <c r="AF80" s="21" t="str">
        <f t="shared" si="21"/>
        <v/>
      </c>
      <c r="AG80" s="21" t="str">
        <f t="shared" si="22"/>
        <v/>
      </c>
      <c r="AH80" s="21" t="str">
        <f t="shared" si="23"/>
        <v/>
      </c>
    </row>
    <row r="81" spans="17:34">
      <c r="Q81" s="15"/>
      <c r="R81" s="15"/>
      <c r="S81" s="36"/>
      <c r="T81" s="36"/>
      <c r="U81" s="36"/>
      <c r="V81" s="36"/>
      <c r="W81" s="36"/>
      <c r="X81" s="36"/>
      <c r="Y81" s="36"/>
      <c r="Z81" s="36"/>
      <c r="AA81" s="19" t="str">
        <f t="shared" si="16"/>
        <v/>
      </c>
      <c r="AB81" s="20" t="str">
        <f t="shared" si="17"/>
        <v/>
      </c>
      <c r="AC81" s="35" t="str">
        <f t="shared" si="18"/>
        <v/>
      </c>
      <c r="AD81" s="22" t="str">
        <f t="shared" si="19"/>
        <v/>
      </c>
      <c r="AE81" s="19" t="str">
        <f t="shared" si="20"/>
        <v/>
      </c>
      <c r="AF81" s="21" t="str">
        <f t="shared" si="21"/>
        <v/>
      </c>
      <c r="AG81" s="21" t="str">
        <f t="shared" si="22"/>
        <v/>
      </c>
      <c r="AH81" s="21" t="str">
        <f t="shared" si="23"/>
        <v/>
      </c>
    </row>
    <row r="82" spans="17:34">
      <c r="Q82" s="15"/>
      <c r="R82" s="15"/>
      <c r="S82" s="36"/>
      <c r="T82" s="36"/>
      <c r="U82" s="36"/>
      <c r="V82" s="36"/>
      <c r="W82" s="36"/>
      <c r="X82" s="36"/>
      <c r="Y82" s="36"/>
      <c r="Z82" s="36"/>
      <c r="AA82" s="19" t="str">
        <f t="shared" si="16"/>
        <v/>
      </c>
      <c r="AB82" s="20" t="str">
        <f t="shared" si="17"/>
        <v/>
      </c>
      <c r="AC82" s="35" t="str">
        <f t="shared" si="18"/>
        <v/>
      </c>
      <c r="AD82" s="22" t="str">
        <f t="shared" si="19"/>
        <v/>
      </c>
      <c r="AE82" s="19" t="str">
        <f t="shared" si="20"/>
        <v/>
      </c>
      <c r="AF82" s="21" t="str">
        <f t="shared" si="21"/>
        <v/>
      </c>
      <c r="AG82" s="21" t="str">
        <f t="shared" si="22"/>
        <v/>
      </c>
      <c r="AH82" s="21" t="str">
        <f t="shared" si="23"/>
        <v/>
      </c>
    </row>
    <row r="83" spans="17:34">
      <c r="Q83" s="15"/>
      <c r="R83" s="15"/>
      <c r="S83" s="36"/>
      <c r="T83" s="36"/>
      <c r="U83" s="36"/>
      <c r="V83" s="36"/>
      <c r="W83" s="36"/>
      <c r="X83" s="36"/>
      <c r="Y83" s="36"/>
      <c r="Z83" s="36"/>
      <c r="AA83" s="19" t="str">
        <f t="shared" si="16"/>
        <v/>
      </c>
      <c r="AB83" s="20" t="str">
        <f t="shared" si="17"/>
        <v/>
      </c>
      <c r="AC83" s="35" t="str">
        <f t="shared" si="18"/>
        <v/>
      </c>
      <c r="AD83" s="22" t="str">
        <f t="shared" si="19"/>
        <v/>
      </c>
      <c r="AE83" s="19" t="str">
        <f t="shared" si="20"/>
        <v/>
      </c>
      <c r="AF83" s="21" t="str">
        <f t="shared" si="21"/>
        <v/>
      </c>
      <c r="AG83" s="21" t="str">
        <f t="shared" si="22"/>
        <v/>
      </c>
      <c r="AH83" s="21" t="str">
        <f t="shared" si="23"/>
        <v/>
      </c>
    </row>
    <row r="84" spans="17:34">
      <c r="Q84" s="15"/>
      <c r="R84" s="15"/>
      <c r="S84" s="36"/>
      <c r="T84" s="36"/>
      <c r="U84" s="36"/>
      <c r="V84" s="36"/>
      <c r="W84" s="36"/>
      <c r="X84" s="36"/>
      <c r="Y84" s="36"/>
      <c r="Z84" s="36"/>
      <c r="AA84" s="19" t="str">
        <f t="shared" si="16"/>
        <v/>
      </c>
      <c r="AB84" s="20" t="str">
        <f t="shared" si="17"/>
        <v/>
      </c>
      <c r="AC84" s="35" t="str">
        <f t="shared" si="18"/>
        <v/>
      </c>
      <c r="AD84" s="22" t="str">
        <f t="shared" si="19"/>
        <v/>
      </c>
      <c r="AE84" s="19" t="str">
        <f t="shared" si="20"/>
        <v/>
      </c>
      <c r="AF84" s="21" t="str">
        <f t="shared" si="21"/>
        <v/>
      </c>
      <c r="AG84" s="21" t="str">
        <f t="shared" si="22"/>
        <v/>
      </c>
      <c r="AH84" s="21" t="str">
        <f t="shared" si="23"/>
        <v/>
      </c>
    </row>
    <row r="85" spans="17:34">
      <c r="Q85" s="15"/>
      <c r="R85" s="15"/>
      <c r="S85" s="36"/>
      <c r="T85" s="36"/>
      <c r="U85" s="36"/>
      <c r="V85" s="36"/>
      <c r="W85" s="36"/>
      <c r="X85" s="36"/>
      <c r="Y85" s="36"/>
      <c r="Z85" s="36"/>
      <c r="AA85" s="19" t="str">
        <f t="shared" si="16"/>
        <v/>
      </c>
      <c r="AB85" s="20" t="str">
        <f t="shared" si="17"/>
        <v/>
      </c>
      <c r="AC85" s="35" t="str">
        <f t="shared" si="18"/>
        <v/>
      </c>
      <c r="AD85" s="22" t="str">
        <f t="shared" si="19"/>
        <v/>
      </c>
      <c r="AE85" s="19" t="str">
        <f t="shared" si="20"/>
        <v/>
      </c>
      <c r="AF85" s="21" t="str">
        <f t="shared" si="21"/>
        <v/>
      </c>
      <c r="AG85" s="21" t="str">
        <f t="shared" si="22"/>
        <v/>
      </c>
      <c r="AH85" s="21" t="str">
        <f t="shared" si="23"/>
        <v/>
      </c>
    </row>
    <row r="86" spans="17:34">
      <c r="Q86" s="15"/>
      <c r="R86" s="15"/>
      <c r="S86" s="36"/>
      <c r="T86" s="36"/>
      <c r="U86" s="36"/>
      <c r="V86" s="36"/>
      <c r="W86" s="36"/>
      <c r="X86" s="36"/>
      <c r="Y86" s="36"/>
      <c r="Z86" s="36"/>
      <c r="AA86" s="19" t="str">
        <f t="shared" si="16"/>
        <v/>
      </c>
      <c r="AB86" s="20" t="str">
        <f t="shared" si="17"/>
        <v/>
      </c>
      <c r="AC86" s="35" t="str">
        <f t="shared" si="18"/>
        <v/>
      </c>
      <c r="AD86" s="22" t="str">
        <f t="shared" si="19"/>
        <v/>
      </c>
      <c r="AE86" s="19" t="str">
        <f t="shared" si="20"/>
        <v/>
      </c>
      <c r="AF86" s="21" t="str">
        <f t="shared" si="21"/>
        <v/>
      </c>
      <c r="AG86" s="21" t="str">
        <f t="shared" si="22"/>
        <v/>
      </c>
      <c r="AH86" s="21" t="str">
        <f t="shared" si="23"/>
        <v/>
      </c>
    </row>
    <row r="87" spans="17:34">
      <c r="Q87" s="15"/>
      <c r="R87" s="15"/>
      <c r="S87" s="36"/>
      <c r="T87" s="36"/>
      <c r="U87" s="36"/>
      <c r="V87" s="36"/>
      <c r="W87" s="36"/>
      <c r="X87" s="36"/>
      <c r="Y87" s="36"/>
      <c r="Z87" s="36"/>
      <c r="AA87" s="19" t="str">
        <f t="shared" si="16"/>
        <v/>
      </c>
      <c r="AB87" s="20" t="str">
        <f t="shared" si="17"/>
        <v/>
      </c>
      <c r="AC87" s="35" t="str">
        <f t="shared" si="18"/>
        <v/>
      </c>
      <c r="AD87" s="22" t="str">
        <f t="shared" si="19"/>
        <v/>
      </c>
      <c r="AE87" s="19" t="str">
        <f t="shared" si="20"/>
        <v/>
      </c>
      <c r="AF87" s="21" t="str">
        <f t="shared" si="21"/>
        <v/>
      </c>
      <c r="AG87" s="21" t="str">
        <f t="shared" si="22"/>
        <v/>
      </c>
      <c r="AH87" s="21" t="str">
        <f t="shared" si="23"/>
        <v/>
      </c>
    </row>
    <row r="88" spans="17:34">
      <c r="Q88" s="15"/>
      <c r="R88" s="15"/>
      <c r="S88" s="36"/>
      <c r="T88" s="36"/>
      <c r="U88" s="36"/>
      <c r="V88" s="36"/>
      <c r="W88" s="36"/>
      <c r="X88" s="36"/>
      <c r="Y88" s="36"/>
      <c r="Z88" s="36"/>
      <c r="AA88" s="19" t="str">
        <f t="shared" si="16"/>
        <v/>
      </c>
      <c r="AB88" s="20" t="str">
        <f t="shared" si="17"/>
        <v/>
      </c>
      <c r="AC88" s="35" t="str">
        <f t="shared" si="18"/>
        <v/>
      </c>
      <c r="AD88" s="22" t="str">
        <f t="shared" si="19"/>
        <v/>
      </c>
      <c r="AE88" s="19" t="str">
        <f t="shared" si="20"/>
        <v/>
      </c>
      <c r="AF88" s="21" t="str">
        <f t="shared" si="21"/>
        <v/>
      </c>
      <c r="AG88" s="21" t="str">
        <f t="shared" si="22"/>
        <v/>
      </c>
      <c r="AH88" s="21" t="str">
        <f t="shared" si="23"/>
        <v/>
      </c>
    </row>
    <row r="89" spans="17:34">
      <c r="Q89" s="15"/>
      <c r="R89" s="15"/>
      <c r="S89" s="36"/>
      <c r="T89" s="36"/>
      <c r="U89" s="36"/>
      <c r="V89" s="36"/>
      <c r="W89" s="36"/>
      <c r="X89" s="36"/>
      <c r="Y89" s="36"/>
      <c r="Z89" s="36"/>
      <c r="AA89" s="19" t="str">
        <f t="shared" si="16"/>
        <v/>
      </c>
      <c r="AB89" s="20" t="str">
        <f t="shared" si="17"/>
        <v/>
      </c>
      <c r="AC89" s="35" t="str">
        <f t="shared" si="18"/>
        <v/>
      </c>
      <c r="AD89" s="22" t="str">
        <f t="shared" si="19"/>
        <v/>
      </c>
      <c r="AE89" s="19" t="str">
        <f t="shared" si="20"/>
        <v/>
      </c>
      <c r="AF89" s="21" t="str">
        <f t="shared" si="21"/>
        <v/>
      </c>
      <c r="AG89" s="21" t="str">
        <f t="shared" si="22"/>
        <v/>
      </c>
      <c r="AH89" s="21" t="str">
        <f t="shared" si="23"/>
        <v/>
      </c>
    </row>
    <row r="90" spans="17:34">
      <c r="Q90" s="15"/>
      <c r="R90" s="15"/>
      <c r="S90" s="36"/>
      <c r="T90" s="36"/>
      <c r="U90" s="36"/>
      <c r="V90" s="36"/>
      <c r="W90" s="36"/>
      <c r="X90" s="36"/>
      <c r="Y90" s="36"/>
      <c r="Z90" s="36"/>
      <c r="AA90" s="19" t="str">
        <f t="shared" si="16"/>
        <v/>
      </c>
      <c r="AB90" s="20" t="str">
        <f t="shared" si="17"/>
        <v/>
      </c>
      <c r="AC90" s="35" t="str">
        <f t="shared" si="18"/>
        <v/>
      </c>
      <c r="AD90" s="22" t="str">
        <f t="shared" si="19"/>
        <v/>
      </c>
      <c r="AE90" s="19" t="str">
        <f t="shared" si="20"/>
        <v/>
      </c>
      <c r="AF90" s="21" t="str">
        <f t="shared" si="21"/>
        <v/>
      </c>
      <c r="AG90" s="21" t="str">
        <f t="shared" si="22"/>
        <v/>
      </c>
      <c r="AH90" s="21" t="str">
        <f t="shared" si="23"/>
        <v/>
      </c>
    </row>
    <row r="91" spans="17:34">
      <c r="Q91" s="15"/>
      <c r="R91" s="15"/>
      <c r="S91" s="36"/>
      <c r="T91" s="36"/>
      <c r="U91" s="36"/>
      <c r="V91" s="36"/>
      <c r="W91" s="36"/>
      <c r="X91" s="36"/>
      <c r="Y91" s="36"/>
      <c r="Z91" s="36"/>
      <c r="AA91" s="19" t="str">
        <f t="shared" si="16"/>
        <v/>
      </c>
      <c r="AB91" s="20" t="str">
        <f t="shared" si="17"/>
        <v/>
      </c>
      <c r="AC91" s="35" t="str">
        <f t="shared" si="18"/>
        <v/>
      </c>
      <c r="AD91" s="22" t="str">
        <f t="shared" si="19"/>
        <v/>
      </c>
      <c r="AE91" s="19" t="str">
        <f t="shared" si="20"/>
        <v/>
      </c>
      <c r="AF91" s="21" t="str">
        <f t="shared" si="21"/>
        <v/>
      </c>
      <c r="AG91" s="21" t="str">
        <f t="shared" si="22"/>
        <v/>
      </c>
      <c r="AH91" s="21" t="str">
        <f t="shared" si="23"/>
        <v/>
      </c>
    </row>
    <row r="92" spans="17:34">
      <c r="Q92" s="15"/>
      <c r="R92" s="15"/>
      <c r="S92" s="36"/>
      <c r="T92" s="36"/>
      <c r="U92" s="36"/>
      <c r="V92" s="36"/>
      <c r="W92" s="36"/>
      <c r="X92" s="36"/>
      <c r="Y92" s="36"/>
      <c r="Z92" s="36"/>
      <c r="AA92" s="19" t="str">
        <f t="shared" si="16"/>
        <v/>
      </c>
      <c r="AB92" s="20" t="str">
        <f t="shared" si="17"/>
        <v/>
      </c>
      <c r="AC92" s="35" t="str">
        <f t="shared" si="18"/>
        <v/>
      </c>
      <c r="AD92" s="22" t="str">
        <f t="shared" si="19"/>
        <v/>
      </c>
      <c r="AE92" s="19" t="str">
        <f t="shared" si="20"/>
        <v/>
      </c>
      <c r="AF92" s="21" t="str">
        <f t="shared" si="21"/>
        <v/>
      </c>
      <c r="AG92" s="21" t="str">
        <f t="shared" si="22"/>
        <v/>
      </c>
      <c r="AH92" s="21" t="str">
        <f t="shared" si="23"/>
        <v/>
      </c>
    </row>
    <row r="93" spans="17:34">
      <c r="Q93" s="15"/>
      <c r="R93" s="15"/>
      <c r="S93" s="36"/>
      <c r="T93" s="36"/>
      <c r="U93" s="36"/>
      <c r="V93" s="36"/>
      <c r="W93" s="36"/>
      <c r="X93" s="36"/>
      <c r="Y93" s="36"/>
      <c r="Z93" s="36"/>
      <c r="AA93" s="19" t="str">
        <f t="shared" si="16"/>
        <v/>
      </c>
      <c r="AB93" s="20" t="str">
        <f t="shared" si="17"/>
        <v/>
      </c>
      <c r="AC93" s="35" t="str">
        <f t="shared" si="18"/>
        <v/>
      </c>
      <c r="AD93" s="22" t="str">
        <f t="shared" si="19"/>
        <v/>
      </c>
      <c r="AE93" s="19" t="str">
        <f t="shared" si="20"/>
        <v/>
      </c>
      <c r="AF93" s="21" t="str">
        <f t="shared" si="21"/>
        <v/>
      </c>
      <c r="AG93" s="21" t="str">
        <f t="shared" si="22"/>
        <v/>
      </c>
      <c r="AH93" s="21" t="str">
        <f t="shared" si="23"/>
        <v/>
      </c>
    </row>
    <row r="94" spans="17:34">
      <c r="Q94" s="15"/>
      <c r="R94" s="15"/>
      <c r="S94" s="36"/>
      <c r="T94" s="36"/>
      <c r="U94" s="36"/>
      <c r="V94" s="36"/>
      <c r="W94" s="36"/>
      <c r="X94" s="36"/>
      <c r="Y94" s="36"/>
      <c r="Z94" s="36"/>
      <c r="AA94" s="19" t="str">
        <f t="shared" si="16"/>
        <v/>
      </c>
      <c r="AB94" s="20" t="str">
        <f t="shared" si="17"/>
        <v/>
      </c>
      <c r="AC94" s="35" t="str">
        <f t="shared" si="18"/>
        <v/>
      </c>
      <c r="AD94" s="22" t="str">
        <f t="shared" si="19"/>
        <v/>
      </c>
      <c r="AE94" s="19" t="str">
        <f t="shared" si="20"/>
        <v/>
      </c>
      <c r="AF94" s="21" t="str">
        <f t="shared" si="21"/>
        <v/>
      </c>
      <c r="AG94" s="21" t="str">
        <f t="shared" si="22"/>
        <v/>
      </c>
      <c r="AH94" s="21" t="str">
        <f t="shared" si="23"/>
        <v/>
      </c>
    </row>
    <row r="95" spans="17:34">
      <c r="Q95" s="15"/>
      <c r="R95" s="15"/>
      <c r="S95" s="36"/>
      <c r="T95" s="36"/>
      <c r="U95" s="36"/>
      <c r="V95" s="36"/>
      <c r="W95" s="36"/>
      <c r="X95" s="36"/>
      <c r="Y95" s="36"/>
      <c r="Z95" s="36"/>
      <c r="AA95" s="19" t="str">
        <f t="shared" si="16"/>
        <v/>
      </c>
      <c r="AB95" s="20" t="str">
        <f t="shared" si="17"/>
        <v/>
      </c>
      <c r="AC95" s="35" t="str">
        <f t="shared" si="18"/>
        <v/>
      </c>
      <c r="AD95" s="22" t="str">
        <f t="shared" si="19"/>
        <v/>
      </c>
      <c r="AE95" s="19" t="str">
        <f t="shared" si="20"/>
        <v/>
      </c>
      <c r="AF95" s="21" t="str">
        <f t="shared" si="21"/>
        <v/>
      </c>
      <c r="AG95" s="21" t="str">
        <f t="shared" si="22"/>
        <v/>
      </c>
      <c r="AH95" s="21" t="str">
        <f t="shared" si="23"/>
        <v/>
      </c>
    </row>
    <row r="96" spans="17:34">
      <c r="Q96" s="15"/>
      <c r="R96" s="15"/>
      <c r="S96" s="36"/>
      <c r="T96" s="36"/>
      <c r="U96" s="36"/>
      <c r="V96" s="36"/>
      <c r="W96" s="36"/>
      <c r="X96" s="36"/>
      <c r="Y96" s="36"/>
      <c r="Z96" s="36"/>
      <c r="AA96" s="19" t="str">
        <f t="shared" si="16"/>
        <v/>
      </c>
      <c r="AB96" s="20" t="str">
        <f t="shared" si="17"/>
        <v/>
      </c>
      <c r="AC96" s="35" t="str">
        <f t="shared" si="18"/>
        <v/>
      </c>
      <c r="AD96" s="22" t="str">
        <f t="shared" si="19"/>
        <v/>
      </c>
      <c r="AE96" s="19" t="str">
        <f t="shared" si="20"/>
        <v/>
      </c>
      <c r="AF96" s="21" t="str">
        <f t="shared" si="21"/>
        <v/>
      </c>
      <c r="AG96" s="21" t="str">
        <f t="shared" si="22"/>
        <v/>
      </c>
      <c r="AH96" s="21" t="str">
        <f t="shared" si="23"/>
        <v/>
      </c>
    </row>
    <row r="97" spans="17:34">
      <c r="Q97" s="15"/>
      <c r="R97" s="15"/>
      <c r="S97" s="36"/>
      <c r="T97" s="36"/>
      <c r="U97" s="36"/>
      <c r="V97" s="36"/>
      <c r="W97" s="36"/>
      <c r="X97" s="36"/>
      <c r="Y97" s="36"/>
      <c r="Z97" s="36"/>
      <c r="AA97" s="19" t="str">
        <f t="shared" si="16"/>
        <v/>
      </c>
      <c r="AB97" s="20" t="str">
        <f t="shared" si="17"/>
        <v/>
      </c>
      <c r="AC97" s="35" t="str">
        <f t="shared" si="18"/>
        <v/>
      </c>
      <c r="AD97" s="22" t="str">
        <f t="shared" si="19"/>
        <v/>
      </c>
      <c r="AE97" s="19" t="str">
        <f t="shared" si="20"/>
        <v/>
      </c>
      <c r="AF97" s="21" t="str">
        <f t="shared" si="21"/>
        <v/>
      </c>
      <c r="AG97" s="21" t="str">
        <f t="shared" si="22"/>
        <v/>
      </c>
      <c r="AH97" s="21" t="str">
        <f t="shared" si="23"/>
        <v/>
      </c>
    </row>
    <row r="98" spans="17:34">
      <c r="Q98" s="15"/>
      <c r="R98" s="15"/>
      <c r="S98" s="36"/>
      <c r="T98" s="36"/>
      <c r="U98" s="36"/>
      <c r="V98" s="36"/>
      <c r="W98" s="36"/>
      <c r="X98" s="36"/>
      <c r="Y98" s="36"/>
      <c r="Z98" s="36"/>
      <c r="AA98" s="19" t="str">
        <f t="shared" si="16"/>
        <v/>
      </c>
      <c r="AB98" s="20" t="str">
        <f t="shared" si="17"/>
        <v/>
      </c>
      <c r="AC98" s="35" t="str">
        <f t="shared" si="18"/>
        <v/>
      </c>
      <c r="AD98" s="22" t="str">
        <f t="shared" si="19"/>
        <v/>
      </c>
      <c r="AE98" s="19" t="str">
        <f t="shared" si="20"/>
        <v/>
      </c>
      <c r="AF98" s="21" t="str">
        <f t="shared" si="21"/>
        <v/>
      </c>
      <c r="AG98" s="21" t="str">
        <f t="shared" si="22"/>
        <v/>
      </c>
      <c r="AH98" s="21" t="str">
        <f t="shared" si="23"/>
        <v/>
      </c>
    </row>
    <row r="99" spans="17:34">
      <c r="Q99" s="15"/>
      <c r="R99" s="15"/>
      <c r="S99" s="36"/>
      <c r="T99" s="36"/>
      <c r="U99" s="36"/>
      <c r="V99" s="36"/>
      <c r="W99" s="36"/>
      <c r="X99" s="36"/>
      <c r="Y99" s="36"/>
      <c r="Z99" s="36"/>
      <c r="AA99" s="19" t="str">
        <f t="shared" si="16"/>
        <v/>
      </c>
      <c r="AB99" s="20" t="str">
        <f t="shared" si="17"/>
        <v/>
      </c>
      <c r="AC99" s="35" t="str">
        <f t="shared" si="18"/>
        <v/>
      </c>
      <c r="AD99" s="22" t="str">
        <f t="shared" si="19"/>
        <v/>
      </c>
      <c r="AE99" s="19" t="str">
        <f t="shared" si="20"/>
        <v/>
      </c>
      <c r="AF99" s="21" t="str">
        <f t="shared" si="21"/>
        <v/>
      </c>
      <c r="AG99" s="21" t="str">
        <f t="shared" si="22"/>
        <v/>
      </c>
      <c r="AH99" s="21" t="str">
        <f t="shared" si="23"/>
        <v/>
      </c>
    </row>
    <row r="100" spans="17:34">
      <c r="Q100" s="15"/>
      <c r="R100" s="15"/>
      <c r="S100" s="36"/>
      <c r="T100" s="36"/>
      <c r="U100" s="36"/>
      <c r="V100" s="36"/>
      <c r="W100" s="36"/>
      <c r="X100" s="36"/>
      <c r="Y100" s="36"/>
      <c r="Z100" s="36"/>
      <c r="AA100" s="19" t="str">
        <f t="shared" si="16"/>
        <v/>
      </c>
      <c r="AB100" s="20" t="str">
        <f t="shared" si="17"/>
        <v/>
      </c>
      <c r="AC100" s="35" t="str">
        <f t="shared" si="18"/>
        <v/>
      </c>
      <c r="AD100" s="22" t="str">
        <f t="shared" si="19"/>
        <v/>
      </c>
      <c r="AE100" s="19" t="str">
        <f t="shared" si="20"/>
        <v/>
      </c>
      <c r="AF100" s="21" t="str">
        <f t="shared" si="21"/>
        <v/>
      </c>
      <c r="AG100" s="21" t="str">
        <f t="shared" si="22"/>
        <v/>
      </c>
      <c r="AH100" s="21" t="str">
        <f t="shared" si="23"/>
        <v/>
      </c>
    </row>
    <row r="101" spans="17:34">
      <c r="S101" s="44"/>
      <c r="AA101" s="2"/>
      <c r="AB101" s="2"/>
      <c r="AC101" s="2"/>
      <c r="AD101" s="2"/>
      <c r="AE101" s="2"/>
    </row>
    <row r="102" spans="17:34">
      <c r="S102" s="44"/>
    </row>
    <row r="103" spans="17:34">
      <c r="S103" s="44"/>
    </row>
    <row r="104" spans="17:34">
      <c r="S104" s="44"/>
    </row>
    <row r="105" spans="17:34">
      <c r="S105" s="44"/>
    </row>
  </sheetData>
  <sheetProtection selectLockedCells="1"/>
  <mergeCells count="9">
    <mergeCell ref="I5:J5"/>
    <mergeCell ref="K5:P6"/>
    <mergeCell ref="I6:J6"/>
    <mergeCell ref="I7:J7"/>
    <mergeCell ref="K7:P11"/>
    <mergeCell ref="I8:J8"/>
    <mergeCell ref="I9:J9"/>
    <mergeCell ref="I10:J10"/>
    <mergeCell ref="I11:J11"/>
  </mergeCells>
  <conditionalFormatting sqref="Q12:R23">
    <cfRule type="expression" dxfId="37" priority="1">
      <formula>MOD(ROW(),2)</formula>
    </cfRule>
  </conditionalFormatting>
  <conditionalFormatting sqref="Q7:Z11">
    <cfRule type="expression" dxfId="36" priority="44">
      <formula>MOD(ROW(),2)</formula>
    </cfRule>
  </conditionalFormatting>
  <conditionalFormatting sqref="AD7:AH100 R24:AC24 Q25:AC100">
    <cfRule type="expression" dxfId="35" priority="127">
      <formula>MOD(ROW(),2)</formula>
    </cfRule>
  </conditionalFormatting>
  <conditionalFormatting sqref="S7:Z11">
    <cfRule type="cellIs" dxfId="34" priority="48" operator="equal">
      <formula>0</formula>
    </cfRule>
    <cfRule type="cellIs" dxfId="33" priority="49" operator="notBetween">
      <formula>$I$11</formula>
      <formula>$I$10</formula>
    </cfRule>
  </conditionalFormatting>
  <conditionalFormatting sqref="S12:Z12 S19:Z100">
    <cfRule type="cellIs" dxfId="32" priority="131" operator="equal">
      <formula>0</formula>
    </cfRule>
    <cfRule type="cellIs" dxfId="31" priority="132" operator="notBetween">
      <formula>$I$11</formula>
      <formula>$I$10</formula>
    </cfRule>
  </conditionalFormatting>
  <conditionalFormatting sqref="S13:Z18">
    <cfRule type="cellIs" dxfId="30" priority="9" operator="notBetween">
      <formula>$I$11</formula>
      <formula>$I$10</formula>
    </cfRule>
    <cfRule type="expression" dxfId="29" priority="7">
      <formula>MOD(ROW(),2)</formula>
    </cfRule>
    <cfRule type="cellIs" dxfId="28" priority="8" operator="equal">
      <formula>0</formula>
    </cfRule>
  </conditionalFormatting>
  <conditionalFormatting sqref="S7:AC23">
    <cfRule type="expression" dxfId="27" priority="6">
      <formula>MOD(ROW(),2)</formula>
    </cfRule>
  </conditionalFormatting>
  <conditionalFormatting sqref="W42:Z47 T79:T80 S106:S162">
    <cfRule type="cellIs" dxfId="26" priority="122" operator="equal">
      <formula>""</formula>
    </cfRule>
    <cfRule type="cellIs" dxfId="25" priority="123" operator="greaterThan">
      <formula>#REF!</formula>
    </cfRule>
    <cfRule type="cellIs" dxfId="24" priority="124" operator="lessThan">
      <formula>#REF!</formula>
    </cfRule>
    <cfRule type="cellIs" dxfId="23" priority="125" operator="equal">
      <formula>0</formula>
    </cfRule>
    <cfRule type="cellIs" dxfId="22" priority="126" operator="between">
      <formula>#REF!</formula>
      <formula>#REF!</formula>
    </cfRule>
  </conditionalFormatting>
  <conditionalFormatting sqref="AA7:AB100">
    <cfRule type="cellIs" dxfId="21" priority="133" operator="lessThan">
      <formula>$AC$7</formula>
    </cfRule>
  </conditionalFormatting>
  <conditionalFormatting sqref="AA7:AG11 S12:AG12 AA13:AG18 S19:AG23 Q24:AG100">
    <cfRule type="expression" dxfId="20" priority="129">
      <formula>MOD(ROW(),2)</formula>
    </cfRule>
  </conditionalFormatting>
  <conditionalFormatting sqref="AH7:AH100">
    <cfRule type="expression" dxfId="19" priority="135">
      <formula>MOD(ROW(),2)</formula>
    </cfRule>
  </conditionalFormatting>
  <pageMargins left="0" right="0" top="0" bottom="0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5"/>
  <sheetViews>
    <sheetView showGridLines="0" topLeftCell="G5" zoomScale="55" zoomScaleNormal="55" workbookViewId="0">
      <selection activeCell="Z26" sqref="Z26"/>
    </sheetView>
  </sheetViews>
  <sheetFormatPr defaultColWidth="9.1796875" defaultRowHeight="15.5" outlineLevelRow="1" outlineLevelCol="1"/>
  <cols>
    <col min="1" max="1" width="12.54296875" style="1" hidden="1" customWidth="1" outlineLevel="1"/>
    <col min="2" max="2" width="10.1796875" style="1" hidden="1" customWidth="1" outlineLevel="1"/>
    <col min="3" max="3" width="8" style="1" hidden="1" customWidth="1" outlineLevel="1"/>
    <col min="4" max="5" width="10.54296875" style="1" hidden="1" customWidth="1" outlineLevel="1"/>
    <col min="6" max="6" width="8.81640625" style="1" hidden="1" customWidth="1" outlineLevel="1"/>
    <col min="7" max="7" width="10.81640625" style="1" customWidth="1" collapsed="1"/>
    <col min="8" max="8" width="9.453125" style="1" customWidth="1"/>
    <col min="9" max="9" width="12.1796875" style="1" customWidth="1" outlineLevel="1"/>
    <col min="10" max="10" width="12.453125" style="1" customWidth="1" outlineLevel="1"/>
    <col min="11" max="11" width="9.81640625" style="1" customWidth="1" outlineLevel="1"/>
    <col min="12" max="12" width="11.54296875" style="1" customWidth="1" outlineLevel="1"/>
    <col min="13" max="13" width="13.7265625" style="1" customWidth="1" outlineLevel="1"/>
    <col min="14" max="14" width="10.1796875" style="1" customWidth="1" outlineLevel="1"/>
    <col min="15" max="15" width="10.453125" style="1" customWidth="1" outlineLevel="1"/>
    <col min="16" max="16" width="8.7265625" style="1" customWidth="1" outlineLevel="1"/>
    <col min="17" max="17" width="6.453125" style="2" customWidth="1"/>
    <col min="18" max="18" width="5.54296875" style="2" customWidth="1"/>
    <col min="19" max="26" width="7.453125" style="2" customWidth="1"/>
    <col min="27" max="27" width="9.26953125" style="1" customWidth="1"/>
    <col min="28" max="28" width="11.54296875" style="1" customWidth="1"/>
    <col min="29" max="29" width="7.81640625" style="1" customWidth="1"/>
    <col min="30" max="30" width="13.7265625" style="3" customWidth="1"/>
    <col min="31" max="31" width="9.1796875" style="3"/>
    <col min="32" max="32" width="8" style="2" customWidth="1"/>
    <col min="33" max="33" width="7.54296875" style="2" customWidth="1"/>
    <col min="34" max="34" width="9.1796875" style="2"/>
    <col min="35" max="1024" width="9.1796875" style="1"/>
  </cols>
  <sheetData>
    <row r="1" spans="1:35" ht="67.5" hidden="1" outlineLevel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2"/>
    </row>
    <row r="2" spans="1:35" s="11" customFormat="1" ht="25.5" hidden="1" customHeight="1" outlineLevel="1">
      <c r="A2" s="7">
        <f t="shared" ref="A2:P2" si="0">A13</f>
        <v>44795</v>
      </c>
      <c r="B2" s="8">
        <f t="shared" si="0"/>
        <v>35</v>
      </c>
      <c r="C2" s="8">
        <f t="shared" si="0"/>
        <v>8</v>
      </c>
      <c r="D2" s="8" t="str">
        <f t="shared" si="0"/>
        <v>KL4</v>
      </c>
      <c r="E2" s="8" t="str">
        <f t="shared" si="0"/>
        <v>ANVIL 1L</v>
      </c>
      <c r="F2" s="8">
        <f t="shared" si="0"/>
        <v>1000</v>
      </c>
      <c r="G2" s="8">
        <f t="shared" si="0"/>
        <v>1</v>
      </c>
      <c r="H2" s="8">
        <f t="shared" ca="1" si="0"/>
        <v>1.2762757899599075</v>
      </c>
      <c r="I2" s="8">
        <f t="shared" ca="1" si="0"/>
        <v>1050.7249999999999</v>
      </c>
      <c r="J2" s="8">
        <f t="shared" si="0"/>
        <v>1050</v>
      </c>
      <c r="K2" s="7" t="str">
        <f t="shared" ca="1" si="0"/>
        <v>ĐẠT</v>
      </c>
      <c r="L2" s="8">
        <f t="shared" ca="1" si="0"/>
        <v>39</v>
      </c>
      <c r="M2" s="8">
        <f t="shared" ca="1" si="0"/>
        <v>0</v>
      </c>
      <c r="N2" s="8">
        <f t="shared" ca="1" si="0"/>
        <v>0</v>
      </c>
      <c r="O2" s="8">
        <f t="shared" ca="1" si="0"/>
        <v>0</v>
      </c>
      <c r="P2" s="9">
        <f t="shared" ca="1" si="0"/>
        <v>6.9047619047610392E-2</v>
      </c>
      <c r="Q2" s="10">
        <f t="shared" ref="Q2:AD4" si="1">B59</f>
        <v>1060.5</v>
      </c>
      <c r="R2" s="10">
        <f t="shared" si="1"/>
        <v>1039.5</v>
      </c>
      <c r="S2" s="10">
        <f t="shared" ca="1" si="1"/>
        <v>1052.1276270931658</v>
      </c>
      <c r="T2" s="10">
        <f t="shared" ca="1" si="1"/>
        <v>1049.3223729068341</v>
      </c>
      <c r="U2" s="10">
        <f t="shared" ca="1" si="1"/>
        <v>1050.7249999999999</v>
      </c>
      <c r="V2" s="10">
        <f t="shared" ca="1" si="1"/>
        <v>2.7423539861317496</v>
      </c>
      <c r="W2" s="10">
        <f t="shared" ca="1" si="1"/>
        <v>2.9317069994598701</v>
      </c>
      <c r="X2" s="10">
        <f t="shared" ca="1" si="1"/>
        <v>2.5530009728036287</v>
      </c>
      <c r="Y2" s="10">
        <f t="shared" ca="1" si="1"/>
        <v>2.5530009728036287</v>
      </c>
      <c r="Z2" s="10">
        <f t="shared" ca="1" si="1"/>
        <v>9.3258734068513149E-9</v>
      </c>
      <c r="AA2" s="10">
        <f t="shared" ca="1" si="1"/>
        <v>0</v>
      </c>
      <c r="AB2" s="10">
        <f t="shared" ca="1" si="1"/>
        <v>7.6590029184108861</v>
      </c>
      <c r="AC2" s="10">
        <f t="shared" ca="1" si="1"/>
        <v>8.7951209983796108</v>
      </c>
      <c r="AD2" s="10" t="str">
        <f t="shared" ca="1" si="1"/>
        <v>PASSED</v>
      </c>
    </row>
    <row r="3" spans="1:35" s="11" customFormat="1" ht="25.5" hidden="1" customHeight="1" outlineLevel="1">
      <c r="A3" s="7">
        <f t="shared" ref="A3:P3" si="2">A14</f>
        <v>44795</v>
      </c>
      <c r="B3" s="8">
        <f t="shared" si="2"/>
        <v>35</v>
      </c>
      <c r="C3" s="8">
        <f t="shared" si="2"/>
        <v>8</v>
      </c>
      <c r="D3" s="8" t="str">
        <f t="shared" si="2"/>
        <v>KL4</v>
      </c>
      <c r="E3" s="8" t="str">
        <f t="shared" si="2"/>
        <v>ANVIL 1L</v>
      </c>
      <c r="F3" s="8">
        <f t="shared" si="2"/>
        <v>1000</v>
      </c>
      <c r="G3" s="8">
        <f t="shared" si="2"/>
        <v>2</v>
      </c>
      <c r="H3" s="8">
        <f t="shared" ca="1" si="2"/>
        <v>0.96153923076891068</v>
      </c>
      <c r="I3" s="8">
        <f t="shared" ca="1" si="2"/>
        <v>1050.2575000000002</v>
      </c>
      <c r="J3" s="8">
        <f t="shared" si="2"/>
        <v>1050</v>
      </c>
      <c r="K3" s="8" t="str">
        <f t="shared" ca="1" si="2"/>
        <v>ĐẠT</v>
      </c>
      <c r="L3" s="8">
        <f t="shared" ca="1" si="2"/>
        <v>40</v>
      </c>
      <c r="M3" s="8">
        <f t="shared" ca="1" si="2"/>
        <v>0</v>
      </c>
      <c r="N3" s="8">
        <f t="shared" ca="1" si="2"/>
        <v>0</v>
      </c>
      <c r="O3" s="8">
        <f t="shared" ca="1" si="2"/>
        <v>0</v>
      </c>
      <c r="P3" s="8">
        <f t="shared" ca="1" si="2"/>
        <v>2.4523809523825116E-2</v>
      </c>
      <c r="Q3" s="10">
        <f t="shared" si="1"/>
        <v>1060.5</v>
      </c>
      <c r="R3" s="10">
        <f t="shared" si="1"/>
        <v>1039.5</v>
      </c>
      <c r="S3" s="10">
        <f t="shared" ca="1" si="1"/>
        <v>1051.3142316146152</v>
      </c>
      <c r="T3" s="10">
        <f t="shared" ca="1" si="1"/>
        <v>1049.2007683853851</v>
      </c>
      <c r="U3" s="10">
        <f t="shared" ca="1" si="1"/>
        <v>1050.2575000000002</v>
      </c>
      <c r="V3" s="10">
        <f t="shared" ca="1" si="1"/>
        <v>3.6399970880035415</v>
      </c>
      <c r="W3" s="10">
        <f t="shared" ca="1" si="1"/>
        <v>3.7292636832570185</v>
      </c>
      <c r="X3" s="10">
        <f t="shared" ca="1" si="1"/>
        <v>3.5507304927500645</v>
      </c>
      <c r="Y3" s="10">
        <f t="shared" ca="1" si="1"/>
        <v>3.5507304927500645</v>
      </c>
      <c r="Z3" s="10">
        <f t="shared" ca="1" si="1"/>
        <v>0</v>
      </c>
      <c r="AA3" s="10">
        <f t="shared" ca="1" si="1"/>
        <v>0</v>
      </c>
      <c r="AB3" s="10">
        <f t="shared" ca="1" si="1"/>
        <v>10.652191478250193</v>
      </c>
      <c r="AC3" s="10">
        <f t="shared" ca="1" si="1"/>
        <v>11.187791049771056</v>
      </c>
      <c r="AD3" s="10" t="str">
        <f t="shared" ca="1" si="1"/>
        <v>PASSED</v>
      </c>
    </row>
    <row r="4" spans="1:35" s="11" customFormat="1" ht="25.5" hidden="1" customHeight="1" outlineLevel="1">
      <c r="A4" s="7" t="str">
        <f t="shared" ref="A4:P4" si="3">A15</f>
        <v/>
      </c>
      <c r="B4" s="8" t="str">
        <f t="shared" si="3"/>
        <v/>
      </c>
      <c r="C4" s="8" t="str">
        <f t="shared" si="3"/>
        <v/>
      </c>
      <c r="D4" s="8" t="str">
        <f t="shared" si="3"/>
        <v/>
      </c>
      <c r="E4" s="8" t="str">
        <f t="shared" si="3"/>
        <v/>
      </c>
      <c r="F4" s="8" t="str">
        <f t="shared" si="3"/>
        <v/>
      </c>
      <c r="G4" s="8" t="str">
        <f t="shared" si="3"/>
        <v/>
      </c>
      <c r="H4" s="8" t="str">
        <f t="shared" si="3"/>
        <v/>
      </c>
      <c r="I4" s="8" t="str">
        <f t="shared" si="3"/>
        <v/>
      </c>
      <c r="J4" s="8" t="str">
        <f t="shared" si="3"/>
        <v/>
      </c>
      <c r="K4" s="8" t="str">
        <f t="shared" si="3"/>
        <v/>
      </c>
      <c r="L4" s="8" t="str">
        <f t="shared" si="3"/>
        <v/>
      </c>
      <c r="M4" s="8" t="str">
        <f t="shared" si="3"/>
        <v/>
      </c>
      <c r="N4" s="8" t="str">
        <f t="shared" si="3"/>
        <v/>
      </c>
      <c r="O4" s="8" t="str">
        <f t="shared" si="3"/>
        <v/>
      </c>
      <c r="P4" s="8" t="str">
        <f t="shared" si="3"/>
        <v/>
      </c>
      <c r="Q4" s="10" t="str">
        <f t="shared" si="1"/>
        <v/>
      </c>
      <c r="R4" s="10" t="str">
        <f t="shared" si="1"/>
        <v/>
      </c>
      <c r="S4" s="10" t="str">
        <f t="shared" si="1"/>
        <v/>
      </c>
      <c r="T4" s="10" t="str">
        <f t="shared" si="1"/>
        <v/>
      </c>
      <c r="U4" s="10" t="str">
        <f t="shared" si="1"/>
        <v/>
      </c>
      <c r="V4" s="10" t="str">
        <f t="shared" si="1"/>
        <v/>
      </c>
      <c r="W4" s="10" t="str">
        <f t="shared" si="1"/>
        <v/>
      </c>
      <c r="X4" s="10" t="str">
        <f t="shared" si="1"/>
        <v/>
      </c>
      <c r="Y4" s="10" t="str">
        <f t="shared" si="1"/>
        <v/>
      </c>
      <c r="Z4" s="10" t="str">
        <f t="shared" si="1"/>
        <v/>
      </c>
      <c r="AA4" s="10" t="str">
        <f t="shared" si="1"/>
        <v/>
      </c>
      <c r="AB4" s="10" t="str">
        <f t="shared" si="1"/>
        <v/>
      </c>
      <c r="AC4" s="10" t="str">
        <f t="shared" si="1"/>
        <v/>
      </c>
      <c r="AD4" s="10" t="str">
        <f t="shared" si="1"/>
        <v/>
      </c>
    </row>
    <row r="5" spans="1:35" ht="25.15" customHeight="1" collapsed="1">
      <c r="G5" s="12"/>
      <c r="H5" s="13"/>
      <c r="I5" s="45">
        <v>44795</v>
      </c>
      <c r="J5" s="45"/>
      <c r="K5" s="46" t="s">
        <v>30</v>
      </c>
      <c r="L5" s="46"/>
      <c r="M5" s="46"/>
      <c r="N5" s="46"/>
      <c r="O5" s="46"/>
      <c r="P5" s="46"/>
    </row>
    <row r="6" spans="1:35" ht="26">
      <c r="G6" s="12" t="s">
        <v>31</v>
      </c>
      <c r="H6" s="13"/>
      <c r="I6" s="46" t="s">
        <v>60</v>
      </c>
      <c r="J6" s="46"/>
      <c r="K6" s="46"/>
      <c r="L6" s="46"/>
      <c r="M6" s="46"/>
      <c r="N6" s="46"/>
      <c r="O6" s="46"/>
      <c r="P6" s="46"/>
      <c r="Q6" s="13" t="s">
        <v>6</v>
      </c>
      <c r="R6" s="14" t="s">
        <v>32</v>
      </c>
      <c r="S6" s="14" t="s">
        <v>33</v>
      </c>
      <c r="T6" s="14" t="s">
        <v>34</v>
      </c>
      <c r="U6" s="14" t="s">
        <v>35</v>
      </c>
      <c r="V6" s="14" t="s">
        <v>36</v>
      </c>
      <c r="W6" s="14" t="s">
        <v>37</v>
      </c>
      <c r="X6" s="14" t="s">
        <v>38</v>
      </c>
      <c r="Y6" s="14" t="s">
        <v>39</v>
      </c>
      <c r="Z6" s="14" t="s">
        <v>40</v>
      </c>
      <c r="AA6" s="5" t="s">
        <v>41</v>
      </c>
      <c r="AB6" s="14" t="s">
        <v>42</v>
      </c>
      <c r="AC6" s="5" t="s">
        <v>43</v>
      </c>
      <c r="AD6" s="14" t="s">
        <v>44</v>
      </c>
      <c r="AE6" s="14" t="s">
        <v>45</v>
      </c>
      <c r="AF6" s="5" t="s">
        <v>46</v>
      </c>
      <c r="AG6" s="5" t="s">
        <v>47</v>
      </c>
      <c r="AH6" s="14" t="s">
        <v>48</v>
      </c>
    </row>
    <row r="7" spans="1:35" ht="15.75" customHeight="1">
      <c r="G7" s="12" t="s">
        <v>4</v>
      </c>
      <c r="H7" s="13"/>
      <c r="I7" s="47" t="s">
        <v>64</v>
      </c>
      <c r="J7" s="47"/>
      <c r="K7" s="48" t="str">
        <f ca="1">IF(($P$16-$I$9)/($I$9)&gt;0.015,"TRỌNG LƯỢNG TRUNG BÌNH CAO",IF($P$16&gt;$I$9,"TRỌNG LƯỢNG TRUNG BÌNH ĐẠT","TRỌNG LƯỢNG TRUNG BÌNH KHÔNG ĐẠT"))</f>
        <v>TRỌNG LƯỢNG TRUNG BÌNH ĐẠT</v>
      </c>
      <c r="L7" s="48"/>
      <c r="M7" s="48"/>
      <c r="N7" s="48"/>
      <c r="O7" s="48"/>
      <c r="P7" s="48"/>
      <c r="Q7" s="15">
        <v>1</v>
      </c>
      <c r="R7" s="16">
        <v>1</v>
      </c>
      <c r="S7" s="17">
        <v>1051</v>
      </c>
      <c r="T7" s="17">
        <v>1052</v>
      </c>
      <c r="U7" s="17">
        <v>1050</v>
      </c>
      <c r="V7" s="17">
        <v>1051</v>
      </c>
      <c r="W7" s="17">
        <v>1053</v>
      </c>
      <c r="X7" s="17">
        <v>1050</v>
      </c>
      <c r="Y7" s="18">
        <v>1050</v>
      </c>
      <c r="Z7" s="17">
        <v>1049</v>
      </c>
      <c r="AA7" s="19">
        <f t="shared" ref="AA7:AA38" si="4">IF(S7="","",AVERAGE(S7:Z7))</f>
        <v>1050.75</v>
      </c>
      <c r="AB7" s="20">
        <f t="shared" ref="AB7:AB38" ca="1" si="5">IF(S7="","",AVERAGE(TB))</f>
        <v>1050.4912499999998</v>
      </c>
      <c r="AC7" s="21">
        <f t="shared" ref="AC7:AC38" si="6">IF(S7="","",$I$9)</f>
        <v>1050</v>
      </c>
      <c r="AD7" s="22" t="str">
        <f t="shared" ref="AD7:AD38" si="7">IF(S7="","",IF(((AA7-AC7)/AC7)&gt;0.015, "TB CAO",IF(AA7&gt;AC7,"ĐẠT","KHÔNG ĐẠT")))</f>
        <v>ĐẠT</v>
      </c>
      <c r="AE7" s="19">
        <f t="shared" ref="AE7:AE38" ca="1" si="8">IF(S7="","",STDEV(S))</f>
        <v>1.1639781228281421</v>
      </c>
      <c r="AF7" s="21">
        <f t="shared" ref="AF7:AF38" ca="1" si="9">IF(S7="","",AB7+1.099*AE7)</f>
        <v>1051.7704619569879</v>
      </c>
      <c r="AG7" s="21">
        <f t="shared" ref="AG7:AG38" ca="1" si="10">IF(S7="","",AB7-1.099*AE7)</f>
        <v>1049.2120380430117</v>
      </c>
      <c r="AH7" s="21">
        <f t="shared" ref="AH7:AH38" si="11">IF(S7="","",STDEV(S7:Z7))</f>
        <v>1.2817398889233114</v>
      </c>
    </row>
    <row r="8" spans="1:35">
      <c r="G8" s="12" t="s">
        <v>5</v>
      </c>
      <c r="H8" s="13"/>
      <c r="I8" s="47">
        <v>1000</v>
      </c>
      <c r="J8" s="47"/>
      <c r="K8" s="48"/>
      <c r="L8" s="48"/>
      <c r="M8" s="48"/>
      <c r="N8" s="48"/>
      <c r="O8" s="48"/>
      <c r="P8" s="48"/>
      <c r="Q8" s="15">
        <v>1</v>
      </c>
      <c r="R8" s="16">
        <v>2</v>
      </c>
      <c r="S8" s="17">
        <v>1052</v>
      </c>
      <c r="T8" s="17">
        <v>1050</v>
      </c>
      <c r="U8" s="18">
        <v>1051</v>
      </c>
      <c r="V8" s="18">
        <v>1052</v>
      </c>
      <c r="W8" s="17">
        <v>1053</v>
      </c>
      <c r="X8" s="17">
        <v>1049</v>
      </c>
      <c r="Y8" s="17">
        <v>1050</v>
      </c>
      <c r="Z8" s="17">
        <v>1052</v>
      </c>
      <c r="AA8" s="19">
        <f t="shared" si="4"/>
        <v>1051.125</v>
      </c>
      <c r="AB8" s="20">
        <f t="shared" ca="1" si="5"/>
        <v>1050.4912499999998</v>
      </c>
      <c r="AC8" s="21">
        <f t="shared" si="6"/>
        <v>1050</v>
      </c>
      <c r="AD8" s="22" t="str">
        <f t="shared" si="7"/>
        <v>ĐẠT</v>
      </c>
      <c r="AE8" s="19">
        <f t="shared" ca="1" si="8"/>
        <v>1.1639781228281421</v>
      </c>
      <c r="AF8" s="21">
        <f t="shared" ca="1" si="9"/>
        <v>1051.7704619569879</v>
      </c>
      <c r="AG8" s="21">
        <f t="shared" ca="1" si="10"/>
        <v>1049.2120380430117</v>
      </c>
      <c r="AH8" s="21">
        <f t="shared" si="11"/>
        <v>1.3562026818605375</v>
      </c>
    </row>
    <row r="9" spans="1:35">
      <c r="G9" s="12" t="s">
        <v>49</v>
      </c>
      <c r="H9" s="13"/>
      <c r="I9" s="49">
        <v>1050</v>
      </c>
      <c r="J9" s="50"/>
      <c r="K9" s="48"/>
      <c r="L9" s="48"/>
      <c r="M9" s="48"/>
      <c r="N9" s="48"/>
      <c r="O9" s="48"/>
      <c r="P9" s="48"/>
      <c r="Q9" s="15">
        <v>1</v>
      </c>
      <c r="R9" s="16">
        <v>3</v>
      </c>
      <c r="S9" s="17">
        <v>1052</v>
      </c>
      <c r="T9" s="17">
        <v>1051</v>
      </c>
      <c r="U9" s="18">
        <v>1050</v>
      </c>
      <c r="V9" s="18">
        <v>1053</v>
      </c>
      <c r="W9" s="17">
        <v>1050</v>
      </c>
      <c r="X9" s="17">
        <v>1050</v>
      </c>
      <c r="Y9" s="17">
        <v>1051</v>
      </c>
      <c r="Z9" s="17"/>
      <c r="AA9" s="19">
        <f t="shared" si="4"/>
        <v>1051</v>
      </c>
      <c r="AB9" s="20">
        <f t="shared" ca="1" si="5"/>
        <v>1050.4912499999998</v>
      </c>
      <c r="AC9" s="21">
        <f t="shared" si="6"/>
        <v>1050</v>
      </c>
      <c r="AD9" s="22" t="str">
        <f t="shared" si="7"/>
        <v>ĐẠT</v>
      </c>
      <c r="AE9" s="19">
        <f t="shared" ca="1" si="8"/>
        <v>1.1639781228281421</v>
      </c>
      <c r="AF9" s="21">
        <f t="shared" ca="1" si="9"/>
        <v>1051.7704619569879</v>
      </c>
      <c r="AG9" s="21">
        <f t="shared" ca="1" si="10"/>
        <v>1049.2120380430117</v>
      </c>
      <c r="AH9" s="21">
        <f t="shared" si="11"/>
        <v>1.1547005383792515</v>
      </c>
      <c r="AI9" s="1" t="s">
        <v>53</v>
      </c>
    </row>
    <row r="10" spans="1:35">
      <c r="G10" s="12" t="s">
        <v>50</v>
      </c>
      <c r="H10" s="13"/>
      <c r="I10" s="49">
        <v>1060.5</v>
      </c>
      <c r="J10" s="50"/>
      <c r="K10" s="48"/>
      <c r="L10" s="48"/>
      <c r="M10" s="48"/>
      <c r="N10" s="48"/>
      <c r="O10" s="48"/>
      <c r="P10" s="48"/>
      <c r="Q10" s="15">
        <v>1</v>
      </c>
      <c r="R10" s="16">
        <v>4</v>
      </c>
      <c r="S10" s="17">
        <v>1050</v>
      </c>
      <c r="T10" s="17">
        <v>1051</v>
      </c>
      <c r="U10" s="17">
        <v>1052</v>
      </c>
      <c r="V10" s="17">
        <v>1051</v>
      </c>
      <c r="W10" s="17">
        <v>1049</v>
      </c>
      <c r="X10" s="17">
        <v>1050</v>
      </c>
      <c r="Y10" s="17">
        <v>1048</v>
      </c>
      <c r="Z10" s="17">
        <v>1051</v>
      </c>
      <c r="AA10" s="19">
        <f t="shared" si="4"/>
        <v>1050.25</v>
      </c>
      <c r="AB10" s="20">
        <f t="shared" ca="1" si="5"/>
        <v>1050.4912499999998</v>
      </c>
      <c r="AC10" s="21">
        <f t="shared" si="6"/>
        <v>1050</v>
      </c>
      <c r="AD10" s="22" t="str">
        <f t="shared" si="7"/>
        <v>ĐẠT</v>
      </c>
      <c r="AE10" s="19">
        <f t="shared" ca="1" si="8"/>
        <v>1.1639781228281421</v>
      </c>
      <c r="AF10" s="21">
        <f t="shared" ca="1" si="9"/>
        <v>1051.7704619569879</v>
      </c>
      <c r="AG10" s="21">
        <f t="shared" ca="1" si="10"/>
        <v>1049.2120380430117</v>
      </c>
      <c r="AH10" s="21">
        <f t="shared" si="11"/>
        <v>1.2817398889233114</v>
      </c>
      <c r="AI10" s="1" t="s">
        <v>61</v>
      </c>
    </row>
    <row r="11" spans="1:35">
      <c r="G11" s="12" t="s">
        <v>51</v>
      </c>
      <c r="H11" s="13"/>
      <c r="I11" s="49">
        <v>1039.5</v>
      </c>
      <c r="J11" s="50"/>
      <c r="K11" s="48"/>
      <c r="L11" s="48"/>
      <c r="M11" s="48"/>
      <c r="N11" s="48"/>
      <c r="O11" s="48"/>
      <c r="P11" s="48"/>
      <c r="Q11" s="15">
        <v>1</v>
      </c>
      <c r="R11" s="16">
        <v>5</v>
      </c>
      <c r="S11" s="18">
        <v>1052</v>
      </c>
      <c r="T11" s="18">
        <v>1048</v>
      </c>
      <c r="U11" s="18">
        <v>1051</v>
      </c>
      <c r="V11" s="18">
        <v>1049</v>
      </c>
      <c r="W11" s="18">
        <v>1052</v>
      </c>
      <c r="X11" s="18">
        <v>1051</v>
      </c>
      <c r="Y11" s="18">
        <v>1050</v>
      </c>
      <c r="Z11" s="18">
        <v>1051</v>
      </c>
      <c r="AA11" s="19">
        <f t="shared" si="4"/>
        <v>1050.5</v>
      </c>
      <c r="AB11" s="20">
        <f t="shared" ca="1" si="5"/>
        <v>1050.4912499999998</v>
      </c>
      <c r="AC11" s="21">
        <f t="shared" si="6"/>
        <v>1050</v>
      </c>
      <c r="AD11" s="22" t="str">
        <f t="shared" si="7"/>
        <v>ĐẠT</v>
      </c>
      <c r="AE11" s="19">
        <f t="shared" ca="1" si="8"/>
        <v>1.1639781228281421</v>
      </c>
      <c r="AF11" s="21">
        <f t="shared" ca="1" si="9"/>
        <v>1051.7704619569879</v>
      </c>
      <c r="AG11" s="21">
        <f t="shared" ca="1" si="10"/>
        <v>1049.2120380430117</v>
      </c>
      <c r="AH11" s="21">
        <f t="shared" si="11"/>
        <v>1.4142135623730951</v>
      </c>
    </row>
    <row r="12" spans="1:35" ht="36.75" customHeight="1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  <c r="J12" s="5">
        <v>102</v>
      </c>
      <c r="K12" s="5" t="s">
        <v>10</v>
      </c>
      <c r="L12" s="5" t="s">
        <v>11</v>
      </c>
      <c r="M12" s="5" t="s">
        <v>12</v>
      </c>
      <c r="N12" s="5" t="s">
        <v>13</v>
      </c>
      <c r="O12" s="5" t="s">
        <v>14</v>
      </c>
      <c r="P12" s="23" t="s">
        <v>52</v>
      </c>
      <c r="Q12" s="15"/>
      <c r="R12" s="16"/>
      <c r="S12" s="18"/>
      <c r="T12" s="18"/>
      <c r="U12" s="18" t="s">
        <v>53</v>
      </c>
      <c r="V12" s="18"/>
      <c r="W12" s="18"/>
      <c r="X12" s="18"/>
      <c r="Y12" s="18"/>
      <c r="Z12" s="18"/>
      <c r="AA12" s="19" t="str">
        <f t="shared" si="4"/>
        <v/>
      </c>
      <c r="AB12" s="20" t="str">
        <f t="shared" si="5"/>
        <v/>
      </c>
      <c r="AC12" s="21" t="str">
        <f t="shared" si="6"/>
        <v/>
      </c>
      <c r="AD12" s="22" t="str">
        <f t="shared" si="7"/>
        <v/>
      </c>
      <c r="AE12" s="19" t="str">
        <f t="shared" si="8"/>
        <v/>
      </c>
      <c r="AF12" s="21" t="str">
        <f t="shared" si="9"/>
        <v/>
      </c>
      <c r="AG12" s="21" t="str">
        <f t="shared" si="10"/>
        <v/>
      </c>
      <c r="AH12" s="21" t="str">
        <f t="shared" si="11"/>
        <v/>
      </c>
      <c r="AI12" s="1" t="s">
        <v>62</v>
      </c>
    </row>
    <row r="13" spans="1:35" ht="31.5" customHeight="1">
      <c r="A13" s="24">
        <f>IF(G13="","",$I$5)</f>
        <v>44795</v>
      </c>
      <c r="B13" s="25">
        <f>IF(G13="","",WEEKNUM(A13,1))</f>
        <v>35</v>
      </c>
      <c r="C13" s="25">
        <f>IF(G13="","",MONTH(A13))</f>
        <v>8</v>
      </c>
      <c r="D13" s="25" t="str">
        <f>IF(G13="","",$I$6)</f>
        <v>KL4</v>
      </c>
      <c r="E13" s="26" t="str">
        <f>IF(G13="","",$I$7)</f>
        <v>ANVIL 1L</v>
      </c>
      <c r="F13" s="25">
        <f>IF(G13="","",$I$8)</f>
        <v>1000</v>
      </c>
      <c r="G13" s="8">
        <f>IF(COUNTIF($Q$7:$Q$100,1)&gt;0,1,"")</f>
        <v>1</v>
      </c>
      <c r="H13" s="27">
        <f ca="1">IF(G13="","",STDEV(loi_ca1))</f>
        <v>1.2762757899599075</v>
      </c>
      <c r="I13" s="28">
        <f ca="1">IF(G13="","",IF(G13=1,AVERAGE(TB_Ca1),IF(G13=2,AVERAGE(TB_Ca2),AVERAGE(TB_Ca3))))</f>
        <v>1050.7249999999999</v>
      </c>
      <c r="J13" s="8">
        <f>IF(G13="","",$I$9)</f>
        <v>1050</v>
      </c>
      <c r="K13" s="29" t="str">
        <f ca="1">IF(G13="","",IF(((I13-J13)/J13)&gt;0.015, "TB CAO",IF(I13&gt;J13,"ĐẠT","KHÔNG ĐẠT")))</f>
        <v>ĐẠT</v>
      </c>
      <c r="L13" s="30">
        <f ca="1">IF(G13="","",COUNTA(loi_ca1))</f>
        <v>39</v>
      </c>
      <c r="M13" s="9">
        <f ca="1">IF(G13="","",COUNTIF(loi_ca1,"&lt;"&amp;$I$11))</f>
        <v>0</v>
      </c>
      <c r="N13" s="9">
        <f ca="1">IF(G13="","",COUNTIF(loi_ca1,"&gt;"&amp;$I$10))</f>
        <v>0</v>
      </c>
      <c r="O13" s="31">
        <f ca="1">IF(G13="","",SUM(M13:N13)*100/L13)</f>
        <v>0</v>
      </c>
      <c r="P13" s="31">
        <f ca="1">IF(G13="","",(I13-J13)*100/J13)</f>
        <v>6.9047619047610392E-2</v>
      </c>
      <c r="Q13" s="15">
        <v>2</v>
      </c>
      <c r="R13" s="16">
        <v>1</v>
      </c>
      <c r="S13" s="17">
        <v>1050.5999999999999</v>
      </c>
      <c r="T13" s="17">
        <v>1051.7</v>
      </c>
      <c r="U13" s="17">
        <v>1049.3</v>
      </c>
      <c r="V13" s="17">
        <v>1049.5</v>
      </c>
      <c r="W13" s="17">
        <v>1050.5</v>
      </c>
      <c r="X13" s="17">
        <v>1052.5999999999999</v>
      </c>
      <c r="Y13" s="18">
        <v>1049.5</v>
      </c>
      <c r="Z13" s="17">
        <v>1050.3</v>
      </c>
      <c r="AA13" s="19">
        <f t="shared" si="4"/>
        <v>1050.5</v>
      </c>
      <c r="AB13" s="20">
        <f t="shared" ca="1" si="5"/>
        <v>1050.4912499999998</v>
      </c>
      <c r="AC13" s="21">
        <f t="shared" si="6"/>
        <v>1050</v>
      </c>
      <c r="AD13" s="22" t="str">
        <f t="shared" si="7"/>
        <v>ĐẠT</v>
      </c>
      <c r="AE13" s="19">
        <f t="shared" ca="1" si="8"/>
        <v>1.1639781228281421</v>
      </c>
      <c r="AF13" s="21">
        <f t="shared" ca="1" si="9"/>
        <v>1051.7704619569879</v>
      </c>
      <c r="AG13" s="21">
        <f t="shared" ca="1" si="10"/>
        <v>1049.2120380430117</v>
      </c>
      <c r="AH13" s="21">
        <f t="shared" si="11"/>
        <v>1.1551128578133356</v>
      </c>
    </row>
    <row r="14" spans="1:35" ht="31">
      <c r="A14" s="24">
        <f>IF(G14="","",$I$5)</f>
        <v>44795</v>
      </c>
      <c r="B14" s="25">
        <f>IF(G14="","",WEEKNUM(A14,1))</f>
        <v>35</v>
      </c>
      <c r="C14" s="25">
        <f>IF(G14="","",MONTH(A14))</f>
        <v>8</v>
      </c>
      <c r="D14" s="25" t="str">
        <f>IF(G14="","",$I$6)</f>
        <v>KL4</v>
      </c>
      <c r="E14" s="26" t="str">
        <f>IF(G14="","",$I$7)</f>
        <v>ANVIL 1L</v>
      </c>
      <c r="F14" s="25">
        <f>IF(G14="","",$I$8)</f>
        <v>1000</v>
      </c>
      <c r="G14" s="8">
        <f>IF(COUNTIF($Q$7:$Q$100,2)&gt;0,2,"")</f>
        <v>2</v>
      </c>
      <c r="H14" s="27">
        <f ca="1">IF(G14="","",STDEV(loi_ca2))</f>
        <v>0.96153923076891068</v>
      </c>
      <c r="I14" s="28">
        <f ca="1">IF(G14="","",IF(G14=1,AVERAGE(TB_Ca1),IF(G14=2,AVERAGE(TB_Ca2),AVERAGE(TB_Ca3))))</f>
        <v>1050.2575000000002</v>
      </c>
      <c r="J14" s="8">
        <f>IF(G14="","",$I$9)</f>
        <v>1050</v>
      </c>
      <c r="K14" s="29" t="str">
        <f ca="1">IF(G14="","",IF(((I14-J14)/J14)&gt;0.015, "TB CAO",IF(I14&gt;J14,"ĐẠT","KHÔNG ĐẠT")))</f>
        <v>ĐẠT</v>
      </c>
      <c r="L14" s="30">
        <f ca="1">IF(G14="","",COUNTA(loi_ca2))</f>
        <v>40</v>
      </c>
      <c r="M14" s="9">
        <f ca="1">IF(G14="","",COUNTIF(loi_ca2,"&lt;"&amp;$I$11))</f>
        <v>0</v>
      </c>
      <c r="N14" s="9">
        <f ca="1">IF(G14="","",COUNTIF(loi_ca2,"&gt;"&amp;$I$10))</f>
        <v>0</v>
      </c>
      <c r="O14" s="31">
        <f ca="1">IF(G14="","",SUM(M14:N14)*100/L14)</f>
        <v>0</v>
      </c>
      <c r="P14" s="31">
        <f ca="1">IF(G14="","",(I14-J14)*100/J14)</f>
        <v>2.4523809523825116E-2</v>
      </c>
      <c r="Q14" s="15">
        <v>2</v>
      </c>
      <c r="R14" s="16">
        <v>2</v>
      </c>
      <c r="S14" s="17">
        <v>1051.4000000000001</v>
      </c>
      <c r="T14" s="17">
        <v>1048.5999999999999</v>
      </c>
      <c r="U14" s="18">
        <v>1051.8</v>
      </c>
      <c r="V14" s="18">
        <v>1050.7</v>
      </c>
      <c r="W14" s="17">
        <v>1048.7</v>
      </c>
      <c r="X14" s="17">
        <v>1051.8</v>
      </c>
      <c r="Y14" s="17">
        <v>1050.3</v>
      </c>
      <c r="Z14" s="17">
        <v>1050.0999999999999</v>
      </c>
      <c r="AA14" s="19">
        <f t="shared" si="4"/>
        <v>1050.425</v>
      </c>
      <c r="AB14" s="20">
        <f t="shared" ca="1" si="5"/>
        <v>1050.4912499999998</v>
      </c>
      <c r="AC14" s="21">
        <f t="shared" si="6"/>
        <v>1050</v>
      </c>
      <c r="AD14" s="22" t="str">
        <f t="shared" si="7"/>
        <v>ĐẠT</v>
      </c>
      <c r="AE14" s="19">
        <f t="shared" ca="1" si="8"/>
        <v>1.1639781228281421</v>
      </c>
      <c r="AF14" s="21">
        <f t="shared" ca="1" si="9"/>
        <v>1051.7704619569879</v>
      </c>
      <c r="AG14" s="21">
        <f t="shared" ca="1" si="10"/>
        <v>1049.2120380430117</v>
      </c>
      <c r="AH14" s="21">
        <f t="shared" si="11"/>
        <v>1.2668859459320039</v>
      </c>
    </row>
    <row r="15" spans="1:35" ht="17.5">
      <c r="A15" s="24" t="str">
        <f>IF(G15="","",$I$5)</f>
        <v/>
      </c>
      <c r="B15" s="25" t="str">
        <f>IF(G15="","",WEEKNUM(A15,1))</f>
        <v/>
      </c>
      <c r="C15" s="25" t="str">
        <f>IF(G15="","",MONTH(A15))</f>
        <v/>
      </c>
      <c r="D15" s="25" t="str">
        <f>IF(G15="","",$I$6)</f>
        <v/>
      </c>
      <c r="E15" s="26" t="str">
        <f>IF(G15="","",$I$7)</f>
        <v/>
      </c>
      <c r="F15" s="25" t="str">
        <f>IF(G15="","",$I$8)</f>
        <v/>
      </c>
      <c r="G15" s="8" t="str">
        <f>IF(COUNTIF($Q$7:$Q$100,3)&gt;0,3,"")</f>
        <v/>
      </c>
      <c r="H15" s="27" t="str">
        <f>IF(G15="","",STDEV(loi_ca3))</f>
        <v/>
      </c>
      <c r="I15" s="28" t="str">
        <f>IF(G15="","",IF(G15=1,AVERAGE(TB_Ca1),IF(G15=2,AVERAGE(TB_Ca2),AVERAGE(TB_Ca3))))</f>
        <v/>
      </c>
      <c r="J15" s="8" t="str">
        <f>IF(G15="","",$I$9)</f>
        <v/>
      </c>
      <c r="K15" s="29" t="str">
        <f>IF(G15="","",IF(((I15-J15)/J15)&gt;0.015, "TB CAO",IF(I15&gt;J15,"ĐẠT","KHÔNG ĐẠT")))</f>
        <v/>
      </c>
      <c r="L15" s="30" t="str">
        <f>IF(G15="","",COUNTA(loi_ca3))</f>
        <v/>
      </c>
      <c r="M15" s="9" t="str">
        <f>IF(G15="","",COUNTIF(loi_ca3,"&lt;"&amp;$I$11))</f>
        <v/>
      </c>
      <c r="N15" s="9" t="str">
        <f>IF(G15="","",COUNTIF(loi_ca3,"&gt;"&amp;$I$10))</f>
        <v/>
      </c>
      <c r="O15" s="31" t="str">
        <f>IF(G15="","",SUM(M15:N15)*100/L15)</f>
        <v/>
      </c>
      <c r="P15" s="31" t="str">
        <f>IF(G15="","",(I15-J15)*100/J15)</f>
        <v/>
      </c>
      <c r="Q15" s="15">
        <v>2</v>
      </c>
      <c r="R15" s="16">
        <v>3</v>
      </c>
      <c r="S15" s="17">
        <v>1049.8</v>
      </c>
      <c r="T15" s="17">
        <v>1050.5</v>
      </c>
      <c r="U15" s="18">
        <v>1051.0999999999999</v>
      </c>
      <c r="V15" s="18">
        <v>1048.9000000000001</v>
      </c>
      <c r="W15" s="17">
        <v>1049.8</v>
      </c>
      <c r="X15" s="17">
        <v>1050.4000000000001</v>
      </c>
      <c r="Y15" s="17">
        <v>1049.7</v>
      </c>
      <c r="Z15" s="17">
        <v>1050.3</v>
      </c>
      <c r="AA15" s="19">
        <f t="shared" si="4"/>
        <v>1050.0625</v>
      </c>
      <c r="AB15" s="20">
        <f t="shared" ca="1" si="5"/>
        <v>1050.4912499999998</v>
      </c>
      <c r="AC15" s="21">
        <f t="shared" si="6"/>
        <v>1050</v>
      </c>
      <c r="AD15" s="22" t="str">
        <f t="shared" si="7"/>
        <v>ĐẠT</v>
      </c>
      <c r="AE15" s="19">
        <f t="shared" ca="1" si="8"/>
        <v>1.1639781228281421</v>
      </c>
      <c r="AF15" s="21">
        <f t="shared" ca="1" si="9"/>
        <v>1051.7704619569879</v>
      </c>
      <c r="AG15" s="21">
        <f t="shared" ca="1" si="10"/>
        <v>1049.2120380430117</v>
      </c>
      <c r="AH15" s="21">
        <f t="shared" si="11"/>
        <v>0.66103274178684701</v>
      </c>
    </row>
    <row r="16" spans="1:35" ht="15.75" customHeight="1">
      <c r="F16" s="32"/>
      <c r="H16" s="33"/>
      <c r="P16" s="34">
        <f ca="1">IF(COUNTIF($G$13:$G$15,3)&gt;0,I15,IF(COUNTIF(G13:$G$15,2)&gt;0,I14,IF(COUNTIF($G$13:$G$15,1)&gt;0,I13,"")))</f>
        <v>1050.2575000000002</v>
      </c>
      <c r="Q16" s="15">
        <v>2</v>
      </c>
      <c r="R16" s="16">
        <v>4</v>
      </c>
      <c r="S16" s="17">
        <v>1051.2</v>
      </c>
      <c r="T16" s="17">
        <v>1050.7</v>
      </c>
      <c r="U16" s="17">
        <v>1051.3</v>
      </c>
      <c r="V16" s="17">
        <v>1049.4000000000001</v>
      </c>
      <c r="W16" s="17">
        <v>1049.5999999999999</v>
      </c>
      <c r="X16" s="17">
        <v>1050.2</v>
      </c>
      <c r="Y16" s="17">
        <v>1048.9000000000001</v>
      </c>
      <c r="Z16" s="17">
        <v>1050.2</v>
      </c>
      <c r="AA16" s="19">
        <f t="shared" si="4"/>
        <v>1050.1875000000002</v>
      </c>
      <c r="AB16" s="20">
        <f t="shared" ca="1" si="5"/>
        <v>1050.4912499999998</v>
      </c>
      <c r="AC16" s="21">
        <f t="shared" si="6"/>
        <v>1050</v>
      </c>
      <c r="AD16" s="22" t="str">
        <f t="shared" si="7"/>
        <v>ĐẠT</v>
      </c>
      <c r="AE16" s="19">
        <f t="shared" ca="1" si="8"/>
        <v>1.1639781228281421</v>
      </c>
      <c r="AF16" s="21">
        <f t="shared" ca="1" si="9"/>
        <v>1051.7704619569879</v>
      </c>
      <c r="AG16" s="21">
        <f t="shared" ca="1" si="10"/>
        <v>1049.2120380430117</v>
      </c>
      <c r="AH16" s="21">
        <f t="shared" si="11"/>
        <v>0.85763378798044176</v>
      </c>
    </row>
    <row r="17" spans="6:35" ht="15.75" customHeight="1">
      <c r="F17" s="32"/>
      <c r="H17" s="33"/>
      <c r="Q17" s="15">
        <v>2</v>
      </c>
      <c r="R17" s="16">
        <v>5</v>
      </c>
      <c r="S17" s="18">
        <v>1049.7</v>
      </c>
      <c r="T17" s="18">
        <v>1050.5999999999999</v>
      </c>
      <c r="U17" s="18">
        <v>1051.8</v>
      </c>
      <c r="V17" s="18">
        <v>1050.4000000000001</v>
      </c>
      <c r="W17" s="18">
        <v>1048.8</v>
      </c>
      <c r="X17" s="18">
        <v>1049.5999999999999</v>
      </c>
      <c r="Y17" s="18">
        <v>1049.4000000000001</v>
      </c>
      <c r="Z17" s="18">
        <v>1050.5999999999999</v>
      </c>
      <c r="AA17" s="19">
        <f t="shared" si="4"/>
        <v>1050.1125</v>
      </c>
      <c r="AB17" s="20">
        <f t="shared" ca="1" si="5"/>
        <v>1050.4912499999998</v>
      </c>
      <c r="AC17" s="21">
        <f t="shared" si="6"/>
        <v>1050</v>
      </c>
      <c r="AD17" s="22" t="str">
        <f t="shared" si="7"/>
        <v>ĐẠT</v>
      </c>
      <c r="AE17" s="19">
        <f t="shared" ca="1" si="8"/>
        <v>1.1639781228281421</v>
      </c>
      <c r="AF17" s="21">
        <f t="shared" ca="1" si="9"/>
        <v>1051.7704619569879</v>
      </c>
      <c r="AG17" s="21">
        <f t="shared" ca="1" si="10"/>
        <v>1049.2120380430117</v>
      </c>
      <c r="AH17" s="21">
        <f t="shared" si="11"/>
        <v>0.93110916960056422</v>
      </c>
    </row>
    <row r="18" spans="6:35">
      <c r="F18" s="32"/>
      <c r="G18" s="33"/>
      <c r="H18" s="33"/>
      <c r="Q18" s="15"/>
      <c r="R18" s="16"/>
      <c r="S18" s="18"/>
      <c r="T18" s="18"/>
      <c r="U18" s="18"/>
      <c r="V18" s="18"/>
      <c r="W18" s="18"/>
      <c r="X18" s="18"/>
      <c r="Y18" s="18"/>
      <c r="Z18" s="18"/>
      <c r="AA18" s="19" t="str">
        <f t="shared" si="4"/>
        <v/>
      </c>
      <c r="AB18" s="20" t="str">
        <f t="shared" si="5"/>
        <v/>
      </c>
      <c r="AC18" s="21" t="str">
        <f t="shared" si="6"/>
        <v/>
      </c>
      <c r="AD18" s="22" t="str">
        <f t="shared" si="7"/>
        <v/>
      </c>
      <c r="AE18" s="19" t="str">
        <f t="shared" si="8"/>
        <v/>
      </c>
      <c r="AF18" s="21" t="str">
        <f t="shared" si="9"/>
        <v/>
      </c>
      <c r="AG18" s="21" t="str">
        <f t="shared" si="10"/>
        <v/>
      </c>
      <c r="AH18" s="21" t="str">
        <f t="shared" si="11"/>
        <v/>
      </c>
    </row>
    <row r="19" spans="6:35" ht="23.25" customHeight="1">
      <c r="F19" s="32"/>
      <c r="M19" s="1">
        <v>1050.0999999999999</v>
      </c>
      <c r="Q19" s="15"/>
      <c r="R19" s="16"/>
      <c r="S19" s="18"/>
      <c r="T19" s="18"/>
      <c r="U19" s="18"/>
      <c r="V19" s="18"/>
      <c r="W19" s="18"/>
      <c r="X19" s="18"/>
      <c r="Y19" s="18"/>
      <c r="Z19" s="18"/>
      <c r="AA19" s="19" t="str">
        <f t="shared" si="4"/>
        <v/>
      </c>
      <c r="AB19" s="20" t="str">
        <f t="shared" si="5"/>
        <v/>
      </c>
      <c r="AC19" s="21" t="str">
        <f t="shared" si="6"/>
        <v/>
      </c>
      <c r="AD19" s="22" t="str">
        <f t="shared" si="7"/>
        <v/>
      </c>
      <c r="AE19" s="19" t="str">
        <f t="shared" si="8"/>
        <v/>
      </c>
      <c r="AF19" s="21" t="str">
        <f t="shared" si="9"/>
        <v/>
      </c>
      <c r="AG19" s="21" t="str">
        <f t="shared" si="10"/>
        <v/>
      </c>
      <c r="AH19" s="21" t="str">
        <f t="shared" si="11"/>
        <v/>
      </c>
    </row>
    <row r="20" spans="6:35">
      <c r="F20" s="32"/>
      <c r="Q20" s="15"/>
      <c r="R20" s="16"/>
      <c r="S20" s="18"/>
      <c r="T20" s="18"/>
      <c r="U20" s="18"/>
      <c r="V20" s="18"/>
      <c r="W20" s="18"/>
      <c r="X20" s="18"/>
      <c r="Y20" s="18"/>
      <c r="Z20" s="18"/>
      <c r="AA20" s="19" t="str">
        <f t="shared" si="4"/>
        <v/>
      </c>
      <c r="AB20" s="20" t="str">
        <f t="shared" si="5"/>
        <v/>
      </c>
      <c r="AC20" s="35" t="str">
        <f t="shared" si="6"/>
        <v/>
      </c>
      <c r="AD20" s="22" t="str">
        <f t="shared" si="7"/>
        <v/>
      </c>
      <c r="AE20" s="19" t="str">
        <f t="shared" si="8"/>
        <v/>
      </c>
      <c r="AF20" s="21" t="str">
        <f t="shared" si="9"/>
        <v/>
      </c>
      <c r="AG20" s="21" t="str">
        <f t="shared" si="10"/>
        <v/>
      </c>
      <c r="AH20" s="21" t="str">
        <f t="shared" si="11"/>
        <v/>
      </c>
    </row>
    <row r="21" spans="6:35" ht="20.25" customHeight="1">
      <c r="F21" s="32"/>
      <c r="Q21" s="15"/>
      <c r="R21" s="16"/>
      <c r="S21" s="18"/>
      <c r="T21" s="18"/>
      <c r="U21" s="18"/>
      <c r="V21" s="18"/>
      <c r="W21" s="18"/>
      <c r="X21" s="18"/>
      <c r="Y21" s="18"/>
      <c r="Z21" s="18"/>
      <c r="AA21" s="19" t="str">
        <f t="shared" si="4"/>
        <v/>
      </c>
      <c r="AB21" s="20" t="str">
        <f t="shared" si="5"/>
        <v/>
      </c>
      <c r="AC21" s="35" t="str">
        <f t="shared" si="6"/>
        <v/>
      </c>
      <c r="AD21" s="22" t="str">
        <f t="shared" si="7"/>
        <v/>
      </c>
      <c r="AE21" s="19" t="str">
        <f t="shared" si="8"/>
        <v/>
      </c>
      <c r="AF21" s="21" t="str">
        <f t="shared" si="9"/>
        <v/>
      </c>
      <c r="AG21" s="21" t="str">
        <f t="shared" si="10"/>
        <v/>
      </c>
      <c r="AH21" s="21" t="str">
        <f t="shared" si="11"/>
        <v/>
      </c>
    </row>
    <row r="22" spans="6:35" ht="21" customHeight="1">
      <c r="F22" s="32"/>
      <c r="Q22" s="15"/>
      <c r="R22" s="16"/>
      <c r="S22" s="36"/>
      <c r="T22" s="36"/>
      <c r="U22" s="36"/>
      <c r="V22" s="36"/>
      <c r="W22" s="36"/>
      <c r="X22" s="36"/>
      <c r="Y22" s="36"/>
      <c r="Z22" s="36"/>
      <c r="AA22" s="19" t="str">
        <f t="shared" si="4"/>
        <v/>
      </c>
      <c r="AB22" s="20" t="str">
        <f t="shared" si="5"/>
        <v/>
      </c>
      <c r="AC22" s="35" t="str">
        <f t="shared" si="6"/>
        <v/>
      </c>
      <c r="AD22" s="22" t="str">
        <f t="shared" si="7"/>
        <v/>
      </c>
      <c r="AE22" s="19" t="str">
        <f t="shared" si="8"/>
        <v/>
      </c>
      <c r="AF22" s="21" t="str">
        <f t="shared" si="9"/>
        <v/>
      </c>
      <c r="AG22" s="21" t="str">
        <f t="shared" si="10"/>
        <v/>
      </c>
      <c r="AH22" s="21" t="str">
        <f t="shared" si="11"/>
        <v/>
      </c>
      <c r="AI22" s="1" t="s">
        <v>53</v>
      </c>
    </row>
    <row r="23" spans="6:35">
      <c r="F23" s="32"/>
      <c r="Q23" s="15"/>
      <c r="R23" s="16"/>
      <c r="S23" s="36"/>
      <c r="T23" s="36"/>
      <c r="U23" s="36"/>
      <c r="V23" s="36"/>
      <c r="W23" s="36"/>
      <c r="X23" s="36"/>
      <c r="Y23" s="36"/>
      <c r="Z23" s="36"/>
      <c r="AA23" s="19" t="str">
        <f t="shared" si="4"/>
        <v/>
      </c>
      <c r="AB23" s="20" t="str">
        <f t="shared" si="5"/>
        <v/>
      </c>
      <c r="AC23" s="35" t="str">
        <f t="shared" si="6"/>
        <v/>
      </c>
      <c r="AD23" s="22" t="str">
        <f t="shared" si="7"/>
        <v/>
      </c>
      <c r="AE23" s="19" t="str">
        <f t="shared" si="8"/>
        <v/>
      </c>
      <c r="AF23" s="21" t="str">
        <f t="shared" si="9"/>
        <v/>
      </c>
      <c r="AG23" s="21" t="str">
        <f t="shared" si="10"/>
        <v/>
      </c>
      <c r="AH23" s="21" t="str">
        <f t="shared" si="11"/>
        <v/>
      </c>
    </row>
    <row r="24" spans="6:35">
      <c r="F24" s="32"/>
      <c r="Q24" s="15"/>
      <c r="R24" s="16"/>
      <c r="S24" s="36"/>
      <c r="T24" s="36"/>
      <c r="U24" s="36"/>
      <c r="V24" s="36"/>
      <c r="W24" s="36"/>
      <c r="X24" s="36"/>
      <c r="Y24" s="36"/>
      <c r="Z24" s="36"/>
      <c r="AA24" s="19" t="str">
        <f t="shared" si="4"/>
        <v/>
      </c>
      <c r="AB24" s="20" t="str">
        <f t="shared" si="5"/>
        <v/>
      </c>
      <c r="AC24" s="35" t="str">
        <f t="shared" si="6"/>
        <v/>
      </c>
      <c r="AD24" s="22" t="str">
        <f t="shared" si="7"/>
        <v/>
      </c>
      <c r="AE24" s="19" t="str">
        <f t="shared" si="8"/>
        <v/>
      </c>
      <c r="AF24" s="21" t="str">
        <f t="shared" si="9"/>
        <v/>
      </c>
      <c r="AG24" s="21" t="str">
        <f t="shared" si="10"/>
        <v/>
      </c>
      <c r="AH24" s="21" t="str">
        <f t="shared" si="11"/>
        <v/>
      </c>
    </row>
    <row r="25" spans="6:35">
      <c r="F25" s="32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19" t="str">
        <f t="shared" si="4"/>
        <v/>
      </c>
      <c r="AB25" s="20" t="str">
        <f t="shared" si="5"/>
        <v/>
      </c>
      <c r="AC25" s="35" t="str">
        <f t="shared" si="6"/>
        <v/>
      </c>
      <c r="AD25" s="22" t="str">
        <f t="shared" si="7"/>
        <v/>
      </c>
      <c r="AE25" s="19" t="str">
        <f t="shared" si="8"/>
        <v/>
      </c>
      <c r="AF25" s="21" t="str">
        <f t="shared" si="9"/>
        <v/>
      </c>
      <c r="AG25" s="21" t="str">
        <f t="shared" si="10"/>
        <v/>
      </c>
      <c r="AH25" s="21" t="str">
        <f t="shared" si="11"/>
        <v/>
      </c>
    </row>
    <row r="26" spans="6:35">
      <c r="F26" s="32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19" t="str">
        <f t="shared" si="4"/>
        <v/>
      </c>
      <c r="AB26" s="20" t="str">
        <f t="shared" si="5"/>
        <v/>
      </c>
      <c r="AC26" s="35" t="str">
        <f t="shared" si="6"/>
        <v/>
      </c>
      <c r="AD26" s="22" t="str">
        <f t="shared" si="7"/>
        <v/>
      </c>
      <c r="AE26" s="19" t="str">
        <f t="shared" si="8"/>
        <v/>
      </c>
      <c r="AF26" s="21" t="str">
        <f t="shared" si="9"/>
        <v/>
      </c>
      <c r="AG26" s="21" t="str">
        <f t="shared" si="10"/>
        <v/>
      </c>
      <c r="AH26" s="21" t="str">
        <f t="shared" si="11"/>
        <v/>
      </c>
    </row>
    <row r="27" spans="6:35">
      <c r="F27" s="32"/>
      <c r="H27" s="37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19" t="str">
        <f t="shared" si="4"/>
        <v/>
      </c>
      <c r="AB27" s="20" t="str">
        <f t="shared" si="5"/>
        <v/>
      </c>
      <c r="AC27" s="35" t="str">
        <f t="shared" si="6"/>
        <v/>
      </c>
      <c r="AD27" s="22" t="str">
        <f t="shared" si="7"/>
        <v/>
      </c>
      <c r="AE27" s="19" t="str">
        <f t="shared" si="8"/>
        <v/>
      </c>
      <c r="AF27" s="21" t="str">
        <f t="shared" si="9"/>
        <v/>
      </c>
      <c r="AG27" s="21" t="str">
        <f t="shared" si="10"/>
        <v/>
      </c>
      <c r="AH27" s="21" t="str">
        <f t="shared" si="11"/>
        <v/>
      </c>
    </row>
    <row r="28" spans="6:35">
      <c r="F28" s="32"/>
      <c r="H28" s="37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19" t="str">
        <f t="shared" si="4"/>
        <v/>
      </c>
      <c r="AB28" s="20" t="str">
        <f t="shared" si="5"/>
        <v/>
      </c>
      <c r="AC28" s="35" t="str">
        <f t="shared" si="6"/>
        <v/>
      </c>
      <c r="AD28" s="22" t="str">
        <f t="shared" si="7"/>
        <v/>
      </c>
      <c r="AE28" s="19" t="str">
        <f t="shared" si="8"/>
        <v/>
      </c>
      <c r="AF28" s="21" t="str">
        <f t="shared" si="9"/>
        <v/>
      </c>
      <c r="AG28" s="21" t="str">
        <f t="shared" si="10"/>
        <v/>
      </c>
      <c r="AH28" s="21" t="str">
        <f t="shared" si="11"/>
        <v/>
      </c>
    </row>
    <row r="29" spans="6:35">
      <c r="F29" s="38"/>
      <c r="H29" s="37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19" t="str">
        <f t="shared" si="4"/>
        <v/>
      </c>
      <c r="AB29" s="20" t="str">
        <f t="shared" si="5"/>
        <v/>
      </c>
      <c r="AC29" s="35" t="str">
        <f t="shared" si="6"/>
        <v/>
      </c>
      <c r="AD29" s="22" t="str">
        <f t="shared" si="7"/>
        <v/>
      </c>
      <c r="AE29" s="19" t="str">
        <f t="shared" si="8"/>
        <v/>
      </c>
      <c r="AF29" s="21" t="str">
        <f t="shared" si="9"/>
        <v/>
      </c>
      <c r="AG29" s="21" t="str">
        <f t="shared" si="10"/>
        <v/>
      </c>
      <c r="AH29" s="21" t="str">
        <f t="shared" si="11"/>
        <v/>
      </c>
    </row>
    <row r="30" spans="6:35">
      <c r="F30" s="38"/>
      <c r="H30" s="37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19" t="str">
        <f t="shared" si="4"/>
        <v/>
      </c>
      <c r="AB30" s="20" t="str">
        <f t="shared" si="5"/>
        <v/>
      </c>
      <c r="AC30" s="35" t="str">
        <f t="shared" si="6"/>
        <v/>
      </c>
      <c r="AD30" s="22" t="str">
        <f t="shared" si="7"/>
        <v/>
      </c>
      <c r="AE30" s="19" t="str">
        <f t="shared" si="8"/>
        <v/>
      </c>
      <c r="AF30" s="21" t="str">
        <f t="shared" si="9"/>
        <v/>
      </c>
      <c r="AG30" s="21" t="str">
        <f t="shared" si="10"/>
        <v/>
      </c>
      <c r="AH30" s="21" t="str">
        <f t="shared" si="11"/>
        <v/>
      </c>
    </row>
    <row r="31" spans="6:35">
      <c r="F31" s="38"/>
      <c r="H31" s="37"/>
      <c r="Q31" s="36"/>
      <c r="R31" s="36"/>
      <c r="S31" s="36"/>
      <c r="T31" s="36"/>
      <c r="U31" s="36"/>
      <c r="V31" s="36"/>
      <c r="W31" s="36" t="s">
        <v>63</v>
      </c>
      <c r="X31" s="36"/>
      <c r="Y31" s="36"/>
      <c r="Z31" s="36"/>
      <c r="AA31" s="19" t="str">
        <f t="shared" si="4"/>
        <v/>
      </c>
      <c r="AB31" s="20" t="str">
        <f t="shared" si="5"/>
        <v/>
      </c>
      <c r="AC31" s="35" t="str">
        <f t="shared" si="6"/>
        <v/>
      </c>
      <c r="AD31" s="22" t="str">
        <f t="shared" si="7"/>
        <v/>
      </c>
      <c r="AE31" s="19" t="str">
        <f t="shared" si="8"/>
        <v/>
      </c>
      <c r="AF31" s="21" t="str">
        <f t="shared" si="9"/>
        <v/>
      </c>
      <c r="AG31" s="21" t="str">
        <f t="shared" si="10"/>
        <v/>
      </c>
      <c r="AH31" s="21" t="str">
        <f t="shared" si="11"/>
        <v/>
      </c>
    </row>
    <row r="32" spans="6:35">
      <c r="F32" s="38"/>
      <c r="H32" s="37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19" t="str">
        <f t="shared" si="4"/>
        <v/>
      </c>
      <c r="AB32" s="20" t="str">
        <f t="shared" si="5"/>
        <v/>
      </c>
      <c r="AC32" s="35" t="str">
        <f t="shared" si="6"/>
        <v/>
      </c>
      <c r="AD32" s="22" t="str">
        <f t="shared" si="7"/>
        <v/>
      </c>
      <c r="AE32" s="19" t="str">
        <f t="shared" si="8"/>
        <v/>
      </c>
      <c r="AF32" s="21" t="str">
        <f t="shared" si="9"/>
        <v/>
      </c>
      <c r="AG32" s="21" t="str">
        <f t="shared" si="10"/>
        <v/>
      </c>
      <c r="AH32" s="21" t="str">
        <f t="shared" si="11"/>
        <v/>
      </c>
    </row>
    <row r="33" spans="6:34">
      <c r="F33" s="38"/>
      <c r="H33" s="37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19" t="str">
        <f t="shared" si="4"/>
        <v/>
      </c>
      <c r="AB33" s="20" t="str">
        <f t="shared" si="5"/>
        <v/>
      </c>
      <c r="AC33" s="35" t="str">
        <f t="shared" si="6"/>
        <v/>
      </c>
      <c r="AD33" s="22" t="str">
        <f t="shared" si="7"/>
        <v/>
      </c>
      <c r="AE33" s="19" t="str">
        <f t="shared" si="8"/>
        <v/>
      </c>
      <c r="AF33" s="21" t="str">
        <f t="shared" si="9"/>
        <v/>
      </c>
      <c r="AG33" s="21" t="str">
        <f t="shared" si="10"/>
        <v/>
      </c>
      <c r="AH33" s="21" t="str">
        <f t="shared" si="11"/>
        <v/>
      </c>
    </row>
    <row r="34" spans="6:34">
      <c r="F34" s="38"/>
      <c r="H34" s="37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19" t="str">
        <f t="shared" si="4"/>
        <v/>
      </c>
      <c r="AB34" s="20" t="str">
        <f t="shared" si="5"/>
        <v/>
      </c>
      <c r="AC34" s="35" t="str">
        <f t="shared" si="6"/>
        <v/>
      </c>
      <c r="AD34" s="22" t="str">
        <f t="shared" si="7"/>
        <v/>
      </c>
      <c r="AE34" s="19" t="str">
        <f t="shared" si="8"/>
        <v/>
      </c>
      <c r="AF34" s="21" t="str">
        <f t="shared" si="9"/>
        <v/>
      </c>
      <c r="AG34" s="21" t="str">
        <f t="shared" si="10"/>
        <v/>
      </c>
      <c r="AH34" s="21" t="str">
        <f t="shared" si="11"/>
        <v/>
      </c>
    </row>
    <row r="35" spans="6:34">
      <c r="F35" s="38"/>
      <c r="H35" s="37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9" t="str">
        <f t="shared" si="4"/>
        <v/>
      </c>
      <c r="AB35" s="20" t="str">
        <f t="shared" si="5"/>
        <v/>
      </c>
      <c r="AC35" s="35" t="str">
        <f t="shared" si="6"/>
        <v/>
      </c>
      <c r="AD35" s="22" t="str">
        <f t="shared" si="7"/>
        <v/>
      </c>
      <c r="AE35" s="19" t="str">
        <f t="shared" si="8"/>
        <v/>
      </c>
      <c r="AF35" s="21" t="str">
        <f t="shared" si="9"/>
        <v/>
      </c>
      <c r="AG35" s="21" t="str">
        <f t="shared" si="10"/>
        <v/>
      </c>
      <c r="AH35" s="21" t="str">
        <f t="shared" si="11"/>
        <v/>
      </c>
    </row>
    <row r="36" spans="6:34" ht="23.25" customHeight="1">
      <c r="F36" s="38"/>
      <c r="H36" s="37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19" t="str">
        <f t="shared" si="4"/>
        <v/>
      </c>
      <c r="AB36" s="20" t="str">
        <f t="shared" si="5"/>
        <v/>
      </c>
      <c r="AC36" s="35" t="str">
        <f t="shared" si="6"/>
        <v/>
      </c>
      <c r="AD36" s="22" t="str">
        <f t="shared" si="7"/>
        <v/>
      </c>
      <c r="AE36" s="19" t="str">
        <f t="shared" si="8"/>
        <v/>
      </c>
      <c r="AF36" s="21" t="str">
        <f t="shared" si="9"/>
        <v/>
      </c>
      <c r="AG36" s="21" t="str">
        <f t="shared" si="10"/>
        <v/>
      </c>
      <c r="AH36" s="21" t="str">
        <f t="shared" si="11"/>
        <v/>
      </c>
    </row>
    <row r="37" spans="6:34" ht="30.75" customHeight="1">
      <c r="F37" s="39"/>
      <c r="G37" s="39" t="s">
        <v>54</v>
      </c>
      <c r="H37" s="39" t="s">
        <v>55</v>
      </c>
      <c r="I37" s="39" t="s">
        <v>56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19" t="str">
        <f t="shared" si="4"/>
        <v/>
      </c>
      <c r="AB37" s="20" t="str">
        <f t="shared" si="5"/>
        <v/>
      </c>
      <c r="AC37" s="35" t="str">
        <f t="shared" si="6"/>
        <v/>
      </c>
      <c r="AD37" s="22" t="str">
        <f t="shared" si="7"/>
        <v/>
      </c>
      <c r="AE37" s="19" t="str">
        <f t="shared" si="8"/>
        <v/>
      </c>
      <c r="AF37" s="21" t="str">
        <f t="shared" si="9"/>
        <v/>
      </c>
      <c r="AG37" s="21" t="str">
        <f t="shared" si="10"/>
        <v/>
      </c>
      <c r="AH37" s="21" t="str">
        <f t="shared" si="11"/>
        <v/>
      </c>
    </row>
    <row r="38" spans="6:34" ht="20.25" customHeight="1">
      <c r="F38" s="39">
        <v>1</v>
      </c>
      <c r="G38" s="25">
        <f t="shared" ref="G38:G46" si="12">$I$11+F37*(($I$10-$I$11)/($F$46-1))</f>
        <v>1039.5</v>
      </c>
      <c r="H38" s="25">
        <f t="array" aca="1" ref="H38:H46" ca="1">FREQUENCY(S,$G$38:$G$46)</f>
        <v>0</v>
      </c>
      <c r="I38" s="25">
        <f t="shared" ref="I38:I46" ca="1" si="13">_xlfn.NORM.DIST(G38,AVERAGE(S),STDEV(S),FALSE())</f>
        <v>1.1149772053096403E-20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19" t="str">
        <f t="shared" si="4"/>
        <v/>
      </c>
      <c r="AB38" s="20" t="str">
        <f t="shared" si="5"/>
        <v/>
      </c>
      <c r="AC38" s="35" t="str">
        <f t="shared" si="6"/>
        <v/>
      </c>
      <c r="AD38" s="22" t="str">
        <f t="shared" si="7"/>
        <v/>
      </c>
      <c r="AE38" s="19" t="str">
        <f t="shared" si="8"/>
        <v/>
      </c>
      <c r="AF38" s="21" t="str">
        <f t="shared" si="9"/>
        <v/>
      </c>
      <c r="AG38" s="21" t="str">
        <f t="shared" si="10"/>
        <v/>
      </c>
      <c r="AH38" s="21" t="str">
        <f t="shared" si="11"/>
        <v/>
      </c>
    </row>
    <row r="39" spans="6:34" ht="21" customHeight="1">
      <c r="F39" s="39">
        <v>2</v>
      </c>
      <c r="G39" s="25">
        <f t="shared" si="12"/>
        <v>1042.125</v>
      </c>
      <c r="H39" s="25">
        <f ca="1"/>
        <v>0</v>
      </c>
      <c r="I39" s="25">
        <f t="shared" ca="1" si="13"/>
        <v>1.6643667083947828E-12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19" t="str">
        <f t="shared" ref="AA39:AA70" si="14">IF(S39="","",AVERAGE(S39:Z39))</f>
        <v/>
      </c>
      <c r="AB39" s="20" t="str">
        <f t="shared" ref="AB39:AB70" si="15">IF(S39="","",AVERAGE(TB))</f>
        <v/>
      </c>
      <c r="AC39" s="35" t="str">
        <f t="shared" ref="AC39:AC70" si="16">IF(S39="","",$I$9)</f>
        <v/>
      </c>
      <c r="AD39" s="22" t="str">
        <f t="shared" ref="AD39:AD70" si="17">IF(S39="","",IF(((AA39-AC39)/AC39)&gt;0.015, "TB CAO",IF(AA39&gt;AC39,"ĐẠT","KHÔNG ĐẠT")))</f>
        <v/>
      </c>
      <c r="AE39" s="19" t="str">
        <f t="shared" ref="AE39:AE70" si="18">IF(S39="","",STDEV(S))</f>
        <v/>
      </c>
      <c r="AF39" s="21" t="str">
        <f t="shared" ref="AF39:AF70" si="19">IF(S39="","",AB39+1.099*AE39)</f>
        <v/>
      </c>
      <c r="AG39" s="21" t="str">
        <f t="shared" ref="AG39:AG70" si="20">IF(S39="","",AB39-1.099*AE39)</f>
        <v/>
      </c>
      <c r="AH39" s="21" t="str">
        <f t="shared" ref="AH39:AH70" si="21">IF(S39="","",STDEV(S39:Z39))</f>
        <v/>
      </c>
    </row>
    <row r="40" spans="6:34">
      <c r="F40" s="39">
        <v>3</v>
      </c>
      <c r="G40" s="25">
        <f t="shared" si="12"/>
        <v>1044.75</v>
      </c>
      <c r="H40" s="25">
        <f ca="1"/>
        <v>0</v>
      </c>
      <c r="I40" s="25">
        <f t="shared" ca="1" si="13"/>
        <v>1.5362002449022462E-6</v>
      </c>
      <c r="Q40" s="15"/>
      <c r="R40" s="36"/>
      <c r="S40" s="36"/>
      <c r="T40" s="36"/>
      <c r="U40" s="36"/>
      <c r="V40" s="36"/>
      <c r="W40" s="36"/>
      <c r="X40" s="36"/>
      <c r="Y40" s="36"/>
      <c r="Z40" s="36"/>
      <c r="AA40" s="19" t="str">
        <f t="shared" si="14"/>
        <v/>
      </c>
      <c r="AB40" s="20" t="str">
        <f t="shared" si="15"/>
        <v/>
      </c>
      <c r="AC40" s="35" t="str">
        <f t="shared" si="16"/>
        <v/>
      </c>
      <c r="AD40" s="22" t="str">
        <f t="shared" si="17"/>
        <v/>
      </c>
      <c r="AE40" s="19" t="str">
        <f t="shared" si="18"/>
        <v/>
      </c>
      <c r="AF40" s="21" t="str">
        <f t="shared" si="19"/>
        <v/>
      </c>
      <c r="AG40" s="21" t="str">
        <f t="shared" si="20"/>
        <v/>
      </c>
      <c r="AH40" s="21" t="str">
        <f t="shared" si="21"/>
        <v/>
      </c>
    </row>
    <row r="41" spans="6:34">
      <c r="F41" s="39">
        <v>4</v>
      </c>
      <c r="G41" s="25">
        <f t="shared" si="12"/>
        <v>1047.375</v>
      </c>
      <c r="H41" s="25">
        <f ca="1"/>
        <v>0</v>
      </c>
      <c r="I41" s="25">
        <f t="shared" ca="1" si="13"/>
        <v>8.7672303660366411E-3</v>
      </c>
      <c r="Q41" s="15"/>
      <c r="R41" s="15"/>
      <c r="S41" s="36"/>
      <c r="T41" s="36"/>
      <c r="U41" s="36"/>
      <c r="V41" s="36"/>
      <c r="W41" s="36"/>
      <c r="X41" s="36"/>
      <c r="Y41" s="36"/>
      <c r="Z41" s="36"/>
      <c r="AA41" s="19" t="str">
        <f t="shared" si="14"/>
        <v/>
      </c>
      <c r="AB41" s="20" t="str">
        <f t="shared" si="15"/>
        <v/>
      </c>
      <c r="AC41" s="35" t="str">
        <f t="shared" si="16"/>
        <v/>
      </c>
      <c r="AD41" s="22" t="str">
        <f t="shared" si="17"/>
        <v/>
      </c>
      <c r="AE41" s="19" t="str">
        <f t="shared" si="18"/>
        <v/>
      </c>
      <c r="AF41" s="21" t="str">
        <f t="shared" si="19"/>
        <v/>
      </c>
      <c r="AG41" s="21" t="str">
        <f t="shared" si="20"/>
        <v/>
      </c>
      <c r="AH41" s="21" t="str">
        <f t="shared" si="21"/>
        <v/>
      </c>
    </row>
    <row r="42" spans="6:34">
      <c r="F42" s="39">
        <v>5</v>
      </c>
      <c r="G42" s="25">
        <f t="shared" si="12"/>
        <v>1050</v>
      </c>
      <c r="H42" s="25">
        <f ca="1"/>
        <v>29</v>
      </c>
      <c r="I42" s="25">
        <f t="shared" ca="1" si="13"/>
        <v>0.30938039143174484</v>
      </c>
      <c r="Q42" s="15"/>
      <c r="R42" s="15"/>
      <c r="S42" s="36"/>
      <c r="T42" s="36"/>
      <c r="U42" s="36"/>
      <c r="V42" s="36"/>
      <c r="W42" s="36"/>
      <c r="X42" s="36"/>
      <c r="Y42" s="36"/>
      <c r="Z42" s="36"/>
      <c r="AA42" s="19" t="str">
        <f t="shared" si="14"/>
        <v/>
      </c>
      <c r="AB42" s="20" t="str">
        <f t="shared" si="15"/>
        <v/>
      </c>
      <c r="AC42" s="35" t="str">
        <f t="shared" si="16"/>
        <v/>
      </c>
      <c r="AD42" s="22" t="str">
        <f t="shared" si="17"/>
        <v/>
      </c>
      <c r="AE42" s="19" t="str">
        <f t="shared" si="18"/>
        <v/>
      </c>
      <c r="AF42" s="21" t="str">
        <f t="shared" si="19"/>
        <v/>
      </c>
      <c r="AG42" s="21" t="str">
        <f t="shared" si="20"/>
        <v/>
      </c>
      <c r="AH42" s="21" t="str">
        <f t="shared" si="21"/>
        <v/>
      </c>
    </row>
    <row r="43" spans="6:34">
      <c r="F43" s="39">
        <v>6</v>
      </c>
      <c r="G43" s="25">
        <f t="shared" si="12"/>
        <v>1052.625</v>
      </c>
      <c r="H43" s="25">
        <f ca="1"/>
        <v>39</v>
      </c>
      <c r="I43" s="25">
        <f t="shared" ca="1" si="13"/>
        <v>6.7505464409339022E-2</v>
      </c>
      <c r="Q43" s="15"/>
      <c r="R43" s="15"/>
      <c r="S43" s="36"/>
      <c r="T43" s="36"/>
      <c r="U43" s="36"/>
      <c r="V43" s="36"/>
      <c r="W43" s="36"/>
      <c r="X43" s="36"/>
      <c r="Y43" s="36"/>
      <c r="Z43" s="36"/>
      <c r="AA43" s="19" t="str">
        <f t="shared" si="14"/>
        <v/>
      </c>
      <c r="AB43" s="20" t="str">
        <f t="shared" si="15"/>
        <v/>
      </c>
      <c r="AC43" s="35" t="str">
        <f t="shared" si="16"/>
        <v/>
      </c>
      <c r="AD43" s="22" t="str">
        <f t="shared" si="17"/>
        <v/>
      </c>
      <c r="AE43" s="19" t="str">
        <f t="shared" si="18"/>
        <v/>
      </c>
      <c r="AF43" s="21" t="str">
        <f t="shared" si="19"/>
        <v/>
      </c>
      <c r="AG43" s="21" t="str">
        <f t="shared" si="20"/>
        <v/>
      </c>
      <c r="AH43" s="21" t="str">
        <f t="shared" si="21"/>
        <v/>
      </c>
    </row>
    <row r="44" spans="6:34">
      <c r="F44" s="39">
        <v>7</v>
      </c>
      <c r="G44" s="25">
        <f t="shared" si="12"/>
        <v>1055.25</v>
      </c>
      <c r="H44" s="25">
        <f ca="1"/>
        <v>3</v>
      </c>
      <c r="I44" s="25">
        <f t="shared" ca="1" si="13"/>
        <v>9.1075350750866697E-5</v>
      </c>
      <c r="Q44" s="15"/>
      <c r="R44" s="15"/>
      <c r="S44" s="36"/>
      <c r="T44" s="36"/>
      <c r="U44" s="36"/>
      <c r="V44" s="36"/>
      <c r="W44" s="36"/>
      <c r="X44" s="36"/>
      <c r="Y44" s="36"/>
      <c r="Z44" s="36"/>
      <c r="AA44" s="19" t="str">
        <f t="shared" si="14"/>
        <v/>
      </c>
      <c r="AB44" s="20" t="str">
        <f t="shared" si="15"/>
        <v/>
      </c>
      <c r="AC44" s="35" t="str">
        <f t="shared" si="16"/>
        <v/>
      </c>
      <c r="AD44" s="22" t="str">
        <f t="shared" si="17"/>
        <v/>
      </c>
      <c r="AE44" s="19" t="str">
        <f t="shared" si="18"/>
        <v/>
      </c>
      <c r="AF44" s="21" t="str">
        <f t="shared" si="19"/>
        <v/>
      </c>
      <c r="AG44" s="21" t="str">
        <f t="shared" si="20"/>
        <v/>
      </c>
      <c r="AH44" s="21" t="str">
        <f t="shared" si="21"/>
        <v/>
      </c>
    </row>
    <row r="45" spans="6:34">
      <c r="F45" s="39">
        <v>8</v>
      </c>
      <c r="G45" s="25">
        <f t="shared" si="12"/>
        <v>1057.875</v>
      </c>
      <c r="H45" s="25">
        <f ca="1"/>
        <v>0</v>
      </c>
      <c r="I45" s="25">
        <f t="shared" ca="1" si="13"/>
        <v>7.5976372435138785E-10</v>
      </c>
      <c r="Q45" s="15"/>
      <c r="R45" s="15"/>
      <c r="S45" s="36"/>
      <c r="T45" s="36"/>
      <c r="U45" s="36"/>
      <c r="V45" s="36"/>
      <c r="W45" s="36"/>
      <c r="X45" s="36"/>
      <c r="Y45" s="36"/>
      <c r="Z45" s="36"/>
      <c r="AA45" s="19" t="str">
        <f t="shared" si="14"/>
        <v/>
      </c>
      <c r="AB45" s="20" t="str">
        <f t="shared" si="15"/>
        <v/>
      </c>
      <c r="AC45" s="35" t="str">
        <f t="shared" si="16"/>
        <v/>
      </c>
      <c r="AD45" s="22" t="str">
        <f t="shared" si="17"/>
        <v/>
      </c>
      <c r="AE45" s="19" t="str">
        <f t="shared" si="18"/>
        <v/>
      </c>
      <c r="AF45" s="21" t="str">
        <f t="shared" si="19"/>
        <v/>
      </c>
      <c r="AG45" s="21" t="str">
        <f t="shared" si="20"/>
        <v/>
      </c>
      <c r="AH45" s="21" t="str">
        <f t="shared" si="21"/>
        <v/>
      </c>
    </row>
    <row r="46" spans="6:34">
      <c r="F46" s="39">
        <v>9</v>
      </c>
      <c r="G46" s="25">
        <f t="shared" si="12"/>
        <v>1060.5</v>
      </c>
      <c r="H46" s="25">
        <f ca="1"/>
        <v>0</v>
      </c>
      <c r="I46" s="25">
        <f t="shared" ca="1" si="13"/>
        <v>3.9189708547601278E-17</v>
      </c>
      <c r="Q46" s="15"/>
      <c r="R46" s="15"/>
      <c r="S46" s="36"/>
      <c r="T46" s="36"/>
      <c r="U46" s="36"/>
      <c r="V46" s="36"/>
      <c r="W46" s="36"/>
      <c r="X46" s="36"/>
      <c r="Y46" s="36"/>
      <c r="Z46" s="36"/>
      <c r="AA46" s="19" t="str">
        <f t="shared" si="14"/>
        <v/>
      </c>
      <c r="AB46" s="20" t="str">
        <f t="shared" si="15"/>
        <v/>
      </c>
      <c r="AC46" s="35" t="str">
        <f t="shared" si="16"/>
        <v/>
      </c>
      <c r="AD46" s="22" t="str">
        <f t="shared" si="17"/>
        <v/>
      </c>
      <c r="AE46" s="19" t="str">
        <f t="shared" si="18"/>
        <v/>
      </c>
      <c r="AF46" s="21" t="str">
        <f t="shared" si="19"/>
        <v/>
      </c>
      <c r="AG46" s="21" t="str">
        <f t="shared" si="20"/>
        <v/>
      </c>
      <c r="AH46" s="21" t="str">
        <f t="shared" si="21"/>
        <v/>
      </c>
    </row>
    <row r="47" spans="6:34">
      <c r="Q47" s="15"/>
      <c r="R47" s="15"/>
      <c r="S47" s="36"/>
      <c r="T47" s="36"/>
      <c r="U47" s="36"/>
      <c r="V47" s="36"/>
      <c r="W47" s="36"/>
      <c r="X47" s="36"/>
      <c r="Y47" s="36"/>
      <c r="Z47" s="36"/>
      <c r="AA47" s="19" t="str">
        <f t="shared" si="14"/>
        <v/>
      </c>
      <c r="AB47" s="20" t="str">
        <f t="shared" si="15"/>
        <v/>
      </c>
      <c r="AC47" s="35" t="str">
        <f t="shared" si="16"/>
        <v/>
      </c>
      <c r="AD47" s="22" t="str">
        <f t="shared" si="17"/>
        <v/>
      </c>
      <c r="AE47" s="19" t="str">
        <f t="shared" si="18"/>
        <v/>
      </c>
      <c r="AF47" s="21" t="str">
        <f t="shared" si="19"/>
        <v/>
      </c>
      <c r="AG47" s="21" t="str">
        <f t="shared" si="20"/>
        <v/>
      </c>
      <c r="AH47" s="21" t="str">
        <f t="shared" si="21"/>
        <v/>
      </c>
    </row>
    <row r="48" spans="6:34">
      <c r="Q48" s="15"/>
      <c r="R48" s="15"/>
      <c r="S48" s="36"/>
      <c r="T48" s="36"/>
      <c r="U48" s="36"/>
      <c r="V48" s="36"/>
      <c r="W48" s="36"/>
      <c r="X48" s="36"/>
      <c r="Y48" s="36"/>
      <c r="Z48" s="36"/>
      <c r="AA48" s="19" t="str">
        <f t="shared" si="14"/>
        <v/>
      </c>
      <c r="AB48" s="20" t="str">
        <f t="shared" si="15"/>
        <v/>
      </c>
      <c r="AC48" s="35" t="str">
        <f t="shared" si="16"/>
        <v/>
      </c>
      <c r="AD48" s="22" t="str">
        <f t="shared" si="17"/>
        <v/>
      </c>
      <c r="AE48" s="19" t="str">
        <f t="shared" si="18"/>
        <v/>
      </c>
      <c r="AF48" s="21" t="str">
        <f t="shared" si="19"/>
        <v/>
      </c>
      <c r="AG48" s="21" t="str">
        <f t="shared" si="20"/>
        <v/>
      </c>
      <c r="AH48" s="21" t="str">
        <f t="shared" si="21"/>
        <v/>
      </c>
    </row>
    <row r="49" spans="1:34">
      <c r="Q49" s="15"/>
      <c r="R49" s="15"/>
      <c r="S49" s="36"/>
      <c r="T49" s="36"/>
      <c r="U49" s="36"/>
      <c r="V49" s="36"/>
      <c r="W49" s="36"/>
      <c r="X49" s="36"/>
      <c r="Y49" s="36"/>
      <c r="Z49" s="36"/>
      <c r="AA49" s="19" t="str">
        <f t="shared" si="14"/>
        <v/>
      </c>
      <c r="AB49" s="20" t="str">
        <f t="shared" si="15"/>
        <v/>
      </c>
      <c r="AC49" s="35" t="str">
        <f t="shared" si="16"/>
        <v/>
      </c>
      <c r="AD49" s="22" t="str">
        <f t="shared" si="17"/>
        <v/>
      </c>
      <c r="AE49" s="19" t="str">
        <f t="shared" si="18"/>
        <v/>
      </c>
      <c r="AF49" s="21" t="str">
        <f t="shared" si="19"/>
        <v/>
      </c>
      <c r="AG49" s="21" t="str">
        <f t="shared" si="20"/>
        <v/>
      </c>
      <c r="AH49" s="21" t="str">
        <f t="shared" si="21"/>
        <v/>
      </c>
    </row>
    <row r="50" spans="1:34">
      <c r="Q50" s="15"/>
      <c r="R50" s="15"/>
      <c r="S50" s="36"/>
      <c r="T50" s="36"/>
      <c r="U50" s="36"/>
      <c r="V50" s="36"/>
      <c r="W50" s="36"/>
      <c r="X50" s="36"/>
      <c r="Y50" s="36"/>
      <c r="Z50" s="36"/>
      <c r="AA50" s="19" t="str">
        <f t="shared" si="14"/>
        <v/>
      </c>
      <c r="AB50" s="20" t="str">
        <f t="shared" si="15"/>
        <v/>
      </c>
      <c r="AC50" s="35" t="str">
        <f t="shared" si="16"/>
        <v/>
      </c>
      <c r="AD50" s="22" t="str">
        <f t="shared" si="17"/>
        <v/>
      </c>
      <c r="AE50" s="19" t="str">
        <f t="shared" si="18"/>
        <v/>
      </c>
      <c r="AF50" s="21" t="str">
        <f t="shared" si="19"/>
        <v/>
      </c>
      <c r="AG50" s="21" t="str">
        <f t="shared" si="20"/>
        <v/>
      </c>
      <c r="AH50" s="21" t="str">
        <f t="shared" si="21"/>
        <v/>
      </c>
    </row>
    <row r="51" spans="1:34">
      <c r="H51" s="37"/>
      <c r="Q51" s="15"/>
      <c r="R51" s="15"/>
      <c r="S51" s="36"/>
      <c r="T51" s="36"/>
      <c r="U51" s="36"/>
      <c r="V51" s="36"/>
      <c r="W51" s="36"/>
      <c r="X51" s="36"/>
      <c r="Y51" s="36"/>
      <c r="Z51" s="36"/>
      <c r="AA51" s="19" t="str">
        <f t="shared" si="14"/>
        <v/>
      </c>
      <c r="AB51" s="20" t="str">
        <f t="shared" si="15"/>
        <v/>
      </c>
      <c r="AC51" s="35" t="str">
        <f t="shared" si="16"/>
        <v/>
      </c>
      <c r="AD51" s="22" t="str">
        <f t="shared" si="17"/>
        <v/>
      </c>
      <c r="AE51" s="19" t="str">
        <f t="shared" si="18"/>
        <v/>
      </c>
      <c r="AF51" s="21" t="str">
        <f t="shared" si="19"/>
        <v/>
      </c>
      <c r="AG51" s="21" t="str">
        <f t="shared" si="20"/>
        <v/>
      </c>
      <c r="AH51" s="21" t="str">
        <f t="shared" si="21"/>
        <v/>
      </c>
    </row>
    <row r="52" spans="1:34">
      <c r="Q52" s="15"/>
      <c r="R52" s="15"/>
      <c r="S52" s="36"/>
      <c r="T52" s="36"/>
      <c r="U52" s="36"/>
      <c r="V52" s="36"/>
      <c r="W52" s="36"/>
      <c r="X52" s="36"/>
      <c r="Y52" s="36"/>
      <c r="Z52" s="36"/>
      <c r="AA52" s="19" t="str">
        <f t="shared" si="14"/>
        <v/>
      </c>
      <c r="AB52" s="20" t="str">
        <f t="shared" si="15"/>
        <v/>
      </c>
      <c r="AC52" s="35" t="str">
        <f t="shared" si="16"/>
        <v/>
      </c>
      <c r="AD52" s="22" t="str">
        <f t="shared" si="17"/>
        <v/>
      </c>
      <c r="AE52" s="19" t="str">
        <f t="shared" si="18"/>
        <v/>
      </c>
      <c r="AF52" s="21" t="str">
        <f t="shared" si="19"/>
        <v/>
      </c>
      <c r="AG52" s="21" t="str">
        <f t="shared" si="20"/>
        <v/>
      </c>
      <c r="AH52" s="21" t="str">
        <f t="shared" si="21"/>
        <v/>
      </c>
    </row>
    <row r="53" spans="1:34">
      <c r="Q53" s="15"/>
      <c r="R53" s="15"/>
      <c r="S53" s="36"/>
      <c r="T53" s="36"/>
      <c r="U53" s="36"/>
      <c r="V53" s="36"/>
      <c r="W53" s="36"/>
      <c r="X53" s="36"/>
      <c r="Y53" s="36"/>
      <c r="Z53" s="36"/>
      <c r="AA53" s="19" t="str">
        <f t="shared" si="14"/>
        <v/>
      </c>
      <c r="AB53" s="20" t="str">
        <f t="shared" si="15"/>
        <v/>
      </c>
      <c r="AC53" s="35" t="str">
        <f t="shared" si="16"/>
        <v/>
      </c>
      <c r="AD53" s="22" t="str">
        <f t="shared" si="17"/>
        <v/>
      </c>
      <c r="AE53" s="19" t="str">
        <f t="shared" si="18"/>
        <v/>
      </c>
      <c r="AF53" s="21" t="str">
        <f t="shared" si="19"/>
        <v/>
      </c>
      <c r="AG53" s="21" t="str">
        <f t="shared" si="20"/>
        <v/>
      </c>
      <c r="AH53" s="21" t="str">
        <f t="shared" si="21"/>
        <v/>
      </c>
    </row>
    <row r="54" spans="1:34">
      <c r="Q54" s="15"/>
      <c r="R54" s="15"/>
      <c r="S54" s="36"/>
      <c r="T54" s="36"/>
      <c r="U54" s="36"/>
      <c r="V54" s="36"/>
      <c r="W54" s="36"/>
      <c r="X54" s="36"/>
      <c r="Y54" s="36"/>
      <c r="Z54" s="36"/>
      <c r="AA54" s="19" t="str">
        <f t="shared" si="14"/>
        <v/>
      </c>
      <c r="AB54" s="20" t="str">
        <f t="shared" si="15"/>
        <v/>
      </c>
      <c r="AC54" s="35" t="str">
        <f t="shared" si="16"/>
        <v/>
      </c>
      <c r="AD54" s="22" t="str">
        <f t="shared" si="17"/>
        <v/>
      </c>
      <c r="AE54" s="19" t="str">
        <f t="shared" si="18"/>
        <v/>
      </c>
      <c r="AF54" s="21" t="str">
        <f t="shared" si="19"/>
        <v/>
      </c>
      <c r="AG54" s="21" t="str">
        <f t="shared" si="20"/>
        <v/>
      </c>
      <c r="AH54" s="21" t="str">
        <f t="shared" si="21"/>
        <v/>
      </c>
    </row>
    <row r="55" spans="1:34">
      <c r="Q55" s="15"/>
      <c r="R55" s="15"/>
      <c r="S55" s="36"/>
      <c r="T55" s="36"/>
      <c r="U55" s="36"/>
      <c r="V55" s="36"/>
      <c r="W55" s="36"/>
      <c r="X55" s="36"/>
      <c r="Y55" s="36"/>
      <c r="Z55" s="36"/>
      <c r="AA55" s="19" t="str">
        <f t="shared" si="14"/>
        <v/>
      </c>
      <c r="AB55" s="20" t="str">
        <f t="shared" si="15"/>
        <v/>
      </c>
      <c r="AC55" s="35" t="str">
        <f t="shared" si="16"/>
        <v/>
      </c>
      <c r="AD55" s="22" t="str">
        <f t="shared" si="17"/>
        <v/>
      </c>
      <c r="AE55" s="19" t="str">
        <f t="shared" si="18"/>
        <v/>
      </c>
      <c r="AF55" s="21" t="str">
        <f t="shared" si="19"/>
        <v/>
      </c>
      <c r="AG55" s="21" t="str">
        <f t="shared" si="20"/>
        <v/>
      </c>
      <c r="AH55" s="21" t="str">
        <f t="shared" si="21"/>
        <v/>
      </c>
    </row>
    <row r="56" spans="1:34">
      <c r="Q56" s="15"/>
      <c r="R56" s="15"/>
      <c r="S56" s="36"/>
      <c r="T56" s="36"/>
      <c r="U56" s="36"/>
      <c r="V56" s="36"/>
      <c r="W56" s="36"/>
      <c r="X56" s="36"/>
      <c r="Y56" s="36"/>
      <c r="Z56" s="36"/>
      <c r="AA56" s="19" t="str">
        <f t="shared" si="14"/>
        <v/>
      </c>
      <c r="AB56" s="20" t="str">
        <f t="shared" si="15"/>
        <v/>
      </c>
      <c r="AC56" s="35" t="str">
        <f t="shared" si="16"/>
        <v/>
      </c>
      <c r="AD56" s="22" t="str">
        <f t="shared" si="17"/>
        <v/>
      </c>
      <c r="AE56" s="19" t="str">
        <f t="shared" si="18"/>
        <v/>
      </c>
      <c r="AF56" s="21" t="str">
        <f t="shared" si="19"/>
        <v/>
      </c>
      <c r="AG56" s="21" t="str">
        <f t="shared" si="20"/>
        <v/>
      </c>
      <c r="AH56" s="21" t="str">
        <f t="shared" si="21"/>
        <v/>
      </c>
    </row>
    <row r="57" spans="1:34">
      <c r="K57" s="1" t="s">
        <v>57</v>
      </c>
      <c r="Q57" s="15"/>
      <c r="R57" s="15"/>
      <c r="S57" s="36"/>
      <c r="T57" s="36"/>
      <c r="U57" s="36"/>
      <c r="V57" s="36"/>
      <c r="W57" s="36"/>
      <c r="X57" s="36"/>
      <c r="Y57" s="36"/>
      <c r="Z57" s="36"/>
      <c r="AA57" s="19" t="str">
        <f t="shared" si="14"/>
        <v/>
      </c>
      <c r="AB57" s="20" t="str">
        <f t="shared" si="15"/>
        <v/>
      </c>
      <c r="AC57" s="35" t="str">
        <f t="shared" si="16"/>
        <v/>
      </c>
      <c r="AD57" s="22" t="str">
        <f t="shared" si="17"/>
        <v/>
      </c>
      <c r="AE57" s="19" t="str">
        <f t="shared" si="18"/>
        <v/>
      </c>
      <c r="AF57" s="21" t="str">
        <f t="shared" si="19"/>
        <v/>
      </c>
      <c r="AG57" s="21" t="str">
        <f t="shared" si="20"/>
        <v/>
      </c>
      <c r="AH57" s="21" t="str">
        <f t="shared" si="21"/>
        <v/>
      </c>
    </row>
    <row r="58" spans="1:34" ht="54">
      <c r="A58" s="4" t="s">
        <v>6</v>
      </c>
      <c r="B58" s="4" t="s">
        <v>16</v>
      </c>
      <c r="C58" s="4" t="s">
        <v>17</v>
      </c>
      <c r="D58" s="4" t="s">
        <v>18</v>
      </c>
      <c r="E58" s="4" t="s">
        <v>19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6" t="s">
        <v>58</v>
      </c>
      <c r="L58" s="6" t="s">
        <v>59</v>
      </c>
      <c r="M58" s="4" t="s">
        <v>27</v>
      </c>
      <c r="N58" s="4" t="s">
        <v>28</v>
      </c>
      <c r="O58" s="4" t="s">
        <v>29</v>
      </c>
      <c r="Q58" s="15"/>
      <c r="R58" s="15"/>
      <c r="S58" s="36"/>
      <c r="T58" s="36"/>
      <c r="U58" s="36"/>
      <c r="V58" s="36"/>
      <c r="W58" s="36"/>
      <c r="X58" s="36"/>
      <c r="Y58" s="36"/>
      <c r="Z58" s="36"/>
      <c r="AA58" s="19" t="str">
        <f t="shared" si="14"/>
        <v/>
      </c>
      <c r="AB58" s="20" t="str">
        <f t="shared" si="15"/>
        <v/>
      </c>
      <c r="AC58" s="35" t="str">
        <f t="shared" si="16"/>
        <v/>
      </c>
      <c r="AD58" s="22" t="str">
        <f t="shared" si="17"/>
        <v/>
      </c>
      <c r="AE58" s="19" t="str">
        <f t="shared" si="18"/>
        <v/>
      </c>
      <c r="AF58" s="21" t="str">
        <f t="shared" si="19"/>
        <v/>
      </c>
      <c r="AG58" s="21" t="str">
        <f t="shared" si="20"/>
        <v/>
      </c>
      <c r="AH58" s="21" t="str">
        <f t="shared" si="21"/>
        <v/>
      </c>
    </row>
    <row r="59" spans="1:34">
      <c r="A59" s="40">
        <f>IF(G13="","",G13)</f>
        <v>1</v>
      </c>
      <c r="B59" s="40">
        <f>IF(A59="","",$I$10)</f>
        <v>1060.5</v>
      </c>
      <c r="C59" s="40">
        <f>IF(A59="","",$I$11)</f>
        <v>1039.5</v>
      </c>
      <c r="D59" s="21">
        <f ca="1">IF(A59="","",I13+1.099*H13)</f>
        <v>1052.1276270931658</v>
      </c>
      <c r="E59" s="21">
        <f ca="1">IF(A59="","",I13-1.099*H13)</f>
        <v>1049.3223729068341</v>
      </c>
      <c r="F59" s="21">
        <f ca="1">I13</f>
        <v>1050.7249999999999</v>
      </c>
      <c r="G59" s="35">
        <f ca="1">IF(A59="","",(B59-C59)/(6*H13))</f>
        <v>2.7423539861317496</v>
      </c>
      <c r="H59" s="41">
        <f ca="1">IF(A59="","",(I13-C59)/(3*H13))</f>
        <v>2.9317069994598701</v>
      </c>
      <c r="I59" s="41">
        <f ca="1">IF(A59="","",(B59-I13)/(3*H13))</f>
        <v>2.5530009728036287</v>
      </c>
      <c r="J59" s="35">
        <f ca="1">IF(A59="","",MIN(H59:I59))</f>
        <v>2.5530009728036287</v>
      </c>
      <c r="K59" s="42">
        <f ca="1">IF(A59="","",(1-NORMDIST(I59*3,0,1,1))*1000000)</f>
        <v>9.3258734068513149E-9</v>
      </c>
      <c r="L59" s="41">
        <f ca="1">IF(A59="","",(1-NORMDIST(H59*3,0,1,1))*1000000)</f>
        <v>0</v>
      </c>
      <c r="M59" s="21">
        <f ca="1">IF(A59="","",(B59-F59)/H13)</f>
        <v>7.6590029184108861</v>
      </c>
      <c r="N59" s="21">
        <f ca="1">IF(A59="","",(F59-C59)/H13)</f>
        <v>8.7951209983796108</v>
      </c>
      <c r="O59" s="21" t="str">
        <f ca="1">IF(A59="","",IF(J59&gt;1.3,"PASSED","FAILED"))</f>
        <v>PASSED</v>
      </c>
      <c r="Q59" s="15"/>
      <c r="R59" s="15"/>
      <c r="S59" s="36"/>
      <c r="T59" s="36"/>
      <c r="U59" s="36"/>
      <c r="V59" s="36"/>
      <c r="W59" s="36"/>
      <c r="X59" s="36"/>
      <c r="Y59" s="36"/>
      <c r="Z59" s="36"/>
      <c r="AA59" s="19" t="str">
        <f t="shared" si="14"/>
        <v/>
      </c>
      <c r="AB59" s="20" t="str">
        <f t="shared" si="15"/>
        <v/>
      </c>
      <c r="AC59" s="35" t="str">
        <f t="shared" si="16"/>
        <v/>
      </c>
      <c r="AD59" s="22" t="str">
        <f t="shared" si="17"/>
        <v/>
      </c>
      <c r="AE59" s="19" t="str">
        <f t="shared" si="18"/>
        <v/>
      </c>
      <c r="AF59" s="21" t="str">
        <f t="shared" si="19"/>
        <v/>
      </c>
      <c r="AG59" s="21" t="str">
        <f t="shared" si="20"/>
        <v/>
      </c>
      <c r="AH59" s="21" t="str">
        <f t="shared" si="21"/>
        <v/>
      </c>
    </row>
    <row r="60" spans="1:34">
      <c r="A60" s="40">
        <f>IF(G14="","",G14)</f>
        <v>2</v>
      </c>
      <c r="B60" s="40">
        <f>IF(A60="","",$I$10)</f>
        <v>1060.5</v>
      </c>
      <c r="C60" s="40">
        <f>IF(A60="","",$I$11)</f>
        <v>1039.5</v>
      </c>
      <c r="D60" s="21">
        <f ca="1">IF(A60="","",I14+1.099*H14)</f>
        <v>1051.3142316146152</v>
      </c>
      <c r="E60" s="21">
        <f ca="1">IF(A60="","",I14-1.099*H14)</f>
        <v>1049.2007683853851</v>
      </c>
      <c r="F60" s="21">
        <f ca="1">I14</f>
        <v>1050.2575000000002</v>
      </c>
      <c r="G60" s="35">
        <f ca="1">IF(A60="","",(B60-C60)/(6*H14))</f>
        <v>3.6399970880035415</v>
      </c>
      <c r="H60" s="41">
        <f ca="1">IF(A60="","",(I14-C60)/(3*H14))</f>
        <v>3.7292636832570185</v>
      </c>
      <c r="I60" s="41">
        <f ca="1">IF(A60="","",(B60-I14)/(3*H14))</f>
        <v>3.5507304927500645</v>
      </c>
      <c r="J60" s="35">
        <f ca="1">IF(A60="","",MIN(H60:I60))</f>
        <v>3.5507304927500645</v>
      </c>
      <c r="K60" s="42">
        <f ca="1">IF(A60="","",(1-NORMDIST(I60*3,0,1,1))*1000000)</f>
        <v>0</v>
      </c>
      <c r="L60" s="41">
        <f ca="1">IF(A60="","",(1-NORMDIST(H60*3,0,1,1))*1000000)</f>
        <v>0</v>
      </c>
      <c r="M60" s="21">
        <f ca="1">IF(A60="","",(B60-F60)/H14)</f>
        <v>10.652191478250193</v>
      </c>
      <c r="N60" s="21">
        <f ca="1">IF(A60="","",(F60-C60)/H14)</f>
        <v>11.187791049771056</v>
      </c>
      <c r="O60" s="21" t="str">
        <f ca="1">IF(A60="","",IF(J60&gt;1.3,"PASSED","FAILED"))</f>
        <v>PASSED</v>
      </c>
      <c r="Q60" s="15"/>
      <c r="R60" s="15"/>
      <c r="S60" s="36"/>
      <c r="T60" s="36"/>
      <c r="U60" s="36"/>
      <c r="V60" s="36"/>
      <c r="W60" s="36"/>
      <c r="X60" s="36"/>
      <c r="Y60" s="36"/>
      <c r="Z60" s="36"/>
      <c r="AA60" s="19" t="str">
        <f t="shared" si="14"/>
        <v/>
      </c>
      <c r="AB60" s="20" t="str">
        <f t="shared" si="15"/>
        <v/>
      </c>
      <c r="AC60" s="35" t="str">
        <f t="shared" si="16"/>
        <v/>
      </c>
      <c r="AD60" s="22" t="str">
        <f t="shared" si="17"/>
        <v/>
      </c>
      <c r="AE60" s="19" t="str">
        <f t="shared" si="18"/>
        <v/>
      </c>
      <c r="AF60" s="21" t="str">
        <f t="shared" si="19"/>
        <v/>
      </c>
      <c r="AG60" s="21" t="str">
        <f t="shared" si="20"/>
        <v/>
      </c>
      <c r="AH60" s="21" t="str">
        <f t="shared" si="21"/>
        <v/>
      </c>
    </row>
    <row r="61" spans="1:34">
      <c r="A61" s="40" t="str">
        <f>IF(G15="","",G15)</f>
        <v/>
      </c>
      <c r="B61" s="40" t="str">
        <f>IF(A61="","",$I$10)</f>
        <v/>
      </c>
      <c r="C61" s="40" t="str">
        <f>IF(A61="","",$I$11)</f>
        <v/>
      </c>
      <c r="D61" s="21" t="str">
        <f>IF(A61="","",I15+1.099*H15)</f>
        <v/>
      </c>
      <c r="E61" s="21" t="str">
        <f>IF(A61="","",I15-1.099*H15)</f>
        <v/>
      </c>
      <c r="F61" s="21" t="str">
        <f>I15</f>
        <v/>
      </c>
      <c r="G61" s="35" t="str">
        <f>IF(A61="","",(B61-C61)/(6*H15))</f>
        <v/>
      </c>
      <c r="H61" s="41" t="str">
        <f>IF(A61="","",(I15-C61)/(3*H15))</f>
        <v/>
      </c>
      <c r="I61" s="41" t="str">
        <f>IF(A61="","",(B61-I15)/(3*H15))</f>
        <v/>
      </c>
      <c r="J61" s="35" t="str">
        <f>IF(A61="","",MIN(H61:I61))</f>
        <v/>
      </c>
      <c r="K61" s="42" t="str">
        <f>IF(A61="","",(1-NORMDIST(I61*3,0,1,1))*1000000)</f>
        <v/>
      </c>
      <c r="L61" s="41" t="str">
        <f>IF(A61="","",(1-NORMDIST(H61*3,0,1,1))*1000000)</f>
        <v/>
      </c>
      <c r="M61" s="21" t="str">
        <f>IF(A61="","",(B61-F61)/H15)</f>
        <v/>
      </c>
      <c r="N61" s="21" t="str">
        <f>IF(A61="","",(F61-C61)/H15)</f>
        <v/>
      </c>
      <c r="O61" s="21" t="str">
        <f>IF(A61="","",IF(J61&gt;1.3,"PASSED","FAILED"))</f>
        <v/>
      </c>
      <c r="Q61" s="15"/>
      <c r="R61" s="15"/>
      <c r="S61" s="36"/>
      <c r="T61" s="36"/>
      <c r="U61" s="36"/>
      <c r="V61" s="36"/>
      <c r="W61" s="36"/>
      <c r="X61" s="36"/>
      <c r="Y61" s="36"/>
      <c r="Z61" s="36"/>
      <c r="AA61" s="19" t="str">
        <f t="shared" si="14"/>
        <v/>
      </c>
      <c r="AB61" s="20" t="str">
        <f t="shared" si="15"/>
        <v/>
      </c>
      <c r="AC61" s="35" t="str">
        <f t="shared" si="16"/>
        <v/>
      </c>
      <c r="AD61" s="22" t="str">
        <f t="shared" si="17"/>
        <v/>
      </c>
      <c r="AE61" s="19" t="str">
        <f t="shared" si="18"/>
        <v/>
      </c>
      <c r="AF61" s="21" t="str">
        <f t="shared" si="19"/>
        <v/>
      </c>
      <c r="AG61" s="21" t="str">
        <f t="shared" si="20"/>
        <v/>
      </c>
      <c r="AH61" s="21" t="str">
        <f t="shared" si="21"/>
        <v/>
      </c>
    </row>
    <row r="62" spans="1:34">
      <c r="Q62" s="15"/>
      <c r="R62" s="15"/>
      <c r="S62" s="36"/>
      <c r="T62" s="36"/>
      <c r="U62" s="36"/>
      <c r="V62" s="36"/>
      <c r="W62" s="36"/>
      <c r="X62" s="36"/>
      <c r="Y62" s="36"/>
      <c r="Z62" s="36"/>
      <c r="AA62" s="19" t="str">
        <f t="shared" si="14"/>
        <v/>
      </c>
      <c r="AB62" s="20" t="str">
        <f t="shared" si="15"/>
        <v/>
      </c>
      <c r="AC62" s="35" t="str">
        <f t="shared" si="16"/>
        <v/>
      </c>
      <c r="AD62" s="22" t="str">
        <f t="shared" si="17"/>
        <v/>
      </c>
      <c r="AE62" s="19" t="str">
        <f t="shared" si="18"/>
        <v/>
      </c>
      <c r="AF62" s="21" t="str">
        <f t="shared" si="19"/>
        <v/>
      </c>
      <c r="AG62" s="21" t="str">
        <f t="shared" si="20"/>
        <v/>
      </c>
      <c r="AH62" s="21" t="str">
        <f t="shared" si="21"/>
        <v/>
      </c>
    </row>
    <row r="63" spans="1:34">
      <c r="Q63" s="15"/>
      <c r="R63" s="15"/>
      <c r="S63" s="36"/>
      <c r="T63" s="36"/>
      <c r="U63" s="36"/>
      <c r="V63" s="36"/>
      <c r="W63" s="36"/>
      <c r="X63" s="36"/>
      <c r="Y63" s="36"/>
      <c r="Z63" s="36"/>
      <c r="AA63" s="19" t="str">
        <f t="shared" si="14"/>
        <v/>
      </c>
      <c r="AB63" s="20" t="str">
        <f t="shared" si="15"/>
        <v/>
      </c>
      <c r="AC63" s="35" t="str">
        <f t="shared" si="16"/>
        <v/>
      </c>
      <c r="AD63" s="22" t="str">
        <f t="shared" si="17"/>
        <v/>
      </c>
      <c r="AE63" s="19" t="str">
        <f t="shared" si="18"/>
        <v/>
      </c>
      <c r="AF63" s="21" t="str">
        <f t="shared" si="19"/>
        <v/>
      </c>
      <c r="AG63" s="21" t="str">
        <f t="shared" si="20"/>
        <v/>
      </c>
      <c r="AH63" s="21" t="str">
        <f t="shared" si="21"/>
        <v/>
      </c>
    </row>
    <row r="64" spans="1:34">
      <c r="G64" s="43"/>
      <c r="H64" s="43"/>
      <c r="I64" s="43"/>
      <c r="J64" s="43"/>
      <c r="Q64" s="15"/>
      <c r="R64" s="15"/>
      <c r="S64" s="36"/>
      <c r="T64" s="36"/>
      <c r="U64" s="36"/>
      <c r="V64" s="36"/>
      <c r="W64" s="36"/>
      <c r="X64" s="36"/>
      <c r="Y64" s="36"/>
      <c r="Z64" s="36"/>
      <c r="AA64" s="19" t="str">
        <f t="shared" si="14"/>
        <v/>
      </c>
      <c r="AB64" s="20" t="str">
        <f t="shared" si="15"/>
        <v/>
      </c>
      <c r="AC64" s="35" t="str">
        <f t="shared" si="16"/>
        <v/>
      </c>
      <c r="AD64" s="22" t="str">
        <f t="shared" si="17"/>
        <v/>
      </c>
      <c r="AE64" s="19" t="str">
        <f t="shared" si="18"/>
        <v/>
      </c>
      <c r="AF64" s="21" t="str">
        <f t="shared" si="19"/>
        <v/>
      </c>
      <c r="AG64" s="21" t="str">
        <f t="shared" si="20"/>
        <v/>
      </c>
      <c r="AH64" s="21" t="str">
        <f t="shared" si="21"/>
        <v/>
      </c>
    </row>
    <row r="65" spans="7:34">
      <c r="G65" s="43"/>
      <c r="H65" s="43"/>
      <c r="I65" s="43"/>
      <c r="J65" s="43"/>
      <c r="Q65" s="15"/>
      <c r="R65" s="15"/>
      <c r="S65" s="36"/>
      <c r="T65" s="36"/>
      <c r="U65" s="36"/>
      <c r="V65" s="36"/>
      <c r="W65" s="36"/>
      <c r="X65" s="36"/>
      <c r="Y65" s="36"/>
      <c r="Z65" s="36"/>
      <c r="AA65" s="19" t="str">
        <f t="shared" si="14"/>
        <v/>
      </c>
      <c r="AB65" s="20" t="str">
        <f t="shared" si="15"/>
        <v/>
      </c>
      <c r="AC65" s="35" t="str">
        <f t="shared" si="16"/>
        <v/>
      </c>
      <c r="AD65" s="22" t="str">
        <f t="shared" si="17"/>
        <v/>
      </c>
      <c r="AE65" s="19" t="str">
        <f t="shared" si="18"/>
        <v/>
      </c>
      <c r="AF65" s="21" t="str">
        <f t="shared" si="19"/>
        <v/>
      </c>
      <c r="AG65" s="21" t="str">
        <f t="shared" si="20"/>
        <v/>
      </c>
      <c r="AH65" s="21" t="str">
        <f t="shared" si="21"/>
        <v/>
      </c>
    </row>
    <row r="66" spans="7:34">
      <c r="G66" s="43"/>
      <c r="H66" s="43"/>
      <c r="I66" s="43"/>
      <c r="J66" s="43"/>
      <c r="Q66" s="15"/>
      <c r="R66" s="15"/>
      <c r="S66" s="36"/>
      <c r="T66" s="36"/>
      <c r="U66" s="36"/>
      <c r="V66" s="36"/>
      <c r="W66" s="36"/>
      <c r="X66" s="36"/>
      <c r="Y66" s="36"/>
      <c r="Z66" s="36"/>
      <c r="AA66" s="19" t="str">
        <f t="shared" si="14"/>
        <v/>
      </c>
      <c r="AB66" s="20" t="str">
        <f t="shared" si="15"/>
        <v/>
      </c>
      <c r="AC66" s="35" t="str">
        <f t="shared" si="16"/>
        <v/>
      </c>
      <c r="AD66" s="22" t="str">
        <f t="shared" si="17"/>
        <v/>
      </c>
      <c r="AE66" s="19" t="str">
        <f t="shared" si="18"/>
        <v/>
      </c>
      <c r="AF66" s="21" t="str">
        <f t="shared" si="19"/>
        <v/>
      </c>
      <c r="AG66" s="21" t="str">
        <f t="shared" si="20"/>
        <v/>
      </c>
      <c r="AH66" s="21" t="str">
        <f t="shared" si="21"/>
        <v/>
      </c>
    </row>
    <row r="67" spans="7:34">
      <c r="Q67" s="15"/>
      <c r="R67" s="15"/>
      <c r="S67" s="36"/>
      <c r="T67" s="36"/>
      <c r="U67" s="36"/>
      <c r="V67" s="36"/>
      <c r="W67" s="36"/>
      <c r="X67" s="36"/>
      <c r="Y67" s="36"/>
      <c r="Z67" s="36"/>
      <c r="AA67" s="19" t="str">
        <f t="shared" si="14"/>
        <v/>
      </c>
      <c r="AB67" s="20" t="str">
        <f t="shared" si="15"/>
        <v/>
      </c>
      <c r="AC67" s="35" t="str">
        <f t="shared" si="16"/>
        <v/>
      </c>
      <c r="AD67" s="22" t="str">
        <f t="shared" si="17"/>
        <v/>
      </c>
      <c r="AE67" s="19" t="str">
        <f t="shared" si="18"/>
        <v/>
      </c>
      <c r="AF67" s="21" t="str">
        <f t="shared" si="19"/>
        <v/>
      </c>
      <c r="AG67" s="21" t="str">
        <f t="shared" si="20"/>
        <v/>
      </c>
      <c r="AH67" s="21" t="str">
        <f t="shared" si="21"/>
        <v/>
      </c>
    </row>
    <row r="68" spans="7:34">
      <c r="Q68" s="15"/>
      <c r="R68" s="15"/>
      <c r="S68" s="36"/>
      <c r="T68" s="36"/>
      <c r="U68" s="36"/>
      <c r="V68" s="36"/>
      <c r="W68" s="36"/>
      <c r="X68" s="36"/>
      <c r="Y68" s="36"/>
      <c r="Z68" s="36"/>
      <c r="AA68" s="19" t="str">
        <f t="shared" si="14"/>
        <v/>
      </c>
      <c r="AB68" s="20" t="str">
        <f t="shared" si="15"/>
        <v/>
      </c>
      <c r="AC68" s="35" t="str">
        <f t="shared" si="16"/>
        <v/>
      </c>
      <c r="AD68" s="22" t="str">
        <f t="shared" si="17"/>
        <v/>
      </c>
      <c r="AE68" s="19" t="str">
        <f t="shared" si="18"/>
        <v/>
      </c>
      <c r="AF68" s="21" t="str">
        <f t="shared" si="19"/>
        <v/>
      </c>
      <c r="AG68" s="21" t="str">
        <f t="shared" si="20"/>
        <v/>
      </c>
      <c r="AH68" s="21" t="str">
        <f t="shared" si="21"/>
        <v/>
      </c>
    </row>
    <row r="69" spans="7:34">
      <c r="Q69" s="15"/>
      <c r="R69" s="15"/>
      <c r="S69" s="36"/>
      <c r="T69" s="36"/>
      <c r="U69" s="36"/>
      <c r="V69" s="36"/>
      <c r="W69" s="36"/>
      <c r="X69" s="36"/>
      <c r="Y69" s="36"/>
      <c r="Z69" s="36"/>
      <c r="AA69" s="19" t="str">
        <f t="shared" si="14"/>
        <v/>
      </c>
      <c r="AB69" s="20" t="str">
        <f t="shared" si="15"/>
        <v/>
      </c>
      <c r="AC69" s="35" t="str">
        <f t="shared" si="16"/>
        <v/>
      </c>
      <c r="AD69" s="22" t="str">
        <f t="shared" si="17"/>
        <v/>
      </c>
      <c r="AE69" s="19" t="str">
        <f t="shared" si="18"/>
        <v/>
      </c>
      <c r="AF69" s="21" t="str">
        <f t="shared" si="19"/>
        <v/>
      </c>
      <c r="AG69" s="21" t="str">
        <f t="shared" si="20"/>
        <v/>
      </c>
      <c r="AH69" s="21" t="str">
        <f t="shared" si="21"/>
        <v/>
      </c>
    </row>
    <row r="70" spans="7:34">
      <c r="Q70" s="15"/>
      <c r="R70" s="15"/>
      <c r="S70" s="36"/>
      <c r="T70" s="36"/>
      <c r="U70" s="36"/>
      <c r="V70" s="36"/>
      <c r="W70" s="36"/>
      <c r="X70" s="36"/>
      <c r="Y70" s="36"/>
      <c r="Z70" s="36"/>
      <c r="AA70" s="19" t="str">
        <f t="shared" si="14"/>
        <v/>
      </c>
      <c r="AB70" s="20" t="str">
        <f t="shared" si="15"/>
        <v/>
      </c>
      <c r="AC70" s="35" t="str">
        <f t="shared" si="16"/>
        <v/>
      </c>
      <c r="AD70" s="22" t="str">
        <f t="shared" si="17"/>
        <v/>
      </c>
      <c r="AE70" s="19" t="str">
        <f t="shared" si="18"/>
        <v/>
      </c>
      <c r="AF70" s="21" t="str">
        <f t="shared" si="19"/>
        <v/>
      </c>
      <c r="AG70" s="21" t="str">
        <f t="shared" si="20"/>
        <v/>
      </c>
      <c r="AH70" s="21" t="str">
        <f t="shared" si="21"/>
        <v/>
      </c>
    </row>
    <row r="71" spans="7:34">
      <c r="Q71" s="15"/>
      <c r="R71" s="15"/>
      <c r="S71" s="36"/>
      <c r="T71" s="36"/>
      <c r="U71" s="36"/>
      <c r="V71" s="36"/>
      <c r="W71" s="36"/>
      <c r="X71" s="36"/>
      <c r="Y71" s="36"/>
      <c r="Z71" s="36"/>
      <c r="AA71" s="19" t="str">
        <f t="shared" ref="AA71:AA100" si="22">IF(S71="","",AVERAGE(S71:Z71))</f>
        <v/>
      </c>
      <c r="AB71" s="20" t="str">
        <f t="shared" ref="AB71:AB100" si="23">IF(S71="","",AVERAGE(TB))</f>
        <v/>
      </c>
      <c r="AC71" s="35" t="str">
        <f t="shared" ref="AC71:AC100" si="24">IF(S71="","",$I$9)</f>
        <v/>
      </c>
      <c r="AD71" s="22" t="str">
        <f t="shared" ref="AD71:AD100" si="25">IF(S71="","",IF(((AA71-AC71)/AC71)&gt;0.015, "TB CAO",IF(AA71&gt;AC71,"ĐẠT","KHÔNG ĐẠT")))</f>
        <v/>
      </c>
      <c r="AE71" s="19" t="str">
        <f t="shared" ref="AE71:AE100" si="26">IF(S71="","",STDEV(S))</f>
        <v/>
      </c>
      <c r="AF71" s="21" t="str">
        <f t="shared" ref="AF71:AF100" si="27">IF(S71="","",AB71+1.099*AE71)</f>
        <v/>
      </c>
      <c r="AG71" s="21" t="str">
        <f t="shared" ref="AG71:AG100" si="28">IF(S71="","",AB71-1.099*AE71)</f>
        <v/>
      </c>
      <c r="AH71" s="21" t="str">
        <f t="shared" ref="AH71:AH100" si="29">IF(S71="","",STDEV(S71:Z71))</f>
        <v/>
      </c>
    </row>
    <row r="72" spans="7:34">
      <c r="Q72" s="15"/>
      <c r="R72" s="15"/>
      <c r="S72" s="36"/>
      <c r="T72" s="36"/>
      <c r="U72" s="36"/>
      <c r="V72" s="36"/>
      <c r="W72" s="36"/>
      <c r="X72" s="36"/>
      <c r="Y72" s="36"/>
      <c r="Z72" s="36"/>
      <c r="AA72" s="19" t="str">
        <f t="shared" si="22"/>
        <v/>
      </c>
      <c r="AB72" s="20" t="str">
        <f t="shared" si="23"/>
        <v/>
      </c>
      <c r="AC72" s="35" t="str">
        <f t="shared" si="24"/>
        <v/>
      </c>
      <c r="AD72" s="22" t="str">
        <f t="shared" si="25"/>
        <v/>
      </c>
      <c r="AE72" s="19" t="str">
        <f t="shared" si="26"/>
        <v/>
      </c>
      <c r="AF72" s="21" t="str">
        <f t="shared" si="27"/>
        <v/>
      </c>
      <c r="AG72" s="21" t="str">
        <f t="shared" si="28"/>
        <v/>
      </c>
      <c r="AH72" s="21" t="str">
        <f t="shared" si="29"/>
        <v/>
      </c>
    </row>
    <row r="73" spans="7:34">
      <c r="Q73" s="15"/>
      <c r="R73" s="15"/>
      <c r="S73" s="36"/>
      <c r="T73" s="36"/>
      <c r="U73" s="36"/>
      <c r="V73" s="36"/>
      <c r="W73" s="36"/>
      <c r="X73" s="36"/>
      <c r="Y73" s="36"/>
      <c r="Z73" s="36"/>
      <c r="AA73" s="19" t="str">
        <f t="shared" si="22"/>
        <v/>
      </c>
      <c r="AB73" s="20" t="str">
        <f t="shared" si="23"/>
        <v/>
      </c>
      <c r="AC73" s="35" t="str">
        <f t="shared" si="24"/>
        <v/>
      </c>
      <c r="AD73" s="22" t="str">
        <f t="shared" si="25"/>
        <v/>
      </c>
      <c r="AE73" s="19" t="str">
        <f t="shared" si="26"/>
        <v/>
      </c>
      <c r="AF73" s="21" t="str">
        <f t="shared" si="27"/>
        <v/>
      </c>
      <c r="AG73" s="21" t="str">
        <f t="shared" si="28"/>
        <v/>
      </c>
      <c r="AH73" s="21" t="str">
        <f t="shared" si="29"/>
        <v/>
      </c>
    </row>
    <row r="74" spans="7:34">
      <c r="Q74" s="15"/>
      <c r="R74" s="15"/>
      <c r="S74" s="36"/>
      <c r="T74" s="36"/>
      <c r="U74" s="36"/>
      <c r="V74" s="36"/>
      <c r="W74" s="36"/>
      <c r="X74" s="36"/>
      <c r="Y74" s="36"/>
      <c r="Z74" s="36"/>
      <c r="AA74" s="19" t="str">
        <f t="shared" si="22"/>
        <v/>
      </c>
      <c r="AB74" s="20" t="str">
        <f t="shared" si="23"/>
        <v/>
      </c>
      <c r="AC74" s="35" t="str">
        <f t="shared" si="24"/>
        <v/>
      </c>
      <c r="AD74" s="22" t="str">
        <f t="shared" si="25"/>
        <v/>
      </c>
      <c r="AE74" s="19" t="str">
        <f t="shared" si="26"/>
        <v/>
      </c>
      <c r="AF74" s="21" t="str">
        <f t="shared" si="27"/>
        <v/>
      </c>
      <c r="AG74" s="21" t="str">
        <f t="shared" si="28"/>
        <v/>
      </c>
      <c r="AH74" s="21" t="str">
        <f t="shared" si="29"/>
        <v/>
      </c>
    </row>
    <row r="75" spans="7:34">
      <c r="Q75" s="15"/>
      <c r="R75" s="15"/>
      <c r="S75" s="36"/>
      <c r="T75" s="36"/>
      <c r="U75" s="36"/>
      <c r="V75" s="36"/>
      <c r="W75" s="36"/>
      <c r="X75" s="36"/>
      <c r="Y75" s="36"/>
      <c r="Z75" s="36"/>
      <c r="AA75" s="19" t="str">
        <f t="shared" si="22"/>
        <v/>
      </c>
      <c r="AB75" s="20" t="str">
        <f t="shared" si="23"/>
        <v/>
      </c>
      <c r="AC75" s="35" t="str">
        <f t="shared" si="24"/>
        <v/>
      </c>
      <c r="AD75" s="22" t="str">
        <f t="shared" si="25"/>
        <v/>
      </c>
      <c r="AE75" s="19" t="str">
        <f t="shared" si="26"/>
        <v/>
      </c>
      <c r="AF75" s="21" t="str">
        <f t="shared" si="27"/>
        <v/>
      </c>
      <c r="AG75" s="21" t="str">
        <f t="shared" si="28"/>
        <v/>
      </c>
      <c r="AH75" s="21" t="str">
        <f t="shared" si="29"/>
        <v/>
      </c>
    </row>
    <row r="76" spans="7:34">
      <c r="Q76" s="15"/>
      <c r="R76" s="15"/>
      <c r="S76" s="36"/>
      <c r="T76" s="36"/>
      <c r="U76" s="36"/>
      <c r="V76" s="36"/>
      <c r="W76" s="36"/>
      <c r="X76" s="36"/>
      <c r="Y76" s="36"/>
      <c r="Z76" s="36"/>
      <c r="AA76" s="19" t="str">
        <f t="shared" si="22"/>
        <v/>
      </c>
      <c r="AB76" s="20" t="str">
        <f t="shared" si="23"/>
        <v/>
      </c>
      <c r="AC76" s="35" t="str">
        <f t="shared" si="24"/>
        <v/>
      </c>
      <c r="AD76" s="22" t="str">
        <f t="shared" si="25"/>
        <v/>
      </c>
      <c r="AE76" s="19" t="str">
        <f t="shared" si="26"/>
        <v/>
      </c>
      <c r="AF76" s="21" t="str">
        <f t="shared" si="27"/>
        <v/>
      </c>
      <c r="AG76" s="21" t="str">
        <f t="shared" si="28"/>
        <v/>
      </c>
      <c r="AH76" s="21" t="str">
        <f t="shared" si="29"/>
        <v/>
      </c>
    </row>
    <row r="77" spans="7:34">
      <c r="Q77" s="15"/>
      <c r="R77" s="15"/>
      <c r="S77" s="36"/>
      <c r="T77" s="36"/>
      <c r="U77" s="36"/>
      <c r="V77" s="36"/>
      <c r="W77" s="36"/>
      <c r="X77" s="36"/>
      <c r="Y77" s="36"/>
      <c r="Z77" s="36"/>
      <c r="AA77" s="19" t="str">
        <f t="shared" si="22"/>
        <v/>
      </c>
      <c r="AB77" s="20" t="str">
        <f t="shared" si="23"/>
        <v/>
      </c>
      <c r="AC77" s="35" t="str">
        <f t="shared" si="24"/>
        <v/>
      </c>
      <c r="AD77" s="22" t="str">
        <f t="shared" si="25"/>
        <v/>
      </c>
      <c r="AE77" s="19" t="str">
        <f t="shared" si="26"/>
        <v/>
      </c>
      <c r="AF77" s="21" t="str">
        <f t="shared" si="27"/>
        <v/>
      </c>
      <c r="AG77" s="21" t="str">
        <f t="shared" si="28"/>
        <v/>
      </c>
      <c r="AH77" s="21" t="str">
        <f t="shared" si="29"/>
        <v/>
      </c>
    </row>
    <row r="78" spans="7:34">
      <c r="Q78" s="15"/>
      <c r="R78" s="15"/>
      <c r="S78" s="36"/>
      <c r="T78" s="36"/>
      <c r="U78" s="36"/>
      <c r="V78" s="36"/>
      <c r="W78" s="36"/>
      <c r="X78" s="36"/>
      <c r="Y78" s="36"/>
      <c r="Z78" s="36"/>
      <c r="AA78" s="19" t="str">
        <f t="shared" si="22"/>
        <v/>
      </c>
      <c r="AB78" s="20" t="str">
        <f t="shared" si="23"/>
        <v/>
      </c>
      <c r="AC78" s="35" t="str">
        <f t="shared" si="24"/>
        <v/>
      </c>
      <c r="AD78" s="22" t="str">
        <f t="shared" si="25"/>
        <v/>
      </c>
      <c r="AE78" s="19" t="str">
        <f t="shared" si="26"/>
        <v/>
      </c>
      <c r="AF78" s="21" t="str">
        <f t="shared" si="27"/>
        <v/>
      </c>
      <c r="AG78" s="21" t="str">
        <f t="shared" si="28"/>
        <v/>
      </c>
      <c r="AH78" s="21" t="str">
        <f t="shared" si="29"/>
        <v/>
      </c>
    </row>
    <row r="79" spans="7:34">
      <c r="Q79" s="15"/>
      <c r="R79" s="15"/>
      <c r="S79" s="36"/>
      <c r="T79" s="36"/>
      <c r="U79" s="36"/>
      <c r="V79" s="36"/>
      <c r="W79" s="36"/>
      <c r="X79" s="36"/>
      <c r="Y79" s="36"/>
      <c r="Z79" s="36"/>
      <c r="AA79" s="19" t="str">
        <f t="shared" si="22"/>
        <v/>
      </c>
      <c r="AB79" s="20" t="str">
        <f t="shared" si="23"/>
        <v/>
      </c>
      <c r="AC79" s="35" t="str">
        <f t="shared" si="24"/>
        <v/>
      </c>
      <c r="AD79" s="22" t="str">
        <f t="shared" si="25"/>
        <v/>
      </c>
      <c r="AE79" s="19" t="str">
        <f t="shared" si="26"/>
        <v/>
      </c>
      <c r="AF79" s="21" t="str">
        <f t="shared" si="27"/>
        <v/>
      </c>
      <c r="AG79" s="21" t="str">
        <f t="shared" si="28"/>
        <v/>
      </c>
      <c r="AH79" s="21" t="str">
        <f t="shared" si="29"/>
        <v/>
      </c>
    </row>
    <row r="80" spans="7:34">
      <c r="Q80" s="15"/>
      <c r="R80" s="15"/>
      <c r="S80" s="36"/>
      <c r="T80" s="36"/>
      <c r="U80" s="36"/>
      <c r="V80" s="36"/>
      <c r="W80" s="36"/>
      <c r="X80" s="36"/>
      <c r="Y80" s="36"/>
      <c r="Z80" s="36"/>
      <c r="AA80" s="19" t="str">
        <f t="shared" si="22"/>
        <v/>
      </c>
      <c r="AB80" s="20" t="str">
        <f t="shared" si="23"/>
        <v/>
      </c>
      <c r="AC80" s="35" t="str">
        <f t="shared" si="24"/>
        <v/>
      </c>
      <c r="AD80" s="22" t="str">
        <f t="shared" si="25"/>
        <v/>
      </c>
      <c r="AE80" s="19" t="str">
        <f t="shared" si="26"/>
        <v/>
      </c>
      <c r="AF80" s="21" t="str">
        <f t="shared" si="27"/>
        <v/>
      </c>
      <c r="AG80" s="21" t="str">
        <f t="shared" si="28"/>
        <v/>
      </c>
      <c r="AH80" s="21" t="str">
        <f t="shared" si="29"/>
        <v/>
      </c>
    </row>
    <row r="81" spans="17:34">
      <c r="Q81" s="15"/>
      <c r="R81" s="15"/>
      <c r="S81" s="36"/>
      <c r="T81" s="36"/>
      <c r="U81" s="36"/>
      <c r="V81" s="36"/>
      <c r="W81" s="36"/>
      <c r="X81" s="36"/>
      <c r="Y81" s="36"/>
      <c r="Z81" s="36"/>
      <c r="AA81" s="19" t="str">
        <f t="shared" si="22"/>
        <v/>
      </c>
      <c r="AB81" s="20" t="str">
        <f t="shared" si="23"/>
        <v/>
      </c>
      <c r="AC81" s="35" t="str">
        <f t="shared" si="24"/>
        <v/>
      </c>
      <c r="AD81" s="22" t="str">
        <f t="shared" si="25"/>
        <v/>
      </c>
      <c r="AE81" s="19" t="str">
        <f t="shared" si="26"/>
        <v/>
      </c>
      <c r="AF81" s="21" t="str">
        <f t="shared" si="27"/>
        <v/>
      </c>
      <c r="AG81" s="21" t="str">
        <f t="shared" si="28"/>
        <v/>
      </c>
      <c r="AH81" s="21" t="str">
        <f t="shared" si="29"/>
        <v/>
      </c>
    </row>
    <row r="82" spans="17:34">
      <c r="Q82" s="15"/>
      <c r="R82" s="15"/>
      <c r="S82" s="36"/>
      <c r="T82" s="36"/>
      <c r="U82" s="36"/>
      <c r="V82" s="36"/>
      <c r="W82" s="36"/>
      <c r="X82" s="36"/>
      <c r="Y82" s="36"/>
      <c r="Z82" s="36"/>
      <c r="AA82" s="19" t="str">
        <f t="shared" si="22"/>
        <v/>
      </c>
      <c r="AB82" s="20" t="str">
        <f t="shared" si="23"/>
        <v/>
      </c>
      <c r="AC82" s="35" t="str">
        <f t="shared" si="24"/>
        <v/>
      </c>
      <c r="AD82" s="22" t="str">
        <f t="shared" si="25"/>
        <v/>
      </c>
      <c r="AE82" s="19" t="str">
        <f t="shared" si="26"/>
        <v/>
      </c>
      <c r="AF82" s="21" t="str">
        <f t="shared" si="27"/>
        <v/>
      </c>
      <c r="AG82" s="21" t="str">
        <f t="shared" si="28"/>
        <v/>
      </c>
      <c r="AH82" s="21" t="str">
        <f t="shared" si="29"/>
        <v/>
      </c>
    </row>
    <row r="83" spans="17:34">
      <c r="Q83" s="15"/>
      <c r="R83" s="15"/>
      <c r="S83" s="36"/>
      <c r="T83" s="36"/>
      <c r="U83" s="36"/>
      <c r="V83" s="36"/>
      <c r="W83" s="36"/>
      <c r="X83" s="36"/>
      <c r="Y83" s="36"/>
      <c r="Z83" s="36"/>
      <c r="AA83" s="19" t="str">
        <f t="shared" si="22"/>
        <v/>
      </c>
      <c r="AB83" s="20" t="str">
        <f t="shared" si="23"/>
        <v/>
      </c>
      <c r="AC83" s="35" t="str">
        <f t="shared" si="24"/>
        <v/>
      </c>
      <c r="AD83" s="22" t="str">
        <f t="shared" si="25"/>
        <v/>
      </c>
      <c r="AE83" s="19" t="str">
        <f t="shared" si="26"/>
        <v/>
      </c>
      <c r="AF83" s="21" t="str">
        <f t="shared" si="27"/>
        <v/>
      </c>
      <c r="AG83" s="21" t="str">
        <f t="shared" si="28"/>
        <v/>
      </c>
      <c r="AH83" s="21" t="str">
        <f t="shared" si="29"/>
        <v/>
      </c>
    </row>
    <row r="84" spans="17:34">
      <c r="Q84" s="15"/>
      <c r="R84" s="15"/>
      <c r="S84" s="36"/>
      <c r="T84" s="36"/>
      <c r="U84" s="36"/>
      <c r="V84" s="36"/>
      <c r="W84" s="36"/>
      <c r="X84" s="36"/>
      <c r="Y84" s="36"/>
      <c r="Z84" s="36"/>
      <c r="AA84" s="19" t="str">
        <f t="shared" si="22"/>
        <v/>
      </c>
      <c r="AB84" s="20" t="str">
        <f t="shared" si="23"/>
        <v/>
      </c>
      <c r="AC84" s="35" t="str">
        <f t="shared" si="24"/>
        <v/>
      </c>
      <c r="AD84" s="22" t="str">
        <f t="shared" si="25"/>
        <v/>
      </c>
      <c r="AE84" s="19" t="str">
        <f t="shared" si="26"/>
        <v/>
      </c>
      <c r="AF84" s="21" t="str">
        <f t="shared" si="27"/>
        <v/>
      </c>
      <c r="AG84" s="21" t="str">
        <f t="shared" si="28"/>
        <v/>
      </c>
      <c r="AH84" s="21" t="str">
        <f t="shared" si="29"/>
        <v/>
      </c>
    </row>
    <row r="85" spans="17:34">
      <c r="Q85" s="15"/>
      <c r="R85" s="15"/>
      <c r="S85" s="36"/>
      <c r="T85" s="36"/>
      <c r="U85" s="36"/>
      <c r="V85" s="36"/>
      <c r="W85" s="36"/>
      <c r="X85" s="36"/>
      <c r="Y85" s="36"/>
      <c r="Z85" s="36"/>
      <c r="AA85" s="19" t="str">
        <f t="shared" si="22"/>
        <v/>
      </c>
      <c r="AB85" s="20" t="str">
        <f t="shared" si="23"/>
        <v/>
      </c>
      <c r="AC85" s="35" t="str">
        <f t="shared" si="24"/>
        <v/>
      </c>
      <c r="AD85" s="22" t="str">
        <f t="shared" si="25"/>
        <v/>
      </c>
      <c r="AE85" s="19" t="str">
        <f t="shared" si="26"/>
        <v/>
      </c>
      <c r="AF85" s="21" t="str">
        <f t="shared" si="27"/>
        <v/>
      </c>
      <c r="AG85" s="21" t="str">
        <f t="shared" si="28"/>
        <v/>
      </c>
      <c r="AH85" s="21" t="str">
        <f t="shared" si="29"/>
        <v/>
      </c>
    </row>
    <row r="86" spans="17:34">
      <c r="Q86" s="15"/>
      <c r="R86" s="15"/>
      <c r="S86" s="36"/>
      <c r="T86" s="36"/>
      <c r="U86" s="36"/>
      <c r="V86" s="36"/>
      <c r="W86" s="36"/>
      <c r="X86" s="36"/>
      <c r="Y86" s="36"/>
      <c r="Z86" s="36"/>
      <c r="AA86" s="19" t="str">
        <f t="shared" si="22"/>
        <v/>
      </c>
      <c r="AB86" s="20" t="str">
        <f t="shared" si="23"/>
        <v/>
      </c>
      <c r="AC86" s="35" t="str">
        <f t="shared" si="24"/>
        <v/>
      </c>
      <c r="AD86" s="22" t="str">
        <f t="shared" si="25"/>
        <v/>
      </c>
      <c r="AE86" s="19" t="str">
        <f t="shared" si="26"/>
        <v/>
      </c>
      <c r="AF86" s="21" t="str">
        <f t="shared" si="27"/>
        <v/>
      </c>
      <c r="AG86" s="21" t="str">
        <f t="shared" si="28"/>
        <v/>
      </c>
      <c r="AH86" s="21" t="str">
        <f t="shared" si="29"/>
        <v/>
      </c>
    </row>
    <row r="87" spans="17:34">
      <c r="Q87" s="15"/>
      <c r="R87" s="15"/>
      <c r="S87" s="36"/>
      <c r="T87" s="36"/>
      <c r="U87" s="36"/>
      <c r="V87" s="36"/>
      <c r="W87" s="36"/>
      <c r="X87" s="36"/>
      <c r="Y87" s="36"/>
      <c r="Z87" s="36"/>
      <c r="AA87" s="19" t="str">
        <f t="shared" si="22"/>
        <v/>
      </c>
      <c r="AB87" s="20" t="str">
        <f t="shared" si="23"/>
        <v/>
      </c>
      <c r="AC87" s="35" t="str">
        <f t="shared" si="24"/>
        <v/>
      </c>
      <c r="AD87" s="22" t="str">
        <f t="shared" si="25"/>
        <v/>
      </c>
      <c r="AE87" s="19" t="str">
        <f t="shared" si="26"/>
        <v/>
      </c>
      <c r="AF87" s="21" t="str">
        <f t="shared" si="27"/>
        <v/>
      </c>
      <c r="AG87" s="21" t="str">
        <f t="shared" si="28"/>
        <v/>
      </c>
      <c r="AH87" s="21" t="str">
        <f t="shared" si="29"/>
        <v/>
      </c>
    </row>
    <row r="88" spans="17:34">
      <c r="Q88" s="15"/>
      <c r="R88" s="15"/>
      <c r="S88" s="36"/>
      <c r="T88" s="36"/>
      <c r="U88" s="36"/>
      <c r="V88" s="36"/>
      <c r="W88" s="36"/>
      <c r="X88" s="36"/>
      <c r="Y88" s="36"/>
      <c r="Z88" s="36"/>
      <c r="AA88" s="19" t="str">
        <f t="shared" si="22"/>
        <v/>
      </c>
      <c r="AB88" s="20" t="str">
        <f t="shared" si="23"/>
        <v/>
      </c>
      <c r="AC88" s="35" t="str">
        <f t="shared" si="24"/>
        <v/>
      </c>
      <c r="AD88" s="22" t="str">
        <f t="shared" si="25"/>
        <v/>
      </c>
      <c r="AE88" s="19" t="str">
        <f t="shared" si="26"/>
        <v/>
      </c>
      <c r="AF88" s="21" t="str">
        <f t="shared" si="27"/>
        <v/>
      </c>
      <c r="AG88" s="21" t="str">
        <f t="shared" si="28"/>
        <v/>
      </c>
      <c r="AH88" s="21" t="str">
        <f t="shared" si="29"/>
        <v/>
      </c>
    </row>
    <row r="89" spans="17:34">
      <c r="Q89" s="15"/>
      <c r="R89" s="15"/>
      <c r="S89" s="36"/>
      <c r="T89" s="36"/>
      <c r="U89" s="36"/>
      <c r="V89" s="36"/>
      <c r="W89" s="36"/>
      <c r="X89" s="36"/>
      <c r="Y89" s="36"/>
      <c r="Z89" s="36"/>
      <c r="AA89" s="19" t="str">
        <f t="shared" si="22"/>
        <v/>
      </c>
      <c r="AB89" s="20" t="str">
        <f t="shared" si="23"/>
        <v/>
      </c>
      <c r="AC89" s="35" t="str">
        <f t="shared" si="24"/>
        <v/>
      </c>
      <c r="AD89" s="22" t="str">
        <f t="shared" si="25"/>
        <v/>
      </c>
      <c r="AE89" s="19" t="str">
        <f t="shared" si="26"/>
        <v/>
      </c>
      <c r="AF89" s="21" t="str">
        <f t="shared" si="27"/>
        <v/>
      </c>
      <c r="AG89" s="21" t="str">
        <f t="shared" si="28"/>
        <v/>
      </c>
      <c r="AH89" s="21" t="str">
        <f t="shared" si="29"/>
        <v/>
      </c>
    </row>
    <row r="90" spans="17:34">
      <c r="Q90" s="15"/>
      <c r="R90" s="15"/>
      <c r="S90" s="36"/>
      <c r="T90" s="36"/>
      <c r="U90" s="36"/>
      <c r="V90" s="36"/>
      <c r="W90" s="36"/>
      <c r="X90" s="36"/>
      <c r="Y90" s="36"/>
      <c r="Z90" s="36"/>
      <c r="AA90" s="19" t="str">
        <f t="shared" si="22"/>
        <v/>
      </c>
      <c r="AB90" s="20" t="str">
        <f t="shared" si="23"/>
        <v/>
      </c>
      <c r="AC90" s="35" t="str">
        <f t="shared" si="24"/>
        <v/>
      </c>
      <c r="AD90" s="22" t="str">
        <f t="shared" si="25"/>
        <v/>
      </c>
      <c r="AE90" s="19" t="str">
        <f t="shared" si="26"/>
        <v/>
      </c>
      <c r="AF90" s="21" t="str">
        <f t="shared" si="27"/>
        <v/>
      </c>
      <c r="AG90" s="21" t="str">
        <f t="shared" si="28"/>
        <v/>
      </c>
      <c r="AH90" s="21" t="str">
        <f t="shared" si="29"/>
        <v/>
      </c>
    </row>
    <row r="91" spans="17:34">
      <c r="Q91" s="15"/>
      <c r="R91" s="15"/>
      <c r="S91" s="36"/>
      <c r="T91" s="36"/>
      <c r="U91" s="36"/>
      <c r="V91" s="36"/>
      <c r="W91" s="36"/>
      <c r="X91" s="36"/>
      <c r="Y91" s="36"/>
      <c r="Z91" s="36"/>
      <c r="AA91" s="19" t="str">
        <f t="shared" si="22"/>
        <v/>
      </c>
      <c r="AB91" s="20" t="str">
        <f t="shared" si="23"/>
        <v/>
      </c>
      <c r="AC91" s="35" t="str">
        <f t="shared" si="24"/>
        <v/>
      </c>
      <c r="AD91" s="22" t="str">
        <f t="shared" si="25"/>
        <v/>
      </c>
      <c r="AE91" s="19" t="str">
        <f t="shared" si="26"/>
        <v/>
      </c>
      <c r="AF91" s="21" t="str">
        <f t="shared" si="27"/>
        <v/>
      </c>
      <c r="AG91" s="21" t="str">
        <f t="shared" si="28"/>
        <v/>
      </c>
      <c r="AH91" s="21" t="str">
        <f t="shared" si="29"/>
        <v/>
      </c>
    </row>
    <row r="92" spans="17:34">
      <c r="Q92" s="15"/>
      <c r="R92" s="15"/>
      <c r="S92" s="36"/>
      <c r="T92" s="36"/>
      <c r="U92" s="36"/>
      <c r="V92" s="36"/>
      <c r="W92" s="36"/>
      <c r="X92" s="36"/>
      <c r="Y92" s="36"/>
      <c r="Z92" s="36"/>
      <c r="AA92" s="19" t="str">
        <f t="shared" si="22"/>
        <v/>
      </c>
      <c r="AB92" s="20" t="str">
        <f t="shared" si="23"/>
        <v/>
      </c>
      <c r="AC92" s="35" t="str">
        <f t="shared" si="24"/>
        <v/>
      </c>
      <c r="AD92" s="22" t="str">
        <f t="shared" si="25"/>
        <v/>
      </c>
      <c r="AE92" s="19" t="str">
        <f t="shared" si="26"/>
        <v/>
      </c>
      <c r="AF92" s="21" t="str">
        <f t="shared" si="27"/>
        <v/>
      </c>
      <c r="AG92" s="21" t="str">
        <f t="shared" si="28"/>
        <v/>
      </c>
      <c r="AH92" s="21" t="str">
        <f t="shared" si="29"/>
        <v/>
      </c>
    </row>
    <row r="93" spans="17:34">
      <c r="Q93" s="15"/>
      <c r="R93" s="15"/>
      <c r="S93" s="36"/>
      <c r="T93" s="36"/>
      <c r="U93" s="36"/>
      <c r="V93" s="36"/>
      <c r="W93" s="36"/>
      <c r="X93" s="36"/>
      <c r="Y93" s="36"/>
      <c r="Z93" s="36"/>
      <c r="AA93" s="19" t="str">
        <f t="shared" si="22"/>
        <v/>
      </c>
      <c r="AB93" s="20" t="str">
        <f t="shared" si="23"/>
        <v/>
      </c>
      <c r="AC93" s="35" t="str">
        <f t="shared" si="24"/>
        <v/>
      </c>
      <c r="AD93" s="22" t="str">
        <f t="shared" si="25"/>
        <v/>
      </c>
      <c r="AE93" s="19" t="str">
        <f t="shared" si="26"/>
        <v/>
      </c>
      <c r="AF93" s="21" t="str">
        <f t="shared" si="27"/>
        <v/>
      </c>
      <c r="AG93" s="21" t="str">
        <f t="shared" si="28"/>
        <v/>
      </c>
      <c r="AH93" s="21" t="str">
        <f t="shared" si="29"/>
        <v/>
      </c>
    </row>
    <row r="94" spans="17:34">
      <c r="Q94" s="15"/>
      <c r="R94" s="15"/>
      <c r="S94" s="36"/>
      <c r="T94" s="36"/>
      <c r="U94" s="36"/>
      <c r="V94" s="36"/>
      <c r="W94" s="36"/>
      <c r="X94" s="36"/>
      <c r="Y94" s="36"/>
      <c r="Z94" s="36"/>
      <c r="AA94" s="19" t="str">
        <f t="shared" si="22"/>
        <v/>
      </c>
      <c r="AB94" s="20" t="str">
        <f t="shared" si="23"/>
        <v/>
      </c>
      <c r="AC94" s="35" t="str">
        <f t="shared" si="24"/>
        <v/>
      </c>
      <c r="AD94" s="22" t="str">
        <f t="shared" si="25"/>
        <v/>
      </c>
      <c r="AE94" s="19" t="str">
        <f t="shared" si="26"/>
        <v/>
      </c>
      <c r="AF94" s="21" t="str">
        <f t="shared" si="27"/>
        <v/>
      </c>
      <c r="AG94" s="21" t="str">
        <f t="shared" si="28"/>
        <v/>
      </c>
      <c r="AH94" s="21" t="str">
        <f t="shared" si="29"/>
        <v/>
      </c>
    </row>
    <row r="95" spans="17:34">
      <c r="Q95" s="15"/>
      <c r="R95" s="15"/>
      <c r="S95" s="36"/>
      <c r="T95" s="36"/>
      <c r="U95" s="36"/>
      <c r="V95" s="36"/>
      <c r="W95" s="36"/>
      <c r="X95" s="36"/>
      <c r="Y95" s="36"/>
      <c r="Z95" s="36"/>
      <c r="AA95" s="19" t="str">
        <f t="shared" si="22"/>
        <v/>
      </c>
      <c r="AB95" s="20" t="str">
        <f t="shared" si="23"/>
        <v/>
      </c>
      <c r="AC95" s="35" t="str">
        <f t="shared" si="24"/>
        <v/>
      </c>
      <c r="AD95" s="22" t="str">
        <f t="shared" si="25"/>
        <v/>
      </c>
      <c r="AE95" s="19" t="str">
        <f t="shared" si="26"/>
        <v/>
      </c>
      <c r="AF95" s="21" t="str">
        <f t="shared" si="27"/>
        <v/>
      </c>
      <c r="AG95" s="21" t="str">
        <f t="shared" si="28"/>
        <v/>
      </c>
      <c r="AH95" s="21" t="str">
        <f t="shared" si="29"/>
        <v/>
      </c>
    </row>
    <row r="96" spans="17:34">
      <c r="Q96" s="15"/>
      <c r="R96" s="15"/>
      <c r="S96" s="36"/>
      <c r="T96" s="36"/>
      <c r="U96" s="36"/>
      <c r="V96" s="36"/>
      <c r="W96" s="36"/>
      <c r="X96" s="36"/>
      <c r="Y96" s="36"/>
      <c r="Z96" s="36"/>
      <c r="AA96" s="19" t="str">
        <f t="shared" si="22"/>
        <v/>
      </c>
      <c r="AB96" s="20" t="str">
        <f t="shared" si="23"/>
        <v/>
      </c>
      <c r="AC96" s="35" t="str">
        <f t="shared" si="24"/>
        <v/>
      </c>
      <c r="AD96" s="22" t="str">
        <f t="shared" si="25"/>
        <v/>
      </c>
      <c r="AE96" s="19" t="str">
        <f t="shared" si="26"/>
        <v/>
      </c>
      <c r="AF96" s="21" t="str">
        <f t="shared" si="27"/>
        <v/>
      </c>
      <c r="AG96" s="21" t="str">
        <f t="shared" si="28"/>
        <v/>
      </c>
      <c r="AH96" s="21" t="str">
        <f t="shared" si="29"/>
        <v/>
      </c>
    </row>
    <row r="97" spans="17:34">
      <c r="Q97" s="15"/>
      <c r="R97" s="15"/>
      <c r="S97" s="36"/>
      <c r="T97" s="36"/>
      <c r="U97" s="36"/>
      <c r="V97" s="36"/>
      <c r="W97" s="36"/>
      <c r="X97" s="36"/>
      <c r="Y97" s="36"/>
      <c r="Z97" s="36"/>
      <c r="AA97" s="19" t="str">
        <f t="shared" si="22"/>
        <v/>
      </c>
      <c r="AB97" s="20" t="str">
        <f t="shared" si="23"/>
        <v/>
      </c>
      <c r="AC97" s="35" t="str">
        <f t="shared" si="24"/>
        <v/>
      </c>
      <c r="AD97" s="22" t="str">
        <f t="shared" si="25"/>
        <v/>
      </c>
      <c r="AE97" s="19" t="str">
        <f t="shared" si="26"/>
        <v/>
      </c>
      <c r="AF97" s="21" t="str">
        <f t="shared" si="27"/>
        <v/>
      </c>
      <c r="AG97" s="21" t="str">
        <f t="shared" si="28"/>
        <v/>
      </c>
      <c r="AH97" s="21" t="str">
        <f t="shared" si="29"/>
        <v/>
      </c>
    </row>
    <row r="98" spans="17:34">
      <c r="Q98" s="15"/>
      <c r="R98" s="15"/>
      <c r="S98" s="36"/>
      <c r="T98" s="36"/>
      <c r="U98" s="36"/>
      <c r="V98" s="36"/>
      <c r="W98" s="36"/>
      <c r="X98" s="36"/>
      <c r="Y98" s="36"/>
      <c r="Z98" s="36"/>
      <c r="AA98" s="19" t="str">
        <f t="shared" si="22"/>
        <v/>
      </c>
      <c r="AB98" s="20" t="str">
        <f t="shared" si="23"/>
        <v/>
      </c>
      <c r="AC98" s="35" t="str">
        <f t="shared" si="24"/>
        <v/>
      </c>
      <c r="AD98" s="22" t="str">
        <f t="shared" si="25"/>
        <v/>
      </c>
      <c r="AE98" s="19" t="str">
        <f t="shared" si="26"/>
        <v/>
      </c>
      <c r="AF98" s="21" t="str">
        <f t="shared" si="27"/>
        <v/>
      </c>
      <c r="AG98" s="21" t="str">
        <f t="shared" si="28"/>
        <v/>
      </c>
      <c r="AH98" s="21" t="str">
        <f t="shared" si="29"/>
        <v/>
      </c>
    </row>
    <row r="99" spans="17:34">
      <c r="Q99" s="15"/>
      <c r="R99" s="15"/>
      <c r="S99" s="36"/>
      <c r="T99" s="36"/>
      <c r="U99" s="36"/>
      <c r="V99" s="36"/>
      <c r="W99" s="36"/>
      <c r="X99" s="36"/>
      <c r="Y99" s="36"/>
      <c r="Z99" s="36"/>
      <c r="AA99" s="19" t="str">
        <f t="shared" si="22"/>
        <v/>
      </c>
      <c r="AB99" s="20" t="str">
        <f t="shared" si="23"/>
        <v/>
      </c>
      <c r="AC99" s="35" t="str">
        <f t="shared" si="24"/>
        <v/>
      </c>
      <c r="AD99" s="22" t="str">
        <f t="shared" si="25"/>
        <v/>
      </c>
      <c r="AE99" s="19" t="str">
        <f t="shared" si="26"/>
        <v/>
      </c>
      <c r="AF99" s="21" t="str">
        <f t="shared" si="27"/>
        <v/>
      </c>
      <c r="AG99" s="21" t="str">
        <f t="shared" si="28"/>
        <v/>
      </c>
      <c r="AH99" s="21" t="str">
        <f t="shared" si="29"/>
        <v/>
      </c>
    </row>
    <row r="100" spans="17:34">
      <c r="Q100" s="15"/>
      <c r="R100" s="15"/>
      <c r="S100" s="36"/>
      <c r="T100" s="36"/>
      <c r="U100" s="36"/>
      <c r="V100" s="36"/>
      <c r="W100" s="36"/>
      <c r="X100" s="36"/>
      <c r="Y100" s="36"/>
      <c r="Z100" s="36"/>
      <c r="AA100" s="19" t="str">
        <f t="shared" si="22"/>
        <v/>
      </c>
      <c r="AB100" s="20" t="str">
        <f t="shared" si="23"/>
        <v/>
      </c>
      <c r="AC100" s="35" t="str">
        <f t="shared" si="24"/>
        <v/>
      </c>
      <c r="AD100" s="22" t="str">
        <f t="shared" si="25"/>
        <v/>
      </c>
      <c r="AE100" s="19" t="str">
        <f t="shared" si="26"/>
        <v/>
      </c>
      <c r="AF100" s="21" t="str">
        <f t="shared" si="27"/>
        <v/>
      </c>
      <c r="AG100" s="21" t="str">
        <f t="shared" si="28"/>
        <v/>
      </c>
      <c r="AH100" s="21" t="str">
        <f t="shared" si="29"/>
        <v/>
      </c>
    </row>
    <row r="101" spans="17:34">
      <c r="S101" s="44"/>
      <c r="AA101" s="2"/>
      <c r="AB101" s="2"/>
      <c r="AC101" s="2"/>
      <c r="AD101" s="2"/>
      <c r="AE101" s="2"/>
    </row>
    <row r="102" spans="17:34">
      <c r="S102" s="44"/>
    </row>
    <row r="103" spans="17:34">
      <c r="S103" s="44"/>
    </row>
    <row r="104" spans="17:34">
      <c r="S104" s="44"/>
    </row>
    <row r="105" spans="17:34">
      <c r="S105" s="44"/>
    </row>
  </sheetData>
  <sheetProtection sheet="1" objects="1" scenarios="1" selectLockedCells="1"/>
  <mergeCells count="9">
    <mergeCell ref="I5:J5"/>
    <mergeCell ref="K5:P6"/>
    <mergeCell ref="I6:J6"/>
    <mergeCell ref="I7:J7"/>
    <mergeCell ref="K7:P11"/>
    <mergeCell ref="I8:J8"/>
    <mergeCell ref="I9:J9"/>
    <mergeCell ref="I10:J10"/>
    <mergeCell ref="I11:J11"/>
  </mergeCells>
  <conditionalFormatting sqref="Q7:R23">
    <cfRule type="expression" dxfId="18" priority="1">
      <formula>MOD(ROW(),2)</formula>
    </cfRule>
  </conditionalFormatting>
  <conditionalFormatting sqref="Q25:AC100 AD7:AH100 R24:AC24">
    <cfRule type="expression" dxfId="17" priority="134">
      <formula>MOD(ROW(),2)</formula>
    </cfRule>
  </conditionalFormatting>
  <conditionalFormatting sqref="S7:Z11">
    <cfRule type="expression" dxfId="16" priority="6">
      <formula>MOD(ROW(),2)</formula>
    </cfRule>
    <cfRule type="cellIs" dxfId="15" priority="7" operator="equal">
      <formula>0</formula>
    </cfRule>
    <cfRule type="cellIs" dxfId="14" priority="8" operator="notBetween">
      <formula>$I$11</formula>
      <formula>$I$10</formula>
    </cfRule>
  </conditionalFormatting>
  <conditionalFormatting sqref="S12:Z12 S19:Z100">
    <cfRule type="cellIs" dxfId="13" priority="138" operator="equal">
      <formula>0</formula>
    </cfRule>
    <cfRule type="cellIs" dxfId="12" priority="139" operator="notBetween">
      <formula>$I$11</formula>
      <formula>$I$10</formula>
    </cfRule>
  </conditionalFormatting>
  <conditionalFormatting sqref="S13:Z18">
    <cfRule type="cellIs" dxfId="11" priority="65" operator="equal">
      <formula>0</formula>
    </cfRule>
    <cfRule type="cellIs" dxfId="10" priority="66" operator="notBetween">
      <formula>$I$11</formula>
      <formula>$I$10</formula>
    </cfRule>
    <cfRule type="expression" dxfId="9" priority="64">
      <formula>MOD(ROW(),2)</formula>
    </cfRule>
  </conditionalFormatting>
  <conditionalFormatting sqref="S7:AC23">
    <cfRule type="expression" dxfId="8" priority="5">
      <formula>MOD(ROW(),2)</formula>
    </cfRule>
  </conditionalFormatting>
  <conditionalFormatting sqref="W42:Z47 T79:T80 S106:S162">
    <cfRule type="cellIs" dxfId="7" priority="129" operator="equal">
      <formula>""</formula>
    </cfRule>
    <cfRule type="cellIs" dxfId="6" priority="130" operator="greaterThan">
      <formula>#REF!</formula>
    </cfRule>
    <cfRule type="cellIs" dxfId="5" priority="131" operator="lessThan">
      <formula>#REF!</formula>
    </cfRule>
    <cfRule type="cellIs" dxfId="4" priority="132" operator="equal">
      <formula>0</formula>
    </cfRule>
    <cfRule type="cellIs" dxfId="3" priority="133" operator="between">
      <formula>#REF!</formula>
      <formula>#REF!</formula>
    </cfRule>
  </conditionalFormatting>
  <conditionalFormatting sqref="AA7:AB100">
    <cfRule type="cellIs" dxfId="2" priority="140" operator="lessThan">
      <formula>$AC$7</formula>
    </cfRule>
  </conditionalFormatting>
  <conditionalFormatting sqref="AA7:AG11 S12:AG12 AA13:AG18 S19:AG23 Q24:AG100">
    <cfRule type="expression" dxfId="1" priority="136">
      <formula>MOD(ROW(),2)</formula>
    </cfRule>
  </conditionalFormatting>
  <conditionalFormatting sqref="AH7:AH100">
    <cfRule type="expression" dxfId="0" priority="142">
      <formula>MOD(ROW(),2)</formula>
    </cfRule>
  </conditionalFormatting>
  <pageMargins left="0" right="0" top="0" bottom="0" header="0.51180555555555496" footer="0.51180555555555496"/>
  <pageSetup firstPageNumber="0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F8F6D913FEA49AA53FFBAEAC05570" ma:contentTypeVersion="15" ma:contentTypeDescription="Create a new document." ma:contentTypeScope="" ma:versionID="0a6fc51ae599ec846db04a68420d1c1f">
  <xsd:schema xmlns:xsd="http://www.w3.org/2001/XMLSchema" xmlns:xs="http://www.w3.org/2001/XMLSchema" xmlns:p="http://schemas.microsoft.com/office/2006/metadata/properties" xmlns:ns2="83b0b84a-8c78-487e-aff0-f44849ec3c4e" xmlns:ns3="4cce5c2c-a493-4bf8-b63a-0b268b6d0865" targetNamespace="http://schemas.microsoft.com/office/2006/metadata/properties" ma:root="true" ma:fieldsID="0fd70ad42ba28390b4e5e63ce8e2663c" ns2:_="" ns3:_="">
    <xsd:import namespace="83b0b84a-8c78-487e-aff0-f44849ec3c4e"/>
    <xsd:import namespace="4cce5c2c-a493-4bf8-b63a-0b268b6d0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0b84a-8c78-487e-aff0-f44849ec3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e5c2c-a493-4bf8-b63a-0b268b6d08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f163ef4-10be-4547-8f16-c44ae28e7338}" ma:internalName="TaxCatchAll" ma:showField="CatchAllData" ma:web="4cce5c2c-a493-4bf8-b63a-0b268b6d0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b0b84a-8c78-487e-aff0-f44849ec3c4e">
      <Terms xmlns="http://schemas.microsoft.com/office/infopath/2007/PartnerControls"/>
    </lcf76f155ced4ddcb4097134ff3c332f>
    <TaxCatchAll xmlns="4cce5c2c-a493-4bf8-b63a-0b268b6d08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3A248-30B0-4479-9C49-CD9B80E1A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b0b84a-8c78-487e-aff0-f44849ec3c4e"/>
    <ds:schemaRef ds:uri="4cce5c2c-a493-4bf8-b63a-0b268b6d08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080CBB-9E6F-4897-B31D-B7B25A5D27E2}">
  <ds:schemaRefs>
    <ds:schemaRef ds:uri="http://schemas.microsoft.com/office/2006/metadata/properties"/>
    <ds:schemaRef ds:uri="http://schemas.microsoft.com/office/infopath/2007/PartnerControls"/>
    <ds:schemaRef ds:uri="83b0b84a-8c78-487e-aff0-f44849ec3c4e"/>
    <ds:schemaRef ds:uri="4cce5c2c-a493-4bf8-b63a-0b268b6d0865"/>
  </ds:schemaRefs>
</ds:datastoreItem>
</file>

<file path=customXml/itemProps3.xml><?xml version="1.0" encoding="utf-8"?>
<ds:datastoreItem xmlns:ds="http://schemas.openxmlformats.org/officeDocument/2006/customXml" ds:itemID="{55B794ED-0798-42FF-BE1C-8EB98CAB53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 4</vt:lpstr>
      <vt:lpstr>KL4</vt:lpstr>
    </vt:vector>
  </TitlesOfParts>
  <Company>Syngenta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Syngenta</dc:creator>
  <dc:description/>
  <cp:lastModifiedBy>Le Thi Mong Xuan VNBH</cp:lastModifiedBy>
  <cp:revision>30</cp:revision>
  <dcterms:created xsi:type="dcterms:W3CDTF">2016-05-31T03:17:10Z</dcterms:created>
  <dcterms:modified xsi:type="dcterms:W3CDTF">2024-11-06T04:04:06Z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Syngenta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0x01010078BF8F6D913FEA49AA53FFBAEAC05570</vt:lpwstr>
  </property>
  <property fmtid="{D5CDD505-2E9C-101B-9397-08002B2CF9AE}" pid="10" name="MediaServiceImageTags">
    <vt:lpwstr/>
  </property>
</Properties>
</file>