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D\repository\vsCode\KMDV-Dash\dataSources\monthData\"/>
    </mc:Choice>
  </mc:AlternateContent>
  <xr:revisionPtr revIDLastSave="0" documentId="13_ncr:1_{5E1AFB08-CB20-4967-9FCF-54452EA5700B}" xr6:coauthVersionLast="47" xr6:coauthVersionMax="47" xr10:uidLastSave="{00000000-0000-0000-0000-000000000000}"/>
  <bookViews>
    <workbookView xWindow="-108" yWindow="-108" windowWidth="23256" windowHeight="12576" firstSheet="2" activeTab="6" xr2:uid="{0F5B5854-695B-4A75-A2C0-C1DAEEB6754A}"/>
  </bookViews>
  <sheets>
    <sheet name="Efforts" sheetId="1" r:id="rId1"/>
    <sheet name="Cost" sheetId="4" r:id="rId2"/>
    <sheet name="Resource" sheetId="3" r:id="rId3"/>
    <sheet name="Bug" sheetId="5" r:id="rId4"/>
    <sheet name="Execution" sheetId="6" r:id="rId5"/>
    <sheet name="WSR" sheetId="18" r:id="rId6"/>
    <sheet name="WSR-Copy" sheetId="19" r:id="rId7"/>
    <sheet name="ActiveHistory" sheetId="14" r:id="rId8"/>
    <sheet name="Automation Percentage" sheetId="13" r:id="rId9"/>
    <sheet name="Department" sheetId="10" r:id="rId10"/>
    <sheet name="Technology" sheetId="16" r:id="rId11"/>
    <sheet name="Metrics" sheetId="17" r:id="rId12"/>
    <sheet name="Calculation" sheetId="15" r:id="rId13"/>
  </sheets>
  <definedNames>
    <definedName name="_xlnm._FilterDatabase" localSheetId="3" hidden="1">Bug!$A$1:$AR$27</definedName>
    <definedName name="_xlnm._FilterDatabase" localSheetId="1" hidden="1">Cost!$A$1:$AR$27</definedName>
    <definedName name="_xlnm._FilterDatabase" localSheetId="9" hidden="1">Department!$A$1:$F$26</definedName>
    <definedName name="_xlnm._FilterDatabase" localSheetId="0" hidden="1">Efforts!$A$1:$AR$27</definedName>
    <definedName name="_xlnm._FilterDatabase" localSheetId="4" hidden="1">Execution!$A$1:$AR$1</definedName>
    <definedName name="_xlnm._FilterDatabase" localSheetId="2" hidden="1">Resource!$A$1:$AR$27</definedName>
    <definedName name="_xlnm._FilterDatabase" localSheetId="6" hidden="1">'WSR-Copy'!$A$1:$U$95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9" l="1"/>
  <c r="O3" i="19"/>
  <c r="P3" i="19"/>
  <c r="Q3" i="19"/>
  <c r="R3" i="19"/>
  <c r="S3" i="19"/>
  <c r="T3" i="19"/>
  <c r="N4" i="19"/>
  <c r="O4" i="19"/>
  <c r="P4" i="19"/>
  <c r="Q4" i="19"/>
  <c r="R4" i="19"/>
  <c r="S4" i="19"/>
  <c r="T4" i="19"/>
  <c r="N5" i="19"/>
  <c r="O5" i="19"/>
  <c r="P5" i="19"/>
  <c r="Q5" i="19"/>
  <c r="R5" i="19"/>
  <c r="S5" i="19"/>
  <c r="T5" i="19"/>
  <c r="N6" i="19"/>
  <c r="O6" i="19"/>
  <c r="P6" i="19"/>
  <c r="Q6" i="19"/>
  <c r="R6" i="19"/>
  <c r="S6" i="19"/>
  <c r="T6" i="19"/>
  <c r="N7" i="19"/>
  <c r="O7" i="19"/>
  <c r="P7" i="19"/>
  <c r="Q7" i="19"/>
  <c r="R7" i="19"/>
  <c r="S7" i="19"/>
  <c r="T7" i="19"/>
  <c r="N8" i="19"/>
  <c r="O8" i="19"/>
  <c r="P8" i="19"/>
  <c r="Q8" i="19"/>
  <c r="R8" i="19"/>
  <c r="S8" i="19"/>
  <c r="T8" i="19"/>
  <c r="N9" i="19"/>
  <c r="O9" i="19"/>
  <c r="P9" i="19"/>
  <c r="Q9" i="19"/>
  <c r="R9" i="19"/>
  <c r="S9" i="19"/>
  <c r="T9" i="19"/>
  <c r="N10" i="19"/>
  <c r="O10" i="19"/>
  <c r="P10" i="19"/>
  <c r="Q10" i="19"/>
  <c r="R10" i="19"/>
  <c r="S10" i="19"/>
  <c r="T10" i="19"/>
  <c r="N11" i="19"/>
  <c r="O11" i="19"/>
  <c r="P11" i="19"/>
  <c r="Q11" i="19"/>
  <c r="R11" i="19"/>
  <c r="S11" i="19"/>
  <c r="T11" i="19"/>
  <c r="N12" i="19"/>
  <c r="O12" i="19"/>
  <c r="P12" i="19"/>
  <c r="Q12" i="19"/>
  <c r="R12" i="19"/>
  <c r="S12" i="19"/>
  <c r="T12" i="19"/>
  <c r="N13" i="19"/>
  <c r="O13" i="19"/>
  <c r="P13" i="19"/>
  <c r="Q13" i="19"/>
  <c r="R13" i="19"/>
  <c r="S13" i="19"/>
  <c r="T13" i="19"/>
  <c r="N14" i="19"/>
  <c r="O14" i="19"/>
  <c r="P14" i="19"/>
  <c r="Q14" i="19"/>
  <c r="R14" i="19"/>
  <c r="S14" i="19"/>
  <c r="T14" i="19"/>
  <c r="N15" i="19"/>
  <c r="O15" i="19"/>
  <c r="P15" i="19"/>
  <c r="Q15" i="19"/>
  <c r="R15" i="19"/>
  <c r="S15" i="19"/>
  <c r="T15" i="19"/>
  <c r="N16" i="19"/>
  <c r="O16" i="19"/>
  <c r="P16" i="19"/>
  <c r="Q16" i="19"/>
  <c r="R16" i="19"/>
  <c r="S16" i="19"/>
  <c r="T16" i="19"/>
  <c r="N17" i="19"/>
  <c r="O17" i="19"/>
  <c r="P17" i="19"/>
  <c r="Q17" i="19"/>
  <c r="R17" i="19"/>
  <c r="S17" i="19"/>
  <c r="T17" i="19"/>
  <c r="N18" i="19"/>
  <c r="O18" i="19"/>
  <c r="P18" i="19"/>
  <c r="Q18" i="19"/>
  <c r="R18" i="19"/>
  <c r="S18" i="19"/>
  <c r="T18" i="19"/>
  <c r="N19" i="19"/>
  <c r="O19" i="19"/>
  <c r="P19" i="19"/>
  <c r="Q19" i="19"/>
  <c r="R19" i="19"/>
  <c r="S19" i="19"/>
  <c r="T19" i="19"/>
  <c r="N20" i="19"/>
  <c r="O20" i="19"/>
  <c r="P20" i="19"/>
  <c r="Q20" i="19"/>
  <c r="R20" i="19"/>
  <c r="S20" i="19"/>
  <c r="T20" i="19"/>
  <c r="N21" i="19"/>
  <c r="O21" i="19"/>
  <c r="P21" i="19"/>
  <c r="Q21" i="19"/>
  <c r="R21" i="19"/>
  <c r="S21" i="19"/>
  <c r="T21" i="19"/>
  <c r="N22" i="19"/>
  <c r="O22" i="19"/>
  <c r="P22" i="19"/>
  <c r="Q22" i="19"/>
  <c r="R22" i="19"/>
  <c r="S22" i="19"/>
  <c r="T22" i="19"/>
  <c r="N23" i="19"/>
  <c r="O23" i="19"/>
  <c r="P23" i="19"/>
  <c r="Q23" i="19"/>
  <c r="R23" i="19"/>
  <c r="S23" i="19"/>
  <c r="T23" i="19"/>
  <c r="N24" i="19"/>
  <c r="O24" i="19"/>
  <c r="P24" i="19"/>
  <c r="Q24" i="19"/>
  <c r="R24" i="19"/>
  <c r="S24" i="19"/>
  <c r="T24" i="19"/>
  <c r="N25" i="19"/>
  <c r="O25" i="19"/>
  <c r="P25" i="19"/>
  <c r="Q25" i="19"/>
  <c r="R25" i="19"/>
  <c r="S25" i="19"/>
  <c r="T25" i="19"/>
  <c r="N26" i="19"/>
  <c r="O26" i="19"/>
  <c r="P26" i="19"/>
  <c r="Q26" i="19"/>
  <c r="R26" i="19"/>
  <c r="S26" i="19"/>
  <c r="T26" i="19"/>
  <c r="N27" i="19"/>
  <c r="O27" i="19"/>
  <c r="P27" i="19"/>
  <c r="Q27" i="19"/>
  <c r="R27" i="19"/>
  <c r="S27" i="19"/>
  <c r="T27" i="19"/>
  <c r="N28" i="19"/>
  <c r="O28" i="19"/>
  <c r="P28" i="19"/>
  <c r="Q28" i="19"/>
  <c r="R28" i="19"/>
  <c r="S28" i="19"/>
  <c r="T28" i="19"/>
  <c r="N29" i="19"/>
  <c r="O29" i="19"/>
  <c r="P29" i="19"/>
  <c r="Q29" i="19"/>
  <c r="R29" i="19"/>
  <c r="S29" i="19"/>
  <c r="T29" i="19"/>
  <c r="N30" i="19"/>
  <c r="O30" i="19"/>
  <c r="P30" i="19"/>
  <c r="Q30" i="19"/>
  <c r="R30" i="19"/>
  <c r="S30" i="19"/>
  <c r="T30" i="19"/>
  <c r="N31" i="19"/>
  <c r="O31" i="19"/>
  <c r="P31" i="19"/>
  <c r="Q31" i="19"/>
  <c r="R31" i="19"/>
  <c r="S31" i="19"/>
  <c r="T31" i="19"/>
  <c r="N32" i="19"/>
  <c r="O32" i="19"/>
  <c r="P32" i="19"/>
  <c r="Q32" i="19"/>
  <c r="R32" i="19"/>
  <c r="S32" i="19"/>
  <c r="T32" i="19"/>
  <c r="N33" i="19"/>
  <c r="O33" i="19"/>
  <c r="P33" i="19"/>
  <c r="Q33" i="19"/>
  <c r="R33" i="19"/>
  <c r="S33" i="19"/>
  <c r="T33" i="19"/>
  <c r="N34" i="19"/>
  <c r="O34" i="19"/>
  <c r="P34" i="19"/>
  <c r="Q34" i="19"/>
  <c r="R34" i="19"/>
  <c r="S34" i="19"/>
  <c r="T34" i="19"/>
  <c r="N35" i="19"/>
  <c r="O35" i="19"/>
  <c r="P35" i="19"/>
  <c r="Q35" i="19"/>
  <c r="R35" i="19"/>
  <c r="S35" i="19"/>
  <c r="T35" i="19"/>
  <c r="N36" i="19"/>
  <c r="O36" i="19"/>
  <c r="P36" i="19"/>
  <c r="Q36" i="19"/>
  <c r="R36" i="19"/>
  <c r="S36" i="19"/>
  <c r="T36" i="19"/>
  <c r="N37" i="19"/>
  <c r="O37" i="19"/>
  <c r="P37" i="19"/>
  <c r="Q37" i="19"/>
  <c r="R37" i="19"/>
  <c r="S37" i="19"/>
  <c r="T37" i="19"/>
  <c r="N38" i="19"/>
  <c r="O38" i="19"/>
  <c r="P38" i="19"/>
  <c r="Q38" i="19"/>
  <c r="R38" i="19"/>
  <c r="S38" i="19"/>
  <c r="T38" i="19"/>
  <c r="N39" i="19"/>
  <c r="O39" i="19"/>
  <c r="P39" i="19"/>
  <c r="Q39" i="19"/>
  <c r="R39" i="19"/>
  <c r="S39" i="19"/>
  <c r="T39" i="19"/>
  <c r="N40" i="19"/>
  <c r="O40" i="19"/>
  <c r="P40" i="19"/>
  <c r="Q40" i="19"/>
  <c r="R40" i="19"/>
  <c r="S40" i="19"/>
  <c r="T40" i="19"/>
  <c r="N41" i="19"/>
  <c r="O41" i="19"/>
  <c r="P41" i="19"/>
  <c r="Q41" i="19"/>
  <c r="R41" i="19"/>
  <c r="S41" i="19"/>
  <c r="T41" i="19"/>
  <c r="N42" i="19"/>
  <c r="O42" i="19"/>
  <c r="P42" i="19"/>
  <c r="Q42" i="19"/>
  <c r="R42" i="19"/>
  <c r="S42" i="19"/>
  <c r="T42" i="19"/>
  <c r="N43" i="19"/>
  <c r="O43" i="19"/>
  <c r="P43" i="19"/>
  <c r="Q43" i="19"/>
  <c r="R43" i="19"/>
  <c r="S43" i="19"/>
  <c r="T43" i="19"/>
  <c r="N44" i="19"/>
  <c r="O44" i="19"/>
  <c r="P44" i="19"/>
  <c r="Q44" i="19"/>
  <c r="R44" i="19"/>
  <c r="S44" i="19"/>
  <c r="T44" i="19"/>
  <c r="N45" i="19"/>
  <c r="O45" i="19"/>
  <c r="P45" i="19"/>
  <c r="Q45" i="19"/>
  <c r="R45" i="19"/>
  <c r="S45" i="19"/>
  <c r="T45" i="19"/>
  <c r="N46" i="19"/>
  <c r="O46" i="19"/>
  <c r="P46" i="19"/>
  <c r="Q46" i="19"/>
  <c r="R46" i="19"/>
  <c r="S46" i="19"/>
  <c r="T46" i="19"/>
  <c r="N47" i="19"/>
  <c r="O47" i="19"/>
  <c r="P47" i="19"/>
  <c r="Q47" i="19"/>
  <c r="R47" i="19"/>
  <c r="S47" i="19"/>
  <c r="T47" i="19"/>
  <c r="N48" i="19"/>
  <c r="O48" i="19"/>
  <c r="P48" i="19"/>
  <c r="Q48" i="19"/>
  <c r="R48" i="19"/>
  <c r="S48" i="19"/>
  <c r="T48" i="19"/>
  <c r="N49" i="19"/>
  <c r="O49" i="19"/>
  <c r="P49" i="19"/>
  <c r="Q49" i="19"/>
  <c r="R49" i="19"/>
  <c r="S49" i="19"/>
  <c r="T49" i="19"/>
  <c r="N50" i="19"/>
  <c r="O50" i="19"/>
  <c r="P50" i="19"/>
  <c r="Q50" i="19"/>
  <c r="R50" i="19"/>
  <c r="S50" i="19"/>
  <c r="T50" i="19"/>
  <c r="N51" i="19"/>
  <c r="O51" i="19"/>
  <c r="P51" i="19"/>
  <c r="Q51" i="19"/>
  <c r="R51" i="19"/>
  <c r="S51" i="19"/>
  <c r="T51" i="19"/>
  <c r="N52" i="19"/>
  <c r="O52" i="19"/>
  <c r="P52" i="19"/>
  <c r="Q52" i="19"/>
  <c r="R52" i="19"/>
  <c r="S52" i="19"/>
  <c r="T52" i="19"/>
  <c r="N53" i="19"/>
  <c r="O53" i="19"/>
  <c r="P53" i="19"/>
  <c r="Q53" i="19"/>
  <c r="R53" i="19"/>
  <c r="S53" i="19"/>
  <c r="T53" i="19"/>
  <c r="N54" i="19"/>
  <c r="O54" i="19"/>
  <c r="P54" i="19"/>
  <c r="Q54" i="19"/>
  <c r="R54" i="19"/>
  <c r="S54" i="19"/>
  <c r="T54" i="19"/>
  <c r="N55" i="19"/>
  <c r="O55" i="19"/>
  <c r="P55" i="19"/>
  <c r="Q55" i="19"/>
  <c r="R55" i="19"/>
  <c r="S55" i="19"/>
  <c r="T55" i="19"/>
  <c r="N56" i="19"/>
  <c r="O56" i="19"/>
  <c r="P56" i="19"/>
  <c r="Q56" i="19"/>
  <c r="R56" i="19"/>
  <c r="S56" i="19"/>
  <c r="T56" i="19"/>
  <c r="N57" i="19"/>
  <c r="O57" i="19"/>
  <c r="P57" i="19"/>
  <c r="Q57" i="19"/>
  <c r="R57" i="19"/>
  <c r="S57" i="19"/>
  <c r="T57" i="19"/>
  <c r="N58" i="19"/>
  <c r="O58" i="19"/>
  <c r="P58" i="19"/>
  <c r="Q58" i="19"/>
  <c r="R58" i="19"/>
  <c r="S58" i="19"/>
  <c r="T58" i="19"/>
  <c r="N59" i="19"/>
  <c r="O59" i="19"/>
  <c r="P59" i="19"/>
  <c r="Q59" i="19"/>
  <c r="R59" i="19"/>
  <c r="S59" i="19"/>
  <c r="T59" i="19"/>
  <c r="N60" i="19"/>
  <c r="O60" i="19"/>
  <c r="P60" i="19"/>
  <c r="Q60" i="19"/>
  <c r="R60" i="19"/>
  <c r="S60" i="19"/>
  <c r="T60" i="19"/>
  <c r="N61" i="19"/>
  <c r="O61" i="19"/>
  <c r="P61" i="19"/>
  <c r="Q61" i="19"/>
  <c r="R61" i="19"/>
  <c r="S61" i="19"/>
  <c r="T61" i="19"/>
  <c r="N62" i="19"/>
  <c r="O62" i="19"/>
  <c r="P62" i="19"/>
  <c r="Q62" i="19"/>
  <c r="R62" i="19"/>
  <c r="S62" i="19"/>
  <c r="T62" i="19"/>
  <c r="N63" i="19"/>
  <c r="O63" i="19"/>
  <c r="P63" i="19"/>
  <c r="Q63" i="19"/>
  <c r="R63" i="19"/>
  <c r="S63" i="19"/>
  <c r="T63" i="19"/>
  <c r="N64" i="19"/>
  <c r="O64" i="19"/>
  <c r="P64" i="19"/>
  <c r="Q64" i="19"/>
  <c r="R64" i="19"/>
  <c r="S64" i="19"/>
  <c r="T64" i="19"/>
  <c r="N65" i="19"/>
  <c r="O65" i="19"/>
  <c r="P65" i="19"/>
  <c r="Q65" i="19"/>
  <c r="R65" i="19"/>
  <c r="S65" i="19"/>
  <c r="T65" i="19"/>
  <c r="N66" i="19"/>
  <c r="O66" i="19"/>
  <c r="P66" i="19"/>
  <c r="Q66" i="19"/>
  <c r="R66" i="19"/>
  <c r="S66" i="19"/>
  <c r="T66" i="19"/>
  <c r="N67" i="19"/>
  <c r="O67" i="19"/>
  <c r="P67" i="19"/>
  <c r="Q67" i="19"/>
  <c r="R67" i="19"/>
  <c r="S67" i="19"/>
  <c r="T67" i="19"/>
  <c r="N68" i="19"/>
  <c r="O68" i="19"/>
  <c r="P68" i="19"/>
  <c r="Q68" i="19"/>
  <c r="R68" i="19"/>
  <c r="S68" i="19"/>
  <c r="T68" i="19"/>
  <c r="N69" i="19"/>
  <c r="O69" i="19"/>
  <c r="P69" i="19"/>
  <c r="Q69" i="19"/>
  <c r="R69" i="19"/>
  <c r="S69" i="19"/>
  <c r="T69" i="19"/>
  <c r="N70" i="19"/>
  <c r="O70" i="19"/>
  <c r="P70" i="19"/>
  <c r="Q70" i="19"/>
  <c r="R70" i="19"/>
  <c r="S70" i="19"/>
  <c r="T70" i="19"/>
  <c r="N71" i="19"/>
  <c r="O71" i="19"/>
  <c r="P71" i="19"/>
  <c r="Q71" i="19"/>
  <c r="R71" i="19"/>
  <c r="S71" i="19"/>
  <c r="T71" i="19"/>
  <c r="N72" i="19"/>
  <c r="O72" i="19"/>
  <c r="P72" i="19"/>
  <c r="Q72" i="19"/>
  <c r="R72" i="19"/>
  <c r="S72" i="19"/>
  <c r="T72" i="19"/>
  <c r="N73" i="19"/>
  <c r="O73" i="19"/>
  <c r="P73" i="19"/>
  <c r="Q73" i="19"/>
  <c r="R73" i="19"/>
  <c r="S73" i="19"/>
  <c r="T73" i="19"/>
  <c r="N74" i="19"/>
  <c r="O74" i="19"/>
  <c r="P74" i="19"/>
  <c r="Q74" i="19"/>
  <c r="R74" i="19"/>
  <c r="S74" i="19"/>
  <c r="T74" i="19"/>
  <c r="N75" i="19"/>
  <c r="O75" i="19"/>
  <c r="P75" i="19"/>
  <c r="Q75" i="19"/>
  <c r="R75" i="19"/>
  <c r="S75" i="19"/>
  <c r="T75" i="19"/>
  <c r="N76" i="19"/>
  <c r="O76" i="19"/>
  <c r="P76" i="19"/>
  <c r="Q76" i="19"/>
  <c r="R76" i="19"/>
  <c r="S76" i="19"/>
  <c r="T76" i="19"/>
  <c r="N77" i="19"/>
  <c r="O77" i="19"/>
  <c r="P77" i="19"/>
  <c r="Q77" i="19"/>
  <c r="R77" i="19"/>
  <c r="S77" i="19"/>
  <c r="T77" i="19"/>
  <c r="N78" i="19"/>
  <c r="O78" i="19"/>
  <c r="P78" i="19"/>
  <c r="Q78" i="19"/>
  <c r="R78" i="19"/>
  <c r="S78" i="19"/>
  <c r="T78" i="19"/>
  <c r="N79" i="19"/>
  <c r="O79" i="19"/>
  <c r="P79" i="19"/>
  <c r="Q79" i="19"/>
  <c r="R79" i="19"/>
  <c r="S79" i="19"/>
  <c r="T79" i="19"/>
  <c r="N80" i="19"/>
  <c r="O80" i="19"/>
  <c r="P80" i="19"/>
  <c r="Q80" i="19"/>
  <c r="R80" i="19"/>
  <c r="S80" i="19"/>
  <c r="T80" i="19"/>
  <c r="N81" i="19"/>
  <c r="O81" i="19"/>
  <c r="P81" i="19"/>
  <c r="Q81" i="19"/>
  <c r="R81" i="19"/>
  <c r="S81" i="19"/>
  <c r="T81" i="19"/>
  <c r="N82" i="19"/>
  <c r="O82" i="19"/>
  <c r="P82" i="19"/>
  <c r="Q82" i="19"/>
  <c r="R82" i="19"/>
  <c r="S82" i="19"/>
  <c r="T82" i="19"/>
  <c r="N83" i="19"/>
  <c r="O83" i="19"/>
  <c r="P83" i="19"/>
  <c r="Q83" i="19"/>
  <c r="R83" i="19"/>
  <c r="S83" i="19"/>
  <c r="T83" i="19"/>
  <c r="N84" i="19"/>
  <c r="O84" i="19"/>
  <c r="P84" i="19"/>
  <c r="Q84" i="19"/>
  <c r="R84" i="19"/>
  <c r="S84" i="19"/>
  <c r="T84" i="19"/>
  <c r="N85" i="19"/>
  <c r="O85" i="19"/>
  <c r="P85" i="19"/>
  <c r="Q85" i="19"/>
  <c r="R85" i="19"/>
  <c r="S85" i="19"/>
  <c r="T85" i="19"/>
  <c r="N86" i="19"/>
  <c r="O86" i="19"/>
  <c r="P86" i="19"/>
  <c r="Q86" i="19"/>
  <c r="R86" i="19"/>
  <c r="S86" i="19"/>
  <c r="T86" i="19"/>
  <c r="N87" i="19"/>
  <c r="O87" i="19"/>
  <c r="P87" i="19"/>
  <c r="Q87" i="19"/>
  <c r="R87" i="19"/>
  <c r="S87" i="19"/>
  <c r="T87" i="19"/>
  <c r="N88" i="19"/>
  <c r="O88" i="19"/>
  <c r="P88" i="19"/>
  <c r="Q88" i="19"/>
  <c r="R88" i="19"/>
  <c r="S88" i="19"/>
  <c r="T88" i="19"/>
  <c r="N89" i="19"/>
  <c r="O89" i="19"/>
  <c r="P89" i="19"/>
  <c r="Q89" i="19"/>
  <c r="R89" i="19"/>
  <c r="S89" i="19"/>
  <c r="T89" i="19"/>
  <c r="N90" i="19"/>
  <c r="O90" i="19"/>
  <c r="P90" i="19"/>
  <c r="Q90" i="19"/>
  <c r="R90" i="19"/>
  <c r="S90" i="19"/>
  <c r="T90" i="19"/>
  <c r="N91" i="19"/>
  <c r="O91" i="19"/>
  <c r="P91" i="19"/>
  <c r="Q91" i="19"/>
  <c r="R91" i="19"/>
  <c r="S91" i="19"/>
  <c r="T91" i="19"/>
  <c r="N92" i="19"/>
  <c r="O92" i="19"/>
  <c r="P92" i="19"/>
  <c r="Q92" i="19"/>
  <c r="R92" i="19"/>
  <c r="S92" i="19"/>
  <c r="T92" i="19"/>
  <c r="N93" i="19"/>
  <c r="O93" i="19"/>
  <c r="P93" i="19"/>
  <c r="Q93" i="19"/>
  <c r="R93" i="19"/>
  <c r="S93" i="19"/>
  <c r="T93" i="19"/>
  <c r="N94" i="19"/>
  <c r="O94" i="19"/>
  <c r="P94" i="19"/>
  <c r="Q94" i="19"/>
  <c r="R94" i="19"/>
  <c r="S94" i="19"/>
  <c r="T94" i="19"/>
  <c r="N95" i="19"/>
  <c r="O95" i="19"/>
  <c r="P95" i="19"/>
  <c r="Q95" i="19"/>
  <c r="R95" i="19"/>
  <c r="S95" i="19"/>
  <c r="T95" i="19"/>
  <c r="S2" i="19"/>
  <c r="T2" i="19"/>
  <c r="R2" i="19"/>
  <c r="Q2" i="19"/>
  <c r="P2" i="19"/>
  <c r="O2" i="19"/>
  <c r="N2" i="19"/>
  <c r="B31" i="6"/>
  <c r="H32" i="6" s="1"/>
  <c r="C29" i="6"/>
  <c r="D29" i="6"/>
  <c r="D30" i="6" s="1"/>
  <c r="E29" i="6"/>
  <c r="F29" i="6"/>
  <c r="G29" i="6"/>
  <c r="G32" i="6" s="1"/>
  <c r="H29" i="6"/>
  <c r="I29" i="6"/>
  <c r="I30" i="6" s="1"/>
  <c r="J29" i="6"/>
  <c r="J30" i="6" s="1"/>
  <c r="K29" i="6"/>
  <c r="L29" i="6"/>
  <c r="L30" i="6" s="1"/>
  <c r="M29" i="6"/>
  <c r="M30" i="6" s="1"/>
  <c r="B29" i="6"/>
  <c r="B30" i="6" s="1"/>
  <c r="H30" i="6"/>
  <c r="C30" i="6"/>
  <c r="E30" i="6"/>
  <c r="G30" i="6"/>
  <c r="K30" i="6"/>
  <c r="J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2" i="18"/>
  <c r="N3" i="18"/>
  <c r="O3" i="18"/>
  <c r="P3" i="18"/>
  <c r="N4" i="18"/>
  <c r="O4" i="18"/>
  <c r="P4" i="18"/>
  <c r="N5" i="18"/>
  <c r="O5" i="18"/>
  <c r="P5" i="18"/>
  <c r="N6" i="18"/>
  <c r="O6" i="18"/>
  <c r="P6" i="18"/>
  <c r="N7" i="18"/>
  <c r="O7" i="18"/>
  <c r="P7" i="18"/>
  <c r="N8" i="18"/>
  <c r="O8" i="18"/>
  <c r="P8" i="18"/>
  <c r="N9" i="18"/>
  <c r="O9" i="18"/>
  <c r="P9" i="18"/>
  <c r="N10" i="18"/>
  <c r="O10" i="18"/>
  <c r="P10" i="18"/>
  <c r="N11" i="18"/>
  <c r="O11" i="18"/>
  <c r="P11" i="18"/>
  <c r="N12" i="18"/>
  <c r="O12" i="18"/>
  <c r="P12" i="18"/>
  <c r="N13" i="18"/>
  <c r="O13" i="18"/>
  <c r="P13" i="18"/>
  <c r="N14" i="18"/>
  <c r="O14" i="18"/>
  <c r="P14" i="18"/>
  <c r="N15" i="18"/>
  <c r="O15" i="18"/>
  <c r="P15" i="18"/>
  <c r="N16" i="18"/>
  <c r="O16" i="18"/>
  <c r="P16" i="18"/>
  <c r="N17" i="18"/>
  <c r="O17" i="18"/>
  <c r="P17" i="18"/>
  <c r="N18" i="18"/>
  <c r="O18" i="18"/>
  <c r="P18" i="18"/>
  <c r="N19" i="18"/>
  <c r="O19" i="18"/>
  <c r="P19" i="18"/>
  <c r="N20" i="18"/>
  <c r="O20" i="18"/>
  <c r="P20" i="18"/>
  <c r="N21" i="18"/>
  <c r="O21" i="18"/>
  <c r="P21" i="18"/>
  <c r="N22" i="18"/>
  <c r="O22" i="18"/>
  <c r="P22" i="18"/>
  <c r="N23" i="18"/>
  <c r="O23" i="18"/>
  <c r="P23" i="18"/>
  <c r="N24" i="18"/>
  <c r="O24" i="18"/>
  <c r="P24" i="18"/>
  <c r="N25" i="18"/>
  <c r="O25" i="18"/>
  <c r="P25" i="18"/>
  <c r="N26" i="18"/>
  <c r="O26" i="18"/>
  <c r="P26" i="18"/>
  <c r="N27" i="18"/>
  <c r="O27" i="18"/>
  <c r="P27" i="18"/>
  <c r="N28" i="18"/>
  <c r="O28" i="18"/>
  <c r="P28" i="18"/>
  <c r="N29" i="18"/>
  <c r="O29" i="18"/>
  <c r="P29" i="18"/>
  <c r="N30" i="18"/>
  <c r="O30" i="18"/>
  <c r="P30" i="18"/>
  <c r="N31" i="18"/>
  <c r="O31" i="18"/>
  <c r="P31" i="18"/>
  <c r="N32" i="18"/>
  <c r="O32" i="18"/>
  <c r="P32" i="18"/>
  <c r="N33" i="18"/>
  <c r="O33" i="18"/>
  <c r="P33" i="18"/>
  <c r="N34" i="18"/>
  <c r="O34" i="18"/>
  <c r="P34" i="18"/>
  <c r="N35" i="18"/>
  <c r="O35" i="18"/>
  <c r="P35" i="18"/>
  <c r="N36" i="18"/>
  <c r="O36" i="18"/>
  <c r="P36" i="18"/>
  <c r="N37" i="18"/>
  <c r="O37" i="18"/>
  <c r="P37" i="18"/>
  <c r="N38" i="18"/>
  <c r="O38" i="18"/>
  <c r="P38" i="18"/>
  <c r="N39" i="18"/>
  <c r="O39" i="18"/>
  <c r="P39" i="18"/>
  <c r="N40" i="18"/>
  <c r="O40" i="18"/>
  <c r="P40" i="18"/>
  <c r="N41" i="18"/>
  <c r="O41" i="18"/>
  <c r="P41" i="18"/>
  <c r="N42" i="18"/>
  <c r="O42" i="18"/>
  <c r="P42" i="18"/>
  <c r="N43" i="18"/>
  <c r="O43" i="18"/>
  <c r="P43" i="18"/>
  <c r="N44" i="18"/>
  <c r="O44" i="18"/>
  <c r="P44" i="18"/>
  <c r="N45" i="18"/>
  <c r="O45" i="18"/>
  <c r="P45" i="18"/>
  <c r="N46" i="18"/>
  <c r="O46" i="18"/>
  <c r="P46" i="18"/>
  <c r="N47" i="18"/>
  <c r="O47" i="18"/>
  <c r="P47" i="18"/>
  <c r="N48" i="18"/>
  <c r="O48" i="18"/>
  <c r="P48" i="18"/>
  <c r="N49" i="18"/>
  <c r="O49" i="18"/>
  <c r="P49" i="18"/>
  <c r="N50" i="18"/>
  <c r="O50" i="18"/>
  <c r="P50" i="18"/>
  <c r="N51" i="18"/>
  <c r="O51" i="18"/>
  <c r="P51" i="18"/>
  <c r="N52" i="18"/>
  <c r="O52" i="18"/>
  <c r="P52" i="18"/>
  <c r="N53" i="18"/>
  <c r="O53" i="18"/>
  <c r="P53" i="18"/>
  <c r="N54" i="18"/>
  <c r="O54" i="18"/>
  <c r="P54" i="18"/>
  <c r="N55" i="18"/>
  <c r="O55" i="18"/>
  <c r="P55" i="18"/>
  <c r="N56" i="18"/>
  <c r="O56" i="18"/>
  <c r="P56" i="18"/>
  <c r="N57" i="18"/>
  <c r="O57" i="18"/>
  <c r="P57" i="18"/>
  <c r="N58" i="18"/>
  <c r="O58" i="18"/>
  <c r="P58" i="18"/>
  <c r="N59" i="18"/>
  <c r="O59" i="18"/>
  <c r="P59" i="18"/>
  <c r="N60" i="18"/>
  <c r="O60" i="18"/>
  <c r="P60" i="18"/>
  <c r="N61" i="18"/>
  <c r="O61" i="18"/>
  <c r="P61" i="18"/>
  <c r="N62" i="18"/>
  <c r="O62" i="18"/>
  <c r="P62" i="18"/>
  <c r="N63" i="18"/>
  <c r="O63" i="18"/>
  <c r="P63" i="18"/>
  <c r="N64" i="18"/>
  <c r="O64" i="18"/>
  <c r="P64" i="18"/>
  <c r="N65" i="18"/>
  <c r="O65" i="18"/>
  <c r="P65" i="18"/>
  <c r="N66" i="18"/>
  <c r="O66" i="18"/>
  <c r="P66" i="18"/>
  <c r="N67" i="18"/>
  <c r="O67" i="18"/>
  <c r="P67" i="18"/>
  <c r="N68" i="18"/>
  <c r="O68" i="18"/>
  <c r="P68" i="18"/>
  <c r="N69" i="18"/>
  <c r="O69" i="18"/>
  <c r="P69" i="18"/>
  <c r="N70" i="18"/>
  <c r="O70" i="18"/>
  <c r="P70" i="18"/>
  <c r="N71" i="18"/>
  <c r="O71" i="18"/>
  <c r="P71" i="18"/>
  <c r="N72" i="18"/>
  <c r="O72" i="18"/>
  <c r="P72" i="18"/>
  <c r="N73" i="18"/>
  <c r="O73" i="18"/>
  <c r="P73" i="18"/>
  <c r="N74" i="18"/>
  <c r="O74" i="18"/>
  <c r="P74" i="18"/>
  <c r="N75" i="18"/>
  <c r="O75" i="18"/>
  <c r="P75" i="18"/>
  <c r="N76" i="18"/>
  <c r="O76" i="18"/>
  <c r="P76" i="18"/>
  <c r="N77" i="18"/>
  <c r="O77" i="18"/>
  <c r="P77" i="18"/>
  <c r="N78" i="18"/>
  <c r="O78" i="18"/>
  <c r="P78" i="18"/>
  <c r="N79" i="18"/>
  <c r="O79" i="18"/>
  <c r="P79" i="18"/>
  <c r="N80" i="18"/>
  <c r="O80" i="18"/>
  <c r="P80" i="18"/>
  <c r="N81" i="18"/>
  <c r="O81" i="18"/>
  <c r="P81" i="18"/>
  <c r="N82" i="18"/>
  <c r="O82" i="18"/>
  <c r="P82" i="18"/>
  <c r="N83" i="18"/>
  <c r="O83" i="18"/>
  <c r="P83" i="18"/>
  <c r="N84" i="18"/>
  <c r="O84" i="18"/>
  <c r="P84" i="18"/>
  <c r="N85" i="18"/>
  <c r="O85" i="18"/>
  <c r="P85" i="18"/>
  <c r="N86" i="18"/>
  <c r="O86" i="18"/>
  <c r="P86" i="18"/>
  <c r="N87" i="18"/>
  <c r="O87" i="18"/>
  <c r="P87" i="18"/>
  <c r="N88" i="18"/>
  <c r="O88" i="18"/>
  <c r="P88" i="18"/>
  <c r="N89" i="18"/>
  <c r="O89" i="18"/>
  <c r="P89" i="18"/>
  <c r="N90" i="18"/>
  <c r="O90" i="18"/>
  <c r="P90" i="18"/>
  <c r="N91" i="18"/>
  <c r="O91" i="18"/>
  <c r="P91" i="18"/>
  <c r="N92" i="18"/>
  <c r="O92" i="18"/>
  <c r="P92" i="18"/>
  <c r="N93" i="18"/>
  <c r="O93" i="18"/>
  <c r="P93" i="18"/>
  <c r="N94" i="18"/>
  <c r="O94" i="18"/>
  <c r="P94" i="18"/>
  <c r="N95" i="18"/>
  <c r="O95" i="18"/>
  <c r="P95" i="18"/>
  <c r="N2" i="18"/>
  <c r="O2" i="18"/>
  <c r="P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2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17" i="18"/>
  <c r="L18" i="18"/>
  <c r="L19" i="18"/>
  <c r="L20" i="18"/>
  <c r="L21" i="18"/>
  <c r="L22" i="18"/>
  <c r="L23" i="18"/>
  <c r="L24" i="18"/>
  <c r="L25" i="18"/>
  <c r="L26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" i="18"/>
  <c r="Q2" i="18" l="1"/>
  <c r="Q88" i="18"/>
  <c r="Q80" i="18"/>
  <c r="Q72" i="18"/>
  <c r="Q64" i="18"/>
  <c r="Q56" i="18"/>
  <c r="Q48" i="18"/>
  <c r="F32" i="6"/>
  <c r="E32" i="6"/>
  <c r="K32" i="6"/>
  <c r="C32" i="6"/>
  <c r="J32" i="6"/>
  <c r="I32" i="6"/>
  <c r="F30" i="6"/>
  <c r="B32" i="6"/>
  <c r="M32" i="6"/>
  <c r="L32" i="6"/>
  <c r="D32" i="6"/>
  <c r="U30" i="19"/>
  <c r="U62" i="19"/>
  <c r="U70" i="19"/>
  <c r="U78" i="19"/>
  <c r="U88" i="19"/>
  <c r="U61" i="19"/>
  <c r="U10" i="19"/>
  <c r="U66" i="19"/>
  <c r="U8" i="19"/>
  <c r="U2" i="19"/>
  <c r="U12" i="19"/>
  <c r="U20" i="19"/>
  <c r="U52" i="19"/>
  <c r="U60" i="19"/>
  <c r="U21" i="19"/>
  <c r="U29" i="19"/>
  <c r="U16" i="19"/>
  <c r="U90" i="19"/>
  <c r="U7" i="19"/>
  <c r="U93" i="19"/>
  <c r="U73" i="19"/>
  <c r="U89" i="19"/>
  <c r="U48" i="19"/>
  <c r="U56" i="19"/>
  <c r="U69" i="19"/>
  <c r="U77" i="19"/>
  <c r="U65" i="19"/>
  <c r="U34" i="19"/>
  <c r="U38" i="19"/>
  <c r="U42" i="19"/>
  <c r="U58" i="19"/>
  <c r="U63" i="19"/>
  <c r="U45" i="19"/>
  <c r="U53" i="19"/>
  <c r="U5" i="19"/>
  <c r="U33" i="19"/>
  <c r="U82" i="19"/>
  <c r="U86" i="19"/>
  <c r="U94" i="19"/>
  <c r="U3" i="19"/>
  <c r="U35" i="19"/>
  <c r="U43" i="19"/>
  <c r="U80" i="19"/>
  <c r="U84" i="19"/>
  <c r="U31" i="19"/>
  <c r="U39" i="19"/>
  <c r="U6" i="19"/>
  <c r="U14" i="19"/>
  <c r="U22" i="19"/>
  <c r="U67" i="19"/>
  <c r="U46" i="19"/>
  <c r="U54" i="19"/>
  <c r="U87" i="19"/>
  <c r="U91" i="19"/>
  <c r="U95" i="19"/>
  <c r="U11" i="19"/>
  <c r="U24" i="19"/>
  <c r="U28" i="19"/>
  <c r="U41" i="19"/>
  <c r="U71" i="19"/>
  <c r="U74" i="19"/>
  <c r="U75" i="19"/>
  <c r="U15" i="19"/>
  <c r="U18" i="19"/>
  <c r="U19" i="19"/>
  <c r="U32" i="19"/>
  <c r="U36" i="19"/>
  <c r="U49" i="19"/>
  <c r="U79" i="19"/>
  <c r="U83" i="19"/>
  <c r="U92" i="19"/>
  <c r="U13" i="19"/>
  <c r="U23" i="19"/>
  <c r="U26" i="19"/>
  <c r="U27" i="19"/>
  <c r="U40" i="19"/>
  <c r="U44" i="19"/>
  <c r="U57" i="19"/>
  <c r="U9" i="19"/>
  <c r="U4" i="19"/>
  <c r="U17" i="19"/>
  <c r="U37" i="19"/>
  <c r="U47" i="19"/>
  <c r="U50" i="19"/>
  <c r="U51" i="19"/>
  <c r="U64" i="19"/>
  <c r="U68" i="19"/>
  <c r="U81" i="19"/>
  <c r="U85" i="19"/>
  <c r="U25" i="19"/>
  <c r="U55" i="19"/>
  <c r="U59" i="19"/>
  <c r="U72" i="19"/>
  <c r="U76" i="19"/>
  <c r="Q94" i="18"/>
  <c r="Q86" i="18"/>
  <c r="Q78" i="18"/>
  <c r="Q70" i="18"/>
  <c r="Q62" i="18"/>
  <c r="Q54" i="18"/>
  <c r="Q46" i="18"/>
  <c r="Q38" i="18"/>
  <c r="Q30" i="18"/>
  <c r="Q22" i="18"/>
  <c r="Q14" i="18"/>
  <c r="Q6" i="18"/>
  <c r="Q91" i="18"/>
  <c r="Q83" i="18"/>
  <c r="Q75" i="18"/>
  <c r="Q67" i="18"/>
  <c r="Q59" i="18"/>
  <c r="Q51" i="18"/>
  <c r="Q43" i="18"/>
  <c r="Q35" i="18"/>
  <c r="Q27" i="18"/>
  <c r="Q19" i="18"/>
  <c r="Q11" i="18"/>
  <c r="Q3" i="18"/>
  <c r="Q40" i="18"/>
  <c r="Q32" i="18"/>
  <c r="Q24" i="18"/>
  <c r="Q16" i="18"/>
  <c r="Q8" i="18"/>
  <c r="Q93" i="18"/>
  <c r="Q85" i="18"/>
  <c r="Q77" i="18"/>
  <c r="Q69" i="18"/>
  <c r="Q61" i="18"/>
  <c r="Q53" i="18"/>
  <c r="Q45" i="18"/>
  <c r="Q37" i="18"/>
  <c r="Q29" i="18"/>
  <c r="Q21" i="18"/>
  <c r="Q13" i="18"/>
  <c r="Q5" i="18"/>
  <c r="Q90" i="18"/>
  <c r="Q82" i="18"/>
  <c r="Q74" i="18"/>
  <c r="Q66" i="18"/>
  <c r="Q58" i="18"/>
  <c r="Q50" i="18"/>
  <c r="Q42" i="18"/>
  <c r="Q34" i="18"/>
  <c r="Q26" i="18"/>
  <c r="Q18" i="18"/>
  <c r="Q10" i="18"/>
  <c r="Q95" i="18"/>
  <c r="Q87" i="18"/>
  <c r="Q79" i="18"/>
  <c r="Q71" i="18"/>
  <c r="Q63" i="18"/>
  <c r="Q55" i="18"/>
  <c r="Q47" i="18"/>
  <c r="Q39" i="18"/>
  <c r="Q31" i="18"/>
  <c r="Q23" i="18"/>
  <c r="Q15" i="18"/>
  <c r="Q7" i="18"/>
  <c r="Q92" i="18"/>
  <c r="Q76" i="18"/>
  <c r="Q68" i="18"/>
  <c r="Q60" i="18"/>
  <c r="Q52" i="18"/>
  <c r="Q44" i="18"/>
  <c r="Q36" i="18"/>
  <c r="Q28" i="18"/>
  <c r="Q20" i="18"/>
  <c r="Q12" i="18"/>
  <c r="Q4" i="18"/>
  <c r="Q84" i="18"/>
  <c r="Q89" i="18"/>
  <c r="Q81" i="18"/>
  <c r="Q73" i="18"/>
  <c r="Q65" i="18"/>
  <c r="Q57" i="18"/>
  <c r="Q49" i="18"/>
  <c r="Q41" i="18"/>
  <c r="Q33" i="18"/>
  <c r="Q25" i="18"/>
  <c r="Q17" i="18"/>
  <c r="Q9" i="18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N2" i="6"/>
  <c r="AO2" i="6"/>
  <c r="AP2" i="6"/>
  <c r="AQ2" i="6"/>
  <c r="AR2" i="6"/>
  <c r="AM2" i="6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M2" i="5"/>
  <c r="AN2" i="5"/>
  <c r="AO2" i="5"/>
  <c r="AP2" i="5"/>
  <c r="AQ2" i="5"/>
  <c r="AR2" i="5"/>
  <c r="AL2" i="5"/>
  <c r="C13" i="15"/>
  <c r="B13" i="15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N2" i="4"/>
  <c r="AO2" i="4"/>
  <c r="AP2" i="4"/>
  <c r="AQ2" i="4"/>
  <c r="AR2" i="4"/>
  <c r="AM2" i="4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B2" i="1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B3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B2" i="3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B33" i="4"/>
  <c r="AM34" i="4" l="1"/>
  <c r="AN34" i="4"/>
  <c r="AO34" i="4"/>
  <c r="AP34" i="4"/>
  <c r="AQ34" i="4"/>
  <c r="AR34" i="4"/>
  <c r="AM35" i="4"/>
  <c r="AN35" i="4"/>
  <c r="AO35" i="4"/>
  <c r="AP35" i="4"/>
  <c r="AQ35" i="4"/>
  <c r="AR35" i="4"/>
  <c r="AM36" i="4"/>
  <c r="AN36" i="4"/>
  <c r="AO36" i="4"/>
  <c r="AP36" i="4"/>
  <c r="AQ36" i="4"/>
  <c r="AR36" i="4"/>
  <c r="AM37" i="4"/>
  <c r="AN37" i="4"/>
  <c r="AO37" i="4"/>
  <c r="AP37" i="4"/>
  <c r="AQ37" i="4"/>
  <c r="AR37" i="4"/>
  <c r="C21" i="15"/>
  <c r="B21" i="15"/>
  <c r="AL36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B39" i="4"/>
  <c r="B36" i="4"/>
  <c r="B34" i="4"/>
  <c r="AL30" i="3" l="1"/>
  <c r="AM30" i="3"/>
  <c r="AN30" i="3"/>
  <c r="AO30" i="3"/>
  <c r="AP30" i="3"/>
  <c r="AQ30" i="3"/>
  <c r="AR30" i="3"/>
  <c r="B30" i="3" l="1"/>
  <c r="C30" i="3"/>
  <c r="D30" i="3"/>
  <c r="E30" i="3"/>
  <c r="F30" i="3"/>
  <c r="G30" i="3"/>
  <c r="H30" i="3"/>
  <c r="I30" i="3"/>
  <c r="J30" i="3"/>
  <c r="K30" i="3"/>
  <c r="L30" i="3"/>
  <c r="M30" i="3"/>
  <c r="C39" i="4"/>
  <c r="D39" i="4"/>
  <c r="E39" i="4"/>
  <c r="I39" i="4"/>
  <c r="J39" i="4"/>
  <c r="K39" i="4"/>
  <c r="L39" i="4"/>
  <c r="M39" i="4"/>
  <c r="H39" i="4"/>
  <c r="G39" i="4"/>
  <c r="F39" i="4"/>
  <c r="B37" i="4"/>
  <c r="B35" i="4"/>
  <c r="N30" i="3" l="1"/>
  <c r="O30" i="3"/>
  <c r="P30" i="3"/>
  <c r="Q30" i="3"/>
  <c r="R30" i="3"/>
  <c r="S30" i="3"/>
  <c r="T30" i="3"/>
  <c r="U30" i="3"/>
  <c r="V30" i="3"/>
  <c r="W30" i="3"/>
  <c r="X30" i="3"/>
  <c r="Y30" i="3"/>
  <c r="O39" i="4"/>
  <c r="P39" i="4"/>
  <c r="Q39" i="4"/>
  <c r="R39" i="4"/>
  <c r="S39" i="4"/>
  <c r="N39" i="4"/>
  <c r="AK30" i="3"/>
  <c r="AA30" i="3"/>
  <c r="AB30" i="3"/>
  <c r="AC30" i="3"/>
  <c r="AD30" i="3"/>
  <c r="AE30" i="3"/>
  <c r="AF30" i="3"/>
  <c r="AG30" i="3"/>
  <c r="AH30" i="3"/>
  <c r="AI30" i="3"/>
  <c r="AJ30" i="3"/>
  <c r="Z30" i="3"/>
</calcChain>
</file>

<file path=xl/sharedStrings.xml><?xml version="1.0" encoding="utf-8"?>
<sst xmlns="http://schemas.openxmlformats.org/spreadsheetml/2006/main" count="1610" uniqueCount="309">
  <si>
    <t>Project</t>
  </si>
  <si>
    <t>SICAV</t>
  </si>
  <si>
    <t>ICS</t>
  </si>
  <si>
    <t>PIW</t>
  </si>
  <si>
    <t>HRIS</t>
  </si>
  <si>
    <t>QA Department</t>
  </si>
  <si>
    <t>Non Utilization</t>
  </si>
  <si>
    <t>QA Summary</t>
  </si>
  <si>
    <t>Total T&amp;M</t>
  </si>
  <si>
    <t>Projected Monthly Cost</t>
  </si>
  <si>
    <t>FORM_PF</t>
  </si>
  <si>
    <t>OCP_TECH</t>
  </si>
  <si>
    <t>ONETRACKER</t>
  </si>
  <si>
    <t>TREENA</t>
  </si>
  <si>
    <t>CORPORATE_ACTIONS</t>
  </si>
  <si>
    <t>VEMS</t>
  </si>
  <si>
    <t>WORKDAY</t>
  </si>
  <si>
    <t>FX_CENTRAL</t>
  </si>
  <si>
    <t>QA_SMOKE_TEST</t>
  </si>
  <si>
    <t>PUBLIC_WEBSITE</t>
  </si>
  <si>
    <t>SUMMIT</t>
  </si>
  <si>
    <t>CORNERSTONE</t>
  </si>
  <si>
    <t>QA_MANAGEMENT</t>
  </si>
  <si>
    <t>CLIENT_RELATIONS</t>
  </si>
  <si>
    <t>BEQOM</t>
  </si>
  <si>
    <t>Jan 23</t>
  </si>
  <si>
    <t>Jan 24</t>
  </si>
  <si>
    <t>Feb 23</t>
  </si>
  <si>
    <t>Mar 23</t>
  </si>
  <si>
    <t>Apr 23</t>
  </si>
  <si>
    <t>May 23</t>
  </si>
  <si>
    <t>Jun 23</t>
  </si>
  <si>
    <t>Jul 23</t>
  </si>
  <si>
    <t>Aug 23</t>
  </si>
  <si>
    <t>Sep 23</t>
  </si>
  <si>
    <t>Oct 23</t>
  </si>
  <si>
    <t>Nov 23</t>
  </si>
  <si>
    <t>Dec 23</t>
  </si>
  <si>
    <t>MERCATUS</t>
  </si>
  <si>
    <t>Feb 24</t>
  </si>
  <si>
    <t>Mar 24</t>
  </si>
  <si>
    <t>Apr 24</t>
  </si>
  <si>
    <t>May 24</t>
  </si>
  <si>
    <t>Jun 24</t>
  </si>
  <si>
    <t>Jul 24</t>
  </si>
  <si>
    <t>Status</t>
  </si>
  <si>
    <t>Active</t>
  </si>
  <si>
    <t>ACCOUNT_MASTER</t>
  </si>
  <si>
    <t>EVEREST</t>
  </si>
  <si>
    <t>Department</t>
  </si>
  <si>
    <t>CLIENTS &amp; MARKETING</t>
  </si>
  <si>
    <t>DATA &amp; ARCHITECTURE</t>
  </si>
  <si>
    <t>FINANCE</t>
  </si>
  <si>
    <t>INVESTMENT</t>
  </si>
  <si>
    <t>IT BUSINESS OPERATIONS</t>
  </si>
  <si>
    <t>Jan 22</t>
  </si>
  <si>
    <t>Feb 22</t>
  </si>
  <si>
    <t>Mar 22</t>
  </si>
  <si>
    <t>Apr 22</t>
  </si>
  <si>
    <t>May 22</t>
  </si>
  <si>
    <t>Jun 22</t>
  </si>
  <si>
    <t>Jul 22</t>
  </si>
  <si>
    <t>Aug 22</t>
  </si>
  <si>
    <t>Sep 22</t>
  </si>
  <si>
    <t>Oct 22</t>
  </si>
  <si>
    <t>Nov 22</t>
  </si>
  <si>
    <t>Dec 22</t>
  </si>
  <si>
    <t>IT Manager</t>
  </si>
  <si>
    <t>QA SPOC</t>
  </si>
  <si>
    <t>START DATE</t>
  </si>
  <si>
    <t>2023</t>
  </si>
  <si>
    <t>2022</t>
  </si>
  <si>
    <t>2024</t>
  </si>
  <si>
    <t>SMA</t>
  </si>
  <si>
    <t>Jan 21</t>
  </si>
  <si>
    <t>Feb 21</t>
  </si>
  <si>
    <t>Mar 21</t>
  </si>
  <si>
    <t>Apr 21</t>
  </si>
  <si>
    <t>May 21</t>
  </si>
  <si>
    <t>Jun 21</t>
  </si>
  <si>
    <t>Jul 21</t>
  </si>
  <si>
    <t>Aug 21</t>
  </si>
  <si>
    <t>Sep 21</t>
  </si>
  <si>
    <t>Oct 21</t>
  </si>
  <si>
    <t>Nov 21</t>
  </si>
  <si>
    <t>Dec 21</t>
  </si>
  <si>
    <t>2021</t>
  </si>
  <si>
    <t>No</t>
  </si>
  <si>
    <t>QA Projections 2024</t>
  </si>
  <si>
    <t>Blended Bill Rate ($)</t>
  </si>
  <si>
    <t>$             31.92 </t>
  </si>
  <si>
    <t>$             31.98 </t>
  </si>
  <si>
    <t>$              32.16 </t>
  </si>
  <si>
    <t>$              32.19 </t>
  </si>
  <si>
    <t>$              32.14 </t>
  </si>
  <si>
    <t>$             32.08 </t>
  </si>
  <si>
    <t>$             32.03 </t>
  </si>
  <si>
    <t>$             31.91 </t>
  </si>
  <si>
    <t>$             31.73 </t>
  </si>
  <si>
    <t>$             31.61</t>
  </si>
  <si>
    <t>Projected QA</t>
  </si>
  <si>
    <t>Workdays</t>
  </si>
  <si>
    <t>Projected Cost ($)</t>
  </si>
  <si>
    <t>$    71,147.86 </t>
  </si>
  <si>
    <t>$    68,047.64 </t>
  </si>
  <si>
    <t>$       87,856.93 </t>
  </si>
  <si>
    <t>$       91,460.35 </t>
  </si>
  <si>
    <t>$       96,240.57 </t>
  </si>
  <si>
    <t>$       93,716.40 </t>
  </si>
  <si>
    <t>$    75,302.20 </t>
  </si>
  <si>
    <t>$    82,651.54 </t>
  </si>
  <si>
    <t>$    67,310.49 </t>
  </si>
  <si>
    <t>$    72,430.38 </t>
  </si>
  <si>
    <t>$    56,704.39 </t>
  </si>
  <si>
    <t>$    49,252.02 </t>
  </si>
  <si>
    <t>Blended Rate = [(TS-5.25)*33+5.25*30)]/TS</t>
  </si>
  <si>
    <t>PC = Blended Rate * TS*NoOfDay*8</t>
  </si>
  <si>
    <t>Blended Rate</t>
  </si>
  <si>
    <t>​</t>
  </si>
  <si>
    <t>QA Projects​</t>
  </si>
  <si>
    <t>Test Complete​</t>
  </si>
  <si>
    <t>C# - Selenium​</t>
  </si>
  <si>
    <t>Playwright​</t>
  </si>
  <si>
    <t>Jmeter​</t>
  </si>
  <si>
    <t>Beyond Compare​</t>
  </si>
  <si>
    <t>Python selenium​</t>
  </si>
  <si>
    <t>BrowserStack​</t>
  </si>
  <si>
    <t>vEMS​</t>
  </si>
  <si>
    <t>X​</t>
  </si>
  <si>
    <t> X​</t>
  </si>
  <si>
    <t>Workday​</t>
  </si>
  <si>
    <t>SMA​</t>
  </si>
  <si>
    <t>Treena​</t>
  </si>
  <si>
    <t>X ​</t>
  </si>
  <si>
    <t>Beqom​</t>
  </si>
  <si>
    <t>OCP Tech Refresh​</t>
  </si>
  <si>
    <t>     ​</t>
  </si>
  <si>
    <t>FX Central​</t>
  </si>
  <si>
    <t>SICAV​</t>
  </si>
  <si>
    <t>ICS​</t>
  </si>
  <si>
    <t>Corporate Actions​</t>
  </si>
  <si>
    <t>Dr. Doc/Cornerstone​</t>
  </si>
  <si>
    <t>Oaktree Public Websites​</t>
  </si>
  <si>
    <t>PIW​</t>
  </si>
  <si>
    <t>Form PF​</t>
  </si>
  <si>
    <t>Supported Platforms​</t>
  </si>
  <si>
    <t>Test Complete​.</t>
  </si>
  <si>
    <t>Selenium​.</t>
  </si>
  <si>
    <t>Playwright​.</t>
  </si>
  <si>
    <t>Jmeter​.</t>
  </si>
  <si>
    <t>Beyond Compare​.</t>
  </si>
  <si>
    <t>BrowserStack​.</t>
  </si>
  <si>
    <t>Description​</t>
  </si>
  <si>
    <t>Web Applications​</t>
  </si>
  <si>
    <t>             X (Multiple Operating Systems)​</t>
  </si>
  <si>
    <t>Mobile Devices​</t>
  </si>
  <si>
    <t>             X (Multiple Android, IOS  Devices)​</t>
  </si>
  <si>
    <t>API​</t>
  </si>
  <si>
    <t>Desktop Applications​</t>
  </si>
  <si>
    <t>Utility for comparing Files and Folders​</t>
  </si>
  <si>
    <t>Performance(Load/Stress) Testing​</t>
  </si>
  <si>
    <t>Supported Programming/Scripting Languages​</t>
  </si>
  <si>
    <t>JavaScript​, Python, VBScript </t>
  </si>
  <si>
    <t>C# , Python​</t>
  </si>
  <si>
    <t>Javascript &amp; Typescript​</t>
  </si>
  <si>
    <t>JavaScript​</t>
  </si>
  <si>
    <t>             ​</t>
  </si>
  <si>
    <t>Implemented Programming Language in Project​</t>
  </si>
  <si>
    <t>VBScript​</t>
  </si>
  <si>
    <t>C#, Python​</t>
  </si>
  <si>
    <t>TypeScript​</t>
  </si>
  <si>
    <t>Open Source/Licensed​</t>
  </si>
  <si>
    <t>Licensed​</t>
  </si>
  <si>
    <t>Open Source​</t>
  </si>
  <si>
    <t> Open Source​</t>
  </si>
  <si>
    <t>        Licensed​</t>
  </si>
  <si>
    <t>  Licensed ​</t>
  </si>
  <si>
    <t>Functional automation testing tool for Windows apps. Record, script, or create tests with keyword-driven operations.</t>
  </si>
  <si>
    <t>Open-source framework for validating web apps across browsers and platforms.</t>
  </si>
  <si>
    <t>JavaScript-based automation framework for web apps.</t>
  </si>
  <si>
    <t>Load testing tool for analyzing web app performance.</t>
  </si>
  <si>
    <t>Data comparison utility for files, folders, FTP&amp;SFTP directories.</t>
  </si>
  <si>
    <t>Cloud-based tool for cross-browser testing of web and mobile apps.</t>
  </si>
  <si>
    <t>Project​</t>
  </si>
  <si>
    <t>Total Test Cases​</t>
  </si>
  <si>
    <t>Manual​</t>
  </si>
  <si>
    <t>Automated​</t>
  </si>
  <si>
    <t>Not Ready for Automation Review​</t>
  </si>
  <si>
    <t>Ready for Automation Review​</t>
  </si>
  <si>
    <t>Total Bugs Identified​</t>
  </si>
  <si>
    <t>Comments​</t>
  </si>
  <si>
    <t>68​</t>
  </si>
  <si>
    <t>3​</t>
  </si>
  <si>
    <t>65​</t>
  </si>
  <si>
    <t>0​</t>
  </si>
  <si>
    <t>3*​</t>
  </si>
  <si>
    <t>107​</t>
  </si>
  <si>
    <t>95.5%​</t>
  </si>
  <si>
    <t>*Due to Tool limitations, unable to identify objects (grids, dynamic data)​</t>
  </si>
  <si>
    <t>158​</t>
  </si>
  <si>
    <t>4​</t>
  </si>
  <si>
    <t>154​</t>
  </si>
  <si>
    <t>4*​</t>
  </si>
  <si>
    <t>299​</t>
  </si>
  <si>
    <t>97.4%​</t>
  </si>
  <si>
    <t>*Event Scheduler' Scenario is complicated as we need to deal with outlook calendars validation. Plan to automate in future​</t>
  </si>
  <si>
    <t>6​</t>
  </si>
  <si>
    <t>214​</t>
  </si>
  <si>
    <t>100.00%​</t>
  </si>
  <si>
    <t>288​</t>
  </si>
  <si>
    <t>1​</t>
  </si>
  <si>
    <t>287​</t>
  </si>
  <si>
    <t>1*​</t>
  </si>
  <si>
    <t>236​</t>
  </si>
  <si>
    <t>99.65%​</t>
  </si>
  <si>
    <t>*PowerBI extract and validation must be done manually.​</t>
  </si>
  <si>
    <t>123​</t>
  </si>
  <si>
    <t>167​</t>
  </si>
  <si>
    <t>100%​</t>
  </si>
  <si>
    <t>Client Relations​</t>
  </si>
  <si>
    <t>15​</t>
  </si>
  <si>
    <t>32​</t>
  </si>
  <si>
    <t>31​</t>
  </si>
  <si>
    <t>166​</t>
  </si>
  <si>
    <t>96.8%​</t>
  </si>
  <si>
    <t>362​</t>
  </si>
  <si>
    <t>172​</t>
  </si>
  <si>
    <t>190​</t>
  </si>
  <si>
    <t>47.5%​</t>
  </si>
  <si>
    <t>21​</t>
  </si>
  <si>
    <t>7​</t>
  </si>
  <si>
    <t>Smoke Test Scripts​</t>
  </si>
  <si>
    <t>648​</t>
  </si>
  <si>
    <t>54​</t>
  </si>
  <si>
    <t>-​</t>
  </si>
  <si>
    <t>HRIS​</t>
  </si>
  <si>
    <t>903​</t>
  </si>
  <si>
    <t>24​</t>
  </si>
  <si>
    <t>95​</t>
  </si>
  <si>
    <t>We need to start analyzing Automation Scope. ​</t>
  </si>
  <si>
    <t>636​</t>
  </si>
  <si>
    <t>197​</t>
  </si>
  <si>
    <t>374​</t>
  </si>
  <si>
    <t>224​</t>
  </si>
  <si>
    <t>Reviewed/​Future Automation​</t>
  </si>
  <si>
    <t>Reviewed/​Can't Automate​</t>
  </si>
  <si>
    <t>% of Automation​ Coverage​</t>
  </si>
  <si>
    <t>Sharepoint</t>
  </si>
  <si>
    <t>FX CENTRAL​</t>
  </si>
  <si>
    <t>TREENA​</t>
  </si>
  <si>
    <t>VEMS​</t>
  </si>
  <si>
    <t>WORKDAY ​</t>
  </si>
  <si>
    <t>BEQOM​</t>
  </si>
  <si>
    <t>OCP TECH REFRESH​</t>
  </si>
  <si>
    <t>CORPORATE ACTION​</t>
  </si>
  <si>
    <t>PRODUCTION SMOKE TEST​</t>
  </si>
  <si>
    <t>ONETRACKER​</t>
  </si>
  <si>
    <t>CLIENT RELATIONS​</t>
  </si>
  <si>
    <t>FORM PF​</t>
  </si>
  <si>
    <t>AR/AP Dashboard ​</t>
  </si>
  <si>
    <t/>
  </si>
  <si>
    <t>Manual test cases created</t>
  </si>
  <si>
    <t>Manual test cases conducted</t>
  </si>
  <si>
    <t>Automation test cases created</t>
  </si>
  <si>
    <t>Automation test cases processed</t>
  </si>
  <si>
    <t>Bugs identified</t>
  </si>
  <si>
    <t>Automation coverage</t>
  </si>
  <si>
    <t>Year</t>
  </si>
  <si>
    <t>OAKTREE_EVENT</t>
  </si>
  <si>
    <t>CASH_FORECAST_UPDATE</t>
  </si>
  <si>
    <t>ADMINISTRATIVE</t>
  </si>
  <si>
    <t>MAINTENANCE</t>
  </si>
  <si>
    <t>ACTIVE</t>
  </si>
  <si>
    <t>CLOSED</t>
  </si>
  <si>
    <t>Manual test cases created.</t>
  </si>
  <si>
    <t>Manual test cases conducted.</t>
  </si>
  <si>
    <t>Automation test cases created.</t>
  </si>
  <si>
    <t>Automation test cases processed.</t>
  </si>
  <si>
    <t>Bugs identified.</t>
  </si>
  <si>
    <t>Automation coverage.</t>
  </si>
  <si>
    <t>Year.</t>
  </si>
  <si>
    <t>Project.</t>
  </si>
  <si>
    <t>Bugs identified. QA</t>
  </si>
  <si>
    <t>Bugs identified. UAT</t>
  </si>
  <si>
    <t>Bugs identified. PROD</t>
  </si>
  <si>
    <t>Bugs identified QA</t>
  </si>
  <si>
    <t>Bugs identified UAT</t>
  </si>
  <si>
    <t>Bugs identified PROD</t>
  </si>
  <si>
    <t>Ayesha Shaik</t>
  </si>
  <si>
    <t>Eswara Rao Kanakala</t>
  </si>
  <si>
    <t>Meenakshi Kasi</t>
  </si>
  <si>
    <t>Nachiketa Amarnathprasad</t>
  </si>
  <si>
    <t>Pramod Rayate</t>
  </si>
  <si>
    <t>Saravanan Munikrishnan</t>
  </si>
  <si>
    <t>Vignesh Dhakshnamoorthy</t>
  </si>
  <si>
    <t>Afshin Davari</t>
  </si>
  <si>
    <t>Anisha Bhasin</t>
  </si>
  <si>
    <t>Nashira Thomas</t>
  </si>
  <si>
    <t>Cecilia Anyanwu</t>
  </si>
  <si>
    <t>Charles Kiedman</t>
  </si>
  <si>
    <t>Cristela Hernandez</t>
  </si>
  <si>
    <t>James Farea</t>
  </si>
  <si>
    <t>Julian Acebo</t>
  </si>
  <si>
    <t>Narges Rafigh</t>
  </si>
  <si>
    <t>Samip Bararia</t>
  </si>
  <si>
    <t>Sanjay Khanna</t>
  </si>
  <si>
    <t>Ali El-Annan</t>
  </si>
  <si>
    <t>Himanshu Pathak</t>
  </si>
  <si>
    <t>Jubilee Olivas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</si>
</sst>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0.0"/>
    <numFmt numFmtId="165" formatCode="&quot;₹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17" fontId="1" fillId="2" borderId="1" xfId="0" quotePrefix="1" applyNumberFormat="1" applyFont="1" applyFill="1" applyBorder="1" applyAlignment="1">
      <alignment horizontal="center"/>
    </xf>
    <xf numFmtId="17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0" xfId="2" applyNumberFormat="1" applyFont="1"/>
    <xf numFmtId="0" fontId="1" fillId="2" borderId="2" xfId="0" quotePrefix="1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15" fontId="0" fillId="0" borderId="0" xfId="0" applyNumberFormat="1"/>
    <xf numFmtId="10" fontId="5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" fontId="0" fillId="0" borderId="1" xfId="0" applyNumberFormat="1" applyBorder="1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/>
    <xf numFmtId="165" fontId="0" fillId="0" borderId="1" xfId="0" applyNumberFormat="1" applyBorder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9" fontId="0" fillId="0" borderId="0" xfId="2" applyFont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BB2-263C-4390-AD24-BE522369CE65}">
  <dimension ref="A1:AR27"/>
  <sheetViews>
    <sheetView zoomScale="87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R15" sqref="R15"/>
    </sheetView>
  </sheetViews>
  <sheetFormatPr defaultRowHeight="14.4" x14ac:dyDescent="0.3"/>
  <cols>
    <col min="1" max="1" width="23.21875" style="16" bestFit="1" customWidth="1"/>
    <col min="2" max="2" width="8.5546875" style="16" customWidth="1"/>
    <col min="3" max="13" width="8.5546875" style="16" bestFit="1" customWidth="1"/>
    <col min="14" max="14" width="8.5546875" style="16" customWidth="1"/>
    <col min="15" max="44" width="8.5546875" style="16" bestFit="1" customWidth="1"/>
    <col min="45" max="16384" width="8.88671875" style="16"/>
  </cols>
  <sheetData>
    <row r="1" spans="1:44" x14ac:dyDescent="0.3">
      <c r="A1" s="12" t="s">
        <v>0</v>
      </c>
      <c r="B1" s="15" t="s">
        <v>74</v>
      </c>
      <c r="C1" s="15" t="s">
        <v>75</v>
      </c>
      <c r="D1" s="15" t="s">
        <v>76</v>
      </c>
      <c r="E1" s="15" t="s">
        <v>77</v>
      </c>
      <c r="F1" s="15" t="s">
        <v>78</v>
      </c>
      <c r="G1" s="15" t="s">
        <v>79</v>
      </c>
      <c r="H1" s="15" t="s">
        <v>80</v>
      </c>
      <c r="I1" s="15" t="s">
        <v>81</v>
      </c>
      <c r="J1" s="15" t="s">
        <v>82</v>
      </c>
      <c r="K1" s="15" t="s">
        <v>83</v>
      </c>
      <c r="L1" s="15" t="s">
        <v>84</v>
      </c>
      <c r="M1" s="15" t="s">
        <v>85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18">
        <f>SUM(B3:B30)</f>
        <v>378</v>
      </c>
      <c r="C2" s="18">
        <f t="shared" ref="C2:AR2" si="0">SUM(C3:C30)</f>
        <v>360</v>
      </c>
      <c r="D2" s="18">
        <f t="shared" si="0"/>
        <v>396</v>
      </c>
      <c r="E2" s="18">
        <f t="shared" si="0"/>
        <v>693.5</v>
      </c>
      <c r="F2" s="18">
        <f t="shared" si="0"/>
        <v>603</v>
      </c>
      <c r="G2" s="18">
        <f t="shared" si="0"/>
        <v>804</v>
      </c>
      <c r="H2" s="18">
        <f t="shared" si="0"/>
        <v>1462.5</v>
      </c>
      <c r="I2" s="18">
        <f t="shared" si="0"/>
        <v>1255</v>
      </c>
      <c r="J2" s="18">
        <f t="shared" si="0"/>
        <v>1090.5</v>
      </c>
      <c r="K2" s="18">
        <f t="shared" si="0"/>
        <v>588</v>
      </c>
      <c r="L2" s="18">
        <f t="shared" si="0"/>
        <v>475</v>
      </c>
      <c r="M2" s="18">
        <f t="shared" si="0"/>
        <v>773.5</v>
      </c>
      <c r="N2" s="18">
        <f t="shared" si="0"/>
        <v>572</v>
      </c>
      <c r="O2" s="18">
        <f t="shared" si="0"/>
        <v>1140.25</v>
      </c>
      <c r="P2" s="18">
        <f t="shared" si="0"/>
        <v>1557.5</v>
      </c>
      <c r="Q2" s="18">
        <f t="shared" si="0"/>
        <v>1589</v>
      </c>
      <c r="R2" s="18">
        <f t="shared" si="0"/>
        <v>1654.5</v>
      </c>
      <c r="S2" s="18">
        <f t="shared" si="0"/>
        <v>1508.5</v>
      </c>
      <c r="T2" s="18">
        <f t="shared" si="0"/>
        <v>1710</v>
      </c>
      <c r="U2" s="18">
        <f t="shared" si="0"/>
        <v>1623.5</v>
      </c>
      <c r="V2" s="18">
        <f t="shared" si="0"/>
        <v>1806.5</v>
      </c>
      <c r="W2" s="18">
        <f t="shared" si="0"/>
        <v>1767</v>
      </c>
      <c r="X2" s="18">
        <f t="shared" si="0"/>
        <v>1956</v>
      </c>
      <c r="Y2" s="18">
        <f t="shared" si="0"/>
        <v>1123</v>
      </c>
      <c r="Z2" s="18">
        <f t="shared" si="0"/>
        <v>1203.5</v>
      </c>
      <c r="AA2" s="18">
        <f t="shared" si="0"/>
        <v>1160.5</v>
      </c>
      <c r="AB2" s="18">
        <f t="shared" si="0"/>
        <v>1183.25</v>
      </c>
      <c r="AC2" s="18">
        <f t="shared" si="0"/>
        <v>1033</v>
      </c>
      <c r="AD2" s="18">
        <f t="shared" si="0"/>
        <v>1240.5</v>
      </c>
      <c r="AE2" s="18">
        <f t="shared" si="0"/>
        <v>1813.25</v>
      </c>
      <c r="AF2" s="18">
        <f t="shared" si="0"/>
        <v>1823.25</v>
      </c>
      <c r="AG2" s="18">
        <f t="shared" si="0"/>
        <v>1953</v>
      </c>
      <c r="AH2" s="18">
        <f t="shared" si="0"/>
        <v>1566.75</v>
      </c>
      <c r="AI2" s="18">
        <f t="shared" si="0"/>
        <v>1794.5</v>
      </c>
      <c r="AJ2" s="18">
        <f t="shared" si="0"/>
        <v>1700.3</v>
      </c>
      <c r="AK2" s="18">
        <f t="shared" si="0"/>
        <v>1344</v>
      </c>
      <c r="AL2" s="18">
        <f t="shared" si="0"/>
        <v>1537</v>
      </c>
      <c r="AM2" s="18">
        <f t="shared" si="0"/>
        <v>1428.5</v>
      </c>
      <c r="AN2" s="18">
        <f t="shared" si="0"/>
        <v>0</v>
      </c>
      <c r="AO2" s="18">
        <f t="shared" si="0"/>
        <v>0</v>
      </c>
      <c r="AP2" s="18">
        <f t="shared" si="0"/>
        <v>0</v>
      </c>
      <c r="AQ2" s="18">
        <f t="shared" si="0"/>
        <v>0</v>
      </c>
      <c r="AR2" s="18">
        <f t="shared" si="0"/>
        <v>0</v>
      </c>
    </row>
    <row r="3" spans="1:44" x14ac:dyDescent="0.3">
      <c r="A3" s="9" t="s">
        <v>17</v>
      </c>
      <c r="B3" s="18">
        <v>378</v>
      </c>
      <c r="C3" s="18">
        <v>360</v>
      </c>
      <c r="D3" s="18">
        <v>396</v>
      </c>
      <c r="E3" s="18">
        <v>249</v>
      </c>
      <c r="F3" s="18">
        <v>102</v>
      </c>
      <c r="G3" s="18">
        <v>47</v>
      </c>
      <c r="H3" s="18">
        <v>50.5</v>
      </c>
      <c r="I3" s="18">
        <v>132</v>
      </c>
      <c r="J3" s="18">
        <v>75</v>
      </c>
      <c r="K3" s="18">
        <v>12.5</v>
      </c>
      <c r="L3" s="18">
        <v>31</v>
      </c>
      <c r="M3" s="18">
        <v>56.5</v>
      </c>
      <c r="N3" s="18">
        <v>45</v>
      </c>
      <c r="O3" s="18">
        <v>36</v>
      </c>
      <c r="P3" s="18">
        <v>41</v>
      </c>
      <c r="Q3" s="18">
        <v>38</v>
      </c>
      <c r="R3" s="18">
        <v>34</v>
      </c>
      <c r="S3" s="18">
        <v>37</v>
      </c>
      <c r="T3" s="18">
        <v>37</v>
      </c>
      <c r="U3" s="18">
        <v>56</v>
      </c>
      <c r="V3" s="18">
        <v>32</v>
      </c>
      <c r="W3" s="18">
        <v>24</v>
      </c>
      <c r="X3" s="18">
        <v>40</v>
      </c>
      <c r="Y3" s="18">
        <v>16</v>
      </c>
      <c r="Z3" s="18">
        <v>28.5</v>
      </c>
      <c r="AA3" s="18">
        <v>32</v>
      </c>
      <c r="AB3" s="18">
        <v>47.5</v>
      </c>
      <c r="AC3" s="18">
        <v>32</v>
      </c>
      <c r="AD3" s="18">
        <v>40</v>
      </c>
      <c r="AE3" s="18">
        <v>32</v>
      </c>
      <c r="AF3" s="18">
        <v>32</v>
      </c>
      <c r="AG3" s="18">
        <v>40</v>
      </c>
      <c r="AH3" s="18">
        <v>32</v>
      </c>
      <c r="AI3" s="18">
        <v>32</v>
      </c>
      <c r="AJ3" s="18">
        <v>32</v>
      </c>
      <c r="AK3" s="18">
        <v>32</v>
      </c>
      <c r="AL3" s="18">
        <v>40</v>
      </c>
      <c r="AM3" s="18">
        <v>32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</row>
    <row r="4" spans="1:44" x14ac:dyDescent="0.3">
      <c r="A4" s="9" t="s">
        <v>13</v>
      </c>
      <c r="B4" s="18"/>
      <c r="C4" s="18"/>
      <c r="D4" s="18"/>
      <c r="E4" s="18">
        <v>199.5</v>
      </c>
      <c r="F4" s="18">
        <v>314</v>
      </c>
      <c r="G4" s="18">
        <v>363</v>
      </c>
      <c r="H4" s="18">
        <v>426.5</v>
      </c>
      <c r="I4" s="18">
        <v>359.5</v>
      </c>
      <c r="J4" s="18">
        <v>382</v>
      </c>
      <c r="K4" s="18">
        <v>160.5</v>
      </c>
      <c r="L4" s="18">
        <v>206.5</v>
      </c>
      <c r="M4" s="18">
        <v>297.5</v>
      </c>
      <c r="N4" s="18">
        <v>223</v>
      </c>
      <c r="O4" s="18">
        <v>103.5</v>
      </c>
      <c r="P4" s="18">
        <v>25</v>
      </c>
      <c r="Q4" s="18">
        <v>21</v>
      </c>
      <c r="R4" s="18">
        <v>21.5</v>
      </c>
      <c r="S4" s="18">
        <v>136.5</v>
      </c>
      <c r="T4" s="18">
        <v>171.5</v>
      </c>
      <c r="U4" s="18">
        <v>155.5</v>
      </c>
      <c r="V4" s="18">
        <v>13</v>
      </c>
      <c r="W4" s="18">
        <v>40.5</v>
      </c>
      <c r="X4" s="18">
        <v>116</v>
      </c>
      <c r="Y4" s="18">
        <v>18.5</v>
      </c>
      <c r="Z4" s="18">
        <v>104.5</v>
      </c>
      <c r="AA4" s="18">
        <v>69.5</v>
      </c>
      <c r="AB4" s="18">
        <v>21</v>
      </c>
      <c r="AC4" s="18">
        <v>53</v>
      </c>
      <c r="AD4" s="18">
        <v>71</v>
      </c>
      <c r="AE4" s="18">
        <v>35.5</v>
      </c>
      <c r="AF4" s="18">
        <v>43</v>
      </c>
      <c r="AG4" s="18">
        <v>30</v>
      </c>
      <c r="AH4" s="18">
        <v>74</v>
      </c>
      <c r="AI4" s="18">
        <v>48.5</v>
      </c>
      <c r="AJ4" s="18">
        <v>19.5</v>
      </c>
      <c r="AK4" s="18">
        <v>28.5</v>
      </c>
      <c r="AL4" s="18">
        <v>30</v>
      </c>
      <c r="AM4" s="18">
        <v>12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</row>
    <row r="5" spans="1:44" x14ac:dyDescent="0.3">
      <c r="A5" s="9" t="s">
        <v>15</v>
      </c>
      <c r="B5" s="18"/>
      <c r="C5" s="18"/>
      <c r="D5" s="18"/>
      <c r="E5" s="18">
        <v>157</v>
      </c>
      <c r="F5" s="18">
        <v>187</v>
      </c>
      <c r="G5" s="18">
        <v>363</v>
      </c>
      <c r="H5" s="18">
        <v>568.5</v>
      </c>
      <c r="I5" s="18">
        <v>566</v>
      </c>
      <c r="J5" s="18">
        <v>319.5</v>
      </c>
      <c r="K5" s="18">
        <v>173.5</v>
      </c>
      <c r="L5" s="18">
        <v>36</v>
      </c>
      <c r="M5" s="18">
        <v>17</v>
      </c>
      <c r="N5" s="18">
        <v>167.5</v>
      </c>
      <c r="O5" s="18">
        <v>223.5</v>
      </c>
      <c r="P5" s="18">
        <v>209</v>
      </c>
      <c r="Q5" s="18">
        <v>177.5</v>
      </c>
      <c r="R5" s="18">
        <v>133.5</v>
      </c>
      <c r="S5" s="18">
        <v>141.5</v>
      </c>
      <c r="T5" s="18">
        <v>84</v>
      </c>
      <c r="U5" s="18">
        <v>117.5</v>
      </c>
      <c r="V5" s="18">
        <v>83</v>
      </c>
      <c r="W5" s="18">
        <v>58</v>
      </c>
      <c r="X5" s="18">
        <v>61.5</v>
      </c>
      <c r="Y5" s="18">
        <v>86.5</v>
      </c>
      <c r="Z5" s="18">
        <v>84.5</v>
      </c>
      <c r="AA5" s="18">
        <v>102.5</v>
      </c>
      <c r="AB5" s="18">
        <v>121</v>
      </c>
      <c r="AC5" s="18">
        <v>99</v>
      </c>
      <c r="AD5" s="18">
        <v>121.5</v>
      </c>
      <c r="AE5" s="18">
        <v>125.5</v>
      </c>
      <c r="AF5" s="18">
        <v>98</v>
      </c>
      <c r="AG5" s="18">
        <v>106.5</v>
      </c>
      <c r="AH5" s="18">
        <v>68</v>
      </c>
      <c r="AI5" s="18">
        <v>110</v>
      </c>
      <c r="AJ5" s="18">
        <v>159.5</v>
      </c>
      <c r="AK5" s="18">
        <v>136</v>
      </c>
      <c r="AL5" s="18">
        <v>174.5</v>
      </c>
      <c r="AM5" s="18">
        <v>131.5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</row>
    <row r="6" spans="1:44" x14ac:dyDescent="0.3">
      <c r="A6" s="9" t="s">
        <v>1</v>
      </c>
      <c r="B6" s="18"/>
      <c r="C6" s="18"/>
      <c r="D6" s="18"/>
      <c r="E6" s="18">
        <v>88</v>
      </c>
      <c r="F6" s="18">
        <v>0</v>
      </c>
      <c r="G6" s="18">
        <v>31</v>
      </c>
      <c r="H6" s="18">
        <v>91</v>
      </c>
      <c r="I6" s="18">
        <v>171.5</v>
      </c>
      <c r="J6" s="18">
        <v>163</v>
      </c>
      <c r="K6" s="18">
        <v>133</v>
      </c>
      <c r="L6" s="18">
        <v>6</v>
      </c>
      <c r="M6" s="18">
        <v>3</v>
      </c>
      <c r="N6" s="18">
        <v>5</v>
      </c>
      <c r="O6" s="18">
        <v>4.5</v>
      </c>
      <c r="P6" s="18">
        <v>6</v>
      </c>
      <c r="Q6" s="18">
        <v>19</v>
      </c>
      <c r="R6" s="18">
        <v>0</v>
      </c>
      <c r="S6" s="18">
        <v>3</v>
      </c>
      <c r="T6" s="18">
        <v>44</v>
      </c>
      <c r="U6" s="18">
        <v>70.5</v>
      </c>
      <c r="V6" s="18">
        <v>10</v>
      </c>
      <c r="W6" s="18">
        <v>13.5</v>
      </c>
      <c r="X6" s="18">
        <v>113</v>
      </c>
      <c r="Y6" s="18">
        <v>110</v>
      </c>
      <c r="Z6" s="18">
        <v>138</v>
      </c>
      <c r="AA6" s="18">
        <v>27.5</v>
      </c>
      <c r="AB6" s="18">
        <v>52.75</v>
      </c>
      <c r="AC6" s="18">
        <v>27.25</v>
      </c>
      <c r="AD6" s="18">
        <v>12</v>
      </c>
      <c r="AE6" s="18">
        <v>15.75</v>
      </c>
      <c r="AF6" s="18">
        <v>11</v>
      </c>
      <c r="AG6" s="18">
        <v>5.5</v>
      </c>
      <c r="AH6" s="18">
        <v>21.5</v>
      </c>
      <c r="AI6" s="18">
        <v>17.5</v>
      </c>
      <c r="AJ6" s="18">
        <v>21</v>
      </c>
      <c r="AK6" s="18">
        <v>3</v>
      </c>
      <c r="AL6" s="18">
        <v>0</v>
      </c>
      <c r="AM6" s="18">
        <v>3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</row>
    <row r="7" spans="1:44" x14ac:dyDescent="0.3">
      <c r="A7" s="9" t="s">
        <v>16</v>
      </c>
      <c r="B7" s="18"/>
      <c r="C7" s="18"/>
      <c r="D7" s="18"/>
      <c r="E7" s="18"/>
      <c r="F7" s="18"/>
      <c r="G7" s="18"/>
      <c r="H7" s="18">
        <v>326</v>
      </c>
      <c r="I7" s="18">
        <v>4</v>
      </c>
      <c r="J7" s="18">
        <v>0</v>
      </c>
      <c r="K7" s="18">
        <v>0</v>
      </c>
      <c r="L7" s="18">
        <v>0</v>
      </c>
      <c r="M7" s="18">
        <v>0</v>
      </c>
      <c r="N7" s="18">
        <v>77.5</v>
      </c>
      <c r="O7" s="18">
        <v>164.5</v>
      </c>
      <c r="P7" s="18">
        <v>283</v>
      </c>
      <c r="Q7" s="18">
        <v>330.5</v>
      </c>
      <c r="R7" s="18">
        <v>294</v>
      </c>
      <c r="S7" s="18">
        <v>283.5</v>
      </c>
      <c r="T7" s="18">
        <v>292.5</v>
      </c>
      <c r="U7" s="18">
        <v>289.5</v>
      </c>
      <c r="V7" s="18">
        <v>295.5</v>
      </c>
      <c r="W7" s="18">
        <v>203</v>
      </c>
      <c r="X7" s="18">
        <v>204.5</v>
      </c>
      <c r="Y7" s="18">
        <v>248.5</v>
      </c>
      <c r="Z7" s="18">
        <v>183</v>
      </c>
      <c r="AA7" s="18">
        <v>132.25</v>
      </c>
      <c r="AB7" s="18">
        <v>183</v>
      </c>
      <c r="AC7" s="18">
        <v>138</v>
      </c>
      <c r="AD7" s="18">
        <v>197.5</v>
      </c>
      <c r="AE7" s="18">
        <v>198.25</v>
      </c>
      <c r="AF7" s="18">
        <v>146.5</v>
      </c>
      <c r="AG7" s="18">
        <v>202.5</v>
      </c>
      <c r="AH7" s="18">
        <v>155.5</v>
      </c>
      <c r="AI7" s="18">
        <v>175.5</v>
      </c>
      <c r="AJ7" s="18">
        <v>179.5</v>
      </c>
      <c r="AK7" s="18">
        <v>154</v>
      </c>
      <c r="AL7" s="18">
        <v>189</v>
      </c>
      <c r="AM7" s="18">
        <v>132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</row>
    <row r="8" spans="1:44" x14ac:dyDescent="0.3">
      <c r="A8" s="9" t="s">
        <v>73</v>
      </c>
      <c r="B8" s="18"/>
      <c r="C8" s="18"/>
      <c r="D8" s="18"/>
      <c r="E8" s="18"/>
      <c r="F8" s="18"/>
      <c r="G8" s="18"/>
      <c r="H8" s="18"/>
      <c r="I8" s="18">
        <v>22</v>
      </c>
      <c r="J8" s="18">
        <v>151</v>
      </c>
      <c r="K8" s="18">
        <v>65</v>
      </c>
      <c r="L8" s="18">
        <v>5.5</v>
      </c>
      <c r="M8" s="18">
        <v>1</v>
      </c>
      <c r="N8" s="18">
        <v>54</v>
      </c>
      <c r="O8" s="18">
        <v>333</v>
      </c>
      <c r="P8" s="18">
        <v>448.5</v>
      </c>
      <c r="Q8" s="18">
        <v>403</v>
      </c>
      <c r="R8" s="18">
        <v>408</v>
      </c>
      <c r="S8" s="18">
        <v>326</v>
      </c>
      <c r="T8" s="18">
        <v>318</v>
      </c>
      <c r="U8" s="18">
        <v>331</v>
      </c>
      <c r="V8" s="18">
        <v>366</v>
      </c>
      <c r="W8" s="18">
        <v>282</v>
      </c>
      <c r="X8" s="18">
        <v>342</v>
      </c>
      <c r="Y8" s="18">
        <v>89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</row>
    <row r="9" spans="1:44" x14ac:dyDescent="0.3">
      <c r="A9" s="9" t="s">
        <v>24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>
        <v>260</v>
      </c>
      <c r="P9" s="18">
        <v>330.5</v>
      </c>
      <c r="Q9" s="18">
        <v>361</v>
      </c>
      <c r="R9" s="18">
        <v>372</v>
      </c>
      <c r="S9" s="18">
        <v>338.5</v>
      </c>
      <c r="T9" s="18">
        <v>428</v>
      </c>
      <c r="U9" s="18">
        <v>284</v>
      </c>
      <c r="V9" s="18">
        <v>365.5</v>
      </c>
      <c r="W9" s="18">
        <v>308</v>
      </c>
      <c r="X9" s="18">
        <v>372</v>
      </c>
      <c r="Y9" s="18">
        <v>141</v>
      </c>
      <c r="Z9" s="18">
        <v>223.5</v>
      </c>
      <c r="AA9" s="18">
        <v>193</v>
      </c>
      <c r="AB9" s="18">
        <v>157.5</v>
      </c>
      <c r="AC9" s="18">
        <v>159.25</v>
      </c>
      <c r="AD9" s="18">
        <v>145.25</v>
      </c>
      <c r="AE9" s="18">
        <v>138.25</v>
      </c>
      <c r="AF9" s="18">
        <v>160</v>
      </c>
      <c r="AG9" s="18">
        <v>102.75</v>
      </c>
      <c r="AH9" s="18">
        <v>116.5</v>
      </c>
      <c r="AI9" s="18">
        <v>145</v>
      </c>
      <c r="AJ9" s="18">
        <v>99.5</v>
      </c>
      <c r="AK9" s="18">
        <v>80</v>
      </c>
      <c r="AL9" s="18">
        <v>61</v>
      </c>
      <c r="AM9" s="18">
        <v>110.5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</row>
    <row r="10" spans="1:44" x14ac:dyDescent="0.3">
      <c r="A10" s="9" t="s">
        <v>11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>
        <v>15.25</v>
      </c>
      <c r="P10" s="18">
        <v>214.5</v>
      </c>
      <c r="Q10" s="18">
        <v>239</v>
      </c>
      <c r="R10" s="18">
        <v>391.5</v>
      </c>
      <c r="S10" s="18">
        <v>242.5</v>
      </c>
      <c r="T10" s="18">
        <v>335</v>
      </c>
      <c r="U10" s="18">
        <v>285.5</v>
      </c>
      <c r="V10" s="18">
        <v>350</v>
      </c>
      <c r="W10" s="18">
        <v>335.5</v>
      </c>
      <c r="X10" s="18">
        <v>347</v>
      </c>
      <c r="Y10" s="18">
        <v>91.5</v>
      </c>
      <c r="Z10" s="18">
        <v>95.5</v>
      </c>
      <c r="AA10" s="18">
        <v>124</v>
      </c>
      <c r="AB10" s="18">
        <v>107.75</v>
      </c>
      <c r="AC10" s="18">
        <v>110.5</v>
      </c>
      <c r="AD10" s="18">
        <v>105</v>
      </c>
      <c r="AE10" s="18">
        <v>53.75</v>
      </c>
      <c r="AF10" s="18">
        <v>67.5</v>
      </c>
      <c r="AG10" s="18">
        <v>33.5</v>
      </c>
      <c r="AH10" s="18">
        <v>50.5</v>
      </c>
      <c r="AI10" s="18">
        <v>17</v>
      </c>
      <c r="AJ10" s="18">
        <v>15</v>
      </c>
      <c r="AK10" s="18">
        <v>0.5</v>
      </c>
      <c r="AL10" s="18">
        <v>0</v>
      </c>
      <c r="AM10" s="18">
        <v>1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</row>
    <row r="11" spans="1:44" x14ac:dyDescent="0.3">
      <c r="A11" s="9" t="s">
        <v>14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>
        <v>34</v>
      </c>
      <c r="V11" s="18">
        <v>221.5</v>
      </c>
      <c r="W11" s="18">
        <v>171.5</v>
      </c>
      <c r="X11" s="18">
        <v>90.5</v>
      </c>
      <c r="Y11" s="18">
        <v>0</v>
      </c>
      <c r="Z11" s="18">
        <v>2</v>
      </c>
      <c r="AA11" s="18">
        <v>18</v>
      </c>
      <c r="AB11" s="18">
        <v>19</v>
      </c>
      <c r="AC11" s="18">
        <v>10</v>
      </c>
      <c r="AD11" s="18">
        <v>5</v>
      </c>
      <c r="AE11" s="18">
        <v>3.5</v>
      </c>
      <c r="AF11" s="18">
        <v>3</v>
      </c>
      <c r="AG11" s="18">
        <v>46.5</v>
      </c>
      <c r="AH11" s="18">
        <v>36.799999999999997</v>
      </c>
      <c r="AI11" s="18">
        <v>57.75</v>
      </c>
      <c r="AJ11" s="18">
        <v>29.5</v>
      </c>
      <c r="AK11" s="18">
        <v>55.5</v>
      </c>
      <c r="AL11" s="18">
        <v>23.5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</row>
    <row r="12" spans="1:44" x14ac:dyDescent="0.3">
      <c r="A12" s="9" t="s">
        <v>20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>
        <v>20</v>
      </c>
      <c r="W12" s="18">
        <v>48</v>
      </c>
      <c r="X12" s="18">
        <v>15</v>
      </c>
      <c r="Y12" s="18">
        <v>8</v>
      </c>
      <c r="Z12" s="18">
        <v>30.5</v>
      </c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</row>
    <row r="13" spans="1:44" x14ac:dyDescent="0.3">
      <c r="A13" s="9" t="s">
        <v>18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>
        <v>50</v>
      </c>
      <c r="W13" s="18">
        <v>238</v>
      </c>
      <c r="X13" s="18">
        <v>97.5</v>
      </c>
      <c r="Y13" s="18">
        <v>93</v>
      </c>
      <c r="Z13" s="18">
        <v>13.5</v>
      </c>
      <c r="AA13" s="18">
        <v>93.25</v>
      </c>
      <c r="AB13" s="18">
        <v>86.75</v>
      </c>
      <c r="AC13" s="18">
        <v>36.5</v>
      </c>
      <c r="AD13" s="18">
        <v>44</v>
      </c>
      <c r="AE13" s="18">
        <v>49.5</v>
      </c>
      <c r="AF13" s="18">
        <v>58</v>
      </c>
      <c r="AG13" s="18">
        <v>46</v>
      </c>
      <c r="AH13" s="18">
        <v>55.5</v>
      </c>
      <c r="AI13" s="18">
        <v>38</v>
      </c>
      <c r="AJ13" s="18">
        <v>45.5</v>
      </c>
      <c r="AK13" s="18">
        <v>116.5</v>
      </c>
      <c r="AL13" s="18">
        <v>159.5</v>
      </c>
      <c r="AM13" s="18">
        <v>164.5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</row>
    <row r="14" spans="1:44" x14ac:dyDescent="0.3">
      <c r="A14" s="9" t="s">
        <v>12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>
        <v>45</v>
      </c>
      <c r="X14" s="18">
        <v>157</v>
      </c>
      <c r="Y14" s="18">
        <v>221</v>
      </c>
      <c r="Z14" s="18">
        <v>144</v>
      </c>
      <c r="AA14" s="18">
        <v>81.5</v>
      </c>
      <c r="AB14" s="18">
        <v>53</v>
      </c>
      <c r="AC14" s="18">
        <v>103.75</v>
      </c>
      <c r="AD14" s="18">
        <v>135.5</v>
      </c>
      <c r="AE14" s="18">
        <v>119.75</v>
      </c>
      <c r="AF14" s="18">
        <v>318.5</v>
      </c>
      <c r="AG14" s="18">
        <v>385.5</v>
      </c>
      <c r="AH14" s="18">
        <v>311</v>
      </c>
      <c r="AI14" s="18">
        <v>480</v>
      </c>
      <c r="AJ14" s="18">
        <v>405.5</v>
      </c>
      <c r="AK14" s="18">
        <v>251.5</v>
      </c>
      <c r="AL14" s="18">
        <v>282</v>
      </c>
      <c r="AM14" s="18">
        <v>26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</row>
    <row r="15" spans="1:44" x14ac:dyDescent="0.3">
      <c r="A15" s="9" t="s">
        <v>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>
        <v>156</v>
      </c>
      <c r="AA15" s="18">
        <v>211.5</v>
      </c>
      <c r="AB15" s="18">
        <v>220</v>
      </c>
      <c r="AC15" s="18">
        <v>145.25</v>
      </c>
      <c r="AD15" s="18">
        <v>175.25</v>
      </c>
      <c r="AE15" s="18">
        <v>117</v>
      </c>
      <c r="AF15" s="18">
        <v>256</v>
      </c>
      <c r="AG15" s="18">
        <v>199</v>
      </c>
      <c r="AH15" s="18">
        <v>140</v>
      </c>
      <c r="AI15" s="18">
        <v>235.25</v>
      </c>
      <c r="AJ15" s="18">
        <v>130.80000000000001</v>
      </c>
      <c r="AK15" s="18">
        <v>103.5</v>
      </c>
      <c r="AL15" s="18">
        <v>128.5</v>
      </c>
      <c r="AM15" s="18">
        <v>155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</row>
    <row r="16" spans="1:44" x14ac:dyDescent="0.3">
      <c r="A16" s="9" t="s">
        <v>22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>
        <v>75.5</v>
      </c>
      <c r="AB16" s="18">
        <v>70</v>
      </c>
      <c r="AC16" s="18">
        <v>52.5</v>
      </c>
      <c r="AD16" s="18">
        <v>130.5</v>
      </c>
      <c r="AE16" s="18">
        <v>136</v>
      </c>
      <c r="AF16" s="18">
        <v>237.75</v>
      </c>
      <c r="AG16" s="18">
        <v>217.75</v>
      </c>
      <c r="AH16" s="18">
        <v>228.5</v>
      </c>
      <c r="AI16" s="18">
        <v>193</v>
      </c>
      <c r="AJ16" s="18">
        <v>247</v>
      </c>
      <c r="AK16" s="18">
        <v>209</v>
      </c>
      <c r="AL16" s="18">
        <v>210.5</v>
      </c>
      <c r="AM16" s="18">
        <v>209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</row>
    <row r="17" spans="1:44" x14ac:dyDescent="0.3">
      <c r="A17" s="9" t="s">
        <v>23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>
        <v>44</v>
      </c>
      <c r="AC17" s="18">
        <v>66</v>
      </c>
      <c r="AD17" s="18">
        <v>53.5</v>
      </c>
      <c r="AE17" s="18">
        <v>59.5</v>
      </c>
      <c r="AF17" s="18">
        <v>65</v>
      </c>
      <c r="AG17" s="18">
        <v>17.5</v>
      </c>
      <c r="AH17" s="18">
        <v>29</v>
      </c>
      <c r="AI17" s="18">
        <v>12</v>
      </c>
      <c r="AJ17" s="18">
        <v>45.5</v>
      </c>
      <c r="AK17" s="18">
        <v>29</v>
      </c>
      <c r="AL17" s="18">
        <v>15.5</v>
      </c>
      <c r="AM17" s="18">
        <v>53.5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</row>
    <row r="18" spans="1:44" x14ac:dyDescent="0.3">
      <c r="A18" s="9" t="s">
        <v>3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>
        <v>4.5</v>
      </c>
      <c r="AE18" s="18">
        <v>295</v>
      </c>
      <c r="AF18" s="18">
        <v>89</v>
      </c>
      <c r="AG18" s="18">
        <v>59</v>
      </c>
      <c r="AH18" s="18">
        <v>20</v>
      </c>
      <c r="AI18" s="18">
        <v>10</v>
      </c>
      <c r="AJ18" s="18">
        <v>39</v>
      </c>
      <c r="AK18" s="18">
        <v>0</v>
      </c>
      <c r="AL18" s="18">
        <v>82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</row>
    <row r="19" spans="1:44" x14ac:dyDescent="0.3">
      <c r="A19" s="9" t="s">
        <v>19</v>
      </c>
      <c r="B19" s="18"/>
      <c r="C19" s="18"/>
      <c r="D19" s="18"/>
      <c r="E19" s="18"/>
      <c r="F19" s="18"/>
      <c r="G19" s="18"/>
      <c r="H19" s="18"/>
      <c r="I19" s="18"/>
      <c r="J19" s="18"/>
      <c r="K19" s="18">
        <v>43.5</v>
      </c>
      <c r="L19" s="18">
        <v>190</v>
      </c>
      <c r="M19" s="18">
        <v>398.5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>
        <v>390</v>
      </c>
      <c r="AF19" s="18">
        <v>161</v>
      </c>
      <c r="AG19" s="18">
        <v>280</v>
      </c>
      <c r="AH19" s="18">
        <v>74.5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</row>
    <row r="20" spans="1:44" x14ac:dyDescent="0.3">
      <c r="A20" s="9" t="s">
        <v>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>
        <v>44</v>
      </c>
      <c r="AF20" s="18">
        <v>77</v>
      </c>
      <c r="AG20" s="18">
        <v>35</v>
      </c>
      <c r="AH20" s="18">
        <v>75.45</v>
      </c>
      <c r="AI20" s="18">
        <v>0</v>
      </c>
      <c r="AJ20" s="18">
        <v>68.5</v>
      </c>
      <c r="AK20" s="18">
        <v>64</v>
      </c>
      <c r="AL20" s="18">
        <v>81</v>
      </c>
      <c r="AM20" s="18">
        <v>41.5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</row>
    <row r="21" spans="1:44" x14ac:dyDescent="0.3">
      <c r="A21" s="9" t="s">
        <v>21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>
        <v>146</v>
      </c>
      <c r="AH21" s="18">
        <v>30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</row>
    <row r="22" spans="1:44" x14ac:dyDescent="0.3">
      <c r="A22" s="9" t="s">
        <v>10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>
        <v>48</v>
      </c>
      <c r="AI22" s="18">
        <v>223</v>
      </c>
      <c r="AJ22" s="18">
        <v>163</v>
      </c>
      <c r="AK22" s="18">
        <v>61</v>
      </c>
      <c r="AL22" s="18">
        <v>3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</row>
    <row r="23" spans="1:44" x14ac:dyDescent="0.3">
      <c r="A23" s="9" t="s">
        <v>38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>
        <v>20</v>
      </c>
      <c r="AL23" s="18">
        <v>24.5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</row>
    <row r="24" spans="1:44" x14ac:dyDescent="0.3">
      <c r="A24" s="9" t="s">
        <v>48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18.5</v>
      </c>
      <c r="AM24" s="18">
        <v>147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</row>
    <row r="25" spans="1:44" x14ac:dyDescent="0.3">
      <c r="A25" s="9" t="s">
        <v>47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>
        <v>14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</row>
    <row r="26" spans="1:44" x14ac:dyDescent="0.3">
      <c r="A26" s="9" t="s">
        <v>268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>
        <v>114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</row>
    <row r="27" spans="1:44" x14ac:dyDescent="0.3">
      <c r="A27" s="9" t="s">
        <v>269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>
        <v>96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B557-971D-4C9C-8C0C-E39F10DAB084}">
  <dimension ref="A1:F26"/>
  <sheetViews>
    <sheetView workbookViewId="0">
      <selection activeCell="I21" sqref="I21"/>
    </sheetView>
  </sheetViews>
  <sheetFormatPr defaultRowHeight="14.4" x14ac:dyDescent="0.3"/>
  <cols>
    <col min="1" max="1" width="22.77734375" bestFit="1" customWidth="1"/>
    <col min="2" max="3" width="22.44140625" bestFit="1" customWidth="1"/>
    <col min="4" max="4" width="16.5546875" style="46" bestFit="1" customWidth="1"/>
    <col min="5" max="5" width="23.44140625" style="46" bestFit="1" customWidth="1"/>
    <col min="6" max="6" width="11.21875" style="27" bestFit="1" customWidth="1"/>
  </cols>
  <sheetData>
    <row r="1" spans="1:6" x14ac:dyDescent="0.3">
      <c r="A1" s="12" t="s">
        <v>0</v>
      </c>
      <c r="B1" s="12" t="s">
        <v>45</v>
      </c>
      <c r="C1" s="12" t="s">
        <v>49</v>
      </c>
      <c r="D1" s="44" t="s">
        <v>67</v>
      </c>
      <c r="E1" s="44" t="s">
        <v>68</v>
      </c>
      <c r="F1" s="25" t="s">
        <v>69</v>
      </c>
    </row>
    <row r="2" spans="1:6" x14ac:dyDescent="0.3">
      <c r="A2" s="1" t="s">
        <v>17</v>
      </c>
      <c r="B2" s="1" t="s">
        <v>271</v>
      </c>
      <c r="C2" s="1" t="s">
        <v>53</v>
      </c>
      <c r="D2" s="45" t="s">
        <v>296</v>
      </c>
      <c r="E2" s="45" t="s">
        <v>289</v>
      </c>
      <c r="F2" s="26">
        <v>44046</v>
      </c>
    </row>
    <row r="3" spans="1:6" x14ac:dyDescent="0.3">
      <c r="A3" s="1" t="s">
        <v>13</v>
      </c>
      <c r="B3" s="1" t="s">
        <v>271</v>
      </c>
      <c r="C3" s="1" t="s">
        <v>50</v>
      </c>
      <c r="D3" s="45" t="s">
        <v>304</v>
      </c>
      <c r="E3" s="45" t="s">
        <v>293</v>
      </c>
      <c r="F3" s="26">
        <v>44298</v>
      </c>
    </row>
    <row r="4" spans="1:6" x14ac:dyDescent="0.3">
      <c r="A4" s="1" t="s">
        <v>15</v>
      </c>
      <c r="B4" s="1" t="s">
        <v>272</v>
      </c>
      <c r="C4" s="1" t="s">
        <v>52</v>
      </c>
      <c r="D4" s="45" t="s">
        <v>299</v>
      </c>
      <c r="E4" s="45" t="s">
        <v>292</v>
      </c>
      <c r="F4" s="26">
        <v>44298</v>
      </c>
    </row>
    <row r="5" spans="1:6" x14ac:dyDescent="0.3">
      <c r="A5" s="1" t="s">
        <v>1</v>
      </c>
      <c r="B5" s="1" t="s">
        <v>271</v>
      </c>
      <c r="C5" s="1" t="s">
        <v>50</v>
      </c>
      <c r="D5" s="45" t="s">
        <v>295</v>
      </c>
      <c r="E5" s="45" t="s">
        <v>294</v>
      </c>
      <c r="F5" s="26">
        <v>44287</v>
      </c>
    </row>
    <row r="6" spans="1:6" x14ac:dyDescent="0.3">
      <c r="A6" s="1" t="s">
        <v>16</v>
      </c>
      <c r="B6" s="1" t="s">
        <v>272</v>
      </c>
      <c r="C6" s="1" t="s">
        <v>52</v>
      </c>
      <c r="D6" s="45" t="s">
        <v>299</v>
      </c>
      <c r="E6" s="45" t="s">
        <v>292</v>
      </c>
      <c r="F6" s="26">
        <v>44386</v>
      </c>
    </row>
    <row r="7" spans="1:6" x14ac:dyDescent="0.3">
      <c r="A7" s="1" t="s">
        <v>73</v>
      </c>
      <c r="B7" s="1" t="s">
        <v>273</v>
      </c>
      <c r="C7" s="1" t="s">
        <v>52</v>
      </c>
      <c r="D7" s="45" t="s">
        <v>307</v>
      </c>
      <c r="E7" s="45" t="s">
        <v>289</v>
      </c>
      <c r="F7" s="26">
        <v>44430</v>
      </c>
    </row>
    <row r="8" spans="1:6" x14ac:dyDescent="0.3">
      <c r="A8" s="1" t="s">
        <v>24</v>
      </c>
      <c r="B8" s="1" t="s">
        <v>272</v>
      </c>
      <c r="C8" s="1" t="s">
        <v>52</v>
      </c>
      <c r="D8" s="45" t="s">
        <v>301</v>
      </c>
      <c r="E8" s="45" t="s">
        <v>288</v>
      </c>
      <c r="F8" s="26">
        <v>44599</v>
      </c>
    </row>
    <row r="9" spans="1:6" x14ac:dyDescent="0.3">
      <c r="A9" s="1" t="s">
        <v>11</v>
      </c>
      <c r="B9" s="1" t="s">
        <v>271</v>
      </c>
      <c r="C9" s="1" t="s">
        <v>50</v>
      </c>
      <c r="D9" s="45" t="s">
        <v>304</v>
      </c>
      <c r="E9" s="45" t="s">
        <v>294</v>
      </c>
      <c r="F9" s="26">
        <v>44613</v>
      </c>
    </row>
    <row r="10" spans="1:6" x14ac:dyDescent="0.3">
      <c r="A10" s="1" t="s">
        <v>14</v>
      </c>
      <c r="B10" s="1" t="s">
        <v>272</v>
      </c>
      <c r="C10" s="1" t="s">
        <v>52</v>
      </c>
      <c r="D10" s="45" t="s">
        <v>301</v>
      </c>
      <c r="E10" s="45" t="s">
        <v>288</v>
      </c>
      <c r="F10" s="26">
        <v>44795</v>
      </c>
    </row>
    <row r="11" spans="1:6" x14ac:dyDescent="0.3">
      <c r="A11" s="1" t="s">
        <v>20</v>
      </c>
      <c r="B11" s="1" t="s">
        <v>273</v>
      </c>
      <c r="C11" s="1" t="s">
        <v>53</v>
      </c>
      <c r="D11" s="45" t="s">
        <v>300</v>
      </c>
      <c r="E11" s="45" t="s">
        <v>289</v>
      </c>
      <c r="F11" s="26">
        <v>44813</v>
      </c>
    </row>
    <row r="12" spans="1:6" x14ac:dyDescent="0.3">
      <c r="A12" s="1" t="s">
        <v>18</v>
      </c>
      <c r="B12" s="1" t="s">
        <v>271</v>
      </c>
      <c r="C12" s="1" t="s">
        <v>54</v>
      </c>
      <c r="D12" s="45" t="s">
        <v>302</v>
      </c>
      <c r="E12" s="45" t="s">
        <v>291</v>
      </c>
      <c r="F12" s="26">
        <v>44805</v>
      </c>
    </row>
    <row r="13" spans="1:6" x14ac:dyDescent="0.3">
      <c r="A13" s="1" t="s">
        <v>12</v>
      </c>
      <c r="B13" s="1" t="s">
        <v>272</v>
      </c>
      <c r="C13" s="1" t="s">
        <v>50</v>
      </c>
      <c r="D13" s="45" t="s">
        <v>304</v>
      </c>
      <c r="E13" s="45" t="s">
        <v>290</v>
      </c>
      <c r="F13" s="26">
        <v>44825</v>
      </c>
    </row>
    <row r="14" spans="1:6" x14ac:dyDescent="0.3">
      <c r="A14" s="1" t="s">
        <v>2</v>
      </c>
      <c r="B14" s="1" t="s">
        <v>272</v>
      </c>
      <c r="C14" s="1" t="s">
        <v>52</v>
      </c>
      <c r="D14" s="45" t="s">
        <v>301</v>
      </c>
      <c r="E14" s="45" t="s">
        <v>288</v>
      </c>
      <c r="F14" s="26">
        <v>44927</v>
      </c>
    </row>
    <row r="15" spans="1:6" x14ac:dyDescent="0.3">
      <c r="A15" s="1" t="s">
        <v>22</v>
      </c>
      <c r="B15" s="1" t="s">
        <v>272</v>
      </c>
      <c r="C15" s="1" t="s">
        <v>54</v>
      </c>
      <c r="D15" s="45" t="s">
        <v>302</v>
      </c>
      <c r="E15" s="45" t="s">
        <v>291</v>
      </c>
      <c r="F15" s="26">
        <v>44958</v>
      </c>
    </row>
    <row r="16" spans="1:6" x14ac:dyDescent="0.3">
      <c r="A16" s="1" t="s">
        <v>23</v>
      </c>
      <c r="B16" s="1" t="s">
        <v>272</v>
      </c>
      <c r="C16" s="1" t="s">
        <v>50</v>
      </c>
      <c r="D16" s="45" t="s">
        <v>298</v>
      </c>
      <c r="E16" s="45" t="s">
        <v>289</v>
      </c>
      <c r="F16" s="26">
        <v>45034</v>
      </c>
    </row>
    <row r="17" spans="1:6" x14ac:dyDescent="0.3">
      <c r="A17" s="1" t="s">
        <v>3</v>
      </c>
      <c r="B17" s="1" t="s">
        <v>272</v>
      </c>
      <c r="C17" s="1" t="s">
        <v>50</v>
      </c>
      <c r="D17" s="45" t="s">
        <v>297</v>
      </c>
      <c r="E17" s="45" t="s">
        <v>289</v>
      </c>
      <c r="F17" s="26">
        <v>45072</v>
      </c>
    </row>
    <row r="18" spans="1:6" x14ac:dyDescent="0.3">
      <c r="A18" s="1" t="s">
        <v>19</v>
      </c>
      <c r="B18" s="1" t="s">
        <v>271</v>
      </c>
      <c r="C18" s="1" t="s">
        <v>50</v>
      </c>
      <c r="D18" s="45" t="s">
        <v>304</v>
      </c>
      <c r="E18" s="45" t="s">
        <v>290</v>
      </c>
      <c r="F18" s="26">
        <v>45083</v>
      </c>
    </row>
    <row r="19" spans="1:6" x14ac:dyDescent="0.3">
      <c r="A19" s="1" t="s">
        <v>4</v>
      </c>
      <c r="B19" s="1" t="s">
        <v>272</v>
      </c>
      <c r="C19" s="1" t="s">
        <v>52</v>
      </c>
      <c r="D19" s="45" t="s">
        <v>301</v>
      </c>
      <c r="E19" s="45" t="s">
        <v>288</v>
      </c>
      <c r="F19" s="26">
        <v>45085</v>
      </c>
    </row>
    <row r="20" spans="1:6" x14ac:dyDescent="0.3">
      <c r="A20" s="1" t="s">
        <v>21</v>
      </c>
      <c r="B20" s="1" t="s">
        <v>273</v>
      </c>
      <c r="C20" s="1" t="s">
        <v>51</v>
      </c>
      <c r="D20" s="45" t="s">
        <v>306</v>
      </c>
      <c r="E20" s="45" t="s">
        <v>291</v>
      </c>
      <c r="F20" s="26">
        <v>45139</v>
      </c>
    </row>
    <row r="21" spans="1:6" x14ac:dyDescent="0.3">
      <c r="A21" s="1" t="s">
        <v>10</v>
      </c>
      <c r="B21" s="1" t="s">
        <v>271</v>
      </c>
      <c r="C21" s="1" t="s">
        <v>50</v>
      </c>
      <c r="D21" s="45" t="s">
        <v>307</v>
      </c>
      <c r="E21" s="45" t="s">
        <v>290</v>
      </c>
      <c r="F21" s="26">
        <v>45205</v>
      </c>
    </row>
    <row r="22" spans="1:6" x14ac:dyDescent="0.3">
      <c r="A22" s="1" t="s">
        <v>38</v>
      </c>
      <c r="B22" s="1" t="s">
        <v>272</v>
      </c>
      <c r="C22" s="1" t="s">
        <v>53</v>
      </c>
      <c r="D22" s="45" t="s">
        <v>303</v>
      </c>
      <c r="E22" s="45" t="s">
        <v>290</v>
      </c>
      <c r="F22" s="26">
        <v>45251</v>
      </c>
    </row>
    <row r="23" spans="1:6" x14ac:dyDescent="0.3">
      <c r="A23" s="9" t="s">
        <v>48</v>
      </c>
      <c r="B23" s="1" t="s">
        <v>272</v>
      </c>
      <c r="C23" s="1" t="s">
        <v>53</v>
      </c>
      <c r="D23" s="45" t="s">
        <v>308</v>
      </c>
      <c r="E23" s="45" t="s">
        <v>289</v>
      </c>
      <c r="F23" s="26">
        <v>45316</v>
      </c>
    </row>
    <row r="24" spans="1:6" x14ac:dyDescent="0.3">
      <c r="A24" s="9" t="s">
        <v>47</v>
      </c>
      <c r="B24" s="1" t="s">
        <v>272</v>
      </c>
      <c r="C24" s="1" t="s">
        <v>51</v>
      </c>
      <c r="D24" s="45" t="s">
        <v>305</v>
      </c>
      <c r="E24" s="45" t="s">
        <v>290</v>
      </c>
      <c r="F24" s="26">
        <v>45292</v>
      </c>
    </row>
    <row r="25" spans="1:6" x14ac:dyDescent="0.3">
      <c r="A25" s="9" t="s">
        <v>268</v>
      </c>
      <c r="B25" s="1" t="s">
        <v>272</v>
      </c>
      <c r="C25" s="1" t="s">
        <v>270</v>
      </c>
      <c r="D25" s="45" t="s">
        <v>302</v>
      </c>
      <c r="E25" s="45" t="s">
        <v>291</v>
      </c>
      <c r="F25" s="26">
        <v>45327</v>
      </c>
    </row>
    <row r="26" spans="1:6" x14ac:dyDescent="0.3">
      <c r="A26" s="9" t="s">
        <v>269</v>
      </c>
      <c r="B26" s="1" t="s">
        <v>272</v>
      </c>
      <c r="C26" s="1" t="s">
        <v>50</v>
      </c>
      <c r="D26" s="45" t="s">
        <v>304</v>
      </c>
      <c r="E26" s="45" t="s">
        <v>290</v>
      </c>
      <c r="F26" s="26">
        <v>45323</v>
      </c>
    </row>
  </sheetData>
  <sortState xmlns:xlrd2="http://schemas.microsoft.com/office/spreadsheetml/2017/richdata2" ref="A2:F26">
    <sortCondition ref="F1:F2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689D-C904-45B6-8599-A23AA6F16B54}">
  <dimension ref="A1:Q17"/>
  <sheetViews>
    <sheetView workbookViewId="0">
      <selection activeCell="J13" sqref="J13"/>
    </sheetView>
  </sheetViews>
  <sheetFormatPr defaultColWidth="12.21875" defaultRowHeight="14.4" x14ac:dyDescent="0.3"/>
  <cols>
    <col min="1" max="1" width="20.77734375" style="37" bestFit="1" customWidth="1"/>
    <col min="2" max="3" width="12.21875" style="37"/>
    <col min="4" max="4" width="12.21875" style="37" customWidth="1"/>
    <col min="5" max="10" width="12.21875" style="37"/>
    <col min="11" max="11" width="28.6640625" style="37" bestFit="1" customWidth="1"/>
    <col min="12" max="12" width="27.33203125" style="37" bestFit="1" customWidth="1"/>
    <col min="13" max="13" width="24.109375" style="37" bestFit="1" customWidth="1"/>
    <col min="14" max="14" width="29.21875" style="37" bestFit="1" customWidth="1"/>
    <col min="15" max="15" width="28" style="37" bestFit="1" customWidth="1"/>
    <col min="16" max="16" width="23.44140625" style="37" bestFit="1" customWidth="1"/>
    <col min="17" max="17" width="28.77734375" style="37" bestFit="1" customWidth="1"/>
    <col min="18" max="16384" width="12.21875" style="37"/>
  </cols>
  <sheetData>
    <row r="1" spans="1:17" ht="28.8" x14ac:dyDescent="0.3">
      <c r="A1" s="35" t="s">
        <v>119</v>
      </c>
      <c r="B1" s="35" t="s">
        <v>247</v>
      </c>
      <c r="C1" s="35" t="s">
        <v>120</v>
      </c>
      <c r="D1" s="35" t="s">
        <v>121</v>
      </c>
      <c r="E1" s="35" t="s">
        <v>122</v>
      </c>
      <c r="F1" s="35" t="s">
        <v>123</v>
      </c>
      <c r="G1" s="35" t="s">
        <v>124</v>
      </c>
      <c r="H1" s="35" t="s">
        <v>125</v>
      </c>
      <c r="I1" s="35" t="s">
        <v>126</v>
      </c>
      <c r="K1" s="35" t="s">
        <v>145</v>
      </c>
      <c r="L1" s="35" t="s">
        <v>146</v>
      </c>
      <c r="M1" s="35" t="s">
        <v>147</v>
      </c>
      <c r="N1" s="35" t="s">
        <v>148</v>
      </c>
      <c r="O1" s="35" t="s">
        <v>149</v>
      </c>
      <c r="P1" s="35" t="s">
        <v>150</v>
      </c>
      <c r="Q1" s="35" t="s">
        <v>151</v>
      </c>
    </row>
    <row r="2" spans="1:17" ht="57.6" x14ac:dyDescent="0.3">
      <c r="A2" s="9" t="s">
        <v>137</v>
      </c>
      <c r="B2" s="36" t="s">
        <v>118</v>
      </c>
      <c r="C2" s="36" t="s">
        <v>129</v>
      </c>
      <c r="D2" s="36" t="s">
        <v>118</v>
      </c>
      <c r="E2" s="36" t="s">
        <v>118</v>
      </c>
      <c r="F2" s="36" t="s">
        <v>118</v>
      </c>
      <c r="G2" s="36" t="s">
        <v>118</v>
      </c>
      <c r="H2" s="36" t="s">
        <v>118</v>
      </c>
      <c r="I2" s="36" t="s">
        <v>118</v>
      </c>
      <c r="K2" s="36" t="s">
        <v>152</v>
      </c>
      <c r="L2" s="36" t="s">
        <v>177</v>
      </c>
      <c r="M2" s="36" t="s">
        <v>178</v>
      </c>
      <c r="N2" s="36" t="s">
        <v>179</v>
      </c>
      <c r="O2" s="36" t="s">
        <v>180</v>
      </c>
      <c r="P2" s="36" t="s">
        <v>181</v>
      </c>
      <c r="Q2" s="36" t="s">
        <v>182</v>
      </c>
    </row>
    <row r="3" spans="1:17" ht="28.8" x14ac:dyDescent="0.3">
      <c r="A3" s="9" t="s">
        <v>132</v>
      </c>
      <c r="B3" s="36" t="s">
        <v>128</v>
      </c>
      <c r="C3" s="36" t="s">
        <v>118</v>
      </c>
      <c r="D3" s="36" t="s">
        <v>128</v>
      </c>
      <c r="E3" s="36" t="s">
        <v>118</v>
      </c>
      <c r="F3" s="36" t="s">
        <v>118</v>
      </c>
      <c r="G3" s="36" t="s">
        <v>118</v>
      </c>
      <c r="H3" s="36" t="s">
        <v>118</v>
      </c>
      <c r="I3" s="36" t="s">
        <v>133</v>
      </c>
      <c r="K3" s="36" t="s">
        <v>153</v>
      </c>
      <c r="L3" s="36" t="s">
        <v>118</v>
      </c>
      <c r="M3" s="36" t="s">
        <v>133</v>
      </c>
      <c r="N3" s="36" t="s">
        <v>128</v>
      </c>
      <c r="O3" s="36" t="s">
        <v>118</v>
      </c>
      <c r="P3" s="36" t="s">
        <v>118</v>
      </c>
      <c r="Q3" s="36" t="s">
        <v>154</v>
      </c>
    </row>
    <row r="4" spans="1:17" ht="28.8" x14ac:dyDescent="0.3">
      <c r="A4" s="9" t="s">
        <v>127</v>
      </c>
      <c r="B4" s="36" t="s">
        <v>128</v>
      </c>
      <c r="C4" s="36" t="s">
        <v>118</v>
      </c>
      <c r="D4" s="36" t="s">
        <v>129</v>
      </c>
      <c r="E4" s="36" t="s">
        <v>118</v>
      </c>
      <c r="F4" s="36" t="s">
        <v>118</v>
      </c>
      <c r="G4" s="36" t="s">
        <v>118</v>
      </c>
      <c r="H4" s="36" t="s">
        <v>118</v>
      </c>
      <c r="I4" s="36" t="s">
        <v>118</v>
      </c>
      <c r="K4" s="36" t="s">
        <v>155</v>
      </c>
      <c r="L4" s="36" t="s">
        <v>118</v>
      </c>
      <c r="M4" s="36" t="s">
        <v>118</v>
      </c>
      <c r="N4" s="36" t="s">
        <v>118</v>
      </c>
      <c r="O4" s="36" t="s">
        <v>118</v>
      </c>
      <c r="P4" s="36" t="s">
        <v>118</v>
      </c>
      <c r="Q4" s="36" t="s">
        <v>156</v>
      </c>
    </row>
    <row r="5" spans="1:17" x14ac:dyDescent="0.3">
      <c r="A5" s="9" t="s">
        <v>138</v>
      </c>
      <c r="B5" s="36" t="s">
        <v>118</v>
      </c>
      <c r="C5" s="36" t="s">
        <v>118</v>
      </c>
      <c r="D5" s="36" t="s">
        <v>128</v>
      </c>
      <c r="E5" s="36" t="s">
        <v>118</v>
      </c>
      <c r="F5" s="36" t="s">
        <v>118</v>
      </c>
      <c r="G5" s="36" t="s">
        <v>118</v>
      </c>
      <c r="H5" s="36" t="s">
        <v>118</v>
      </c>
      <c r="I5" s="36" t="s">
        <v>118</v>
      </c>
      <c r="K5" s="36" t="s">
        <v>157</v>
      </c>
      <c r="L5" s="36" t="s">
        <v>118</v>
      </c>
      <c r="M5" s="36" t="s">
        <v>118</v>
      </c>
      <c r="N5" s="36" t="s">
        <v>128</v>
      </c>
      <c r="O5" s="36" t="s">
        <v>118</v>
      </c>
      <c r="P5" s="36" t="s">
        <v>118</v>
      </c>
      <c r="Q5" s="36" t="s">
        <v>118</v>
      </c>
    </row>
    <row r="6" spans="1:17" x14ac:dyDescent="0.3">
      <c r="A6" s="9" t="s">
        <v>130</v>
      </c>
      <c r="B6" s="36" t="s">
        <v>128</v>
      </c>
      <c r="C6" s="36" t="s">
        <v>118</v>
      </c>
      <c r="D6" s="36" t="s">
        <v>129</v>
      </c>
      <c r="E6" s="36" t="s">
        <v>118</v>
      </c>
      <c r="F6" s="36" t="s">
        <v>118</v>
      </c>
      <c r="G6" s="36" t="s">
        <v>118</v>
      </c>
      <c r="H6" s="36" t="s">
        <v>118</v>
      </c>
      <c r="I6" s="36" t="s">
        <v>118</v>
      </c>
      <c r="K6" s="36" t="s">
        <v>158</v>
      </c>
      <c r="L6" s="36" t="s">
        <v>128</v>
      </c>
      <c r="M6" s="36" t="s">
        <v>118</v>
      </c>
      <c r="N6" s="36" t="s">
        <v>118</v>
      </c>
      <c r="O6" s="36" t="s">
        <v>118</v>
      </c>
      <c r="P6" s="36" t="s">
        <v>118</v>
      </c>
      <c r="Q6" s="36" t="s">
        <v>118</v>
      </c>
    </row>
    <row r="7" spans="1:17" ht="28.8" x14ac:dyDescent="0.3">
      <c r="A7" s="9" t="s">
        <v>131</v>
      </c>
      <c r="B7" s="36" t="s">
        <v>128</v>
      </c>
      <c r="C7" s="36" t="s">
        <v>118</v>
      </c>
      <c r="D7" s="36" t="s">
        <v>118</v>
      </c>
      <c r="E7" s="36" t="s">
        <v>118</v>
      </c>
      <c r="F7" s="36" t="s">
        <v>118</v>
      </c>
      <c r="G7" s="36" t="s">
        <v>118</v>
      </c>
      <c r="H7" s="36" t="s">
        <v>118</v>
      </c>
      <c r="I7" s="36" t="s">
        <v>118</v>
      </c>
      <c r="K7" s="36" t="s">
        <v>159</v>
      </c>
      <c r="L7" s="36" t="s">
        <v>118</v>
      </c>
      <c r="M7" s="36" t="s">
        <v>128</v>
      </c>
      <c r="N7" s="36" t="s">
        <v>128</v>
      </c>
      <c r="O7" s="36" t="s">
        <v>118</v>
      </c>
      <c r="P7" s="36" t="s">
        <v>128</v>
      </c>
      <c r="Q7" s="36" t="s">
        <v>118</v>
      </c>
    </row>
    <row r="8" spans="1:17" ht="28.8" x14ac:dyDescent="0.3">
      <c r="A8" s="9" t="s">
        <v>134</v>
      </c>
      <c r="B8" s="36" t="s">
        <v>128</v>
      </c>
      <c r="C8" s="36" t="s">
        <v>118</v>
      </c>
      <c r="D8" s="36" t="s">
        <v>118</v>
      </c>
      <c r="E8" s="36" t="s">
        <v>118</v>
      </c>
      <c r="F8" s="36" t="s">
        <v>118</v>
      </c>
      <c r="G8" s="36" t="s">
        <v>128</v>
      </c>
      <c r="H8" s="36" t="s">
        <v>118</v>
      </c>
      <c r="I8" s="36" t="s">
        <v>118</v>
      </c>
      <c r="K8" s="36" t="s">
        <v>160</v>
      </c>
      <c r="L8" s="36" t="s">
        <v>118</v>
      </c>
      <c r="M8" s="36" t="s">
        <v>118</v>
      </c>
      <c r="N8" s="36" t="s">
        <v>118</v>
      </c>
      <c r="O8" s="36" t="s">
        <v>128</v>
      </c>
      <c r="P8" s="36" t="s">
        <v>118</v>
      </c>
      <c r="Q8" s="36" t="s">
        <v>118</v>
      </c>
    </row>
    <row r="9" spans="1:17" ht="28.8" x14ac:dyDescent="0.3">
      <c r="A9" s="9" t="s">
        <v>135</v>
      </c>
      <c r="B9" s="36" t="s">
        <v>128</v>
      </c>
      <c r="C9" s="36" t="s">
        <v>118</v>
      </c>
      <c r="D9" s="36" t="s">
        <v>129</v>
      </c>
      <c r="E9" s="36" t="s">
        <v>118</v>
      </c>
      <c r="F9" s="36" t="s">
        <v>128</v>
      </c>
      <c r="G9" s="36" t="s">
        <v>136</v>
      </c>
      <c r="H9" s="36" t="s">
        <v>118</v>
      </c>
      <c r="I9" s="36" t="s">
        <v>128</v>
      </c>
      <c r="K9" s="36" t="s">
        <v>161</v>
      </c>
      <c r="L9" s="36" t="s">
        <v>162</v>
      </c>
      <c r="M9" s="36" t="s">
        <v>163</v>
      </c>
      <c r="N9" s="36" t="s">
        <v>164</v>
      </c>
      <c r="O9" s="36" t="s">
        <v>165</v>
      </c>
      <c r="P9" s="36" t="s">
        <v>136</v>
      </c>
      <c r="Q9" s="36" t="s">
        <v>166</v>
      </c>
    </row>
    <row r="10" spans="1:17" ht="28.8" x14ac:dyDescent="0.3">
      <c r="A10" s="9" t="s">
        <v>140</v>
      </c>
      <c r="B10" s="36" t="s">
        <v>129</v>
      </c>
      <c r="C10" s="36" t="s">
        <v>118</v>
      </c>
      <c r="D10" s="36" t="s">
        <v>118</v>
      </c>
      <c r="E10" s="36" t="s">
        <v>118</v>
      </c>
      <c r="F10" s="36" t="s">
        <v>118</v>
      </c>
      <c r="G10" s="36" t="s">
        <v>118</v>
      </c>
      <c r="H10" s="36" t="s">
        <v>118</v>
      </c>
      <c r="I10" s="36" t="s">
        <v>118</v>
      </c>
      <c r="K10" s="36" t="s">
        <v>167</v>
      </c>
      <c r="L10" s="36" t="s">
        <v>168</v>
      </c>
      <c r="M10" s="36" t="s">
        <v>169</v>
      </c>
      <c r="N10" s="36" t="s">
        <v>170</v>
      </c>
      <c r="O10" s="36" t="s">
        <v>118</v>
      </c>
      <c r="P10" s="36" t="s">
        <v>118</v>
      </c>
      <c r="Q10" s="36" t="s">
        <v>118</v>
      </c>
    </row>
    <row r="11" spans="1:17" x14ac:dyDescent="0.3">
      <c r="A11" s="9" t="s">
        <v>139</v>
      </c>
      <c r="B11" s="36" t="s">
        <v>129</v>
      </c>
      <c r="C11" s="36" t="s">
        <v>118</v>
      </c>
      <c r="D11" s="36" t="s">
        <v>118</v>
      </c>
      <c r="E11" s="36" t="s">
        <v>118</v>
      </c>
      <c r="F11" s="36" t="s">
        <v>118</v>
      </c>
      <c r="G11" s="36" t="s">
        <v>118</v>
      </c>
      <c r="H11" s="36" t="s">
        <v>118</v>
      </c>
      <c r="I11" s="36" t="s">
        <v>118</v>
      </c>
      <c r="K11" s="36" t="s">
        <v>171</v>
      </c>
      <c r="L11" s="36" t="s">
        <v>172</v>
      </c>
      <c r="M11" s="36" t="s">
        <v>173</v>
      </c>
      <c r="N11" s="36" t="s">
        <v>173</v>
      </c>
      <c r="O11" s="36" t="s">
        <v>174</v>
      </c>
      <c r="P11" s="36" t="s">
        <v>175</v>
      </c>
      <c r="Q11" s="36" t="s">
        <v>176</v>
      </c>
    </row>
    <row r="12" spans="1:17" x14ac:dyDescent="0.3">
      <c r="A12" s="9" t="s">
        <v>219</v>
      </c>
      <c r="B12" s="36" t="s">
        <v>118</v>
      </c>
      <c r="C12" s="36" t="s">
        <v>128</v>
      </c>
      <c r="D12" s="36" t="s">
        <v>128</v>
      </c>
      <c r="E12" s="36" t="s">
        <v>118</v>
      </c>
      <c r="F12" s="36" t="s">
        <v>118</v>
      </c>
      <c r="G12" s="36" t="s">
        <v>118</v>
      </c>
      <c r="H12" s="36" t="s">
        <v>118</v>
      </c>
      <c r="I12" s="36" t="s">
        <v>118</v>
      </c>
    </row>
    <row r="13" spans="1:17" x14ac:dyDescent="0.3">
      <c r="A13" s="9" t="s">
        <v>259</v>
      </c>
      <c r="B13" s="36" t="s">
        <v>118</v>
      </c>
      <c r="C13" s="36" t="s">
        <v>118</v>
      </c>
      <c r="D13" s="36" t="s">
        <v>128</v>
      </c>
      <c r="E13" s="36" t="s">
        <v>118</v>
      </c>
      <c r="F13" s="36" t="s">
        <v>118</v>
      </c>
      <c r="G13" s="36" t="s">
        <v>118</v>
      </c>
      <c r="H13" s="36" t="s">
        <v>118</v>
      </c>
      <c r="I13" s="36" t="s">
        <v>118</v>
      </c>
    </row>
    <row r="14" spans="1:17" x14ac:dyDescent="0.3">
      <c r="A14" s="9" t="s">
        <v>143</v>
      </c>
      <c r="B14" s="36" t="s">
        <v>118</v>
      </c>
      <c r="C14" s="36" t="s">
        <v>118</v>
      </c>
      <c r="D14" s="36" t="s">
        <v>128</v>
      </c>
      <c r="E14" s="36" t="s">
        <v>118</v>
      </c>
      <c r="F14" s="36" t="s">
        <v>118</v>
      </c>
      <c r="G14" s="36" t="s">
        <v>118</v>
      </c>
      <c r="H14" s="36" t="s">
        <v>128</v>
      </c>
      <c r="I14" s="36" t="s">
        <v>118</v>
      </c>
    </row>
    <row r="15" spans="1:17" x14ac:dyDescent="0.3">
      <c r="A15" s="9" t="s">
        <v>142</v>
      </c>
      <c r="B15" s="36" t="s">
        <v>118</v>
      </c>
      <c r="C15" s="36" t="s">
        <v>118</v>
      </c>
      <c r="D15" s="36" t="s">
        <v>118</v>
      </c>
      <c r="E15" s="36" t="s">
        <v>118</v>
      </c>
      <c r="F15" s="36" t="s">
        <v>118</v>
      </c>
      <c r="G15" s="36" t="s">
        <v>118</v>
      </c>
      <c r="H15" s="36" t="s">
        <v>118</v>
      </c>
      <c r="I15" s="36" t="s">
        <v>128</v>
      </c>
    </row>
    <row r="16" spans="1:17" x14ac:dyDescent="0.3">
      <c r="A16" s="9" t="s">
        <v>141</v>
      </c>
      <c r="B16" s="36" t="s">
        <v>118</v>
      </c>
      <c r="C16" s="36" t="s">
        <v>118</v>
      </c>
      <c r="D16" s="36" t="s">
        <v>118</v>
      </c>
      <c r="E16" s="36" t="s">
        <v>128</v>
      </c>
      <c r="F16" s="36" t="s">
        <v>118</v>
      </c>
      <c r="G16" s="36" t="s">
        <v>118</v>
      </c>
      <c r="H16" s="36" t="s">
        <v>118</v>
      </c>
      <c r="I16" s="36" t="s">
        <v>118</v>
      </c>
    </row>
    <row r="17" spans="1:9" x14ac:dyDescent="0.3">
      <c r="A17" s="9" t="s">
        <v>144</v>
      </c>
      <c r="B17" s="36" t="s">
        <v>118</v>
      </c>
      <c r="C17" s="36" t="s">
        <v>118</v>
      </c>
      <c r="D17" s="36" t="s">
        <v>118</v>
      </c>
      <c r="E17" s="36" t="s">
        <v>118</v>
      </c>
      <c r="F17" s="36" t="s">
        <v>118</v>
      </c>
      <c r="G17" s="36" t="s">
        <v>118</v>
      </c>
      <c r="H17" s="36" t="s">
        <v>128</v>
      </c>
      <c r="I17" s="36" t="s">
        <v>118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94C9-81F8-477F-B5D3-69480FCAFB23}">
  <dimension ref="A1:K17"/>
  <sheetViews>
    <sheetView workbookViewId="0">
      <selection activeCell="F19" sqref="F19"/>
    </sheetView>
  </sheetViews>
  <sheetFormatPr defaultColWidth="13.33203125" defaultRowHeight="14.4" x14ac:dyDescent="0.3"/>
  <cols>
    <col min="1" max="1" width="21.21875" style="40" customWidth="1"/>
    <col min="2" max="2" width="9.109375" style="38" bestFit="1" customWidth="1"/>
    <col min="3" max="3" width="7.44140625" style="38" bestFit="1" customWidth="1"/>
    <col min="4" max="4" width="10.5546875" style="38" bestFit="1" customWidth="1"/>
    <col min="5" max="5" width="20.77734375" style="38" bestFit="1" customWidth="1"/>
    <col min="6" max="6" width="18.21875" style="38" customWidth="1"/>
    <col min="7" max="7" width="15.5546875" style="38" bestFit="1" customWidth="1"/>
    <col min="8" max="8" width="14.44140625" style="38" bestFit="1" customWidth="1"/>
    <col min="9" max="9" width="13.77734375" style="38" bestFit="1" customWidth="1"/>
    <col min="10" max="10" width="15.44140625" style="38" bestFit="1" customWidth="1"/>
    <col min="11" max="11" width="39.6640625" style="38" bestFit="1" customWidth="1"/>
    <col min="12" max="16384" width="13.33203125" style="38"/>
  </cols>
  <sheetData>
    <row r="1" spans="1:11" ht="28.8" x14ac:dyDescent="0.3">
      <c r="A1" s="35" t="s">
        <v>183</v>
      </c>
      <c r="B1" s="35" t="s">
        <v>184</v>
      </c>
      <c r="C1" s="35" t="s">
        <v>185</v>
      </c>
      <c r="D1" s="35" t="s">
        <v>186</v>
      </c>
      <c r="E1" s="35" t="s">
        <v>187</v>
      </c>
      <c r="F1" s="35" t="s">
        <v>188</v>
      </c>
      <c r="G1" s="35" t="s">
        <v>244</v>
      </c>
      <c r="H1" s="35" t="s">
        <v>245</v>
      </c>
      <c r="I1" s="35" t="s">
        <v>189</v>
      </c>
      <c r="J1" s="35" t="s">
        <v>246</v>
      </c>
      <c r="K1" s="35" t="s">
        <v>190</v>
      </c>
    </row>
    <row r="2" spans="1:11" ht="28.8" x14ac:dyDescent="0.3">
      <c r="A2" s="39" t="s">
        <v>248</v>
      </c>
      <c r="B2" s="41" t="s">
        <v>191</v>
      </c>
      <c r="C2" s="41" t="s">
        <v>192</v>
      </c>
      <c r="D2" s="41" t="s">
        <v>193</v>
      </c>
      <c r="E2" s="36" t="s">
        <v>194</v>
      </c>
      <c r="F2" s="36" t="s">
        <v>194</v>
      </c>
      <c r="G2" s="36" t="s">
        <v>194</v>
      </c>
      <c r="H2" s="36" t="s">
        <v>195</v>
      </c>
      <c r="I2" s="36" t="s">
        <v>196</v>
      </c>
      <c r="J2" s="36" t="s">
        <v>197</v>
      </c>
      <c r="K2" s="36" t="s">
        <v>198</v>
      </c>
    </row>
    <row r="3" spans="1:11" ht="43.2" x14ac:dyDescent="0.3">
      <c r="A3" s="39" t="s">
        <v>249</v>
      </c>
      <c r="B3" s="41" t="s">
        <v>199</v>
      </c>
      <c r="C3" s="41" t="s">
        <v>200</v>
      </c>
      <c r="D3" s="41" t="s">
        <v>201</v>
      </c>
      <c r="E3" s="36" t="s">
        <v>194</v>
      </c>
      <c r="F3" s="36" t="s">
        <v>194</v>
      </c>
      <c r="G3" s="36" t="s">
        <v>194</v>
      </c>
      <c r="H3" s="36" t="s">
        <v>202</v>
      </c>
      <c r="I3" s="36" t="s">
        <v>203</v>
      </c>
      <c r="J3" s="36" t="s">
        <v>204</v>
      </c>
      <c r="K3" s="36" t="s">
        <v>205</v>
      </c>
    </row>
    <row r="4" spans="1:11" x14ac:dyDescent="0.3">
      <c r="A4" s="39" t="s">
        <v>250</v>
      </c>
      <c r="B4" s="41" t="s">
        <v>216</v>
      </c>
      <c r="C4" s="41" t="s">
        <v>194</v>
      </c>
      <c r="D4" s="41" t="s">
        <v>216</v>
      </c>
      <c r="E4" s="36" t="s">
        <v>194</v>
      </c>
      <c r="F4" s="36" t="s">
        <v>194</v>
      </c>
      <c r="G4" s="36" t="s">
        <v>194</v>
      </c>
      <c r="H4" s="36" t="s">
        <v>194</v>
      </c>
      <c r="I4" s="36" t="s">
        <v>217</v>
      </c>
      <c r="J4" s="36" t="s">
        <v>218</v>
      </c>
      <c r="K4" s="36" t="s">
        <v>118</v>
      </c>
    </row>
    <row r="5" spans="1:11" x14ac:dyDescent="0.3">
      <c r="A5" s="39" t="s">
        <v>138</v>
      </c>
      <c r="B5" s="41" t="s">
        <v>206</v>
      </c>
      <c r="C5" s="41" t="s">
        <v>194</v>
      </c>
      <c r="D5" s="41" t="s">
        <v>206</v>
      </c>
      <c r="E5" s="36" t="s">
        <v>194</v>
      </c>
      <c r="F5" s="36" t="s">
        <v>194</v>
      </c>
      <c r="G5" s="36" t="s">
        <v>194</v>
      </c>
      <c r="H5" s="36" t="s">
        <v>194</v>
      </c>
      <c r="I5" s="36" t="s">
        <v>207</v>
      </c>
      <c r="J5" s="36" t="s">
        <v>208</v>
      </c>
      <c r="K5" s="36" t="s">
        <v>118</v>
      </c>
    </row>
    <row r="6" spans="1:11" ht="28.8" x14ac:dyDescent="0.3">
      <c r="A6" s="39" t="s">
        <v>251</v>
      </c>
      <c r="B6" s="41" t="s">
        <v>209</v>
      </c>
      <c r="C6" s="41" t="s">
        <v>210</v>
      </c>
      <c r="D6" s="41" t="s">
        <v>211</v>
      </c>
      <c r="E6" s="36" t="s">
        <v>194</v>
      </c>
      <c r="F6" s="36" t="s">
        <v>194</v>
      </c>
      <c r="G6" s="36" t="s">
        <v>194</v>
      </c>
      <c r="H6" s="36" t="s">
        <v>212</v>
      </c>
      <c r="I6" s="36" t="s">
        <v>213</v>
      </c>
      <c r="J6" s="36" t="s">
        <v>214</v>
      </c>
      <c r="K6" s="36" t="s">
        <v>215</v>
      </c>
    </row>
    <row r="7" spans="1:11" x14ac:dyDescent="0.3">
      <c r="A7" s="39" t="s">
        <v>252</v>
      </c>
      <c r="B7" s="41" t="s">
        <v>242</v>
      </c>
      <c r="C7" s="41" t="s">
        <v>242</v>
      </c>
      <c r="D7" s="41" t="s">
        <v>194</v>
      </c>
      <c r="E7" s="36" t="s">
        <v>242</v>
      </c>
      <c r="F7" s="36" t="s">
        <v>194</v>
      </c>
      <c r="G7" s="36" t="s">
        <v>194</v>
      </c>
      <c r="H7" s="36" t="s">
        <v>194</v>
      </c>
      <c r="I7" s="36" t="s">
        <v>243</v>
      </c>
      <c r="J7" s="36" t="s">
        <v>234</v>
      </c>
      <c r="K7" s="36" t="s">
        <v>118</v>
      </c>
    </row>
    <row r="8" spans="1:11" x14ac:dyDescent="0.3">
      <c r="A8" s="39" t="s">
        <v>253</v>
      </c>
      <c r="B8" s="41" t="s">
        <v>221</v>
      </c>
      <c r="C8" s="41" t="s">
        <v>210</v>
      </c>
      <c r="D8" s="41" t="s">
        <v>222</v>
      </c>
      <c r="E8" s="36" t="s">
        <v>194</v>
      </c>
      <c r="F8" s="36" t="s">
        <v>194</v>
      </c>
      <c r="G8" s="36" t="s">
        <v>194</v>
      </c>
      <c r="H8" s="36" t="s">
        <v>194</v>
      </c>
      <c r="I8" s="36" t="s">
        <v>223</v>
      </c>
      <c r="J8" s="36" t="s">
        <v>224</v>
      </c>
      <c r="K8" s="36" t="s">
        <v>118</v>
      </c>
    </row>
    <row r="9" spans="1:11" ht="28.8" x14ac:dyDescent="0.3">
      <c r="A9" s="39" t="s">
        <v>254</v>
      </c>
      <c r="B9" s="41" t="s">
        <v>238</v>
      </c>
      <c r="C9" s="41" t="s">
        <v>238</v>
      </c>
      <c r="D9" s="41" t="s">
        <v>194</v>
      </c>
      <c r="E9" s="36" t="s">
        <v>238</v>
      </c>
      <c r="F9" s="36" t="s">
        <v>194</v>
      </c>
      <c r="G9" s="36" t="s">
        <v>194</v>
      </c>
      <c r="H9" s="36" t="s">
        <v>194</v>
      </c>
      <c r="I9" s="36" t="s">
        <v>210</v>
      </c>
      <c r="J9" s="36" t="s">
        <v>234</v>
      </c>
      <c r="K9" s="36" t="s">
        <v>239</v>
      </c>
    </row>
    <row r="10" spans="1:11" ht="28.8" x14ac:dyDescent="0.3">
      <c r="A10" s="39" t="s">
        <v>255</v>
      </c>
      <c r="B10" s="41" t="s">
        <v>229</v>
      </c>
      <c r="C10" s="41" t="s">
        <v>194</v>
      </c>
      <c r="D10" s="41" t="s">
        <v>229</v>
      </c>
      <c r="E10" s="36" t="s">
        <v>194</v>
      </c>
      <c r="F10" s="36" t="s">
        <v>194</v>
      </c>
      <c r="G10" s="36" t="s">
        <v>194</v>
      </c>
      <c r="H10" s="36" t="s">
        <v>194</v>
      </c>
      <c r="I10" s="36" t="s">
        <v>230</v>
      </c>
      <c r="J10" s="36" t="s">
        <v>208</v>
      </c>
      <c r="K10" s="36" t="s">
        <v>231</v>
      </c>
    </row>
    <row r="11" spans="1:11" x14ac:dyDescent="0.3">
      <c r="A11" s="39" t="s">
        <v>256</v>
      </c>
      <c r="B11" s="41" t="s">
        <v>240</v>
      </c>
      <c r="C11" s="41" t="s">
        <v>240</v>
      </c>
      <c r="D11" s="41" t="s">
        <v>194</v>
      </c>
      <c r="E11" s="36" t="s">
        <v>240</v>
      </c>
      <c r="F11" s="36" t="s">
        <v>194</v>
      </c>
      <c r="G11" s="36" t="s">
        <v>194</v>
      </c>
      <c r="H11" s="36" t="s">
        <v>194</v>
      </c>
      <c r="I11" s="36" t="s">
        <v>241</v>
      </c>
      <c r="J11" s="36" t="s">
        <v>234</v>
      </c>
      <c r="K11" s="36" t="s">
        <v>118</v>
      </c>
    </row>
    <row r="12" spans="1:11" x14ac:dyDescent="0.3">
      <c r="A12" s="39" t="s">
        <v>2</v>
      </c>
      <c r="B12" s="41" t="s">
        <v>232</v>
      </c>
      <c r="C12" s="41" t="s">
        <v>232</v>
      </c>
      <c r="D12" s="41" t="s">
        <v>194</v>
      </c>
      <c r="E12" s="36" t="s">
        <v>232</v>
      </c>
      <c r="F12" s="36" t="s">
        <v>194</v>
      </c>
      <c r="G12" s="36" t="s">
        <v>194</v>
      </c>
      <c r="H12" s="36" t="s">
        <v>194</v>
      </c>
      <c r="I12" s="36" t="s">
        <v>233</v>
      </c>
      <c r="J12" s="36" t="s">
        <v>234</v>
      </c>
      <c r="K12" s="36" t="s">
        <v>118</v>
      </c>
    </row>
    <row r="13" spans="1:11" x14ac:dyDescent="0.3">
      <c r="A13" s="39" t="s">
        <v>257</v>
      </c>
      <c r="B13" s="41" t="s">
        <v>220</v>
      </c>
      <c r="C13" s="41" t="s">
        <v>194</v>
      </c>
      <c r="D13" s="41" t="s">
        <v>220</v>
      </c>
      <c r="E13" s="36" t="s">
        <v>194</v>
      </c>
      <c r="F13" s="36" t="s">
        <v>194</v>
      </c>
      <c r="G13" s="36" t="s">
        <v>194</v>
      </c>
      <c r="H13" s="36" t="s">
        <v>194</v>
      </c>
      <c r="I13" s="36" t="s">
        <v>194</v>
      </c>
      <c r="J13" s="36" t="s">
        <v>208</v>
      </c>
      <c r="K13" s="36" t="s">
        <v>118</v>
      </c>
    </row>
    <row r="14" spans="1:11" x14ac:dyDescent="0.3">
      <c r="A14" s="39" t="s">
        <v>143</v>
      </c>
      <c r="B14" s="41" t="s">
        <v>236</v>
      </c>
      <c r="C14" s="41" t="s">
        <v>236</v>
      </c>
      <c r="D14" s="41" t="s">
        <v>194</v>
      </c>
      <c r="E14" s="36" t="s">
        <v>236</v>
      </c>
      <c r="F14" s="36" t="s">
        <v>194</v>
      </c>
      <c r="G14" s="36" t="s">
        <v>194</v>
      </c>
      <c r="H14" s="36" t="s">
        <v>118</v>
      </c>
      <c r="I14" s="36" t="s">
        <v>237</v>
      </c>
      <c r="J14" s="36" t="s">
        <v>234</v>
      </c>
      <c r="K14" s="36" t="s">
        <v>118</v>
      </c>
    </row>
    <row r="15" spans="1:11" x14ac:dyDescent="0.3">
      <c r="A15" s="39" t="s">
        <v>235</v>
      </c>
      <c r="B15" s="41" t="s">
        <v>206</v>
      </c>
      <c r="C15" s="41" t="s">
        <v>206</v>
      </c>
      <c r="D15" s="41" t="s">
        <v>118</v>
      </c>
      <c r="E15" s="36" t="s">
        <v>206</v>
      </c>
      <c r="F15" s="36" t="s">
        <v>194</v>
      </c>
      <c r="G15" s="36" t="s">
        <v>194</v>
      </c>
      <c r="H15" s="36" t="s">
        <v>194</v>
      </c>
      <c r="I15" s="36" t="s">
        <v>194</v>
      </c>
      <c r="J15" s="36" t="s">
        <v>234</v>
      </c>
      <c r="K15" s="36" t="s">
        <v>118</v>
      </c>
    </row>
    <row r="16" spans="1:11" x14ac:dyDescent="0.3">
      <c r="A16" s="39" t="s">
        <v>258</v>
      </c>
      <c r="B16" s="41" t="s">
        <v>225</v>
      </c>
      <c r="C16" s="41" t="s">
        <v>225</v>
      </c>
      <c r="D16" s="41" t="s">
        <v>226</v>
      </c>
      <c r="E16" s="36" t="s">
        <v>194</v>
      </c>
      <c r="F16" s="36" t="s">
        <v>227</v>
      </c>
      <c r="G16" s="36" t="s">
        <v>194</v>
      </c>
      <c r="H16" s="36" t="s">
        <v>194</v>
      </c>
      <c r="I16" s="36" t="s">
        <v>194</v>
      </c>
      <c r="J16" s="36" t="s">
        <v>228</v>
      </c>
      <c r="K16" s="36" t="s">
        <v>118</v>
      </c>
    </row>
    <row r="17" spans="4:4" x14ac:dyDescent="0.3">
      <c r="D17" s="4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3809-9FE5-461A-9EC6-BF8F1D41B761}">
  <dimension ref="A1:M21"/>
  <sheetViews>
    <sheetView workbookViewId="0">
      <selection activeCell="C13" sqref="C13"/>
    </sheetView>
  </sheetViews>
  <sheetFormatPr defaultRowHeight="14.4" x14ac:dyDescent="0.3"/>
  <cols>
    <col min="1" max="1" width="17.6640625" bestFit="1" customWidth="1"/>
    <col min="2" max="3" width="12.77734375" bestFit="1" customWidth="1"/>
    <col min="4" max="7" width="13.6640625" bestFit="1" customWidth="1"/>
    <col min="8" max="12" width="12.77734375" bestFit="1" customWidth="1"/>
    <col min="13" max="13" width="12.33203125" bestFit="1" customWidth="1"/>
  </cols>
  <sheetData>
    <row r="1" spans="1:13" x14ac:dyDescent="0.3">
      <c r="A1" s="30" t="s">
        <v>88</v>
      </c>
      <c r="B1" s="31">
        <v>45292</v>
      </c>
      <c r="C1" s="31">
        <v>45323</v>
      </c>
      <c r="D1" s="31">
        <v>45352</v>
      </c>
      <c r="E1" s="31">
        <v>45383</v>
      </c>
      <c r="F1" s="31">
        <v>45413</v>
      </c>
      <c r="G1" s="31">
        <v>45444</v>
      </c>
      <c r="H1" s="31">
        <v>45474</v>
      </c>
      <c r="I1" s="31">
        <v>45505</v>
      </c>
      <c r="J1" s="31">
        <v>45536</v>
      </c>
      <c r="K1" s="31">
        <v>45566</v>
      </c>
      <c r="L1" s="31">
        <v>45597</v>
      </c>
      <c r="M1" s="31">
        <v>45627</v>
      </c>
    </row>
    <row r="2" spans="1:13" x14ac:dyDescent="0.3">
      <c r="A2" s="30" t="s">
        <v>89</v>
      </c>
      <c r="B2" s="30" t="s">
        <v>90</v>
      </c>
      <c r="C2" s="30" t="s">
        <v>91</v>
      </c>
      <c r="D2" s="30" t="s">
        <v>92</v>
      </c>
      <c r="E2" s="30" t="s">
        <v>93</v>
      </c>
      <c r="F2" s="30" t="s">
        <v>93</v>
      </c>
      <c r="G2" s="30" t="s">
        <v>94</v>
      </c>
      <c r="H2" s="30" t="s">
        <v>95</v>
      </c>
      <c r="I2" s="30" t="s">
        <v>96</v>
      </c>
      <c r="J2" s="30" t="s">
        <v>90</v>
      </c>
      <c r="K2" s="30" t="s">
        <v>97</v>
      </c>
      <c r="L2" s="30" t="s">
        <v>98</v>
      </c>
      <c r="M2" s="30" t="s">
        <v>99</v>
      </c>
    </row>
    <row r="3" spans="1:13" x14ac:dyDescent="0.3">
      <c r="A3" s="30" t="s">
        <v>100</v>
      </c>
      <c r="B3" s="30">
        <v>14.65</v>
      </c>
      <c r="C3" s="30">
        <v>15.4</v>
      </c>
      <c r="D3" s="30">
        <v>18.8</v>
      </c>
      <c r="E3" s="30">
        <v>19.55</v>
      </c>
      <c r="F3" s="30">
        <v>19.55</v>
      </c>
      <c r="G3" s="30">
        <v>18.3</v>
      </c>
      <c r="H3" s="30">
        <v>17.05</v>
      </c>
      <c r="I3" s="30">
        <v>16.3</v>
      </c>
      <c r="J3" s="30">
        <v>14.65</v>
      </c>
      <c r="K3" s="30">
        <v>14.4</v>
      </c>
      <c r="L3" s="30">
        <v>12.4</v>
      </c>
      <c r="M3" s="30">
        <v>11.35</v>
      </c>
    </row>
    <row r="4" spans="1:13" x14ac:dyDescent="0.3">
      <c r="A4" s="30" t="s">
        <v>101</v>
      </c>
      <c r="B4" s="30">
        <v>22</v>
      </c>
      <c r="C4" s="30">
        <v>20</v>
      </c>
      <c r="D4" s="30">
        <v>21</v>
      </c>
      <c r="E4" s="30">
        <v>21</v>
      </c>
      <c r="F4" s="30">
        <v>22</v>
      </c>
      <c r="G4" s="30">
        <v>23</v>
      </c>
      <c r="H4" s="30">
        <v>20</v>
      </c>
      <c r="I4" s="30">
        <v>23</v>
      </c>
      <c r="J4" s="30">
        <v>21</v>
      </c>
      <c r="K4" s="30">
        <v>23</v>
      </c>
      <c r="L4" s="30">
        <v>21</v>
      </c>
      <c r="M4" s="30">
        <v>20</v>
      </c>
    </row>
    <row r="5" spans="1:13" x14ac:dyDescent="0.3">
      <c r="A5" s="30" t="s">
        <v>102</v>
      </c>
      <c r="B5" s="30" t="s">
        <v>103</v>
      </c>
      <c r="C5" s="30" t="s">
        <v>104</v>
      </c>
      <c r="D5" s="30" t="s">
        <v>105</v>
      </c>
      <c r="E5" s="30" t="s">
        <v>106</v>
      </c>
      <c r="F5" s="30" t="s">
        <v>107</v>
      </c>
      <c r="G5" s="30" t="s">
        <v>108</v>
      </c>
      <c r="H5" s="30" t="s">
        <v>109</v>
      </c>
      <c r="I5" s="30" t="s">
        <v>110</v>
      </c>
      <c r="J5" s="30" t="s">
        <v>111</v>
      </c>
      <c r="K5" s="30" t="s">
        <v>112</v>
      </c>
      <c r="L5" s="30" t="s">
        <v>113</v>
      </c>
      <c r="M5" s="30" t="s">
        <v>114</v>
      </c>
    </row>
    <row r="8" spans="1:13" ht="57.6" x14ac:dyDescent="0.3">
      <c r="A8" s="32" t="s">
        <v>115</v>
      </c>
      <c r="B8" s="32" t="s">
        <v>116</v>
      </c>
    </row>
    <row r="12" spans="1:13" x14ac:dyDescent="0.3">
      <c r="B12">
        <v>11.5</v>
      </c>
    </row>
    <row r="13" spans="1:13" x14ac:dyDescent="0.3">
      <c r="A13" t="s">
        <v>117</v>
      </c>
      <c r="B13" s="33">
        <f>((B12-5.25)*33+(5.25*30))/B12</f>
        <v>31.630434782608695</v>
      </c>
      <c r="C13" s="34">
        <f>B13*B12*C4*8</f>
        <v>58200</v>
      </c>
    </row>
    <row r="20" spans="2:3" x14ac:dyDescent="0.3">
      <c r="B20">
        <v>13.5</v>
      </c>
    </row>
    <row r="21" spans="2:3" x14ac:dyDescent="0.3">
      <c r="B21" s="33">
        <f>((B20-5.25)*33+(5.25*30))/B20</f>
        <v>31.833333333333332</v>
      </c>
      <c r="C21" s="34">
        <f>B21*B20*B4*8</f>
        <v>75636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5C2A-DC0F-4E63-B0DF-E0CA59B2C830}">
  <dimension ref="A1:AR40"/>
  <sheetViews>
    <sheetView zoomScale="87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Y4" sqref="B4:Y27"/>
    </sheetView>
  </sheetViews>
  <sheetFormatPr defaultRowHeight="14.4" x14ac:dyDescent="0.3"/>
  <cols>
    <col min="1" max="1" width="22.77734375" style="11" bestFit="1" customWidth="1"/>
    <col min="2" max="44" width="11.33203125" style="11" bestFit="1" customWidth="1"/>
    <col min="45" max="16384" width="8.88671875" style="11"/>
  </cols>
  <sheetData>
    <row r="1" spans="1:44" x14ac:dyDescent="0.3">
      <c r="A1" s="12" t="s">
        <v>0</v>
      </c>
      <c r="B1" s="15" t="s">
        <v>74</v>
      </c>
      <c r="C1" s="15" t="s">
        <v>75</v>
      </c>
      <c r="D1" s="15" t="s">
        <v>76</v>
      </c>
      <c r="E1" s="15" t="s">
        <v>77</v>
      </c>
      <c r="F1" s="15" t="s">
        <v>78</v>
      </c>
      <c r="G1" s="15" t="s">
        <v>79</v>
      </c>
      <c r="H1" s="15" t="s">
        <v>80</v>
      </c>
      <c r="I1" s="15" t="s">
        <v>81</v>
      </c>
      <c r="J1" s="15" t="s">
        <v>82</v>
      </c>
      <c r="K1" s="15" t="s">
        <v>83</v>
      </c>
      <c r="L1" s="15" t="s">
        <v>84</v>
      </c>
      <c r="M1" s="15" t="s">
        <v>85</v>
      </c>
      <c r="N1" s="14" t="s">
        <v>55</v>
      </c>
      <c r="O1" s="14" t="s">
        <v>56</v>
      </c>
      <c r="P1" s="14" t="s">
        <v>57</v>
      </c>
      <c r="Q1" s="14" t="s">
        <v>58</v>
      </c>
      <c r="R1" s="14" t="s">
        <v>59</v>
      </c>
      <c r="S1" s="14" t="s">
        <v>60</v>
      </c>
      <c r="T1" s="14" t="s">
        <v>61</v>
      </c>
      <c r="U1" s="14" t="s">
        <v>62</v>
      </c>
      <c r="V1" s="14" t="s">
        <v>63</v>
      </c>
      <c r="W1" s="14" t="s">
        <v>64</v>
      </c>
      <c r="X1" s="14" t="s">
        <v>65</v>
      </c>
      <c r="Y1" s="14" t="s">
        <v>66</v>
      </c>
      <c r="Z1" s="14" t="s">
        <v>25</v>
      </c>
      <c r="AA1" s="14" t="s">
        <v>27</v>
      </c>
      <c r="AB1" s="14" t="s">
        <v>28</v>
      </c>
      <c r="AC1" s="14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  <c r="AH1" s="14" t="s">
        <v>34</v>
      </c>
      <c r="AI1" s="14" t="s">
        <v>35</v>
      </c>
      <c r="AJ1" s="14" t="s">
        <v>36</v>
      </c>
      <c r="AK1" s="14" t="s">
        <v>37</v>
      </c>
      <c r="AL1" s="14" t="s">
        <v>26</v>
      </c>
      <c r="AM1" s="14" t="s">
        <v>39</v>
      </c>
      <c r="AN1" s="14" t="s">
        <v>40</v>
      </c>
      <c r="AO1" s="14" t="s">
        <v>41</v>
      </c>
      <c r="AP1" s="14" t="s">
        <v>42</v>
      </c>
      <c r="AQ1" s="14" t="s">
        <v>43</v>
      </c>
      <c r="AR1" s="14" t="s">
        <v>44</v>
      </c>
    </row>
    <row r="2" spans="1:44" x14ac:dyDescent="0.3">
      <c r="A2" s="1" t="s">
        <v>5</v>
      </c>
      <c r="B2" s="4">
        <f t="shared" ref="B2:AL2" si="0">SUM(B3:B29)</f>
        <v>8333.3333333333339</v>
      </c>
      <c r="C2" s="4">
        <f t="shared" si="0"/>
        <v>8333.3333333333339</v>
      </c>
      <c r="D2" s="4">
        <f t="shared" si="0"/>
        <v>8333.3333333333339</v>
      </c>
      <c r="E2" s="4">
        <f t="shared" si="0"/>
        <v>17337.5</v>
      </c>
      <c r="F2" s="4">
        <f t="shared" si="0"/>
        <v>15075</v>
      </c>
      <c r="G2" s="4">
        <f t="shared" si="0"/>
        <v>20100</v>
      </c>
      <c r="H2" s="4">
        <f t="shared" si="0"/>
        <v>36562.5</v>
      </c>
      <c r="I2" s="4">
        <f t="shared" si="0"/>
        <v>32427</v>
      </c>
      <c r="J2" s="4">
        <f t="shared" si="0"/>
        <v>28606.5</v>
      </c>
      <c r="K2" s="4">
        <f t="shared" si="0"/>
        <v>14764</v>
      </c>
      <c r="L2" s="4">
        <f t="shared" si="0"/>
        <v>11875</v>
      </c>
      <c r="M2" s="4">
        <f t="shared" si="0"/>
        <v>19337.5</v>
      </c>
      <c r="N2" s="4">
        <f t="shared" si="0"/>
        <v>17208</v>
      </c>
      <c r="O2" s="4">
        <f t="shared" si="0"/>
        <v>35176</v>
      </c>
      <c r="P2" s="4">
        <f t="shared" si="0"/>
        <v>48512</v>
      </c>
      <c r="Q2" s="4">
        <f t="shared" si="0"/>
        <v>49818</v>
      </c>
      <c r="R2" s="4">
        <f t="shared" si="0"/>
        <v>51939</v>
      </c>
      <c r="S2" s="4">
        <f t="shared" si="0"/>
        <v>47242.5</v>
      </c>
      <c r="T2" s="4">
        <f t="shared" si="0"/>
        <v>53805</v>
      </c>
      <c r="U2" s="4">
        <f t="shared" si="0"/>
        <v>50953.5</v>
      </c>
      <c r="V2" s="4">
        <f t="shared" si="0"/>
        <v>55426.5</v>
      </c>
      <c r="W2" s="4">
        <f t="shared" si="0"/>
        <v>48595.5</v>
      </c>
      <c r="X2" s="4">
        <f t="shared" si="0"/>
        <v>59096</v>
      </c>
      <c r="Y2" s="4">
        <f t="shared" si="0"/>
        <v>47503.5</v>
      </c>
      <c r="Z2" s="4">
        <f t="shared" si="0"/>
        <v>38807</v>
      </c>
      <c r="AA2" s="4">
        <f t="shared" si="0"/>
        <v>36191.25</v>
      </c>
      <c r="AB2" s="4">
        <f t="shared" si="0"/>
        <v>37725</v>
      </c>
      <c r="AC2" s="4">
        <f t="shared" si="0"/>
        <v>32729.25</v>
      </c>
      <c r="AD2" s="4">
        <f t="shared" si="0"/>
        <v>33647.25</v>
      </c>
      <c r="AE2" s="4">
        <f t="shared" si="0"/>
        <v>57430.5</v>
      </c>
      <c r="AF2" s="4">
        <f t="shared" si="0"/>
        <v>57603</v>
      </c>
      <c r="AG2" s="4">
        <f t="shared" si="0"/>
        <v>61940.25</v>
      </c>
      <c r="AH2" s="4">
        <f t="shared" si="0"/>
        <v>49245.75</v>
      </c>
      <c r="AI2" s="4">
        <f t="shared" si="0"/>
        <v>56768.25</v>
      </c>
      <c r="AJ2" s="4">
        <f t="shared" si="0"/>
        <v>53391</v>
      </c>
      <c r="AK2" s="4">
        <f t="shared" si="0"/>
        <v>41883</v>
      </c>
      <c r="AL2" s="4">
        <f t="shared" si="0"/>
        <v>47949</v>
      </c>
      <c r="AM2" s="4">
        <f>SUM(AM3:AM29)</f>
        <v>44446.5</v>
      </c>
      <c r="AN2" s="4">
        <f t="shared" ref="AN2:AR2" si="1">SUM(AN3:AN29)</f>
        <v>0</v>
      </c>
      <c r="AO2" s="4">
        <f t="shared" si="1"/>
        <v>0</v>
      </c>
      <c r="AP2" s="4">
        <f t="shared" si="1"/>
        <v>0</v>
      </c>
      <c r="AQ2" s="4">
        <f t="shared" si="1"/>
        <v>0</v>
      </c>
      <c r="AR2" s="4">
        <f t="shared" si="1"/>
        <v>0</v>
      </c>
    </row>
    <row r="3" spans="1:44" x14ac:dyDescent="0.3">
      <c r="A3" s="1" t="s">
        <v>17</v>
      </c>
      <c r="B3" s="4">
        <v>8333.3333333333339</v>
      </c>
      <c r="C3" s="4">
        <v>8333.3333333333339</v>
      </c>
      <c r="D3" s="4">
        <v>8333.3333333333339</v>
      </c>
      <c r="E3" s="4">
        <v>6225</v>
      </c>
      <c r="F3" s="4">
        <v>2550</v>
      </c>
      <c r="G3" s="4">
        <v>1175</v>
      </c>
      <c r="H3" s="4">
        <v>1262.5</v>
      </c>
      <c r="I3" s="4">
        <v>3300</v>
      </c>
      <c r="J3" s="4">
        <v>1875</v>
      </c>
      <c r="K3" s="4">
        <v>312.5</v>
      </c>
      <c r="L3" s="4">
        <v>775</v>
      </c>
      <c r="M3" s="4">
        <v>1412.5</v>
      </c>
      <c r="N3" s="4">
        <v>1350</v>
      </c>
      <c r="O3" s="4">
        <v>1080</v>
      </c>
      <c r="P3" s="4">
        <v>1230</v>
      </c>
      <c r="Q3" s="4">
        <v>1140</v>
      </c>
      <c r="R3" s="4">
        <v>1020</v>
      </c>
      <c r="S3" s="4">
        <v>1110</v>
      </c>
      <c r="T3" s="4">
        <v>1110</v>
      </c>
      <c r="U3" s="4">
        <v>1680</v>
      </c>
      <c r="V3" s="4">
        <v>960</v>
      </c>
      <c r="W3" s="4">
        <v>720</v>
      </c>
      <c r="X3" s="4">
        <v>1200</v>
      </c>
      <c r="Y3" s="4">
        <v>480</v>
      </c>
      <c r="Z3" s="4">
        <v>855</v>
      </c>
      <c r="AA3" s="4">
        <v>1056</v>
      </c>
      <c r="AB3" s="4">
        <v>1567.5</v>
      </c>
      <c r="AC3" s="4">
        <v>1056</v>
      </c>
      <c r="AD3" s="4">
        <v>1320</v>
      </c>
      <c r="AE3" s="4">
        <v>1056</v>
      </c>
      <c r="AF3" s="4">
        <v>1056</v>
      </c>
      <c r="AG3" s="4">
        <v>1320</v>
      </c>
      <c r="AH3" s="4">
        <v>1056</v>
      </c>
      <c r="AI3" s="4">
        <v>1056</v>
      </c>
      <c r="AJ3" s="4">
        <v>1056</v>
      </c>
      <c r="AK3" s="4">
        <v>1056</v>
      </c>
      <c r="AL3" s="4">
        <v>1320</v>
      </c>
      <c r="AM3" s="4">
        <v>1056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</row>
    <row r="4" spans="1:44" x14ac:dyDescent="0.3">
      <c r="A4" s="1" t="s">
        <v>13</v>
      </c>
      <c r="B4" s="4"/>
      <c r="C4" s="4"/>
      <c r="D4" s="4"/>
      <c r="E4" s="4">
        <v>4987.5</v>
      </c>
      <c r="F4" s="4">
        <v>7850</v>
      </c>
      <c r="G4" s="4">
        <v>9075</v>
      </c>
      <c r="H4" s="4">
        <v>10662.5</v>
      </c>
      <c r="I4" s="4">
        <v>10139.5</v>
      </c>
      <c r="J4" s="4">
        <v>10894</v>
      </c>
      <c r="K4" s="4">
        <v>4076.5</v>
      </c>
      <c r="L4" s="4">
        <v>5162.5</v>
      </c>
      <c r="M4" s="4">
        <v>7437.5</v>
      </c>
      <c r="N4" s="4">
        <v>6690</v>
      </c>
      <c r="O4" s="4">
        <v>3252</v>
      </c>
      <c r="P4" s="4">
        <v>822</v>
      </c>
      <c r="Q4" s="4">
        <v>678</v>
      </c>
      <c r="R4" s="4">
        <v>684</v>
      </c>
      <c r="S4" s="4">
        <v>4426.5</v>
      </c>
      <c r="T4" s="4">
        <v>5605.5</v>
      </c>
      <c r="U4" s="4">
        <v>5110.5</v>
      </c>
      <c r="V4" s="4">
        <v>423</v>
      </c>
      <c r="W4" s="4">
        <v>1318.5</v>
      </c>
      <c r="X4" s="4">
        <v>3795</v>
      </c>
      <c r="Y4" s="4">
        <v>586.5</v>
      </c>
      <c r="Z4" s="4">
        <v>3370.5</v>
      </c>
      <c r="AA4" s="4">
        <v>2103</v>
      </c>
      <c r="AB4" s="4">
        <v>693</v>
      </c>
      <c r="AC4" s="4">
        <v>1749</v>
      </c>
      <c r="AD4" s="4">
        <v>2136</v>
      </c>
      <c r="AE4" s="4">
        <v>1065</v>
      </c>
      <c r="AF4" s="4">
        <v>1290</v>
      </c>
      <c r="AG4" s="4">
        <v>900</v>
      </c>
      <c r="AH4" s="4">
        <v>2292</v>
      </c>
      <c r="AI4" s="4">
        <v>1509</v>
      </c>
      <c r="AJ4" s="4">
        <v>603</v>
      </c>
      <c r="AK4" s="4">
        <v>882</v>
      </c>
      <c r="AL4" s="4">
        <v>918</v>
      </c>
      <c r="AM4" s="4">
        <v>387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</row>
    <row r="5" spans="1:44" x14ac:dyDescent="0.3">
      <c r="A5" s="1" t="s">
        <v>15</v>
      </c>
      <c r="B5" s="4"/>
      <c r="C5" s="4"/>
      <c r="D5" s="4"/>
      <c r="E5" s="4">
        <v>3925</v>
      </c>
      <c r="F5" s="4">
        <v>4675</v>
      </c>
      <c r="G5" s="4">
        <v>9075</v>
      </c>
      <c r="H5" s="4">
        <v>14212.5</v>
      </c>
      <c r="I5" s="4">
        <v>14150</v>
      </c>
      <c r="J5" s="4">
        <v>7987.5</v>
      </c>
      <c r="K5" s="4">
        <v>4337.5</v>
      </c>
      <c r="L5" s="4">
        <v>900</v>
      </c>
      <c r="M5" s="4">
        <v>425</v>
      </c>
      <c r="N5" s="4">
        <v>5025</v>
      </c>
      <c r="O5" s="4">
        <v>6705</v>
      </c>
      <c r="P5" s="4">
        <v>6270</v>
      </c>
      <c r="Q5" s="4">
        <v>5325</v>
      </c>
      <c r="R5" s="4">
        <v>4005</v>
      </c>
      <c r="S5" s="4">
        <v>4462.5</v>
      </c>
      <c r="T5" s="4">
        <v>2704.5</v>
      </c>
      <c r="U5" s="4">
        <v>3726</v>
      </c>
      <c r="V5" s="4">
        <v>2676</v>
      </c>
      <c r="W5" s="4">
        <v>1908</v>
      </c>
      <c r="X5" s="4">
        <v>2024</v>
      </c>
      <c r="Y5" s="4">
        <v>2824.5</v>
      </c>
      <c r="Z5" s="4">
        <v>2745</v>
      </c>
      <c r="AA5" s="4">
        <v>3111</v>
      </c>
      <c r="AB5" s="4">
        <v>3780</v>
      </c>
      <c r="AC5" s="4">
        <v>3030</v>
      </c>
      <c r="AD5" s="4">
        <v>3645</v>
      </c>
      <c r="AE5" s="4">
        <v>3765</v>
      </c>
      <c r="AF5" s="4">
        <v>2940</v>
      </c>
      <c r="AG5" s="4">
        <v>3195</v>
      </c>
      <c r="AH5" s="4">
        <v>2040</v>
      </c>
      <c r="AI5" s="4">
        <v>3300</v>
      </c>
      <c r="AJ5" s="4">
        <v>4785</v>
      </c>
      <c r="AK5" s="4">
        <v>4080</v>
      </c>
      <c r="AL5" s="4">
        <v>5235</v>
      </c>
      <c r="AM5" s="4">
        <v>3945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</row>
    <row r="6" spans="1:44" x14ac:dyDescent="0.3">
      <c r="A6" s="1" t="s">
        <v>1</v>
      </c>
      <c r="B6" s="4"/>
      <c r="C6" s="4"/>
      <c r="D6" s="4"/>
      <c r="E6" s="4">
        <v>2200</v>
      </c>
      <c r="F6" s="4">
        <v>0</v>
      </c>
      <c r="G6" s="4">
        <v>775</v>
      </c>
      <c r="H6" s="4">
        <v>2275</v>
      </c>
      <c r="I6" s="4">
        <v>4287.5</v>
      </c>
      <c r="J6" s="4">
        <v>4075</v>
      </c>
      <c r="K6" s="4">
        <v>3325</v>
      </c>
      <c r="L6" s="4">
        <v>150</v>
      </c>
      <c r="M6" s="4">
        <v>75</v>
      </c>
      <c r="N6" s="4">
        <v>150</v>
      </c>
      <c r="O6" s="4">
        <v>135</v>
      </c>
      <c r="P6" s="4">
        <v>180</v>
      </c>
      <c r="Q6" s="4">
        <v>618</v>
      </c>
      <c r="R6" s="4">
        <v>0</v>
      </c>
      <c r="S6" s="4">
        <v>90</v>
      </c>
      <c r="T6" s="4">
        <v>1452</v>
      </c>
      <c r="U6" s="4">
        <v>2245.5</v>
      </c>
      <c r="V6" s="4">
        <v>324</v>
      </c>
      <c r="W6" s="4">
        <v>433.5</v>
      </c>
      <c r="X6" s="4">
        <v>3711</v>
      </c>
      <c r="Y6" s="4">
        <v>3558</v>
      </c>
      <c r="Z6" s="4">
        <v>4497</v>
      </c>
      <c r="AA6" s="4">
        <v>907.5</v>
      </c>
      <c r="AB6" s="4">
        <v>1740.75</v>
      </c>
      <c r="AC6" s="4">
        <v>899.25</v>
      </c>
      <c r="AD6" s="4">
        <v>360</v>
      </c>
      <c r="AE6" s="4">
        <v>519.75</v>
      </c>
      <c r="AF6" s="4">
        <v>363</v>
      </c>
      <c r="AG6" s="4">
        <v>181.5</v>
      </c>
      <c r="AH6" s="4">
        <v>645</v>
      </c>
      <c r="AI6" s="4">
        <v>525</v>
      </c>
      <c r="AJ6" s="4">
        <v>630</v>
      </c>
      <c r="AK6" s="4">
        <v>90</v>
      </c>
      <c r="AL6" s="4">
        <v>0</v>
      </c>
      <c r="AM6" s="4">
        <v>90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</row>
    <row r="7" spans="1:44" x14ac:dyDescent="0.3">
      <c r="A7" s="1" t="s">
        <v>16</v>
      </c>
      <c r="B7" s="4"/>
      <c r="C7" s="4"/>
      <c r="D7" s="4"/>
      <c r="E7" s="4"/>
      <c r="F7" s="4"/>
      <c r="G7" s="4"/>
      <c r="H7" s="4">
        <v>8150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2325</v>
      </c>
      <c r="O7" s="4">
        <v>4935</v>
      </c>
      <c r="P7" s="4">
        <v>8742</v>
      </c>
      <c r="Q7" s="4">
        <v>10347</v>
      </c>
      <c r="R7" s="4">
        <v>9189</v>
      </c>
      <c r="S7" s="4">
        <v>9102</v>
      </c>
      <c r="T7" s="4">
        <v>9498</v>
      </c>
      <c r="U7" s="4">
        <v>9325.5</v>
      </c>
      <c r="V7" s="4">
        <v>9643.5</v>
      </c>
      <c r="W7" s="4">
        <v>6696</v>
      </c>
      <c r="X7" s="4">
        <v>6703.5</v>
      </c>
      <c r="Y7" s="4">
        <v>8161.5</v>
      </c>
      <c r="Z7" s="4">
        <v>5995.5</v>
      </c>
      <c r="AA7" s="4">
        <v>3997.5</v>
      </c>
      <c r="AB7" s="4">
        <v>5743.5</v>
      </c>
      <c r="AC7" s="4">
        <v>4311</v>
      </c>
      <c r="AD7" s="4">
        <v>5925</v>
      </c>
      <c r="AE7" s="4">
        <v>6119.25</v>
      </c>
      <c r="AF7" s="4">
        <v>4476</v>
      </c>
      <c r="AG7" s="4">
        <v>6144</v>
      </c>
      <c r="AH7" s="4">
        <v>4665</v>
      </c>
      <c r="AI7" s="4">
        <v>5265</v>
      </c>
      <c r="AJ7" s="4">
        <v>5385</v>
      </c>
      <c r="AK7" s="4">
        <v>4620</v>
      </c>
      <c r="AL7" s="4">
        <v>5670</v>
      </c>
      <c r="AM7" s="4">
        <v>3960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</row>
    <row r="8" spans="1:44" x14ac:dyDescent="0.3">
      <c r="A8" s="1" t="s">
        <v>73</v>
      </c>
      <c r="B8" s="4"/>
      <c r="C8" s="4"/>
      <c r="D8" s="4"/>
      <c r="E8" s="4"/>
      <c r="F8" s="4"/>
      <c r="G8" s="4"/>
      <c r="H8" s="4"/>
      <c r="I8" s="4">
        <v>550</v>
      </c>
      <c r="J8" s="4">
        <v>3775</v>
      </c>
      <c r="K8" s="4">
        <v>1625</v>
      </c>
      <c r="L8" s="4">
        <v>137.5</v>
      </c>
      <c r="M8" s="4">
        <v>25</v>
      </c>
      <c r="N8" s="4">
        <v>1668</v>
      </c>
      <c r="O8" s="4">
        <v>10518</v>
      </c>
      <c r="P8" s="4">
        <v>13455</v>
      </c>
      <c r="Q8" s="4">
        <v>12138</v>
      </c>
      <c r="R8" s="4">
        <v>12240</v>
      </c>
      <c r="S8" s="4">
        <v>9780</v>
      </c>
      <c r="T8" s="4">
        <v>9540</v>
      </c>
      <c r="U8" s="4">
        <v>9930</v>
      </c>
      <c r="V8" s="4">
        <v>11199</v>
      </c>
      <c r="W8" s="4">
        <v>8817</v>
      </c>
      <c r="X8" s="4">
        <v>10536</v>
      </c>
      <c r="Y8" s="4">
        <v>2733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x14ac:dyDescent="0.3">
      <c r="A9" s="1" t="s">
        <v>24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>
        <v>0</v>
      </c>
      <c r="O9" s="4">
        <v>8070</v>
      </c>
      <c r="P9" s="4">
        <v>10826</v>
      </c>
      <c r="Q9" s="4">
        <v>11766</v>
      </c>
      <c r="R9" s="4">
        <v>12048</v>
      </c>
      <c r="S9" s="4">
        <v>10996.5</v>
      </c>
      <c r="T9" s="4">
        <v>13845</v>
      </c>
      <c r="U9" s="4">
        <v>9315</v>
      </c>
      <c r="V9" s="4">
        <v>11962.5</v>
      </c>
      <c r="W9" s="4">
        <v>10128</v>
      </c>
      <c r="X9" s="4">
        <v>12192</v>
      </c>
      <c r="Y9" s="4">
        <v>4620</v>
      </c>
      <c r="Z9" s="4">
        <v>7327.5</v>
      </c>
      <c r="AA9" s="4">
        <v>5799</v>
      </c>
      <c r="AB9" s="4">
        <v>4986</v>
      </c>
      <c r="AC9" s="4">
        <v>5027.25</v>
      </c>
      <c r="AD9" s="4">
        <v>4651.5</v>
      </c>
      <c r="AE9" s="4">
        <v>4452</v>
      </c>
      <c r="AF9" s="4">
        <v>5241</v>
      </c>
      <c r="AG9" s="4">
        <v>3349.5</v>
      </c>
      <c r="AH9" s="4">
        <v>3844.5</v>
      </c>
      <c r="AI9" s="4">
        <v>4785</v>
      </c>
      <c r="AJ9" s="4">
        <v>3283.5</v>
      </c>
      <c r="AK9" s="4">
        <v>2640</v>
      </c>
      <c r="AL9" s="4">
        <v>2013</v>
      </c>
      <c r="AM9" s="4">
        <v>3646.5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</row>
    <row r="10" spans="1:44" x14ac:dyDescent="0.3">
      <c r="A10" s="1" t="s">
        <v>11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>
        <v>0</v>
      </c>
      <c r="O10" s="4">
        <v>481</v>
      </c>
      <c r="P10" s="4">
        <v>6987</v>
      </c>
      <c r="Q10" s="4">
        <v>7806</v>
      </c>
      <c r="R10" s="4">
        <v>12753</v>
      </c>
      <c r="S10" s="4">
        <v>7275</v>
      </c>
      <c r="T10" s="4">
        <v>10050</v>
      </c>
      <c r="U10" s="4">
        <v>8565</v>
      </c>
      <c r="V10" s="4">
        <v>10500</v>
      </c>
      <c r="W10" s="4">
        <v>10065</v>
      </c>
      <c r="X10" s="4">
        <v>10410</v>
      </c>
      <c r="Y10" s="4">
        <v>2745</v>
      </c>
      <c r="Z10" s="4">
        <v>2865</v>
      </c>
      <c r="AA10" s="4">
        <v>4092</v>
      </c>
      <c r="AB10" s="4">
        <v>3426.75</v>
      </c>
      <c r="AC10" s="4">
        <v>3469.5</v>
      </c>
      <c r="AD10" s="4">
        <v>3318</v>
      </c>
      <c r="AE10" s="4">
        <v>1773.75</v>
      </c>
      <c r="AF10" s="4">
        <v>2227.5</v>
      </c>
      <c r="AG10" s="4">
        <v>1105.5</v>
      </c>
      <c r="AH10" s="4">
        <v>1515</v>
      </c>
      <c r="AI10" s="4">
        <v>510</v>
      </c>
      <c r="AJ10" s="4">
        <v>450</v>
      </c>
      <c r="AK10" s="4">
        <v>15</v>
      </c>
      <c r="AL10" s="4">
        <v>0</v>
      </c>
      <c r="AM10" s="4">
        <v>30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</row>
    <row r="11" spans="1:44" x14ac:dyDescent="0.3">
      <c r="A11" s="1" t="s">
        <v>14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1056</v>
      </c>
      <c r="V11" s="4">
        <v>7111.5</v>
      </c>
      <c r="W11" s="4">
        <v>5572.5</v>
      </c>
      <c r="X11" s="4">
        <v>2986.5</v>
      </c>
      <c r="Y11" s="4">
        <v>0</v>
      </c>
      <c r="Z11" s="4">
        <v>66</v>
      </c>
      <c r="AA11" s="4">
        <v>576</v>
      </c>
      <c r="AB11" s="4">
        <v>570</v>
      </c>
      <c r="AC11" s="4">
        <v>300</v>
      </c>
      <c r="AD11" s="4">
        <v>165</v>
      </c>
      <c r="AE11" s="4">
        <v>115.5</v>
      </c>
      <c r="AF11" s="4">
        <v>99</v>
      </c>
      <c r="AG11" s="4">
        <v>1534.5</v>
      </c>
      <c r="AH11" s="4">
        <v>1200.9000000000001</v>
      </c>
      <c r="AI11" s="4">
        <v>1812.75</v>
      </c>
      <c r="AJ11" s="4">
        <v>885</v>
      </c>
      <c r="AK11" s="4">
        <v>1665</v>
      </c>
      <c r="AL11" s="4">
        <v>705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</row>
    <row r="12" spans="1:44" x14ac:dyDescent="0.3">
      <c r="A12" s="1" t="s">
        <v>20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627</v>
      </c>
      <c r="W12" s="4">
        <v>1485</v>
      </c>
      <c r="X12" s="4">
        <v>459</v>
      </c>
      <c r="Y12" s="4">
        <v>255</v>
      </c>
      <c r="Z12" s="4">
        <v>927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x14ac:dyDescent="0.3">
      <c r="A13" s="1" t="s">
        <v>18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14355</v>
      </c>
      <c r="Z13" s="4">
        <v>406.5</v>
      </c>
      <c r="AA13" s="4">
        <v>2988.75</v>
      </c>
      <c r="AB13" s="4">
        <v>2760</v>
      </c>
      <c r="AC13" s="4">
        <v>1153.5</v>
      </c>
      <c r="AD13" s="4">
        <v>1392</v>
      </c>
      <c r="AE13" s="4">
        <v>1567.5</v>
      </c>
      <c r="AF13" s="4">
        <v>1833</v>
      </c>
      <c r="AG13" s="4">
        <v>1446</v>
      </c>
      <c r="AH13" s="4">
        <v>1728</v>
      </c>
      <c r="AI13" s="4">
        <v>1203</v>
      </c>
      <c r="AJ13" s="4">
        <v>1416</v>
      </c>
      <c r="AK13" s="4">
        <v>3555</v>
      </c>
      <c r="AL13" s="4">
        <v>4845</v>
      </c>
      <c r="AM13" s="4">
        <v>5013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</row>
    <row r="14" spans="1:44" x14ac:dyDescent="0.3">
      <c r="A14" s="1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1452</v>
      </c>
      <c r="X14" s="4">
        <v>5079</v>
      </c>
      <c r="Y14" s="4">
        <v>7185</v>
      </c>
      <c r="Z14" s="4">
        <v>4671</v>
      </c>
      <c r="AA14" s="4">
        <v>2689.5</v>
      </c>
      <c r="AB14" s="4">
        <v>1749</v>
      </c>
      <c r="AC14" s="4">
        <v>3287.25</v>
      </c>
      <c r="AD14" s="4">
        <v>1331</v>
      </c>
      <c r="AE14" s="4">
        <v>3951.75</v>
      </c>
      <c r="AF14" s="4">
        <v>10510.5</v>
      </c>
      <c r="AG14" s="4">
        <v>12721.5</v>
      </c>
      <c r="AH14" s="4">
        <v>10197</v>
      </c>
      <c r="AI14" s="4">
        <v>15799.5</v>
      </c>
      <c r="AJ14" s="4">
        <v>13344</v>
      </c>
      <c r="AK14" s="4">
        <v>8274</v>
      </c>
      <c r="AL14" s="4">
        <v>9276</v>
      </c>
      <c r="AM14" s="4">
        <v>853.5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</row>
    <row r="15" spans="1:44" x14ac:dyDescent="0.3">
      <c r="A15" s="1" t="s">
        <v>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>
        <v>5081</v>
      </c>
      <c r="AA15" s="4">
        <v>6499.5</v>
      </c>
      <c r="AB15" s="4">
        <v>7156.5</v>
      </c>
      <c r="AC15" s="4">
        <v>4693.5</v>
      </c>
      <c r="AD15" s="4">
        <v>5618.25</v>
      </c>
      <c r="AE15" s="4">
        <v>3570</v>
      </c>
      <c r="AF15" s="4">
        <v>7734</v>
      </c>
      <c r="AG15" s="4">
        <v>6027</v>
      </c>
      <c r="AH15" s="4">
        <v>4276.5</v>
      </c>
      <c r="AI15" s="4">
        <v>7407</v>
      </c>
      <c r="AJ15" s="4">
        <v>3924.0000000000005</v>
      </c>
      <c r="AK15" s="4">
        <v>3105</v>
      </c>
      <c r="AL15" s="4">
        <v>3855</v>
      </c>
      <c r="AM15" s="4">
        <v>4650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</row>
    <row r="16" spans="1:44" x14ac:dyDescent="0.3">
      <c r="A16" s="1" t="s">
        <v>22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>
        <v>2371.5</v>
      </c>
      <c r="AB16" s="4">
        <v>2100</v>
      </c>
      <c r="AC16" s="4">
        <v>1575</v>
      </c>
      <c r="AD16" s="4">
        <v>2102.5</v>
      </c>
      <c r="AE16" s="4">
        <v>4080</v>
      </c>
      <c r="AF16" s="4">
        <v>7132.5</v>
      </c>
      <c r="AG16" s="4">
        <v>6532.5</v>
      </c>
      <c r="AH16" s="4">
        <v>6855</v>
      </c>
      <c r="AI16" s="4">
        <v>5790</v>
      </c>
      <c r="AJ16" s="4">
        <v>7410</v>
      </c>
      <c r="AK16" s="4">
        <v>6270</v>
      </c>
      <c r="AL16" s="4">
        <v>6315</v>
      </c>
      <c r="AM16" s="4">
        <v>6270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</row>
    <row r="17" spans="1:44" x14ac:dyDescent="0.3">
      <c r="A17" s="1" t="s">
        <v>23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>
        <v>1452</v>
      </c>
      <c r="AC17" s="4">
        <v>2178</v>
      </c>
      <c r="AD17" s="4">
        <v>1630.5</v>
      </c>
      <c r="AE17" s="4">
        <v>1785</v>
      </c>
      <c r="AF17" s="4">
        <v>1977</v>
      </c>
      <c r="AG17" s="4">
        <v>525</v>
      </c>
      <c r="AH17" s="4">
        <v>870</v>
      </c>
      <c r="AI17" s="4">
        <v>360</v>
      </c>
      <c r="AJ17" s="4">
        <v>1365</v>
      </c>
      <c r="AK17" s="4">
        <v>870</v>
      </c>
      <c r="AL17" s="4">
        <v>465</v>
      </c>
      <c r="AM17" s="4">
        <v>1617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</row>
    <row r="18" spans="1:44" x14ac:dyDescent="0.3">
      <c r="A18" s="1" t="s">
        <v>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v>52.5</v>
      </c>
      <c r="AE18" s="4">
        <v>9735</v>
      </c>
      <c r="AF18" s="4">
        <v>2937</v>
      </c>
      <c r="AG18" s="4">
        <v>1947</v>
      </c>
      <c r="AH18" s="4">
        <v>660</v>
      </c>
      <c r="AI18" s="4">
        <v>330</v>
      </c>
      <c r="AJ18" s="4">
        <v>1287</v>
      </c>
      <c r="AK18" s="4">
        <v>0</v>
      </c>
      <c r="AL18" s="4">
        <v>2706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</row>
    <row r="19" spans="1:44" x14ac:dyDescent="0.3">
      <c r="A19" s="1" t="s">
        <v>19</v>
      </c>
      <c r="B19" s="4"/>
      <c r="C19" s="4"/>
      <c r="D19" s="4"/>
      <c r="E19" s="4"/>
      <c r="F19" s="4"/>
      <c r="G19" s="4"/>
      <c r="H19" s="4"/>
      <c r="I19" s="4"/>
      <c r="J19" s="4"/>
      <c r="K19" s="4">
        <v>1087.5</v>
      </c>
      <c r="L19" s="4">
        <v>4750</v>
      </c>
      <c r="M19" s="4">
        <v>9962.5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>
        <v>12423</v>
      </c>
      <c r="AF19" s="4">
        <v>5245.5</v>
      </c>
      <c r="AG19" s="4">
        <v>9108</v>
      </c>
      <c r="AH19" s="4">
        <v>2457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</row>
    <row r="20" spans="1:44" x14ac:dyDescent="0.3">
      <c r="A20" s="1" t="s">
        <v>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>
        <v>1452</v>
      </c>
      <c r="AF20" s="4">
        <v>2541</v>
      </c>
      <c r="AG20" s="4">
        <v>1127.25</v>
      </c>
      <c r="AH20" s="4">
        <v>2461.35</v>
      </c>
      <c r="AI20" s="4">
        <v>0</v>
      </c>
      <c r="AJ20" s="4">
        <v>2260.5</v>
      </c>
      <c r="AK20" s="4">
        <v>2112</v>
      </c>
      <c r="AL20" s="4">
        <v>2673</v>
      </c>
      <c r="AM20" s="4">
        <v>1369.5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</row>
    <row r="21" spans="1:44" x14ac:dyDescent="0.3">
      <c r="A21" s="1" t="s">
        <v>21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>
        <v>4776</v>
      </c>
      <c r="AH21" s="4">
        <v>916.5</v>
      </c>
      <c r="AI21" s="4">
        <v>0</v>
      </c>
      <c r="AJ21" s="4">
        <v>0</v>
      </c>
      <c r="AK21" s="4"/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</row>
    <row r="22" spans="1:44" x14ac:dyDescent="0.3">
      <c r="A22" s="1" t="s">
        <v>10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>
        <v>1566</v>
      </c>
      <c r="AI22" s="4">
        <v>7116</v>
      </c>
      <c r="AJ22" s="4">
        <v>5307</v>
      </c>
      <c r="AK22" s="4">
        <v>2007</v>
      </c>
      <c r="AL22" s="4">
        <v>99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</row>
    <row r="23" spans="1:44" x14ac:dyDescent="0.3">
      <c r="A23" s="1" t="s">
        <v>38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>
        <v>642</v>
      </c>
      <c r="AL23" s="4">
        <v>801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</row>
    <row r="24" spans="1:44" x14ac:dyDescent="0.3">
      <c r="A24" s="1" t="s">
        <v>48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>
        <v>462</v>
      </c>
      <c r="AM24" s="4">
        <v>4851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</row>
    <row r="25" spans="1:44" x14ac:dyDescent="0.3">
      <c r="A25" s="1" t="s">
        <v>47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>
        <v>591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</row>
    <row r="26" spans="1:44" x14ac:dyDescent="0.3">
      <c r="A26" s="9" t="s">
        <v>268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>
        <v>3540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</row>
    <row r="27" spans="1:44" x14ac:dyDescent="0.3">
      <c r="A27" s="9" t="s">
        <v>269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>
        <v>3168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</row>
    <row r="28" spans="1:44" x14ac:dyDescent="0.3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</row>
    <row r="29" spans="1:44" x14ac:dyDescent="0.3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 spans="1:44" x14ac:dyDescent="0.3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</row>
    <row r="31" spans="1:44" x14ac:dyDescent="0.3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</row>
    <row r="32" spans="1:44" x14ac:dyDescent="0.3">
      <c r="A32" s="1" t="s">
        <v>270</v>
      </c>
      <c r="B32" s="4">
        <f>B26</f>
        <v>0</v>
      </c>
      <c r="C32" s="4">
        <f t="shared" ref="C32:AR32" si="2">C26</f>
        <v>0</v>
      </c>
      <c r="D32" s="4">
        <f t="shared" si="2"/>
        <v>0</v>
      </c>
      <c r="E32" s="4">
        <f t="shared" si="2"/>
        <v>0</v>
      </c>
      <c r="F32" s="4">
        <f t="shared" si="2"/>
        <v>0</v>
      </c>
      <c r="G32" s="4">
        <f t="shared" si="2"/>
        <v>0</v>
      </c>
      <c r="H32" s="4">
        <f t="shared" si="2"/>
        <v>0</v>
      </c>
      <c r="I32" s="4">
        <f t="shared" si="2"/>
        <v>0</v>
      </c>
      <c r="J32" s="4">
        <f t="shared" si="2"/>
        <v>0</v>
      </c>
      <c r="K32" s="4">
        <f t="shared" si="2"/>
        <v>0</v>
      </c>
      <c r="L32" s="4">
        <f t="shared" si="2"/>
        <v>0</v>
      </c>
      <c r="M32" s="4">
        <f t="shared" si="2"/>
        <v>0</v>
      </c>
      <c r="N32" s="4">
        <f t="shared" si="2"/>
        <v>0</v>
      </c>
      <c r="O32" s="4">
        <f t="shared" si="2"/>
        <v>0</v>
      </c>
      <c r="P32" s="4">
        <f t="shared" si="2"/>
        <v>0</v>
      </c>
      <c r="Q32" s="4">
        <f t="shared" si="2"/>
        <v>0</v>
      </c>
      <c r="R32" s="4">
        <f t="shared" si="2"/>
        <v>0</v>
      </c>
      <c r="S32" s="4">
        <f t="shared" si="2"/>
        <v>0</v>
      </c>
      <c r="T32" s="4">
        <f t="shared" si="2"/>
        <v>0</v>
      </c>
      <c r="U32" s="4">
        <f t="shared" si="2"/>
        <v>0</v>
      </c>
      <c r="V32" s="4">
        <f t="shared" si="2"/>
        <v>0</v>
      </c>
      <c r="W32" s="4">
        <f t="shared" si="2"/>
        <v>0</v>
      </c>
      <c r="X32" s="4">
        <f t="shared" si="2"/>
        <v>0</v>
      </c>
      <c r="Y32" s="4">
        <f t="shared" si="2"/>
        <v>0</v>
      </c>
      <c r="Z32" s="4">
        <f t="shared" si="2"/>
        <v>0</v>
      </c>
      <c r="AA32" s="4">
        <f t="shared" si="2"/>
        <v>0</v>
      </c>
      <c r="AB32" s="4">
        <f t="shared" si="2"/>
        <v>0</v>
      </c>
      <c r="AC32" s="4">
        <f t="shared" si="2"/>
        <v>0</v>
      </c>
      <c r="AD32" s="4">
        <f t="shared" si="2"/>
        <v>0</v>
      </c>
      <c r="AE32" s="4">
        <f t="shared" si="2"/>
        <v>0</v>
      </c>
      <c r="AF32" s="4">
        <f t="shared" si="2"/>
        <v>0</v>
      </c>
      <c r="AG32" s="4">
        <f t="shared" si="2"/>
        <v>0</v>
      </c>
      <c r="AH32" s="4">
        <f t="shared" si="2"/>
        <v>0</v>
      </c>
      <c r="AI32" s="4">
        <f t="shared" si="2"/>
        <v>0</v>
      </c>
      <c r="AJ32" s="4">
        <f t="shared" si="2"/>
        <v>0</v>
      </c>
      <c r="AK32" s="4">
        <f t="shared" si="2"/>
        <v>0</v>
      </c>
      <c r="AL32" s="4">
        <f t="shared" si="2"/>
        <v>0</v>
      </c>
      <c r="AM32" s="4">
        <f t="shared" si="2"/>
        <v>3540</v>
      </c>
      <c r="AN32" s="4">
        <f t="shared" si="2"/>
        <v>0</v>
      </c>
      <c r="AO32" s="4">
        <f t="shared" si="2"/>
        <v>0</v>
      </c>
      <c r="AP32" s="4">
        <f t="shared" si="2"/>
        <v>0</v>
      </c>
      <c r="AQ32" s="4">
        <f t="shared" si="2"/>
        <v>0</v>
      </c>
      <c r="AR32" s="4">
        <f t="shared" si="2"/>
        <v>0</v>
      </c>
    </row>
    <row r="33" spans="1:44" x14ac:dyDescent="0.3">
      <c r="A33" s="1" t="s">
        <v>50</v>
      </c>
      <c r="B33" s="4">
        <f>B10+B14+B6+B4+B22+B18+B19+B17+B27</f>
        <v>0</v>
      </c>
      <c r="C33" s="4">
        <f t="shared" ref="C33:AR33" si="3">C10+C14+C6+C4+C22+C18+C19+C17+C27</f>
        <v>0</v>
      </c>
      <c r="D33" s="4">
        <f t="shared" si="3"/>
        <v>0</v>
      </c>
      <c r="E33" s="4">
        <f t="shared" si="3"/>
        <v>7187.5</v>
      </c>
      <c r="F33" s="4">
        <f t="shared" si="3"/>
        <v>7850</v>
      </c>
      <c r="G33" s="4">
        <f t="shared" si="3"/>
        <v>9850</v>
      </c>
      <c r="H33" s="4">
        <f t="shared" si="3"/>
        <v>12937.5</v>
      </c>
      <c r="I33" s="4">
        <f t="shared" si="3"/>
        <v>14427</v>
      </c>
      <c r="J33" s="4">
        <f t="shared" si="3"/>
        <v>14969</v>
      </c>
      <c r="K33" s="4">
        <f t="shared" si="3"/>
        <v>8489</v>
      </c>
      <c r="L33" s="4">
        <f t="shared" si="3"/>
        <v>10062.5</v>
      </c>
      <c r="M33" s="4">
        <f t="shared" si="3"/>
        <v>17475</v>
      </c>
      <c r="N33" s="4">
        <f t="shared" si="3"/>
        <v>6840</v>
      </c>
      <c r="O33" s="4">
        <f t="shared" si="3"/>
        <v>3868</v>
      </c>
      <c r="P33" s="4">
        <f t="shared" si="3"/>
        <v>7989</v>
      </c>
      <c r="Q33" s="4">
        <f t="shared" si="3"/>
        <v>9102</v>
      </c>
      <c r="R33" s="4">
        <f t="shared" si="3"/>
        <v>13437</v>
      </c>
      <c r="S33" s="4">
        <f t="shared" si="3"/>
        <v>11791.5</v>
      </c>
      <c r="T33" s="4">
        <f t="shared" si="3"/>
        <v>17107.5</v>
      </c>
      <c r="U33" s="4">
        <f t="shared" si="3"/>
        <v>15921</v>
      </c>
      <c r="V33" s="4">
        <f t="shared" si="3"/>
        <v>11247</v>
      </c>
      <c r="W33" s="4">
        <f t="shared" si="3"/>
        <v>13269</v>
      </c>
      <c r="X33" s="4">
        <f t="shared" si="3"/>
        <v>22995</v>
      </c>
      <c r="Y33" s="4">
        <f t="shared" si="3"/>
        <v>14074.5</v>
      </c>
      <c r="Z33" s="4">
        <f t="shared" si="3"/>
        <v>15403.5</v>
      </c>
      <c r="AA33" s="4">
        <f t="shared" si="3"/>
        <v>9792</v>
      </c>
      <c r="AB33" s="4">
        <f t="shared" si="3"/>
        <v>9061.5</v>
      </c>
      <c r="AC33" s="4">
        <f t="shared" si="3"/>
        <v>11583</v>
      </c>
      <c r="AD33" s="4">
        <f t="shared" si="3"/>
        <v>8828</v>
      </c>
      <c r="AE33" s="4">
        <f t="shared" si="3"/>
        <v>31253.25</v>
      </c>
      <c r="AF33" s="4">
        <f t="shared" si="3"/>
        <v>24550.5</v>
      </c>
      <c r="AG33" s="4">
        <f t="shared" si="3"/>
        <v>26488.5</v>
      </c>
      <c r="AH33" s="4">
        <f t="shared" si="3"/>
        <v>20202</v>
      </c>
      <c r="AI33" s="4">
        <f t="shared" si="3"/>
        <v>26149.5</v>
      </c>
      <c r="AJ33" s="4">
        <f t="shared" si="3"/>
        <v>22986</v>
      </c>
      <c r="AK33" s="4">
        <f t="shared" si="3"/>
        <v>12138</v>
      </c>
      <c r="AL33" s="4">
        <f t="shared" si="3"/>
        <v>13464</v>
      </c>
      <c r="AM33" s="4">
        <f t="shared" si="3"/>
        <v>6145.5</v>
      </c>
      <c r="AN33" s="4">
        <f t="shared" si="3"/>
        <v>0</v>
      </c>
      <c r="AO33" s="4">
        <f t="shared" si="3"/>
        <v>0</v>
      </c>
      <c r="AP33" s="4">
        <f t="shared" si="3"/>
        <v>0</v>
      </c>
      <c r="AQ33" s="4">
        <f t="shared" si="3"/>
        <v>0</v>
      </c>
      <c r="AR33" s="4">
        <f t="shared" si="3"/>
        <v>0</v>
      </c>
    </row>
    <row r="34" spans="1:44" x14ac:dyDescent="0.3">
      <c r="A34" s="1" t="s">
        <v>51</v>
      </c>
      <c r="B34" s="4">
        <f>B21+B25</f>
        <v>0</v>
      </c>
      <c r="C34" s="4">
        <f t="shared" ref="C34:AL34" si="4">C21+C25</f>
        <v>0</v>
      </c>
      <c r="D34" s="4">
        <f t="shared" si="4"/>
        <v>0</v>
      </c>
      <c r="E34" s="4">
        <f t="shared" si="4"/>
        <v>0</v>
      </c>
      <c r="F34" s="4">
        <f t="shared" si="4"/>
        <v>0</v>
      </c>
      <c r="G34" s="4">
        <f t="shared" si="4"/>
        <v>0</v>
      </c>
      <c r="H34" s="4">
        <f t="shared" si="4"/>
        <v>0</v>
      </c>
      <c r="I34" s="4">
        <f t="shared" si="4"/>
        <v>0</v>
      </c>
      <c r="J34" s="4">
        <f t="shared" si="4"/>
        <v>0</v>
      </c>
      <c r="K34" s="4">
        <f t="shared" si="4"/>
        <v>0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4"/>
        <v>0</v>
      </c>
      <c r="U34" s="4">
        <f t="shared" si="4"/>
        <v>0</v>
      </c>
      <c r="V34" s="4">
        <f t="shared" si="4"/>
        <v>0</v>
      </c>
      <c r="W34" s="4">
        <f t="shared" si="4"/>
        <v>0</v>
      </c>
      <c r="X34" s="4">
        <f t="shared" si="4"/>
        <v>0</v>
      </c>
      <c r="Y34" s="4">
        <f t="shared" si="4"/>
        <v>0</v>
      </c>
      <c r="Z34" s="4">
        <f t="shared" si="4"/>
        <v>0</v>
      </c>
      <c r="AA34" s="4">
        <f t="shared" si="4"/>
        <v>0</v>
      </c>
      <c r="AB34" s="4">
        <f t="shared" si="4"/>
        <v>0</v>
      </c>
      <c r="AC34" s="4">
        <f t="shared" si="4"/>
        <v>0</v>
      </c>
      <c r="AD34" s="4">
        <f t="shared" si="4"/>
        <v>0</v>
      </c>
      <c r="AE34" s="4">
        <f t="shared" si="4"/>
        <v>0</v>
      </c>
      <c r="AF34" s="4">
        <f t="shared" si="4"/>
        <v>0</v>
      </c>
      <c r="AG34" s="4">
        <f t="shared" si="4"/>
        <v>4776</v>
      </c>
      <c r="AH34" s="4">
        <f t="shared" si="4"/>
        <v>916.5</v>
      </c>
      <c r="AI34" s="4">
        <f t="shared" si="4"/>
        <v>0</v>
      </c>
      <c r="AJ34" s="4">
        <f t="shared" si="4"/>
        <v>0</v>
      </c>
      <c r="AK34" s="4">
        <f t="shared" si="4"/>
        <v>0</v>
      </c>
      <c r="AL34" s="4">
        <f t="shared" si="4"/>
        <v>591</v>
      </c>
      <c r="AM34" s="4">
        <f t="shared" ref="AM34:AR34" si="5">AM21+AM25</f>
        <v>0</v>
      </c>
      <c r="AN34" s="4">
        <f t="shared" si="5"/>
        <v>0</v>
      </c>
      <c r="AO34" s="4">
        <f t="shared" si="5"/>
        <v>0</v>
      </c>
      <c r="AP34" s="4">
        <f t="shared" si="5"/>
        <v>0</v>
      </c>
      <c r="AQ34" s="4">
        <f t="shared" si="5"/>
        <v>0</v>
      </c>
      <c r="AR34" s="4">
        <f t="shared" si="5"/>
        <v>0</v>
      </c>
    </row>
    <row r="35" spans="1:44" x14ac:dyDescent="0.3">
      <c r="A35" s="1" t="s">
        <v>52</v>
      </c>
      <c r="B35" s="4">
        <f>B9+B20+B15+B5+B7+B11+B8</f>
        <v>0</v>
      </c>
      <c r="C35" s="4">
        <f t="shared" ref="C35:AL35" si="6">C9+C20+C15+C5+C7+C11+C8</f>
        <v>0</v>
      </c>
      <c r="D35" s="4">
        <f t="shared" si="6"/>
        <v>0</v>
      </c>
      <c r="E35" s="4">
        <f t="shared" si="6"/>
        <v>3925</v>
      </c>
      <c r="F35" s="4">
        <f t="shared" si="6"/>
        <v>4675</v>
      </c>
      <c r="G35" s="4">
        <f t="shared" si="6"/>
        <v>9075</v>
      </c>
      <c r="H35" s="4">
        <f t="shared" si="6"/>
        <v>22362.5</v>
      </c>
      <c r="I35" s="4">
        <f t="shared" si="6"/>
        <v>14700</v>
      </c>
      <c r="J35" s="4">
        <f t="shared" si="6"/>
        <v>11762.5</v>
      </c>
      <c r="K35" s="4">
        <f t="shared" si="6"/>
        <v>5962.5</v>
      </c>
      <c r="L35" s="4">
        <f t="shared" si="6"/>
        <v>1037.5</v>
      </c>
      <c r="M35" s="4">
        <f t="shared" si="6"/>
        <v>450</v>
      </c>
      <c r="N35" s="4">
        <f t="shared" si="6"/>
        <v>9018</v>
      </c>
      <c r="O35" s="4">
        <f t="shared" si="6"/>
        <v>30228</v>
      </c>
      <c r="P35" s="4">
        <f t="shared" si="6"/>
        <v>39293</v>
      </c>
      <c r="Q35" s="4">
        <f t="shared" si="6"/>
        <v>39576</v>
      </c>
      <c r="R35" s="4">
        <f t="shared" si="6"/>
        <v>37482</v>
      </c>
      <c r="S35" s="4">
        <f t="shared" si="6"/>
        <v>34341</v>
      </c>
      <c r="T35" s="4">
        <f t="shared" si="6"/>
        <v>35587.5</v>
      </c>
      <c r="U35" s="4">
        <f t="shared" si="6"/>
        <v>33352.5</v>
      </c>
      <c r="V35" s="4">
        <f t="shared" si="6"/>
        <v>42592.5</v>
      </c>
      <c r="W35" s="4">
        <f t="shared" si="6"/>
        <v>33121.5</v>
      </c>
      <c r="X35" s="4">
        <f t="shared" si="6"/>
        <v>34442</v>
      </c>
      <c r="Y35" s="4">
        <f t="shared" si="6"/>
        <v>18339</v>
      </c>
      <c r="Z35" s="4">
        <f t="shared" si="6"/>
        <v>21215</v>
      </c>
      <c r="AA35" s="4">
        <f t="shared" si="6"/>
        <v>19983</v>
      </c>
      <c r="AB35" s="4">
        <f t="shared" si="6"/>
        <v>22236</v>
      </c>
      <c r="AC35" s="4">
        <f t="shared" si="6"/>
        <v>17361.75</v>
      </c>
      <c r="AD35" s="4">
        <f t="shared" si="6"/>
        <v>20004.75</v>
      </c>
      <c r="AE35" s="4">
        <f t="shared" si="6"/>
        <v>19473.75</v>
      </c>
      <c r="AF35" s="4">
        <f t="shared" si="6"/>
        <v>23031</v>
      </c>
      <c r="AG35" s="4">
        <f t="shared" si="6"/>
        <v>21377.25</v>
      </c>
      <c r="AH35" s="4">
        <f t="shared" si="6"/>
        <v>18488.25</v>
      </c>
      <c r="AI35" s="4">
        <f t="shared" si="6"/>
        <v>22569.75</v>
      </c>
      <c r="AJ35" s="4">
        <f t="shared" si="6"/>
        <v>20523</v>
      </c>
      <c r="AK35" s="4">
        <f t="shared" si="6"/>
        <v>18222</v>
      </c>
      <c r="AL35" s="4">
        <f t="shared" si="6"/>
        <v>20151</v>
      </c>
      <c r="AM35" s="4">
        <f t="shared" ref="AM35:AR35" si="7">AM9+AM20+AM15+AM5+AM7+AM11+AM8</f>
        <v>17571</v>
      </c>
      <c r="AN35" s="4">
        <f t="shared" si="7"/>
        <v>0</v>
      </c>
      <c r="AO35" s="4">
        <f t="shared" si="7"/>
        <v>0</v>
      </c>
      <c r="AP35" s="4">
        <f t="shared" si="7"/>
        <v>0</v>
      </c>
      <c r="AQ35" s="4">
        <f t="shared" si="7"/>
        <v>0</v>
      </c>
      <c r="AR35" s="4">
        <f t="shared" si="7"/>
        <v>0</v>
      </c>
    </row>
    <row r="36" spans="1:44" x14ac:dyDescent="0.3">
      <c r="A36" s="1" t="s">
        <v>53</v>
      </c>
      <c r="B36" s="4">
        <f>B3+B23+B12+B24</f>
        <v>8333.3333333333339</v>
      </c>
      <c r="C36" s="4">
        <f t="shared" ref="C36:AK36" si="8">C3+C23+C12+C24</f>
        <v>8333.3333333333339</v>
      </c>
      <c r="D36" s="4">
        <f t="shared" si="8"/>
        <v>8333.3333333333339</v>
      </c>
      <c r="E36" s="4">
        <f t="shared" si="8"/>
        <v>6225</v>
      </c>
      <c r="F36" s="4">
        <f t="shared" si="8"/>
        <v>2550</v>
      </c>
      <c r="G36" s="4">
        <f t="shared" si="8"/>
        <v>1175</v>
      </c>
      <c r="H36" s="4">
        <f t="shared" si="8"/>
        <v>1262.5</v>
      </c>
      <c r="I36" s="4">
        <f t="shared" si="8"/>
        <v>3300</v>
      </c>
      <c r="J36" s="4">
        <f t="shared" si="8"/>
        <v>1875</v>
      </c>
      <c r="K36" s="4">
        <f t="shared" si="8"/>
        <v>312.5</v>
      </c>
      <c r="L36" s="4">
        <f t="shared" si="8"/>
        <v>775</v>
      </c>
      <c r="M36" s="4">
        <f t="shared" si="8"/>
        <v>1412.5</v>
      </c>
      <c r="N36" s="4">
        <f t="shared" si="8"/>
        <v>1350</v>
      </c>
      <c r="O36" s="4">
        <f t="shared" si="8"/>
        <v>1080</v>
      </c>
      <c r="P36" s="4">
        <f t="shared" si="8"/>
        <v>1230</v>
      </c>
      <c r="Q36" s="4">
        <f t="shared" si="8"/>
        <v>1140</v>
      </c>
      <c r="R36" s="4">
        <f t="shared" si="8"/>
        <v>1020</v>
      </c>
      <c r="S36" s="4">
        <f t="shared" si="8"/>
        <v>1110</v>
      </c>
      <c r="T36" s="4">
        <f t="shared" si="8"/>
        <v>1110</v>
      </c>
      <c r="U36" s="4">
        <f t="shared" si="8"/>
        <v>1680</v>
      </c>
      <c r="V36" s="4">
        <f t="shared" si="8"/>
        <v>1587</v>
      </c>
      <c r="W36" s="4">
        <f t="shared" si="8"/>
        <v>2205</v>
      </c>
      <c r="X36" s="4">
        <f t="shared" si="8"/>
        <v>1659</v>
      </c>
      <c r="Y36" s="4">
        <f t="shared" si="8"/>
        <v>735</v>
      </c>
      <c r="Z36" s="4">
        <f t="shared" si="8"/>
        <v>1782</v>
      </c>
      <c r="AA36" s="4">
        <f t="shared" si="8"/>
        <v>1056</v>
      </c>
      <c r="AB36" s="4">
        <f t="shared" si="8"/>
        <v>1567.5</v>
      </c>
      <c r="AC36" s="4">
        <f t="shared" si="8"/>
        <v>1056</v>
      </c>
      <c r="AD36" s="4">
        <f t="shared" si="8"/>
        <v>1320</v>
      </c>
      <c r="AE36" s="4">
        <f t="shared" si="8"/>
        <v>1056</v>
      </c>
      <c r="AF36" s="4">
        <f t="shared" si="8"/>
        <v>1056</v>
      </c>
      <c r="AG36" s="4">
        <f t="shared" si="8"/>
        <v>1320</v>
      </c>
      <c r="AH36" s="4">
        <f t="shared" si="8"/>
        <v>1056</v>
      </c>
      <c r="AI36" s="4">
        <f t="shared" si="8"/>
        <v>1056</v>
      </c>
      <c r="AJ36" s="4">
        <f t="shared" si="8"/>
        <v>1056</v>
      </c>
      <c r="AK36" s="4">
        <f t="shared" si="8"/>
        <v>1698</v>
      </c>
      <c r="AL36" s="4">
        <f>AL3+AL23+AL12+AL24</f>
        <v>2583</v>
      </c>
      <c r="AM36" s="4">
        <f t="shared" ref="AM36:AR36" si="9">AM3+AM23+AM12+AM24</f>
        <v>5907</v>
      </c>
      <c r="AN36" s="4">
        <f t="shared" si="9"/>
        <v>0</v>
      </c>
      <c r="AO36" s="4">
        <f t="shared" si="9"/>
        <v>0</v>
      </c>
      <c r="AP36" s="4">
        <f t="shared" si="9"/>
        <v>0</v>
      </c>
      <c r="AQ36" s="4">
        <f t="shared" si="9"/>
        <v>0</v>
      </c>
      <c r="AR36" s="4">
        <f t="shared" si="9"/>
        <v>0</v>
      </c>
    </row>
    <row r="37" spans="1:44" x14ac:dyDescent="0.3">
      <c r="A37" s="1" t="s">
        <v>54</v>
      </c>
      <c r="B37" s="4">
        <f t="shared" ref="B37" si="10">B13+B16</f>
        <v>0</v>
      </c>
      <c r="C37" s="4">
        <f t="shared" ref="C37:AL37" si="11">C13+C16</f>
        <v>0</v>
      </c>
      <c r="D37" s="4">
        <f t="shared" si="11"/>
        <v>0</v>
      </c>
      <c r="E37" s="4">
        <f t="shared" si="11"/>
        <v>0</v>
      </c>
      <c r="F37" s="4">
        <f t="shared" si="11"/>
        <v>0</v>
      </c>
      <c r="G37" s="4">
        <f t="shared" si="11"/>
        <v>0</v>
      </c>
      <c r="H37" s="4">
        <f t="shared" si="11"/>
        <v>0</v>
      </c>
      <c r="I37" s="4">
        <f t="shared" si="11"/>
        <v>0</v>
      </c>
      <c r="J37" s="4">
        <f t="shared" si="11"/>
        <v>0</v>
      </c>
      <c r="K37" s="4">
        <f t="shared" si="11"/>
        <v>0</v>
      </c>
      <c r="L37" s="4">
        <f t="shared" si="11"/>
        <v>0</v>
      </c>
      <c r="M37" s="4">
        <f t="shared" si="11"/>
        <v>0</v>
      </c>
      <c r="N37" s="4">
        <f t="shared" si="11"/>
        <v>0</v>
      </c>
      <c r="O37" s="4">
        <f t="shared" si="11"/>
        <v>0</v>
      </c>
      <c r="P37" s="4">
        <f t="shared" si="11"/>
        <v>0</v>
      </c>
      <c r="Q37" s="4">
        <f t="shared" si="11"/>
        <v>0</v>
      </c>
      <c r="R37" s="4">
        <f t="shared" si="11"/>
        <v>0</v>
      </c>
      <c r="S37" s="4">
        <f t="shared" si="11"/>
        <v>0</v>
      </c>
      <c r="T37" s="4">
        <f t="shared" si="11"/>
        <v>0</v>
      </c>
      <c r="U37" s="4">
        <f t="shared" si="11"/>
        <v>0</v>
      </c>
      <c r="V37" s="4">
        <f t="shared" si="11"/>
        <v>0</v>
      </c>
      <c r="W37" s="4">
        <f t="shared" si="11"/>
        <v>0</v>
      </c>
      <c r="X37" s="4">
        <f t="shared" si="11"/>
        <v>0</v>
      </c>
      <c r="Y37" s="4">
        <f t="shared" si="11"/>
        <v>14355</v>
      </c>
      <c r="Z37" s="4">
        <f t="shared" si="11"/>
        <v>406.5</v>
      </c>
      <c r="AA37" s="4">
        <f t="shared" si="11"/>
        <v>5360.25</v>
      </c>
      <c r="AB37" s="4">
        <f t="shared" si="11"/>
        <v>4860</v>
      </c>
      <c r="AC37" s="4">
        <f t="shared" si="11"/>
        <v>2728.5</v>
      </c>
      <c r="AD37" s="4">
        <f t="shared" si="11"/>
        <v>3494.5</v>
      </c>
      <c r="AE37" s="4">
        <f t="shared" si="11"/>
        <v>5647.5</v>
      </c>
      <c r="AF37" s="4">
        <f t="shared" si="11"/>
        <v>8965.5</v>
      </c>
      <c r="AG37" s="4">
        <f t="shared" si="11"/>
        <v>7978.5</v>
      </c>
      <c r="AH37" s="4">
        <f t="shared" si="11"/>
        <v>8583</v>
      </c>
      <c r="AI37" s="4">
        <f t="shared" si="11"/>
        <v>6993</v>
      </c>
      <c r="AJ37" s="4">
        <f t="shared" si="11"/>
        <v>8826</v>
      </c>
      <c r="AK37" s="4">
        <f t="shared" si="11"/>
        <v>9825</v>
      </c>
      <c r="AL37" s="4">
        <f t="shared" si="11"/>
        <v>11160</v>
      </c>
      <c r="AM37" s="4">
        <f t="shared" ref="AM37:AR37" si="12">AM13+AM16</f>
        <v>11283</v>
      </c>
      <c r="AN37" s="4">
        <f t="shared" si="12"/>
        <v>0</v>
      </c>
      <c r="AO37" s="4">
        <f t="shared" si="12"/>
        <v>0</v>
      </c>
      <c r="AP37" s="4">
        <f t="shared" si="12"/>
        <v>0</v>
      </c>
      <c r="AQ37" s="4">
        <f t="shared" si="12"/>
        <v>0</v>
      </c>
      <c r="AR37" s="4">
        <f t="shared" si="12"/>
        <v>0</v>
      </c>
    </row>
    <row r="39" spans="1:44" x14ac:dyDescent="0.3">
      <c r="A39" s="3" t="s">
        <v>8</v>
      </c>
      <c r="B39" s="4">
        <f>B2</f>
        <v>8333.3333333333339</v>
      </c>
      <c r="C39" s="4">
        <f t="shared" ref="C39:M39" si="13">C2</f>
        <v>8333.3333333333339</v>
      </c>
      <c r="D39" s="4">
        <f t="shared" si="13"/>
        <v>8333.3333333333339</v>
      </c>
      <c r="E39" s="4">
        <f t="shared" si="13"/>
        <v>17337.5</v>
      </c>
      <c r="F39" s="4">
        <f t="shared" si="13"/>
        <v>15075</v>
      </c>
      <c r="G39" s="4">
        <f t="shared" si="13"/>
        <v>20100</v>
      </c>
      <c r="H39" s="4">
        <f t="shared" si="13"/>
        <v>36562.5</v>
      </c>
      <c r="I39" s="4">
        <f t="shared" si="13"/>
        <v>32427</v>
      </c>
      <c r="J39" s="4">
        <f t="shared" si="13"/>
        <v>28606.5</v>
      </c>
      <c r="K39" s="4">
        <f t="shared" si="13"/>
        <v>14764</v>
      </c>
      <c r="L39" s="4">
        <f t="shared" si="13"/>
        <v>11875</v>
      </c>
      <c r="M39" s="4">
        <f t="shared" si="13"/>
        <v>19337.5</v>
      </c>
      <c r="N39" s="4">
        <f>N2</f>
        <v>17208</v>
      </c>
      <c r="O39" s="4">
        <f t="shared" ref="O39:AL39" si="14">O2</f>
        <v>35176</v>
      </c>
      <c r="P39" s="4">
        <f t="shared" si="14"/>
        <v>48512</v>
      </c>
      <c r="Q39" s="4">
        <f t="shared" si="14"/>
        <v>49818</v>
      </c>
      <c r="R39" s="4">
        <f t="shared" si="14"/>
        <v>51939</v>
      </c>
      <c r="S39" s="4">
        <f t="shared" si="14"/>
        <v>47242.5</v>
      </c>
      <c r="T39" s="4">
        <f t="shared" si="14"/>
        <v>53805</v>
      </c>
      <c r="U39" s="4">
        <f t="shared" si="14"/>
        <v>50953.5</v>
      </c>
      <c r="V39" s="4">
        <f t="shared" si="14"/>
        <v>55426.5</v>
      </c>
      <c r="W39" s="4">
        <f t="shared" si="14"/>
        <v>48595.5</v>
      </c>
      <c r="X39" s="4">
        <f t="shared" si="14"/>
        <v>59096</v>
      </c>
      <c r="Y39" s="4">
        <f t="shared" si="14"/>
        <v>47503.5</v>
      </c>
      <c r="Z39" s="4">
        <f t="shared" si="14"/>
        <v>38807</v>
      </c>
      <c r="AA39" s="4">
        <f t="shared" si="14"/>
        <v>36191.25</v>
      </c>
      <c r="AB39" s="4">
        <f t="shared" si="14"/>
        <v>37725</v>
      </c>
      <c r="AC39" s="4">
        <f t="shared" si="14"/>
        <v>32729.25</v>
      </c>
      <c r="AD39" s="4">
        <f t="shared" si="14"/>
        <v>33647.25</v>
      </c>
      <c r="AE39" s="4">
        <f t="shared" si="14"/>
        <v>57430.5</v>
      </c>
      <c r="AF39" s="4">
        <f t="shared" si="14"/>
        <v>57603</v>
      </c>
      <c r="AG39" s="4">
        <f t="shared" si="14"/>
        <v>61940.25</v>
      </c>
      <c r="AH39" s="4">
        <f t="shared" si="14"/>
        <v>49245.75</v>
      </c>
      <c r="AI39" s="4">
        <f t="shared" si="14"/>
        <v>56768.25</v>
      </c>
      <c r="AJ39" s="4">
        <f t="shared" si="14"/>
        <v>53391</v>
      </c>
      <c r="AK39" s="4">
        <f t="shared" si="14"/>
        <v>41883</v>
      </c>
      <c r="AL39" s="4">
        <f t="shared" si="14"/>
        <v>47949</v>
      </c>
      <c r="AM39" s="4">
        <f t="shared" ref="AM39:AR39" si="15">AM2</f>
        <v>44446.5</v>
      </c>
      <c r="AN39" s="4">
        <f t="shared" si="15"/>
        <v>0</v>
      </c>
      <c r="AO39" s="4">
        <f t="shared" si="15"/>
        <v>0</v>
      </c>
      <c r="AP39" s="4">
        <f t="shared" si="15"/>
        <v>0</v>
      </c>
      <c r="AQ39" s="4">
        <f t="shared" si="15"/>
        <v>0</v>
      </c>
      <c r="AR39" s="4">
        <f t="shared" si="15"/>
        <v>0</v>
      </c>
    </row>
    <row r="40" spans="1:44" x14ac:dyDescent="0.3">
      <c r="A40" s="3" t="s">
        <v>9</v>
      </c>
      <c r="B40" s="4">
        <v>8333.3333333333339</v>
      </c>
      <c r="C40" s="4">
        <v>8333.3333333333339</v>
      </c>
      <c r="D40" s="4">
        <v>8333.3333333333339</v>
      </c>
      <c r="E40" s="4">
        <v>17850</v>
      </c>
      <c r="F40" s="4">
        <v>25000</v>
      </c>
      <c r="G40" s="4">
        <v>25000</v>
      </c>
      <c r="H40" s="4">
        <v>33000</v>
      </c>
      <c r="I40" s="4">
        <v>37000</v>
      </c>
      <c r="J40" s="4">
        <v>30280</v>
      </c>
      <c r="K40" s="4">
        <v>21000</v>
      </c>
      <c r="L40" s="4">
        <v>18000</v>
      </c>
      <c r="M40" s="4">
        <v>18000</v>
      </c>
      <c r="N40" s="4">
        <v>21519.780000000002</v>
      </c>
      <c r="O40" s="4">
        <v>40145.699999999997</v>
      </c>
      <c r="P40" s="4">
        <v>56269.565217391297</v>
      </c>
      <c r="Q40" s="4">
        <v>59082.857142857152</v>
      </c>
      <c r="R40" s="4">
        <v>54180</v>
      </c>
      <c r="S40" s="4">
        <v>52008.000000000007</v>
      </c>
      <c r="T40" s="4">
        <v>54180</v>
      </c>
      <c r="U40" s="4">
        <v>54180</v>
      </c>
      <c r="V40" s="4">
        <v>61638.720000000001</v>
      </c>
      <c r="W40" s="4">
        <v>64068</v>
      </c>
      <c r="X40" s="4">
        <v>74183.999999999985</v>
      </c>
      <c r="Y40" s="4">
        <v>70811.999999999985</v>
      </c>
      <c r="Z40" s="4">
        <v>62160</v>
      </c>
      <c r="AA40" s="4">
        <v>51659.530011587485</v>
      </c>
      <c r="AB40" s="4">
        <v>44160</v>
      </c>
      <c r="AC40" s="4">
        <v>47640</v>
      </c>
      <c r="AD40" s="4">
        <v>49175.999999999985</v>
      </c>
      <c r="AE40" s="4">
        <v>68206.569506830754</v>
      </c>
      <c r="AF40" s="4">
        <v>66654.000000000015</v>
      </c>
      <c r="AG40" s="4">
        <v>71148</v>
      </c>
      <c r="AH40" s="4">
        <v>66653.999999999985</v>
      </c>
      <c r="AI40" s="4">
        <v>63480</v>
      </c>
      <c r="AJ40" s="4">
        <v>61110</v>
      </c>
      <c r="AK40" s="5">
        <v>54239.999999999993</v>
      </c>
      <c r="AL40" s="4">
        <v>69828</v>
      </c>
      <c r="AM40" s="4">
        <v>58200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449-6462-40EC-A3DA-01359172B0CA}">
  <dimension ref="A1:AR42"/>
  <sheetViews>
    <sheetView workbookViewId="0">
      <pane xSplit="1" ySplit="1" topLeftCell="D4" activePane="bottomRight" state="frozen"/>
      <selection pane="topRight" activeCell="B1" sqref="B1"/>
      <selection pane="bottomLeft" activeCell="A2" sqref="A2"/>
      <selection pane="bottomRight" activeCell="S18" sqref="S18"/>
    </sheetView>
  </sheetViews>
  <sheetFormatPr defaultRowHeight="14.4" x14ac:dyDescent="0.3"/>
  <cols>
    <col min="1" max="1" width="22.77734375" style="16" bestFit="1" customWidth="1"/>
    <col min="2" max="2" width="6.44140625" style="16" bestFit="1" customWidth="1"/>
    <col min="3" max="3" width="6.6640625" style="16" bestFit="1" customWidth="1"/>
    <col min="4" max="4" width="7.109375" style="16" bestFit="1" customWidth="1"/>
    <col min="5" max="5" width="6.6640625" style="16" bestFit="1" customWidth="1"/>
    <col min="6" max="6" width="7.44140625" style="16" bestFit="1" customWidth="1"/>
    <col min="7" max="7" width="6.5546875" style="16" bestFit="1" customWidth="1"/>
    <col min="8" max="8" width="5.88671875" style="16" bestFit="1" customWidth="1"/>
    <col min="9" max="9" width="7" style="16" bestFit="1" customWidth="1"/>
    <col min="10" max="10" width="6.77734375" style="16" bestFit="1" customWidth="1"/>
    <col min="11" max="11" width="6.5546875" style="16" bestFit="1" customWidth="1"/>
    <col min="12" max="12" width="7.109375" style="16" bestFit="1" customWidth="1"/>
    <col min="13" max="13" width="6.77734375" style="16" bestFit="1" customWidth="1"/>
    <col min="14" max="14" width="6.44140625" style="16" bestFit="1" customWidth="1"/>
    <col min="15" max="15" width="6.6640625" style="16" bestFit="1" customWidth="1"/>
    <col min="16" max="16" width="7.109375" style="16" bestFit="1" customWidth="1"/>
    <col min="17" max="17" width="6.6640625" style="16" bestFit="1" customWidth="1"/>
    <col min="18" max="18" width="7.44140625" style="16" bestFit="1" customWidth="1"/>
    <col min="19" max="19" width="6.5546875" style="16" bestFit="1" customWidth="1"/>
    <col min="20" max="20" width="5.88671875" style="16" bestFit="1" customWidth="1"/>
    <col min="21" max="21" width="7" style="16" bestFit="1" customWidth="1"/>
    <col min="22" max="22" width="6.77734375" style="16" bestFit="1" customWidth="1"/>
    <col min="23" max="23" width="6.5546875" style="16" bestFit="1" customWidth="1"/>
    <col min="24" max="24" width="7.109375" style="16" bestFit="1" customWidth="1"/>
    <col min="25" max="25" width="6.77734375" style="16" bestFit="1" customWidth="1"/>
    <col min="26" max="26" width="6.44140625" style="16" bestFit="1" customWidth="1"/>
    <col min="27" max="27" width="6.6640625" style="16" bestFit="1" customWidth="1"/>
    <col min="28" max="28" width="7.109375" style="16" bestFit="1" customWidth="1"/>
    <col min="29" max="29" width="6.6640625" style="16" bestFit="1" customWidth="1"/>
    <col min="30" max="30" width="7.44140625" style="16" bestFit="1" customWidth="1"/>
    <col min="31" max="31" width="6.5546875" style="16" bestFit="1" customWidth="1"/>
    <col min="32" max="32" width="5.88671875" style="16" bestFit="1" customWidth="1"/>
    <col min="33" max="33" width="7" style="16" bestFit="1" customWidth="1"/>
    <col min="34" max="34" width="6.77734375" style="16" bestFit="1" customWidth="1"/>
    <col min="35" max="35" width="6.5546875" style="16" bestFit="1" customWidth="1"/>
    <col min="36" max="36" width="7.109375" style="16" bestFit="1" customWidth="1"/>
    <col min="37" max="37" width="6.77734375" style="16" bestFit="1" customWidth="1"/>
    <col min="38" max="38" width="6.44140625" style="16" bestFit="1" customWidth="1"/>
    <col min="39" max="39" width="6.6640625" style="16" bestFit="1" customWidth="1"/>
    <col min="40" max="40" width="7.109375" style="16" bestFit="1" customWidth="1"/>
    <col min="41" max="41" width="6.6640625" style="16" bestFit="1" customWidth="1"/>
    <col min="42" max="42" width="7.44140625" style="16" bestFit="1" customWidth="1"/>
    <col min="43" max="43" width="6.5546875" style="16" bestFit="1" customWidth="1"/>
    <col min="44" max="44" width="5.88671875" style="16" bestFit="1" customWidth="1"/>
    <col min="45" max="16384" width="8.88671875" style="16"/>
  </cols>
  <sheetData>
    <row r="1" spans="1:44" x14ac:dyDescent="0.3">
      <c r="A1" s="12" t="s">
        <v>0</v>
      </c>
      <c r="B1" s="15" t="s">
        <v>74</v>
      </c>
      <c r="C1" s="15" t="s">
        <v>75</v>
      </c>
      <c r="D1" s="15" t="s">
        <v>76</v>
      </c>
      <c r="E1" s="15" t="s">
        <v>77</v>
      </c>
      <c r="F1" s="15" t="s">
        <v>78</v>
      </c>
      <c r="G1" s="15" t="s">
        <v>79</v>
      </c>
      <c r="H1" s="15" t="s">
        <v>80</v>
      </c>
      <c r="I1" s="15" t="s">
        <v>81</v>
      </c>
      <c r="J1" s="15" t="s">
        <v>82</v>
      </c>
      <c r="K1" s="15" t="s">
        <v>83</v>
      </c>
      <c r="L1" s="15" t="s">
        <v>84</v>
      </c>
      <c r="M1" s="15" t="s">
        <v>85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8">
        <f>SUM(B3:B28)</f>
        <v>3</v>
      </c>
      <c r="C2" s="8">
        <f t="shared" ref="C2:AR2" si="0">SUM(C3:C28)</f>
        <v>3</v>
      </c>
      <c r="D2" s="8">
        <f t="shared" si="0"/>
        <v>3</v>
      </c>
      <c r="E2" s="8">
        <f t="shared" si="0"/>
        <v>4.25</v>
      </c>
      <c r="F2" s="8">
        <f t="shared" si="0"/>
        <v>6.25</v>
      </c>
      <c r="G2" s="8">
        <f t="shared" si="0"/>
        <v>6.25</v>
      </c>
      <c r="H2" s="8">
        <f t="shared" si="0"/>
        <v>8.25</v>
      </c>
      <c r="I2" s="8">
        <f t="shared" si="0"/>
        <v>9.25</v>
      </c>
      <c r="J2" s="8">
        <f t="shared" si="0"/>
        <v>7.25</v>
      </c>
      <c r="K2" s="8">
        <f t="shared" si="0"/>
        <v>5.25</v>
      </c>
      <c r="L2" s="8">
        <f t="shared" si="0"/>
        <v>4.5</v>
      </c>
      <c r="M2" s="8">
        <f t="shared" si="0"/>
        <v>4.5</v>
      </c>
      <c r="N2" s="8">
        <f t="shared" si="0"/>
        <v>4.3431578947368426</v>
      </c>
      <c r="O2" s="8">
        <f t="shared" si="0"/>
        <v>7.2884374999999997</v>
      </c>
      <c r="P2" s="8">
        <f t="shared" si="0"/>
        <v>9.0459593572778836</v>
      </c>
      <c r="Q2" s="8">
        <f t="shared" si="0"/>
        <v>10.01530612244898</v>
      </c>
      <c r="R2" s="8">
        <f t="shared" si="0"/>
        <v>10.25</v>
      </c>
      <c r="S2" s="8">
        <f t="shared" si="0"/>
        <v>9.295454545454545</v>
      </c>
      <c r="T2" s="8">
        <f t="shared" si="0"/>
        <v>10.232142857142858</v>
      </c>
      <c r="U2" s="8">
        <f t="shared" si="0"/>
        <v>9.8935047562425673</v>
      </c>
      <c r="V2" s="8">
        <f t="shared" si="0"/>
        <v>10.701968482905984</v>
      </c>
      <c r="W2" s="8">
        <f t="shared" si="0"/>
        <v>12.440356004250797</v>
      </c>
      <c r="X2" s="8">
        <f t="shared" si="0"/>
        <v>11.632405745062835</v>
      </c>
      <c r="Y2" s="8">
        <f t="shared" si="0"/>
        <v>7.3735133795837475</v>
      </c>
      <c r="Z2" s="8">
        <f t="shared" si="0"/>
        <v>7.3420692231075702</v>
      </c>
      <c r="AA2" s="8">
        <f t="shared" si="0"/>
        <v>7.2346349942062576</v>
      </c>
      <c r="AB2" s="8">
        <f t="shared" si="0"/>
        <v>6.6402516292541645</v>
      </c>
      <c r="AC2" s="8">
        <f t="shared" si="0"/>
        <v>8.4891868512110733</v>
      </c>
      <c r="AD2" s="8">
        <f t="shared" si="0"/>
        <v>7.4000917806972293</v>
      </c>
      <c r="AE2" s="8">
        <f t="shared" si="0"/>
        <v>11.56304347826087</v>
      </c>
      <c r="AF2" s="8">
        <f t="shared" si="0"/>
        <v>11.041969476744185</v>
      </c>
      <c r="AG2" s="8">
        <f t="shared" si="0"/>
        <v>11.605632607150058</v>
      </c>
      <c r="AH2" s="8">
        <f t="shared" si="0"/>
        <v>10.643682065217391</v>
      </c>
      <c r="AI2" s="8">
        <f t="shared" si="0"/>
        <v>11.855840380549683</v>
      </c>
      <c r="AJ2" s="8">
        <f t="shared" si="0"/>
        <v>11.006726709822685</v>
      </c>
      <c r="AK2" s="8">
        <f t="shared" si="0"/>
        <v>10.232294617563738</v>
      </c>
      <c r="AL2" s="8">
        <f t="shared" si="0"/>
        <v>11.209159859976664</v>
      </c>
      <c r="AM2" s="8">
        <f t="shared" si="0"/>
        <v>9.3339488636363637</v>
      </c>
      <c r="AN2" s="8">
        <f t="shared" si="0"/>
        <v>0</v>
      </c>
      <c r="AO2" s="8">
        <f t="shared" si="0"/>
        <v>0</v>
      </c>
      <c r="AP2" s="8">
        <f t="shared" si="0"/>
        <v>0</v>
      </c>
      <c r="AQ2" s="8">
        <f t="shared" si="0"/>
        <v>0</v>
      </c>
      <c r="AR2" s="8">
        <f t="shared" si="0"/>
        <v>0</v>
      </c>
    </row>
    <row r="3" spans="1:44" x14ac:dyDescent="0.3">
      <c r="A3" s="9" t="s">
        <v>17</v>
      </c>
      <c r="B3" s="8">
        <v>3</v>
      </c>
      <c r="C3" s="8">
        <v>3</v>
      </c>
      <c r="D3" s="8">
        <v>3</v>
      </c>
      <c r="E3" s="8">
        <v>1.25</v>
      </c>
      <c r="F3" s="8">
        <v>2.25</v>
      </c>
      <c r="G3" s="8">
        <v>1.25</v>
      </c>
      <c r="H3" s="8">
        <v>1.25</v>
      </c>
      <c r="I3" s="8">
        <v>1.25</v>
      </c>
      <c r="J3" s="8">
        <v>1.25</v>
      </c>
      <c r="K3" s="8">
        <v>0.25</v>
      </c>
      <c r="L3" s="8">
        <v>0.25</v>
      </c>
      <c r="M3" s="8">
        <v>0.25</v>
      </c>
      <c r="N3" s="8">
        <v>0.38</v>
      </c>
      <c r="O3" s="8">
        <v>0.24000000000000002</v>
      </c>
      <c r="P3" s="8">
        <v>0.22</v>
      </c>
      <c r="Q3" s="8">
        <v>0.25</v>
      </c>
      <c r="R3" s="8">
        <v>0.21000000000000002</v>
      </c>
      <c r="S3" s="8">
        <v>0.21000000000000002</v>
      </c>
      <c r="T3" s="8">
        <v>0.22023809523809523</v>
      </c>
      <c r="U3" s="8">
        <v>0.34126040428061832</v>
      </c>
      <c r="V3" s="8">
        <v>0.18957264957264958</v>
      </c>
      <c r="W3" s="8">
        <v>0.1689691817215728</v>
      </c>
      <c r="X3" s="8">
        <v>0.23788150807899464</v>
      </c>
      <c r="Y3" s="8">
        <v>0.10505450941526263</v>
      </c>
      <c r="Z3" s="8">
        <v>0.17386703187250996</v>
      </c>
      <c r="AA3" s="8">
        <v>0.19949015063731171</v>
      </c>
      <c r="AB3" s="8">
        <v>0.26656408399710357</v>
      </c>
      <c r="AC3" s="8">
        <v>0.26297577854671284</v>
      </c>
      <c r="AD3" s="8">
        <v>0.23938833095664308</v>
      </c>
      <c r="AE3" s="8">
        <v>0.20406308633908607</v>
      </c>
      <c r="AF3" s="8">
        <v>0.19379844961240311</v>
      </c>
      <c r="AG3" s="8">
        <v>0.23769856850281737</v>
      </c>
      <c r="AH3" s="8">
        <v>0.21739130434782608</v>
      </c>
      <c r="AI3" s="8">
        <v>0.21141649048625794</v>
      </c>
      <c r="AJ3" s="8">
        <v>0.20714888826343933</v>
      </c>
      <c r="AK3" s="8">
        <v>0.24362606232294617</v>
      </c>
      <c r="AL3" s="8">
        <v>0.29171528588098017</v>
      </c>
      <c r="AM3" s="8">
        <v>0.20909090909090908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</row>
    <row r="4" spans="1:44" x14ac:dyDescent="0.3">
      <c r="A4" s="9" t="s">
        <v>13</v>
      </c>
      <c r="B4" s="8"/>
      <c r="C4" s="8"/>
      <c r="D4" s="8"/>
      <c r="E4" s="8">
        <v>1</v>
      </c>
      <c r="F4" s="8">
        <v>2</v>
      </c>
      <c r="G4" s="8">
        <v>2</v>
      </c>
      <c r="H4" s="8">
        <v>2</v>
      </c>
      <c r="I4" s="8">
        <v>2</v>
      </c>
      <c r="J4" s="8">
        <v>2</v>
      </c>
      <c r="K4" s="8">
        <v>1</v>
      </c>
      <c r="L4" s="8">
        <v>2</v>
      </c>
      <c r="M4" s="8">
        <v>1.25</v>
      </c>
      <c r="N4" s="8">
        <v>2.0821052631578949</v>
      </c>
      <c r="O4" s="8">
        <v>0.76624999999999999</v>
      </c>
      <c r="P4" s="8">
        <v>0.54173913043478261</v>
      </c>
      <c r="Q4" s="8">
        <v>0.18</v>
      </c>
      <c r="R4" s="8">
        <v>0.2</v>
      </c>
      <c r="S4" s="8">
        <v>0.54475920679886691</v>
      </c>
      <c r="T4" s="8">
        <v>1.0885025062656641</v>
      </c>
      <c r="U4" s="8">
        <v>0.94760701545778836</v>
      </c>
      <c r="V4" s="8">
        <v>7.7013888888888882E-2</v>
      </c>
      <c r="W4" s="8">
        <v>0.2851354941551541</v>
      </c>
      <c r="X4" s="8">
        <v>0.68985637342908435</v>
      </c>
      <c r="Y4" s="8">
        <v>0.12146927651139743</v>
      </c>
      <c r="Z4" s="8">
        <v>0.63751245019920322</v>
      </c>
      <c r="AA4" s="8">
        <v>0.43326767091541135</v>
      </c>
      <c r="AB4" s="8">
        <v>0.11784938450398262</v>
      </c>
      <c r="AC4" s="8">
        <v>0.43555363321799312</v>
      </c>
      <c r="AD4" s="8">
        <v>0.42491428744804144</v>
      </c>
      <c r="AE4" s="8">
        <v>0.22638248640742362</v>
      </c>
      <c r="AF4" s="8">
        <v>0.26041666666666663</v>
      </c>
      <c r="AG4" s="8">
        <v>0.17827392637711301</v>
      </c>
      <c r="AH4" s="8">
        <v>0.50271739130434778</v>
      </c>
      <c r="AI4" s="8">
        <v>0.32042811839323465</v>
      </c>
      <c r="AJ4" s="8">
        <v>0.12623135378553335</v>
      </c>
      <c r="AK4" s="8">
        <v>0.21697946175637392</v>
      </c>
      <c r="AL4" s="8">
        <v>0.2187864644107351</v>
      </c>
      <c r="AM4" s="8">
        <v>7.8409090909090901E-2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</row>
    <row r="5" spans="1:44" x14ac:dyDescent="0.3">
      <c r="A5" s="9" t="s">
        <v>15</v>
      </c>
      <c r="B5" s="8"/>
      <c r="C5" s="8"/>
      <c r="D5" s="8"/>
      <c r="E5" s="8">
        <v>1</v>
      </c>
      <c r="F5" s="8">
        <v>1</v>
      </c>
      <c r="G5" s="8">
        <v>2</v>
      </c>
      <c r="H5" s="8">
        <v>2</v>
      </c>
      <c r="I5" s="8">
        <v>3</v>
      </c>
      <c r="J5" s="8">
        <v>2</v>
      </c>
      <c r="K5" s="8">
        <v>1.5</v>
      </c>
      <c r="L5" s="8">
        <v>0.25</v>
      </c>
      <c r="M5" s="8">
        <v>0.25</v>
      </c>
      <c r="N5" s="8">
        <v>0.95263157894736827</v>
      </c>
      <c r="O5" s="8">
        <v>1.31</v>
      </c>
      <c r="P5" s="8">
        <v>1.2000000000000002</v>
      </c>
      <c r="Q5" s="8">
        <v>1.04</v>
      </c>
      <c r="R5" s="8">
        <v>0.99</v>
      </c>
      <c r="S5" s="8">
        <v>0.99</v>
      </c>
      <c r="T5" s="8">
        <v>0.47663043478260869</v>
      </c>
      <c r="U5" s="8">
        <v>0.7160374554102259</v>
      </c>
      <c r="V5" s="8">
        <v>0.49170405982905985</v>
      </c>
      <c r="W5" s="8">
        <v>0.40834218916046761</v>
      </c>
      <c r="X5" s="8">
        <v>0.36574281867145425</v>
      </c>
      <c r="Y5" s="8">
        <v>0.56795094152626358</v>
      </c>
      <c r="Z5" s="8">
        <v>0.51550049800796804</v>
      </c>
      <c r="AA5" s="8">
        <v>0.63899188876013902</v>
      </c>
      <c r="AB5" s="8">
        <v>0.67903692976104268</v>
      </c>
      <c r="AC5" s="8">
        <v>0.81358131487889263</v>
      </c>
      <c r="AD5" s="8">
        <v>0.72714205528080333</v>
      </c>
      <c r="AE5" s="8">
        <v>0.80030991673610319</v>
      </c>
      <c r="AF5" s="8">
        <v>0.59350775193798455</v>
      </c>
      <c r="AG5" s="8">
        <v>0.6328724386387512</v>
      </c>
      <c r="AH5" s="8">
        <v>0.46195652173913043</v>
      </c>
      <c r="AI5" s="8">
        <v>0.72674418604651159</v>
      </c>
      <c r="AJ5" s="8">
        <v>1.0325077399380804</v>
      </c>
      <c r="AK5" s="8">
        <v>1.0354107648725213</v>
      </c>
      <c r="AL5" s="8">
        <v>1.2726079346557759</v>
      </c>
      <c r="AM5" s="8">
        <v>0.85923295454545456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</row>
    <row r="6" spans="1:44" x14ac:dyDescent="0.3">
      <c r="A6" s="9" t="s">
        <v>1</v>
      </c>
      <c r="B6" s="8"/>
      <c r="C6" s="8"/>
      <c r="D6" s="8"/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1.5</v>
      </c>
      <c r="L6" s="8">
        <v>0.25</v>
      </c>
      <c r="M6" s="8">
        <v>0.25</v>
      </c>
      <c r="N6" s="8">
        <v>0.05</v>
      </c>
      <c r="O6" s="8">
        <v>0.04</v>
      </c>
      <c r="P6" s="8">
        <v>0.04</v>
      </c>
      <c r="Q6" s="8">
        <v>0.35931972789115646</v>
      </c>
      <c r="R6" s="8">
        <v>0</v>
      </c>
      <c r="S6" s="8">
        <v>0</v>
      </c>
      <c r="T6" s="8">
        <v>0.28947368421052633</v>
      </c>
      <c r="U6" s="8">
        <v>0.42962247324613551</v>
      </c>
      <c r="V6" s="8">
        <v>5.9241452991452989E-2</v>
      </c>
      <c r="W6" s="8">
        <v>9.5045164718384686E-2</v>
      </c>
      <c r="X6" s="8">
        <v>0.67201526032315972</v>
      </c>
      <c r="Y6" s="8">
        <v>0.7222497522299306</v>
      </c>
      <c r="Z6" s="8">
        <v>0.84188247011952189</v>
      </c>
      <c r="AA6" s="8">
        <v>0.17143684820393973</v>
      </c>
      <c r="AB6" s="8">
        <v>0.2960264301230992</v>
      </c>
      <c r="AC6" s="8">
        <v>0.22394031141868512</v>
      </c>
      <c r="AD6" s="8">
        <v>7.1816499286992921E-2</v>
      </c>
      <c r="AE6" s="8">
        <v>0.10043730030751893</v>
      </c>
      <c r="AF6" s="8">
        <v>6.6618217054263559E-2</v>
      </c>
      <c r="AG6" s="8">
        <v>3.2683553169137389E-2</v>
      </c>
      <c r="AH6" s="8">
        <v>0.14605978260869565</v>
      </c>
      <c r="AI6" s="8">
        <v>0.11561839323467231</v>
      </c>
      <c r="AJ6" s="8">
        <v>0.13594145792288209</v>
      </c>
      <c r="AK6" s="8">
        <v>2.2839943342776205E-2</v>
      </c>
      <c r="AL6" s="8">
        <v>0</v>
      </c>
      <c r="AM6" s="8">
        <v>1.9602272727272725E-2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</row>
    <row r="7" spans="1:44" x14ac:dyDescent="0.3">
      <c r="A7" s="9" t="s">
        <v>16</v>
      </c>
      <c r="B7" s="8"/>
      <c r="C7" s="8"/>
      <c r="D7" s="8"/>
      <c r="E7" s="8"/>
      <c r="F7" s="8"/>
      <c r="G7" s="8"/>
      <c r="H7" s="8">
        <v>2</v>
      </c>
      <c r="I7" s="8">
        <v>1</v>
      </c>
      <c r="J7" s="8"/>
      <c r="K7" s="8"/>
      <c r="L7" s="8"/>
      <c r="M7" s="8"/>
      <c r="N7" s="8">
        <v>0.54842105263157892</v>
      </c>
      <c r="O7" s="8">
        <v>0.89</v>
      </c>
      <c r="P7" s="8">
        <v>1.536068052930057</v>
      </c>
      <c r="Q7" s="8">
        <v>2</v>
      </c>
      <c r="R7" s="8">
        <v>1.94</v>
      </c>
      <c r="S7" s="8">
        <v>1.5952407932011332</v>
      </c>
      <c r="T7" s="8">
        <v>1.8928571428571428</v>
      </c>
      <c r="U7" s="8">
        <v>1.7581004756242569</v>
      </c>
      <c r="V7" s="8">
        <v>1.7505849358974359</v>
      </c>
      <c r="W7" s="8">
        <v>1.9853878852284805</v>
      </c>
      <c r="X7" s="8">
        <v>1.2161692100538599</v>
      </c>
      <c r="Y7" s="8">
        <v>1.6316278493557979</v>
      </c>
      <c r="Z7" s="8">
        <v>1.1164093625498008</v>
      </c>
      <c r="AA7" s="8">
        <v>0.8244553881807648</v>
      </c>
      <c r="AB7" s="8">
        <v>1.0269732078204199</v>
      </c>
      <c r="AC7" s="8">
        <v>1.1340830449826989</v>
      </c>
      <c r="AD7" s="8">
        <v>1.181979884098425</v>
      </c>
      <c r="AE7" s="8">
        <v>1.264234589585119</v>
      </c>
      <c r="AF7" s="8">
        <v>0.88723352713178294</v>
      </c>
      <c r="AG7" s="8">
        <v>1.2033490030455127</v>
      </c>
      <c r="AH7" s="8">
        <v>1.0563858695652173</v>
      </c>
      <c r="AI7" s="8">
        <v>1.1594873150105707</v>
      </c>
      <c r="AJ7" s="8">
        <v>1.1619757951027301</v>
      </c>
      <c r="AK7" s="8">
        <v>1.1724504249291785</v>
      </c>
      <c r="AL7" s="8">
        <v>1.3783547257876312</v>
      </c>
      <c r="AM7" s="8">
        <v>0.86249999999999993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</row>
    <row r="8" spans="1:44" x14ac:dyDescent="0.3">
      <c r="A8" s="9" t="s">
        <v>73</v>
      </c>
      <c r="B8" s="8"/>
      <c r="C8" s="8"/>
      <c r="D8" s="8"/>
      <c r="E8" s="8"/>
      <c r="F8" s="8"/>
      <c r="G8" s="8"/>
      <c r="H8" s="8"/>
      <c r="I8" s="8">
        <v>1</v>
      </c>
      <c r="J8" s="8">
        <v>1</v>
      </c>
      <c r="K8" s="8">
        <v>0.5</v>
      </c>
      <c r="L8" s="8">
        <v>0.5</v>
      </c>
      <c r="M8" s="8">
        <v>0.25</v>
      </c>
      <c r="N8" s="8">
        <v>0.32999999999999996</v>
      </c>
      <c r="O8" s="8">
        <v>2.15</v>
      </c>
      <c r="P8" s="8">
        <v>2.4699999999999998</v>
      </c>
      <c r="Q8" s="8">
        <v>2.5040816326530608</v>
      </c>
      <c r="R8" s="8">
        <v>2.2599999999999998</v>
      </c>
      <c r="S8" s="8">
        <v>2.1236363636363635</v>
      </c>
      <c r="T8" s="8">
        <v>1.7005175983436851</v>
      </c>
      <c r="U8" s="8">
        <v>2.0170927467300834</v>
      </c>
      <c r="V8" s="8">
        <v>2.1682371794871793</v>
      </c>
      <c r="W8" s="8">
        <v>1.4291976620616367</v>
      </c>
      <c r="X8" s="8">
        <v>2.0338868940754038</v>
      </c>
      <c r="Y8" s="8">
        <v>0.58436570862239845</v>
      </c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x14ac:dyDescent="0.3">
      <c r="A9" s="9" t="s">
        <v>24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>
        <v>1.6625000000000001</v>
      </c>
      <c r="P9" s="8">
        <v>1.9081521739130434</v>
      </c>
      <c r="Q9" s="8">
        <v>2.1647619047619049</v>
      </c>
      <c r="R9" s="8">
        <v>2.4500000000000002</v>
      </c>
      <c r="S9" s="8">
        <v>2.4500000000000002</v>
      </c>
      <c r="T9" s="8">
        <v>2.0282091097308488</v>
      </c>
      <c r="U9" s="8">
        <v>1.7306777645659928</v>
      </c>
      <c r="V9" s="8">
        <v>2.1652751068376066</v>
      </c>
      <c r="W9" s="8">
        <v>2.3620483528161529</v>
      </c>
      <c r="X9" s="8">
        <v>2.21229802513465</v>
      </c>
      <c r="Y9" s="8">
        <v>0.92579286422200191</v>
      </c>
      <c r="Z9" s="8">
        <v>1.3634835657370519</v>
      </c>
      <c r="AA9" s="8">
        <v>1.2031749710312862</v>
      </c>
      <c r="AB9" s="8">
        <v>0.88387038377986971</v>
      </c>
      <c r="AC9" s="8">
        <v>1.3087153979238753</v>
      </c>
      <c r="AD9" s="8">
        <v>0.86927887678631022</v>
      </c>
      <c r="AE9" s="8">
        <v>0.88161630269933278</v>
      </c>
      <c r="AF9" s="8">
        <v>0.96899224806201545</v>
      </c>
      <c r="AG9" s="8">
        <v>0.61058819784161211</v>
      </c>
      <c r="AH9" s="8">
        <v>0.79144021739130432</v>
      </c>
      <c r="AI9" s="8">
        <v>0.95798097251585612</v>
      </c>
      <c r="AJ9" s="8">
        <v>0.6441035744441318</v>
      </c>
      <c r="AK9" s="8">
        <v>0.60906515580736542</v>
      </c>
      <c r="AL9" s="8">
        <v>0.4448658109684947</v>
      </c>
      <c r="AM9" s="8">
        <v>0.72201704545454548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</row>
    <row r="10" spans="1:44" x14ac:dyDescent="0.3">
      <c r="A10" s="9" t="s">
        <v>11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v>0.22968749999999999</v>
      </c>
      <c r="P10" s="8">
        <v>1.1299999999999999</v>
      </c>
      <c r="Q10" s="8">
        <v>1.5171428571428569</v>
      </c>
      <c r="R10" s="8">
        <v>2.2000000000000002</v>
      </c>
      <c r="S10" s="8">
        <v>1.3818181818181818</v>
      </c>
      <c r="T10" s="8">
        <v>2.5357142857142856</v>
      </c>
      <c r="U10" s="8">
        <v>1.7459126040428061</v>
      </c>
      <c r="V10" s="8">
        <v>2.0734508547008548</v>
      </c>
      <c r="W10" s="8">
        <v>2.1684378320935176</v>
      </c>
      <c r="X10" s="8">
        <v>2.0636220825852782</v>
      </c>
      <c r="Y10" s="8">
        <v>0.60078047571853321</v>
      </c>
      <c r="Z10" s="8">
        <v>0.58260707171314741</v>
      </c>
      <c r="AA10" s="8">
        <v>0.7730243337195829</v>
      </c>
      <c r="AB10" s="8">
        <v>0.6046795800144823</v>
      </c>
      <c r="AC10" s="8">
        <v>0.90808823529411753</v>
      </c>
      <c r="AD10" s="8">
        <v>0.62839436876118815</v>
      </c>
      <c r="AE10" s="8">
        <v>0.34276221533518364</v>
      </c>
      <c r="AF10" s="8">
        <v>0.40879360465116282</v>
      </c>
      <c r="AG10" s="8">
        <v>0.19907255112110953</v>
      </c>
      <c r="AH10" s="8">
        <v>0.34307065217391308</v>
      </c>
      <c r="AI10" s="8">
        <v>0.11231501057082452</v>
      </c>
      <c r="AJ10" s="8">
        <v>9.7101041373487199E-2</v>
      </c>
      <c r="AK10" s="8">
        <v>3.806657223796034E-3</v>
      </c>
      <c r="AL10" s="8">
        <v>0</v>
      </c>
      <c r="AM10" s="8">
        <v>6.5340909090909087E-3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</row>
    <row r="11" spans="1:44" x14ac:dyDescent="0.3">
      <c r="A11" s="9" t="s">
        <v>14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>
        <v>0.20719381688466113</v>
      </c>
      <c r="V11" s="8">
        <v>1.3121981837606838</v>
      </c>
      <c r="W11" s="8">
        <v>1.2074256110520722</v>
      </c>
      <c r="X11" s="8">
        <v>0.53820691202872539</v>
      </c>
      <c r="Y11" s="8">
        <v>0</v>
      </c>
      <c r="Z11" s="8">
        <v>1.2201195219123506E-2</v>
      </c>
      <c r="AA11" s="8">
        <v>0.11221320973348783</v>
      </c>
      <c r="AB11" s="8">
        <v>0.10662563359884142</v>
      </c>
      <c r="AC11" s="8">
        <v>8.2179930795847761E-2</v>
      </c>
      <c r="AD11" s="8">
        <v>2.9923541369580385E-2</v>
      </c>
      <c r="AE11" s="8">
        <v>2.231940006833754E-2</v>
      </c>
      <c r="AF11" s="8">
        <v>1.8168604651162792E-2</v>
      </c>
      <c r="AG11" s="8">
        <v>0.27632458588452519</v>
      </c>
      <c r="AH11" s="8">
        <v>0.24999999999999997</v>
      </c>
      <c r="AI11" s="8">
        <v>0.38154069767441856</v>
      </c>
      <c r="AJ11" s="8">
        <v>0.19096538136785818</v>
      </c>
      <c r="AK11" s="8">
        <v>0.42253895184135976</v>
      </c>
      <c r="AL11" s="8">
        <v>0.17138273045507585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</row>
    <row r="12" spans="1:44" x14ac:dyDescent="0.3">
      <c r="A12" s="9" t="s">
        <v>20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>
        <v>0.11848290598290598</v>
      </c>
      <c r="W12" s="8">
        <v>0.3379383634431456</v>
      </c>
      <c r="X12" s="8">
        <v>8.9205565529622971E-2</v>
      </c>
      <c r="Y12" s="8">
        <v>5.2527254707631317E-2</v>
      </c>
      <c r="Z12" s="8">
        <v>0.18606822709163348</v>
      </c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x14ac:dyDescent="0.3">
      <c r="A13" s="9" t="s">
        <v>18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>
        <v>0.29620726495726496</v>
      </c>
      <c r="W13" s="8">
        <v>1.6756110520722636</v>
      </c>
      <c r="X13" s="8">
        <v>0.57983617594254944</v>
      </c>
      <c r="Y13" s="8">
        <v>0.61062933597621416</v>
      </c>
      <c r="Z13" s="8">
        <v>8.2358067729083662E-2</v>
      </c>
      <c r="AA13" s="8">
        <v>0.58132676709154107</v>
      </c>
      <c r="AB13" s="8">
        <v>0.48683019551049966</v>
      </c>
      <c r="AC13" s="8">
        <v>0.29995674740484429</v>
      </c>
      <c r="AD13" s="8">
        <v>0.25734245577839132</v>
      </c>
      <c r="AE13" s="8">
        <v>0.31566008668077378</v>
      </c>
      <c r="AF13" s="8">
        <v>0.35125968992248063</v>
      </c>
      <c r="AG13" s="8">
        <v>0.27335335377823994</v>
      </c>
      <c r="AH13" s="8">
        <v>0.37703804347826086</v>
      </c>
      <c r="AI13" s="8">
        <v>0.25105708245243125</v>
      </c>
      <c r="AJ13" s="8">
        <v>0.2945398254995778</v>
      </c>
      <c r="AK13" s="8">
        <v>0.88695113314447593</v>
      </c>
      <c r="AL13" s="8">
        <v>1.1632147024504083</v>
      </c>
      <c r="AM13" s="8">
        <v>1.0748579545454544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</row>
    <row r="14" spans="1:44" x14ac:dyDescent="0.3">
      <c r="A14" s="9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0.31681721572794896</v>
      </c>
      <c r="X14" s="8">
        <v>0.93368491921005381</v>
      </c>
      <c r="Y14" s="8">
        <v>1.451065411298315</v>
      </c>
      <c r="Z14" s="8">
        <v>0.87848605577689254</v>
      </c>
      <c r="AA14" s="8">
        <v>0.5080764774044032</v>
      </c>
      <c r="AB14" s="8">
        <v>0.29742939898624188</v>
      </c>
      <c r="AC14" s="8">
        <v>0.85261678200692037</v>
      </c>
      <c r="AD14" s="8">
        <v>0.81092797111562842</v>
      </c>
      <c r="AE14" s="8">
        <v>0.76364233090954869</v>
      </c>
      <c r="AF14" s="8">
        <v>1.9289001937984496</v>
      </c>
      <c r="AG14" s="8">
        <v>2.2908199539459022</v>
      </c>
      <c r="AH14" s="8">
        <v>2.1127717391304346</v>
      </c>
      <c r="AI14" s="8">
        <v>3.1712473572938689</v>
      </c>
      <c r="AJ14" s="8">
        <v>2.6249648184632703</v>
      </c>
      <c r="AK14" s="8">
        <v>1.9147485835694051</v>
      </c>
      <c r="AL14" s="8">
        <v>2.05659276546091</v>
      </c>
      <c r="AM14" s="8">
        <v>0.16988636363636364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</row>
    <row r="15" spans="1:44" x14ac:dyDescent="0.3">
      <c r="A15" s="9" t="s">
        <v>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>
        <v>0.95169322709163351</v>
      </c>
      <c r="AA15" s="8">
        <v>1.3185052143684821</v>
      </c>
      <c r="AB15" s="8">
        <v>1.2346125995655322</v>
      </c>
      <c r="AC15" s="8">
        <v>1.1936634948096885</v>
      </c>
      <c r="AD15" s="8">
        <v>1.0488201250037925</v>
      </c>
      <c r="AE15" s="8">
        <v>0.74610565942728346</v>
      </c>
      <c r="AF15" s="8">
        <v>1.5503875968992249</v>
      </c>
      <c r="AG15" s="8">
        <v>1.1825503783015163</v>
      </c>
      <c r="AH15" s="8">
        <v>0.95108695652173925</v>
      </c>
      <c r="AI15" s="8">
        <v>1.5542415433403807</v>
      </c>
      <c r="AJ15" s="8">
        <v>0.84672108077680852</v>
      </c>
      <c r="AK15" s="8">
        <v>0.78797804532577909</v>
      </c>
      <c r="AL15" s="8">
        <v>0.93713535589264874</v>
      </c>
      <c r="AM15" s="8">
        <v>1.0127840909090911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</row>
    <row r="16" spans="1:44" x14ac:dyDescent="0.3">
      <c r="A16" s="9" t="s">
        <v>22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>
        <v>0.47067207415990731</v>
      </c>
      <c r="AB16" s="8">
        <v>0.39283128167994208</v>
      </c>
      <c r="AC16" s="8">
        <v>0.43144463667820071</v>
      </c>
      <c r="AD16" s="8">
        <v>0.76305030492429982</v>
      </c>
      <c r="AE16" s="8">
        <v>0.86726811694111583</v>
      </c>
      <c r="AF16" s="8">
        <v>1.4398619186046511</v>
      </c>
      <c r="AG16" s="8">
        <v>1.293971582287212</v>
      </c>
      <c r="AH16" s="8">
        <v>1.5523097826086958</v>
      </c>
      <c r="AI16" s="8">
        <v>1.2751057082452433</v>
      </c>
      <c r="AJ16" s="8">
        <v>1.5989304812834224</v>
      </c>
      <c r="AK16" s="8">
        <v>1.5911827195467423</v>
      </c>
      <c r="AL16" s="8">
        <v>1.5351516919486581</v>
      </c>
      <c r="AM16" s="8">
        <v>1.3656249999999999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</row>
    <row r="17" spans="1:44" x14ac:dyDescent="0.3">
      <c r="A17" s="9" t="s">
        <v>23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9"/>
      <c r="AB17" s="8">
        <v>0.24692251991310643</v>
      </c>
      <c r="AC17" s="8">
        <v>0.54238754325259519</v>
      </c>
      <c r="AD17" s="8">
        <v>0.32018189265451008</v>
      </c>
      <c r="AE17" s="8">
        <v>0.37942980116173813</v>
      </c>
      <c r="AF17" s="8">
        <v>0.39365310077519378</v>
      </c>
      <c r="AG17" s="8">
        <v>0.10399312371998259</v>
      </c>
      <c r="AH17" s="8">
        <v>0.19701086956521738</v>
      </c>
      <c r="AI17" s="8">
        <v>7.9281183932346719E-2</v>
      </c>
      <c r="AJ17" s="8">
        <v>0.2945398254995778</v>
      </c>
      <c r="AK17" s="8">
        <v>0</v>
      </c>
      <c r="AL17" s="8">
        <v>0.1130396732788798</v>
      </c>
      <c r="AM17" s="8">
        <v>0.34957386363636367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</row>
    <row r="18" spans="1:44" x14ac:dyDescent="0.3">
      <c r="A18" s="9" t="s">
        <v>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9"/>
      <c r="AB18" s="8"/>
      <c r="AC18" s="8"/>
      <c r="AD18" s="8">
        <v>2.6931187232622347E-2</v>
      </c>
      <c r="AE18" s="8">
        <v>1.8812065771884496</v>
      </c>
      <c r="AF18" s="8">
        <v>0.53900193798449614</v>
      </c>
      <c r="AG18" s="8">
        <v>0.35060538854165563</v>
      </c>
      <c r="AH18" s="8">
        <v>0.1358695652173913</v>
      </c>
      <c r="AI18" s="8">
        <v>6.6067653276955601E-2</v>
      </c>
      <c r="AJ18" s="8">
        <v>0.2524627075710667</v>
      </c>
      <c r="AK18" s="8">
        <v>0</v>
      </c>
      <c r="AL18" s="8">
        <v>0.59801633605600935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</row>
    <row r="19" spans="1:44" x14ac:dyDescent="0.3">
      <c r="A19" s="9" t="s">
        <v>19</v>
      </c>
      <c r="B19" s="8"/>
      <c r="C19" s="8"/>
      <c r="D19" s="8"/>
      <c r="E19" s="8"/>
      <c r="F19" s="8"/>
      <c r="G19" s="8"/>
      <c r="H19" s="8"/>
      <c r="I19" s="8"/>
      <c r="J19" s="8"/>
      <c r="K19" s="8">
        <v>0.5</v>
      </c>
      <c r="L19" s="8">
        <v>1.25</v>
      </c>
      <c r="M19" s="8">
        <v>2.25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9"/>
      <c r="AB19" s="8"/>
      <c r="AC19" s="8"/>
      <c r="AD19" s="8"/>
      <c r="AE19" s="8">
        <v>2.4870188647576117</v>
      </c>
      <c r="AF19" s="8">
        <v>0.97504844961240311</v>
      </c>
      <c r="AG19" s="8">
        <v>1.6638899795197215</v>
      </c>
      <c r="AH19" s="8">
        <v>0.50611413043478259</v>
      </c>
      <c r="AI19" s="8">
        <v>0</v>
      </c>
      <c r="AJ19" s="8">
        <v>0</v>
      </c>
      <c r="AK19" s="8">
        <v>0.22078611898016998</v>
      </c>
      <c r="AL19" s="8"/>
      <c r="AM19" s="8"/>
      <c r="AN19" s="8"/>
      <c r="AO19" s="8"/>
      <c r="AP19" s="8"/>
      <c r="AQ19" s="8"/>
      <c r="AR19" s="8"/>
    </row>
    <row r="20" spans="1:44" x14ac:dyDescent="0.3">
      <c r="A20" s="9" t="s">
        <v>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9"/>
      <c r="AB20" s="8"/>
      <c r="AC20" s="8"/>
      <c r="AD20" s="8"/>
      <c r="AE20" s="8">
        <v>0.28058674371624337</v>
      </c>
      <c r="AF20" s="8">
        <v>0.4663275193798449</v>
      </c>
      <c r="AG20" s="8">
        <v>0.20798624743996519</v>
      </c>
      <c r="AH20" s="8">
        <v>0.51256793478260876</v>
      </c>
      <c r="AI20" s="8">
        <v>0</v>
      </c>
      <c r="AJ20" s="8">
        <v>0.44342808893892482</v>
      </c>
      <c r="AK20" s="8">
        <v>0.48725212464589235</v>
      </c>
      <c r="AL20" s="8">
        <v>0.59072345390898484</v>
      </c>
      <c r="AM20" s="8">
        <v>0.27116477272727274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</row>
    <row r="21" spans="1:44" x14ac:dyDescent="0.3">
      <c r="A21" s="9" t="s">
        <v>21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9"/>
      <c r="AB21" s="8"/>
      <c r="AC21" s="8"/>
      <c r="AD21" s="8"/>
      <c r="AE21" s="8"/>
      <c r="AF21" s="8"/>
      <c r="AG21" s="8">
        <v>0.8675997750352834</v>
      </c>
      <c r="AH21" s="8">
        <v>0.20380434782608695</v>
      </c>
      <c r="AI21" s="8">
        <v>0</v>
      </c>
      <c r="AJ21" s="8">
        <v>0</v>
      </c>
      <c r="AK21" s="8">
        <v>0</v>
      </c>
      <c r="AL21" s="8"/>
      <c r="AM21" s="8"/>
      <c r="AN21" s="8"/>
      <c r="AO21" s="8"/>
      <c r="AP21" s="8"/>
      <c r="AQ21" s="8"/>
      <c r="AR21" s="8"/>
    </row>
    <row r="22" spans="1:44" x14ac:dyDescent="0.3">
      <c r="A22" s="9" t="s">
        <v>10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9"/>
      <c r="AB22" s="8"/>
      <c r="AC22" s="8"/>
      <c r="AD22" s="8"/>
      <c r="AE22" s="8"/>
      <c r="AF22" s="8"/>
      <c r="AG22" s="8"/>
      <c r="AH22" s="8">
        <v>0.32608695652173914</v>
      </c>
      <c r="AI22" s="8">
        <v>1.4733086680761101</v>
      </c>
      <c r="AJ22" s="8">
        <v>1.055164649591894</v>
      </c>
      <c r="AK22" s="8">
        <v>0.46441218130311612</v>
      </c>
      <c r="AL22" s="8">
        <v>2.1878646441073513E-2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</row>
    <row r="23" spans="1:44" x14ac:dyDescent="0.3">
      <c r="A23" s="9" t="s">
        <v>38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9"/>
      <c r="AB23" s="8"/>
      <c r="AC23" s="8"/>
      <c r="AD23" s="8"/>
      <c r="AE23" s="8"/>
      <c r="AF23" s="8"/>
      <c r="AG23" s="8"/>
      <c r="AH23" s="9"/>
      <c r="AI23" s="8"/>
      <c r="AJ23" s="8"/>
      <c r="AK23" s="8">
        <v>0.15226628895184136</v>
      </c>
      <c r="AL23" s="8">
        <v>0.17867561260210035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</row>
    <row r="24" spans="1:44" x14ac:dyDescent="0.3">
      <c r="A24" s="9" t="s">
        <v>48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9"/>
      <c r="AB24" s="8"/>
      <c r="AC24" s="8"/>
      <c r="AD24" s="8"/>
      <c r="AE24" s="8"/>
      <c r="AF24" s="8"/>
      <c r="AG24" s="8"/>
      <c r="AH24" s="9"/>
      <c r="AI24" s="8"/>
      <c r="AJ24" s="8"/>
      <c r="AK24" s="8"/>
      <c r="AL24" s="8">
        <v>0.10210035005834306</v>
      </c>
      <c r="AM24" s="8">
        <v>0.96051136363636369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</row>
    <row r="25" spans="1:44" x14ac:dyDescent="0.3">
      <c r="A25" s="9" t="s">
        <v>47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9"/>
      <c r="AB25" s="8"/>
      <c r="AC25" s="8"/>
      <c r="AD25" s="8"/>
      <c r="AE25" s="8"/>
      <c r="AF25" s="8"/>
      <c r="AG25" s="8"/>
      <c r="AH25" s="9"/>
      <c r="AI25" s="8"/>
      <c r="AJ25" s="8"/>
      <c r="AK25" s="8"/>
      <c r="AL25" s="8">
        <v>0.13491831971995333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</row>
    <row r="26" spans="1:44" x14ac:dyDescent="0.3">
      <c r="A26" s="9" t="s">
        <v>268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9"/>
      <c r="AB26" s="8"/>
      <c r="AC26" s="8"/>
      <c r="AD26" s="8"/>
      <c r="AE26" s="8"/>
      <c r="AF26" s="8"/>
      <c r="AG26" s="8"/>
      <c r="AH26" s="9"/>
      <c r="AI26" s="8"/>
      <c r="AJ26" s="8"/>
      <c r="AK26" s="8"/>
      <c r="AL26" s="8"/>
      <c r="AM26" s="8">
        <v>0.74488636363636362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</row>
    <row r="27" spans="1:44" x14ac:dyDescent="0.3">
      <c r="A27" s="9" t="s">
        <v>269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9"/>
      <c r="AB27" s="8"/>
      <c r="AC27" s="8"/>
      <c r="AD27" s="8"/>
      <c r="AE27" s="8"/>
      <c r="AF27" s="8"/>
      <c r="AG27" s="8"/>
      <c r="AH27" s="9"/>
      <c r="AI27" s="8"/>
      <c r="AJ27" s="8"/>
      <c r="AK27" s="8"/>
      <c r="AL27" s="8"/>
      <c r="AM27" s="8">
        <v>0.6272727272727272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</row>
    <row r="30" spans="1:44" x14ac:dyDescent="0.3">
      <c r="A30" s="6" t="s">
        <v>6</v>
      </c>
      <c r="B30" s="7">
        <f t="shared" ref="B30:M30" si="1">B31-B2</f>
        <v>0</v>
      </c>
      <c r="C30" s="7">
        <f t="shared" si="1"/>
        <v>0</v>
      </c>
      <c r="D30" s="7">
        <f t="shared" si="1"/>
        <v>0</v>
      </c>
      <c r="E30" s="7">
        <f t="shared" si="1"/>
        <v>0</v>
      </c>
      <c r="F30" s="7">
        <f t="shared" si="1"/>
        <v>0</v>
      </c>
      <c r="G30" s="7">
        <f t="shared" si="1"/>
        <v>0</v>
      </c>
      <c r="H30" s="7">
        <f t="shared" si="1"/>
        <v>0</v>
      </c>
      <c r="I30" s="7">
        <f t="shared" si="1"/>
        <v>0</v>
      </c>
      <c r="J30" s="7">
        <f t="shared" si="1"/>
        <v>0</v>
      </c>
      <c r="K30" s="7">
        <f t="shared" si="1"/>
        <v>0</v>
      </c>
      <c r="L30" s="7">
        <f t="shared" si="1"/>
        <v>0</v>
      </c>
      <c r="M30" s="7">
        <f t="shared" si="1"/>
        <v>0</v>
      </c>
      <c r="N30" s="7">
        <f t="shared" ref="N30:Y30" si="2">N31-N2</f>
        <v>0.42434210526315752</v>
      </c>
      <c r="O30" s="7">
        <f t="shared" si="2"/>
        <v>0.79218749999999982</v>
      </c>
      <c r="P30" s="7">
        <f t="shared" si="2"/>
        <v>0.69836956521739069</v>
      </c>
      <c r="Q30" s="7">
        <f t="shared" si="2"/>
        <v>1.1190476190476204</v>
      </c>
      <c r="R30" s="7">
        <f t="shared" si="2"/>
        <v>0</v>
      </c>
      <c r="S30" s="7">
        <f t="shared" si="2"/>
        <v>0.13636363636363846</v>
      </c>
      <c r="T30" s="7">
        <f t="shared" si="2"/>
        <v>1.785714285714235E-2</v>
      </c>
      <c r="U30" s="7">
        <f t="shared" si="2"/>
        <v>0.35649524375743269</v>
      </c>
      <c r="V30" s="7">
        <f t="shared" si="2"/>
        <v>0.38803151709401718</v>
      </c>
      <c r="W30" s="7">
        <f t="shared" si="2"/>
        <v>0.80964399574920343</v>
      </c>
      <c r="X30" s="7">
        <f t="shared" si="2"/>
        <v>1.6175942549371634</v>
      </c>
      <c r="Y30" s="7">
        <f t="shared" si="2"/>
        <v>5.8764866204162489</v>
      </c>
      <c r="Z30" s="7">
        <f>Z31-Z2</f>
        <v>6.1579307768924298</v>
      </c>
      <c r="AA30" s="7">
        <f t="shared" ref="AA30:AR30" si="3">AA31-AA2</f>
        <v>5.2653650057937424</v>
      </c>
      <c r="AB30" s="7">
        <f t="shared" si="3"/>
        <v>3.8597483707458355</v>
      </c>
      <c r="AC30" s="7">
        <f t="shared" si="3"/>
        <v>1.0108131487889267</v>
      </c>
      <c r="AD30" s="7">
        <f t="shared" si="3"/>
        <v>3.5999082193027707</v>
      </c>
      <c r="AE30" s="7">
        <f t="shared" si="3"/>
        <v>0.68695652173913047</v>
      </c>
      <c r="AF30" s="7">
        <f t="shared" si="3"/>
        <v>1.4580305232558146</v>
      </c>
      <c r="AG30" s="7">
        <f t="shared" si="3"/>
        <v>1.1443673928499418</v>
      </c>
      <c r="AH30" s="7">
        <f t="shared" si="3"/>
        <v>1.8563179347826093</v>
      </c>
      <c r="AI30" s="7">
        <f t="shared" si="3"/>
        <v>0.64415961945031697</v>
      </c>
      <c r="AJ30" s="7">
        <f t="shared" si="3"/>
        <v>0.49327329017731536</v>
      </c>
      <c r="AK30" s="7">
        <f t="shared" si="3"/>
        <v>0.51770538243626163</v>
      </c>
      <c r="AL30" s="7">
        <f t="shared" si="3"/>
        <v>1.2908401400233362</v>
      </c>
      <c r="AM30" s="7">
        <f t="shared" si="3"/>
        <v>2.1660511363636363</v>
      </c>
      <c r="AN30" s="7">
        <f t="shared" si="3"/>
        <v>0</v>
      </c>
      <c r="AO30" s="7">
        <f t="shared" si="3"/>
        <v>0</v>
      </c>
      <c r="AP30" s="7">
        <f t="shared" si="3"/>
        <v>0</v>
      </c>
      <c r="AQ30" s="7">
        <f t="shared" si="3"/>
        <v>0</v>
      </c>
      <c r="AR30" s="7">
        <f t="shared" si="3"/>
        <v>0</v>
      </c>
    </row>
    <row r="31" spans="1:44" x14ac:dyDescent="0.3">
      <c r="A31" s="10" t="s">
        <v>7</v>
      </c>
      <c r="B31" s="17">
        <v>3</v>
      </c>
      <c r="C31" s="17">
        <v>3</v>
      </c>
      <c r="D31" s="17">
        <v>3</v>
      </c>
      <c r="E31" s="17">
        <v>4.25</v>
      </c>
      <c r="F31" s="17">
        <v>6.25</v>
      </c>
      <c r="G31" s="17">
        <v>6.25</v>
      </c>
      <c r="H31" s="17">
        <v>8.25</v>
      </c>
      <c r="I31" s="17">
        <v>9.25</v>
      </c>
      <c r="J31" s="17">
        <v>7.25</v>
      </c>
      <c r="K31" s="17">
        <v>5.25</v>
      </c>
      <c r="L31" s="17">
        <v>4.5</v>
      </c>
      <c r="M31" s="17">
        <v>4.5</v>
      </c>
      <c r="N31" s="17">
        <v>4.7675000000000001</v>
      </c>
      <c r="O31" s="17">
        <v>8.0806249999999995</v>
      </c>
      <c r="P31" s="17">
        <v>9.7443289224952743</v>
      </c>
      <c r="Q31" s="17">
        <v>11.1343537414966</v>
      </c>
      <c r="R31" s="17">
        <v>10.25</v>
      </c>
      <c r="S31" s="17">
        <v>9.4318181818181834</v>
      </c>
      <c r="T31" s="17">
        <v>10.25</v>
      </c>
      <c r="U31" s="17">
        <v>10.25</v>
      </c>
      <c r="V31" s="17">
        <v>11.090000000000002</v>
      </c>
      <c r="W31" s="17">
        <v>13.25</v>
      </c>
      <c r="X31" s="17">
        <v>13.249999999999998</v>
      </c>
      <c r="Y31" s="17">
        <v>13.249999999999996</v>
      </c>
      <c r="Z31" s="17">
        <v>13.5</v>
      </c>
      <c r="AA31" s="17">
        <v>12.5</v>
      </c>
      <c r="AB31" s="17">
        <v>10.5</v>
      </c>
      <c r="AC31" s="17">
        <v>9.5</v>
      </c>
      <c r="AD31" s="17">
        <v>11</v>
      </c>
      <c r="AE31" s="17">
        <v>12.25</v>
      </c>
      <c r="AF31" s="17">
        <v>12.5</v>
      </c>
      <c r="AG31" s="17">
        <v>12.75</v>
      </c>
      <c r="AH31" s="17">
        <v>12.5</v>
      </c>
      <c r="AI31" s="17">
        <v>12.5</v>
      </c>
      <c r="AJ31" s="17">
        <v>11.5</v>
      </c>
      <c r="AK31" s="17">
        <v>10.75</v>
      </c>
      <c r="AL31" s="17">
        <v>12.5</v>
      </c>
      <c r="AM31" s="17">
        <v>11.5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</row>
    <row r="33" spans="5:39" x14ac:dyDescent="0.3"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</row>
    <row r="40" spans="5:39" x14ac:dyDescent="0.3">
      <c r="J40" s="17"/>
    </row>
    <row r="41" spans="5:39" x14ac:dyDescent="0.3">
      <c r="J41" s="17"/>
    </row>
    <row r="42" spans="5:39" x14ac:dyDescent="0.3">
      <c r="J4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CFBC-1988-4619-A933-41EFE3EDA9DF}">
  <dimension ref="A1:AR27"/>
  <sheetViews>
    <sheetView workbookViewId="0">
      <pane xSplit="1" ySplit="1" topLeftCell="C4" activePane="bottomRight" state="frozen"/>
      <selection pane="topRight" activeCell="B1" sqref="B1"/>
      <selection pane="bottomLeft" activeCell="A2" sqref="A2"/>
      <selection pane="bottomRight" activeCell="K34" sqref="K34"/>
    </sheetView>
  </sheetViews>
  <sheetFormatPr defaultRowHeight="14.4" x14ac:dyDescent="0.3"/>
  <cols>
    <col min="1" max="1" width="22.77734375" bestFit="1" customWidth="1"/>
  </cols>
  <sheetData>
    <row r="1" spans="1:44" s="16" customFormat="1" x14ac:dyDescent="0.3">
      <c r="A1" s="12" t="s">
        <v>0</v>
      </c>
      <c r="B1" s="15" t="s">
        <v>74</v>
      </c>
      <c r="C1" s="15" t="s">
        <v>75</v>
      </c>
      <c r="D1" s="15" t="s">
        <v>76</v>
      </c>
      <c r="E1" s="15" t="s">
        <v>77</v>
      </c>
      <c r="F1" s="15" t="s">
        <v>78</v>
      </c>
      <c r="G1" s="15" t="s">
        <v>79</v>
      </c>
      <c r="H1" s="15" t="s">
        <v>80</v>
      </c>
      <c r="I1" s="15" t="s">
        <v>81</v>
      </c>
      <c r="J1" s="15" t="s">
        <v>82</v>
      </c>
      <c r="K1" s="15" t="s">
        <v>83</v>
      </c>
      <c r="L1" s="15" t="s">
        <v>84</v>
      </c>
      <c r="M1" s="15" t="s">
        <v>85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21">
        <f t="shared" ref="B2:AK2" si="0">SUM(B3:B30)</f>
        <v>16</v>
      </c>
      <c r="C2" s="21">
        <f t="shared" si="0"/>
        <v>10</v>
      </c>
      <c r="D2" s="21">
        <f t="shared" si="0"/>
        <v>6</v>
      </c>
      <c r="E2" s="21">
        <f t="shared" si="0"/>
        <v>21</v>
      </c>
      <c r="F2" s="21">
        <f t="shared" si="0"/>
        <v>29</v>
      </c>
      <c r="G2" s="21">
        <f t="shared" si="0"/>
        <v>66</v>
      </c>
      <c r="H2" s="21">
        <f t="shared" si="0"/>
        <v>35</v>
      </c>
      <c r="I2" s="21">
        <f t="shared" si="0"/>
        <v>19</v>
      </c>
      <c r="J2" s="21">
        <f t="shared" si="0"/>
        <v>11</v>
      </c>
      <c r="K2" s="21">
        <f t="shared" si="0"/>
        <v>20</v>
      </c>
      <c r="L2" s="21">
        <f t="shared" si="0"/>
        <v>223</v>
      </c>
      <c r="M2" s="21">
        <f t="shared" si="0"/>
        <v>255</v>
      </c>
      <c r="N2" s="21">
        <f t="shared" si="0"/>
        <v>9</v>
      </c>
      <c r="O2" s="21">
        <f t="shared" si="0"/>
        <v>22</v>
      </c>
      <c r="P2" s="21">
        <f t="shared" si="0"/>
        <v>8</v>
      </c>
      <c r="Q2" s="21">
        <f t="shared" si="0"/>
        <v>99</v>
      </c>
      <c r="R2" s="21">
        <f t="shared" si="0"/>
        <v>56</v>
      </c>
      <c r="S2" s="21">
        <f t="shared" si="0"/>
        <v>146</v>
      </c>
      <c r="T2" s="21">
        <f t="shared" si="0"/>
        <v>91</v>
      </c>
      <c r="U2" s="21">
        <f t="shared" si="0"/>
        <v>10</v>
      </c>
      <c r="V2" s="21">
        <f t="shared" si="0"/>
        <v>42</v>
      </c>
      <c r="W2" s="21">
        <f t="shared" si="0"/>
        <v>58</v>
      </c>
      <c r="X2" s="21">
        <f t="shared" si="0"/>
        <v>93</v>
      </c>
      <c r="Y2" s="21">
        <f t="shared" si="0"/>
        <v>34</v>
      </c>
      <c r="Z2" s="21">
        <f t="shared" si="0"/>
        <v>36</v>
      </c>
      <c r="AA2" s="21">
        <f t="shared" si="0"/>
        <v>49</v>
      </c>
      <c r="AB2" s="21">
        <f t="shared" si="0"/>
        <v>41</v>
      </c>
      <c r="AC2" s="21">
        <f t="shared" si="0"/>
        <v>52</v>
      </c>
      <c r="AD2" s="21">
        <f t="shared" si="0"/>
        <v>41</v>
      </c>
      <c r="AE2" s="21">
        <f t="shared" si="0"/>
        <v>65</v>
      </c>
      <c r="AF2" s="21">
        <f t="shared" si="0"/>
        <v>112</v>
      </c>
      <c r="AG2" s="21">
        <f t="shared" si="0"/>
        <v>198</v>
      </c>
      <c r="AH2" s="21">
        <f t="shared" si="0"/>
        <v>56</v>
      </c>
      <c r="AI2" s="21">
        <f t="shared" si="0"/>
        <v>37</v>
      </c>
      <c r="AJ2" s="21">
        <f t="shared" si="0"/>
        <v>27</v>
      </c>
      <c r="AK2" s="21">
        <f t="shared" si="0"/>
        <v>18</v>
      </c>
      <c r="AL2" s="21">
        <f>SUM(AL3:AL30)</f>
        <v>30</v>
      </c>
      <c r="AM2" s="21">
        <f t="shared" ref="AM2:AR2" si="1">SUM(AM3:AM30)</f>
        <v>20</v>
      </c>
      <c r="AN2" s="21">
        <f t="shared" si="1"/>
        <v>0</v>
      </c>
      <c r="AO2" s="21">
        <f t="shared" si="1"/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</row>
    <row r="3" spans="1:44" x14ac:dyDescent="0.3">
      <c r="A3" s="9" t="s">
        <v>17</v>
      </c>
      <c r="B3" s="21">
        <v>16</v>
      </c>
      <c r="C3" s="21">
        <v>10</v>
      </c>
      <c r="D3" s="21">
        <v>6</v>
      </c>
      <c r="E3" s="21">
        <v>3</v>
      </c>
      <c r="F3" s="21">
        <v>1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1</v>
      </c>
      <c r="M3" s="21">
        <v>0</v>
      </c>
      <c r="N3" s="21">
        <v>0</v>
      </c>
      <c r="O3" s="21">
        <v>0</v>
      </c>
      <c r="P3" s="21">
        <v>1</v>
      </c>
      <c r="Q3" s="21">
        <v>1</v>
      </c>
      <c r="R3" s="21">
        <v>2</v>
      </c>
      <c r="S3" s="21">
        <v>0</v>
      </c>
      <c r="T3" s="21">
        <v>1</v>
      </c>
      <c r="U3" s="21">
        <v>2</v>
      </c>
      <c r="V3" s="21">
        <v>1</v>
      </c>
      <c r="W3" s="21">
        <v>2</v>
      </c>
      <c r="X3" s="21">
        <v>1</v>
      </c>
      <c r="Y3" s="21">
        <v>0</v>
      </c>
      <c r="Z3" s="21">
        <v>2</v>
      </c>
      <c r="AA3" s="21">
        <v>1</v>
      </c>
      <c r="AB3" s="21">
        <v>3</v>
      </c>
      <c r="AC3" s="21">
        <v>1</v>
      </c>
      <c r="AD3" s="21">
        <v>3</v>
      </c>
      <c r="AE3" s="21">
        <v>4</v>
      </c>
      <c r="AF3" s="21">
        <v>2</v>
      </c>
      <c r="AG3" s="21">
        <v>4</v>
      </c>
      <c r="AH3" s="21">
        <v>5</v>
      </c>
      <c r="AI3" s="21">
        <v>3</v>
      </c>
      <c r="AJ3" s="21">
        <v>2</v>
      </c>
      <c r="AK3" s="21">
        <v>2</v>
      </c>
      <c r="AL3" s="21">
        <v>3</v>
      </c>
      <c r="AM3" s="21">
        <v>3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</row>
    <row r="4" spans="1:44" x14ac:dyDescent="0.3">
      <c r="A4" s="9" t="s">
        <v>13</v>
      </c>
      <c r="B4" s="21"/>
      <c r="C4" s="21"/>
      <c r="D4" s="21"/>
      <c r="E4" s="21">
        <v>10</v>
      </c>
      <c r="F4" s="21">
        <v>18</v>
      </c>
      <c r="G4" s="21">
        <v>35</v>
      </c>
      <c r="H4" s="21">
        <v>32</v>
      </c>
      <c r="I4" s="21">
        <v>11</v>
      </c>
      <c r="J4" s="21">
        <v>1</v>
      </c>
      <c r="K4" s="21">
        <v>0</v>
      </c>
      <c r="L4" s="21">
        <v>0</v>
      </c>
      <c r="M4" s="21">
        <v>150</v>
      </c>
      <c r="N4" s="21">
        <v>0</v>
      </c>
      <c r="O4" s="21">
        <v>0</v>
      </c>
      <c r="P4" s="21">
        <v>0</v>
      </c>
      <c r="Q4" s="21">
        <v>2</v>
      </c>
      <c r="R4" s="21">
        <v>3</v>
      </c>
      <c r="S4" s="21">
        <v>5</v>
      </c>
      <c r="T4" s="21">
        <v>0</v>
      </c>
      <c r="U4" s="21">
        <v>1</v>
      </c>
      <c r="V4" s="21">
        <v>0</v>
      </c>
      <c r="W4" s="21">
        <v>0</v>
      </c>
      <c r="X4" s="21">
        <v>10</v>
      </c>
      <c r="Y4" s="21">
        <v>2</v>
      </c>
      <c r="Z4" s="21">
        <v>1</v>
      </c>
      <c r="AA4" s="21">
        <v>1</v>
      </c>
      <c r="AB4" s="21">
        <v>4</v>
      </c>
      <c r="AC4" s="21">
        <v>3</v>
      </c>
      <c r="AD4" s="21">
        <v>2</v>
      </c>
      <c r="AE4" s="21">
        <v>0</v>
      </c>
      <c r="AF4" s="21">
        <v>0</v>
      </c>
      <c r="AG4" s="21">
        <v>0</v>
      </c>
      <c r="AH4" s="21">
        <v>1</v>
      </c>
      <c r="AI4" s="21">
        <v>2</v>
      </c>
      <c r="AJ4" s="21">
        <v>2</v>
      </c>
      <c r="AK4" s="21">
        <v>2</v>
      </c>
      <c r="AL4" s="21">
        <v>1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</row>
    <row r="5" spans="1:44" x14ac:dyDescent="0.3">
      <c r="A5" s="9" t="s">
        <v>15</v>
      </c>
      <c r="B5" s="21"/>
      <c r="C5" s="21"/>
      <c r="D5" s="21"/>
      <c r="E5" s="21">
        <v>8</v>
      </c>
      <c r="F5" s="21">
        <v>10</v>
      </c>
      <c r="G5" s="21">
        <v>31</v>
      </c>
      <c r="H5" s="21">
        <v>3</v>
      </c>
      <c r="I5" s="21">
        <v>8</v>
      </c>
      <c r="J5" s="21">
        <v>10</v>
      </c>
      <c r="K5" s="21">
        <v>10</v>
      </c>
      <c r="L5" s="21">
        <v>1</v>
      </c>
      <c r="M5" s="21">
        <v>3</v>
      </c>
      <c r="N5" s="21">
        <v>6</v>
      </c>
      <c r="O5" s="21">
        <v>14</v>
      </c>
      <c r="P5" s="21">
        <v>2</v>
      </c>
      <c r="Q5" s="21">
        <v>3</v>
      </c>
      <c r="R5" s="21">
        <v>0</v>
      </c>
      <c r="S5" s="21">
        <v>1</v>
      </c>
      <c r="T5" s="21">
        <v>2</v>
      </c>
      <c r="U5" s="21">
        <v>2</v>
      </c>
      <c r="V5" s="21">
        <v>0</v>
      </c>
      <c r="W5" s="21">
        <v>0</v>
      </c>
      <c r="X5" s="21">
        <v>1</v>
      </c>
      <c r="Y5" s="21">
        <v>2</v>
      </c>
      <c r="Z5" s="21">
        <v>0</v>
      </c>
      <c r="AA5" s="21">
        <v>6</v>
      </c>
      <c r="AB5" s="21">
        <v>3</v>
      </c>
      <c r="AC5" s="21">
        <v>7</v>
      </c>
      <c r="AD5" s="21">
        <v>7</v>
      </c>
      <c r="AE5" s="21">
        <v>10</v>
      </c>
      <c r="AF5" s="21">
        <v>8</v>
      </c>
      <c r="AG5" s="21">
        <v>0</v>
      </c>
      <c r="AH5" s="21">
        <v>0</v>
      </c>
      <c r="AI5" s="21">
        <v>0</v>
      </c>
      <c r="AJ5" s="21">
        <v>0</v>
      </c>
      <c r="AK5" s="21">
        <v>3</v>
      </c>
      <c r="AL5" s="21">
        <v>6</v>
      </c>
      <c r="AM5" s="21">
        <v>3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</row>
    <row r="6" spans="1:44" x14ac:dyDescent="0.3">
      <c r="A6" s="9" t="s">
        <v>1</v>
      </c>
      <c r="B6" s="21"/>
      <c r="C6" s="21"/>
      <c r="D6" s="21"/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207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4</v>
      </c>
      <c r="AA6" s="21">
        <v>1</v>
      </c>
      <c r="AB6" s="21">
        <v>0</v>
      </c>
      <c r="AC6" s="21">
        <v>0</v>
      </c>
      <c r="AD6" s="21">
        <v>0</v>
      </c>
      <c r="AE6" s="21">
        <v>0</v>
      </c>
      <c r="AF6" s="21">
        <v>1</v>
      </c>
      <c r="AG6" s="21">
        <v>1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</row>
    <row r="7" spans="1:44" x14ac:dyDescent="0.3">
      <c r="A7" s="9" t="s">
        <v>16</v>
      </c>
      <c r="B7" s="21"/>
      <c r="C7" s="21"/>
      <c r="D7" s="21"/>
      <c r="E7" s="21"/>
      <c r="F7" s="21"/>
      <c r="G7" s="21"/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3</v>
      </c>
      <c r="O7" s="21">
        <v>8</v>
      </c>
      <c r="P7" s="21">
        <v>5</v>
      </c>
      <c r="Q7" s="21">
        <v>15</v>
      </c>
      <c r="R7" s="21">
        <v>8</v>
      </c>
      <c r="S7" s="21">
        <v>15</v>
      </c>
      <c r="T7" s="21">
        <v>8</v>
      </c>
      <c r="U7" s="21">
        <v>2</v>
      </c>
      <c r="V7" s="21">
        <v>17</v>
      </c>
      <c r="W7" s="21">
        <v>9</v>
      </c>
      <c r="X7" s="21">
        <v>7</v>
      </c>
      <c r="Y7" s="21">
        <v>10</v>
      </c>
      <c r="Z7" s="21">
        <v>3</v>
      </c>
      <c r="AA7" s="21">
        <v>24</v>
      </c>
      <c r="AB7" s="21">
        <v>14</v>
      </c>
      <c r="AC7" s="21">
        <v>10</v>
      </c>
      <c r="AD7" s="21">
        <v>9</v>
      </c>
      <c r="AE7" s="21">
        <v>4</v>
      </c>
      <c r="AF7" s="21">
        <v>5</v>
      </c>
      <c r="AG7" s="21">
        <v>13</v>
      </c>
      <c r="AH7" s="21">
        <v>12</v>
      </c>
      <c r="AI7" s="21">
        <v>8</v>
      </c>
      <c r="AJ7" s="21">
        <v>6</v>
      </c>
      <c r="AK7" s="21">
        <v>6</v>
      </c>
      <c r="AL7" s="21">
        <v>14</v>
      </c>
      <c r="AM7" s="21">
        <v>8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</row>
    <row r="8" spans="1:44" x14ac:dyDescent="0.3">
      <c r="A8" s="9" t="s">
        <v>73</v>
      </c>
      <c r="B8" s="21"/>
      <c r="C8" s="21"/>
      <c r="D8" s="21"/>
      <c r="E8" s="21"/>
      <c r="F8" s="21"/>
      <c r="G8" s="21"/>
      <c r="H8" s="21"/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56</v>
      </c>
      <c r="R8" s="21">
        <v>11</v>
      </c>
      <c r="S8" s="21">
        <v>79</v>
      </c>
      <c r="T8" s="21">
        <v>31</v>
      </c>
      <c r="U8" s="21">
        <v>2</v>
      </c>
      <c r="V8" s="21">
        <v>3</v>
      </c>
      <c r="W8" s="21">
        <v>9</v>
      </c>
      <c r="X8" s="21">
        <v>11</v>
      </c>
      <c r="Y8" s="21">
        <v>0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1:44" x14ac:dyDescent="0.3">
      <c r="A9" s="9" t="s">
        <v>24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>
        <v>0</v>
      </c>
      <c r="P9" s="21">
        <v>0</v>
      </c>
      <c r="Q9" s="21">
        <v>0</v>
      </c>
      <c r="R9" s="21">
        <v>8</v>
      </c>
      <c r="S9" s="21">
        <v>38</v>
      </c>
      <c r="T9" s="21">
        <v>19</v>
      </c>
      <c r="U9" s="21">
        <v>0</v>
      </c>
      <c r="V9" s="21">
        <v>0</v>
      </c>
      <c r="W9" s="21">
        <v>6</v>
      </c>
      <c r="X9" s="21">
        <v>24</v>
      </c>
      <c r="Y9" s="21">
        <v>2</v>
      </c>
      <c r="Z9" s="21">
        <v>10</v>
      </c>
      <c r="AA9" s="21">
        <v>3</v>
      </c>
      <c r="AB9" s="21">
        <v>12</v>
      </c>
      <c r="AC9" s="21">
        <v>14</v>
      </c>
      <c r="AD9" s="21">
        <v>13</v>
      </c>
      <c r="AE9" s="21">
        <v>13</v>
      </c>
      <c r="AF9" s="21">
        <v>20</v>
      </c>
      <c r="AG9" s="21">
        <v>22</v>
      </c>
      <c r="AH9" s="21">
        <v>11</v>
      </c>
      <c r="AI9" s="21">
        <v>4</v>
      </c>
      <c r="AJ9" s="21">
        <v>3</v>
      </c>
      <c r="AK9" s="21">
        <v>1</v>
      </c>
      <c r="AL9" s="21">
        <v>1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</row>
    <row r="10" spans="1:44" x14ac:dyDescent="0.3">
      <c r="A10" s="9" t="s">
        <v>11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>
        <v>0</v>
      </c>
      <c r="P10" s="21">
        <v>0</v>
      </c>
      <c r="Q10" s="21">
        <v>22</v>
      </c>
      <c r="R10" s="21">
        <v>24</v>
      </c>
      <c r="S10" s="21">
        <v>8</v>
      </c>
      <c r="T10" s="21">
        <v>30</v>
      </c>
      <c r="U10" s="21">
        <v>1</v>
      </c>
      <c r="V10" s="21">
        <v>21</v>
      </c>
      <c r="W10" s="21">
        <v>32</v>
      </c>
      <c r="X10" s="21">
        <v>20</v>
      </c>
      <c r="Y10" s="21">
        <v>0</v>
      </c>
      <c r="Z10" s="21">
        <v>2</v>
      </c>
      <c r="AA10" s="21">
        <v>3</v>
      </c>
      <c r="AB10" s="21">
        <v>2</v>
      </c>
      <c r="AC10" s="21">
        <v>1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</row>
    <row r="11" spans="1:44" x14ac:dyDescent="0.3">
      <c r="A11" s="9" t="s">
        <v>14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1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</row>
    <row r="12" spans="1:44" x14ac:dyDescent="0.3">
      <c r="A12" s="9" t="s">
        <v>20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>
        <v>0</v>
      </c>
      <c r="W12" s="21">
        <v>0</v>
      </c>
      <c r="X12" s="21">
        <v>0</v>
      </c>
      <c r="Y12" s="21">
        <v>9</v>
      </c>
      <c r="Z12" s="21">
        <v>0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44" x14ac:dyDescent="0.3">
      <c r="A13" s="9" t="s">
        <v>18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2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1</v>
      </c>
      <c r="AH13" s="21">
        <v>0</v>
      </c>
      <c r="AI13" s="21">
        <v>2</v>
      </c>
      <c r="AJ13" s="21">
        <v>2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</row>
    <row r="14" spans="1:44" x14ac:dyDescent="0.3">
      <c r="A14" s="9" t="s">
        <v>12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>
        <v>0</v>
      </c>
      <c r="X14" s="21">
        <v>19</v>
      </c>
      <c r="Y14" s="21">
        <v>9</v>
      </c>
      <c r="Z14" s="21">
        <v>14</v>
      </c>
      <c r="AA14" s="21">
        <v>5</v>
      </c>
      <c r="AB14" s="21">
        <v>1</v>
      </c>
      <c r="AC14" s="21">
        <v>16</v>
      </c>
      <c r="AD14" s="21">
        <v>7</v>
      </c>
      <c r="AE14" s="21">
        <v>4</v>
      </c>
      <c r="AF14" s="21">
        <v>41</v>
      </c>
      <c r="AG14" s="21">
        <v>28</v>
      </c>
      <c r="AH14" s="21">
        <v>21</v>
      </c>
      <c r="AI14" s="21">
        <v>17</v>
      </c>
      <c r="AJ14" s="21">
        <v>9</v>
      </c>
      <c r="AK14" s="21">
        <v>2</v>
      </c>
      <c r="AL14" s="21">
        <v>4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</row>
    <row r="15" spans="1:44" x14ac:dyDescent="0.3">
      <c r="A15" s="9" t="s">
        <v>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>
        <v>0</v>
      </c>
      <c r="AA15" s="21">
        <v>3</v>
      </c>
      <c r="AB15" s="21">
        <v>2</v>
      </c>
      <c r="AC15" s="21">
        <v>0</v>
      </c>
      <c r="AD15" s="21">
        <v>0</v>
      </c>
      <c r="AE15" s="21">
        <v>2</v>
      </c>
      <c r="AF15" s="21">
        <v>24</v>
      </c>
      <c r="AG15" s="21">
        <v>16</v>
      </c>
      <c r="AH15" s="21">
        <v>3</v>
      </c>
      <c r="AI15" s="21">
        <v>1</v>
      </c>
      <c r="AJ15" s="21">
        <v>2</v>
      </c>
      <c r="AK15" s="21">
        <v>0</v>
      </c>
      <c r="AL15" s="21">
        <v>1</v>
      </c>
      <c r="AM15" s="21">
        <v>3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</row>
    <row r="16" spans="1:44" x14ac:dyDescent="0.3">
      <c r="A16" s="9" t="s">
        <v>22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</row>
    <row r="17" spans="1:44" x14ac:dyDescent="0.3">
      <c r="A17" s="9" t="s">
        <v>23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</row>
    <row r="18" spans="1:44" x14ac:dyDescent="0.3">
      <c r="A18" s="9" t="s">
        <v>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>
        <v>0</v>
      </c>
      <c r="AE18" s="21">
        <v>20</v>
      </c>
      <c r="AF18" s="21">
        <v>0</v>
      </c>
      <c r="AG18" s="21">
        <v>1</v>
      </c>
      <c r="AH18" s="21">
        <v>1</v>
      </c>
      <c r="AI18" s="21">
        <v>0</v>
      </c>
      <c r="AJ18" s="21">
        <v>0</v>
      </c>
      <c r="AK18" s="21">
        <v>2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</row>
    <row r="19" spans="1:44" x14ac:dyDescent="0.3">
      <c r="A19" s="9" t="s">
        <v>19</v>
      </c>
      <c r="B19" s="21"/>
      <c r="C19" s="21"/>
      <c r="D19" s="21"/>
      <c r="E19" s="21"/>
      <c r="F19" s="21"/>
      <c r="G19" s="21"/>
      <c r="H19" s="21"/>
      <c r="I19" s="21"/>
      <c r="J19" s="21"/>
      <c r="K19" s="21">
        <v>10</v>
      </c>
      <c r="L19" s="21">
        <v>14</v>
      </c>
      <c r="M19" s="21">
        <v>102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>
        <v>8</v>
      </c>
      <c r="AF19" s="21">
        <v>11</v>
      </c>
      <c r="AG19" s="21">
        <v>112</v>
      </c>
      <c r="AH19" s="21">
        <v>2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</row>
    <row r="20" spans="1:44" x14ac:dyDescent="0.3">
      <c r="A20" s="9" t="s">
        <v>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</row>
    <row r="21" spans="1:44" x14ac:dyDescent="0.3">
      <c r="A21" s="9" t="s">
        <v>21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/>
      <c r="AM21" s="21"/>
      <c r="AN21" s="21"/>
      <c r="AO21" s="21"/>
      <c r="AP21" s="21"/>
      <c r="AQ21" s="21"/>
      <c r="AR21" s="21"/>
    </row>
    <row r="22" spans="1:44" x14ac:dyDescent="0.3">
      <c r="A22" s="9" t="s">
        <v>10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</row>
    <row r="23" spans="1:44" x14ac:dyDescent="0.3">
      <c r="A23" s="9" t="s">
        <v>38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</row>
    <row r="24" spans="1:44" x14ac:dyDescent="0.3">
      <c r="A24" s="9" t="s">
        <v>48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</row>
    <row r="25" spans="1:44" x14ac:dyDescent="0.3">
      <c r="A25" s="9" t="s">
        <v>47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</row>
    <row r="26" spans="1:44" s="16" customFormat="1" x14ac:dyDescent="0.3">
      <c r="A26" s="9" t="s">
        <v>268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21"/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</row>
    <row r="27" spans="1:44" s="16" customFormat="1" x14ac:dyDescent="0.3">
      <c r="A27" s="9" t="s">
        <v>269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21"/>
      <c r="AM27" s="21">
        <v>3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80CB-4062-4776-9DAF-C34966EEDBD2}">
  <dimension ref="A1:AR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defaultRowHeight="14.4" x14ac:dyDescent="0.3"/>
  <cols>
    <col min="1" max="1" width="22.77734375" bestFit="1" customWidth="1"/>
  </cols>
  <sheetData>
    <row r="1" spans="1:44" ht="15" thickBot="1" x14ac:dyDescent="0.35">
      <c r="A1" s="2" t="s">
        <v>0</v>
      </c>
      <c r="B1" s="15" t="s">
        <v>74</v>
      </c>
      <c r="C1" s="15" t="s">
        <v>75</v>
      </c>
      <c r="D1" s="15" t="s">
        <v>76</v>
      </c>
      <c r="E1" s="15" t="s">
        <v>77</v>
      </c>
      <c r="F1" s="15" t="s">
        <v>78</v>
      </c>
      <c r="G1" s="15" t="s">
        <v>79</v>
      </c>
      <c r="H1" s="15" t="s">
        <v>80</v>
      </c>
      <c r="I1" s="15" t="s">
        <v>81</v>
      </c>
      <c r="J1" s="15" t="s">
        <v>82</v>
      </c>
      <c r="K1" s="15" t="s">
        <v>83</v>
      </c>
      <c r="L1" s="15" t="s">
        <v>84</v>
      </c>
      <c r="M1" s="15" t="s">
        <v>85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21">
        <f t="shared" ref="B2:AL2" si="0">SUM(B3:B30)</f>
        <v>364.0917973772178</v>
      </c>
      <c r="C2" s="21">
        <f t="shared" si="0"/>
        <v>559.14091025970686</v>
      </c>
      <c r="D2" s="21">
        <f t="shared" si="0"/>
        <v>1008.2537927487786</v>
      </c>
      <c r="E2" s="21">
        <f t="shared" si="0"/>
        <v>1414.1092825919259</v>
      </c>
      <c r="F2" s="21">
        <f t="shared" si="0"/>
        <v>1451.1033684751865</v>
      </c>
      <c r="G2" s="21">
        <f t="shared" si="0"/>
        <v>1765.1059398302905</v>
      </c>
      <c r="H2" s="21">
        <f t="shared" si="0"/>
        <v>1766.0455129853433</v>
      </c>
      <c r="I2" s="21">
        <f t="shared" si="0"/>
        <v>1849.0455129853433</v>
      </c>
      <c r="J2" s="21">
        <f t="shared" si="0"/>
        <v>1476.0228850604269</v>
      </c>
      <c r="K2" s="21">
        <f t="shared" si="0"/>
        <v>963.02699922859347</v>
      </c>
      <c r="L2" s="21">
        <f t="shared" si="0"/>
        <v>1353.0269992285935</v>
      </c>
      <c r="M2" s="21">
        <f t="shared" si="0"/>
        <v>6668.0269992285939</v>
      </c>
      <c r="N2" s="21">
        <f t="shared" si="0"/>
        <v>761</v>
      </c>
      <c r="O2" s="21">
        <f t="shared" si="0"/>
        <v>937</v>
      </c>
      <c r="P2" s="21">
        <f t="shared" si="0"/>
        <v>3155</v>
      </c>
      <c r="Q2" s="21">
        <f t="shared" si="0"/>
        <v>2222</v>
      </c>
      <c r="R2" s="21">
        <f t="shared" si="0"/>
        <v>3297</v>
      </c>
      <c r="S2" s="21">
        <f t="shared" si="0"/>
        <v>4301</v>
      </c>
      <c r="T2" s="21">
        <f t="shared" si="0"/>
        <v>5309</v>
      </c>
      <c r="U2" s="21">
        <f t="shared" si="0"/>
        <v>4170</v>
      </c>
      <c r="V2" s="21">
        <f t="shared" si="0"/>
        <v>741</v>
      </c>
      <c r="W2" s="21">
        <f t="shared" si="0"/>
        <v>801</v>
      </c>
      <c r="X2" s="21">
        <f t="shared" si="0"/>
        <v>1264</v>
      </c>
      <c r="Y2" s="21">
        <f t="shared" si="0"/>
        <v>510</v>
      </c>
      <c r="Z2" s="21">
        <f t="shared" si="0"/>
        <v>3342</v>
      </c>
      <c r="AA2" s="21">
        <f t="shared" si="0"/>
        <v>2926</v>
      </c>
      <c r="AB2" s="21">
        <f t="shared" si="0"/>
        <v>2460</v>
      </c>
      <c r="AC2" s="21">
        <f t="shared" si="0"/>
        <v>2740</v>
      </c>
      <c r="AD2" s="21">
        <f t="shared" si="0"/>
        <v>3214</v>
      </c>
      <c r="AE2" s="21">
        <f t="shared" si="0"/>
        <v>3241</v>
      </c>
      <c r="AF2" s="21">
        <f t="shared" si="0"/>
        <v>2878</v>
      </c>
      <c r="AG2" s="21">
        <f t="shared" si="0"/>
        <v>3165</v>
      </c>
      <c r="AH2" s="21">
        <f t="shared" si="0"/>
        <v>3858</v>
      </c>
      <c r="AI2" s="21">
        <f t="shared" si="0"/>
        <v>3639</v>
      </c>
      <c r="AJ2" s="21">
        <f t="shared" si="0"/>
        <v>3442</v>
      </c>
      <c r="AK2" s="21">
        <f t="shared" si="0"/>
        <v>2702</v>
      </c>
      <c r="AL2" s="21">
        <f t="shared" si="0"/>
        <v>4510</v>
      </c>
      <c r="AM2" s="21">
        <f>SUM(AM3:AM30)</f>
        <v>1894</v>
      </c>
      <c r="AN2" s="21">
        <f t="shared" ref="AN2:AR2" si="1">SUM(AN3:AN30)</f>
        <v>0</v>
      </c>
      <c r="AO2" s="21">
        <f t="shared" si="1"/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</row>
    <row r="3" spans="1:44" x14ac:dyDescent="0.3">
      <c r="A3" s="9" t="s">
        <v>17</v>
      </c>
      <c r="B3" s="21">
        <v>357</v>
      </c>
      <c r="C3" s="21">
        <v>548</v>
      </c>
      <c r="D3" s="21">
        <v>987</v>
      </c>
      <c r="E3" s="21">
        <v>425</v>
      </c>
      <c r="F3" s="21">
        <v>402</v>
      </c>
      <c r="G3" s="21">
        <v>412</v>
      </c>
      <c r="H3" s="21">
        <v>177</v>
      </c>
      <c r="I3" s="21">
        <v>177</v>
      </c>
      <c r="J3" s="21">
        <v>89</v>
      </c>
      <c r="K3" s="21">
        <v>105</v>
      </c>
      <c r="L3" s="21">
        <v>105</v>
      </c>
      <c r="M3" s="21">
        <v>105</v>
      </c>
      <c r="N3" s="21">
        <v>366</v>
      </c>
      <c r="O3" s="21">
        <v>561</v>
      </c>
      <c r="P3" s="21">
        <v>1011</v>
      </c>
      <c r="Q3" s="21">
        <v>435</v>
      </c>
      <c r="R3" s="21">
        <v>412</v>
      </c>
      <c r="S3" s="21">
        <v>422</v>
      </c>
      <c r="T3" s="21">
        <v>181</v>
      </c>
      <c r="U3" s="21">
        <v>181</v>
      </c>
      <c r="V3" s="21">
        <v>91</v>
      </c>
      <c r="W3" s="21">
        <v>108</v>
      </c>
      <c r="X3" s="21">
        <v>108</v>
      </c>
      <c r="Y3" s="21">
        <v>108</v>
      </c>
      <c r="Z3" s="21">
        <v>204</v>
      </c>
      <c r="AA3" s="21">
        <v>204</v>
      </c>
      <c r="AB3" s="21">
        <v>204</v>
      </c>
      <c r="AC3" s="21">
        <v>204</v>
      </c>
      <c r="AD3" s="21">
        <v>340</v>
      </c>
      <c r="AE3" s="21">
        <v>272</v>
      </c>
      <c r="AF3" s="21">
        <v>272</v>
      </c>
      <c r="AG3" s="21">
        <v>340</v>
      </c>
      <c r="AH3" s="21">
        <v>340</v>
      </c>
      <c r="AI3" s="21">
        <v>340</v>
      </c>
      <c r="AJ3" s="21">
        <v>272</v>
      </c>
      <c r="AK3" s="21">
        <v>204</v>
      </c>
      <c r="AL3" s="21">
        <v>340</v>
      </c>
      <c r="AM3" s="21">
        <v>272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</row>
    <row r="4" spans="1:44" x14ac:dyDescent="0.3">
      <c r="A4" s="9" t="s">
        <v>13</v>
      </c>
      <c r="B4" s="21"/>
      <c r="C4" s="21"/>
      <c r="D4" s="21"/>
      <c r="E4" s="21">
        <v>40</v>
      </c>
      <c r="F4" s="21">
        <v>101</v>
      </c>
      <c r="G4" s="21">
        <v>384</v>
      </c>
      <c r="H4" s="21">
        <v>609</v>
      </c>
      <c r="I4" s="21">
        <v>698</v>
      </c>
      <c r="J4" s="21">
        <v>405</v>
      </c>
      <c r="K4" s="21">
        <v>324</v>
      </c>
      <c r="L4" s="21">
        <v>108</v>
      </c>
      <c r="M4" s="21">
        <v>676</v>
      </c>
      <c r="N4" s="21">
        <v>133</v>
      </c>
      <c r="O4" s="21">
        <v>152</v>
      </c>
      <c r="P4" s="21">
        <v>152</v>
      </c>
      <c r="Q4" s="21">
        <v>152</v>
      </c>
      <c r="R4" s="21">
        <v>152</v>
      </c>
      <c r="S4" s="21">
        <v>152</v>
      </c>
      <c r="T4" s="21">
        <v>152</v>
      </c>
      <c r="U4" s="21">
        <v>152</v>
      </c>
      <c r="V4" s="21">
        <v>12</v>
      </c>
      <c r="W4" s="21">
        <v>15</v>
      </c>
      <c r="X4" s="21">
        <v>22</v>
      </c>
      <c r="Y4" s="21">
        <v>15</v>
      </c>
      <c r="Z4" s="21">
        <v>290</v>
      </c>
      <c r="AA4" s="21">
        <v>260</v>
      </c>
      <c r="AB4" s="21">
        <v>200</v>
      </c>
      <c r="AC4" s="21">
        <v>300</v>
      </c>
      <c r="AD4" s="21">
        <v>310</v>
      </c>
      <c r="AE4" s="21">
        <v>280</v>
      </c>
      <c r="AF4" s="21">
        <v>280</v>
      </c>
      <c r="AG4" s="21">
        <v>150</v>
      </c>
      <c r="AH4" s="21">
        <v>210</v>
      </c>
      <c r="AI4" s="21">
        <v>200</v>
      </c>
      <c r="AJ4" s="21">
        <v>230</v>
      </c>
      <c r="AK4" s="21">
        <v>200</v>
      </c>
      <c r="AL4" s="21">
        <v>200</v>
      </c>
      <c r="AM4" s="21">
        <v>85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</row>
    <row r="5" spans="1:44" x14ac:dyDescent="0.3">
      <c r="A5" s="9" t="s">
        <v>15</v>
      </c>
      <c r="B5" s="21"/>
      <c r="C5" s="21"/>
      <c r="D5" s="21"/>
      <c r="E5" s="21">
        <v>940</v>
      </c>
      <c r="F5" s="21">
        <v>940</v>
      </c>
      <c r="G5" s="21">
        <v>940</v>
      </c>
      <c r="H5" s="21">
        <v>940</v>
      </c>
      <c r="I5" s="21">
        <v>940</v>
      </c>
      <c r="J5" s="21">
        <v>940</v>
      </c>
      <c r="K5" s="21">
        <v>360</v>
      </c>
      <c r="L5" s="21">
        <v>90</v>
      </c>
      <c r="M5" s="21">
        <v>90</v>
      </c>
      <c r="N5" s="21">
        <v>112</v>
      </c>
      <c r="O5" s="21">
        <v>112</v>
      </c>
      <c r="P5" s="21">
        <v>764</v>
      </c>
      <c r="Q5" s="21">
        <v>0</v>
      </c>
      <c r="R5" s="21">
        <v>672</v>
      </c>
      <c r="S5" s="21">
        <v>1080</v>
      </c>
      <c r="T5" s="21">
        <v>900</v>
      </c>
      <c r="U5" s="21">
        <v>1100</v>
      </c>
      <c r="V5" s="21">
        <v>150</v>
      </c>
      <c r="W5" s="21">
        <v>165</v>
      </c>
      <c r="X5" s="21">
        <v>125</v>
      </c>
      <c r="Y5" s="21">
        <v>60</v>
      </c>
      <c r="Z5" s="21">
        <v>190</v>
      </c>
      <c r="AA5" s="21">
        <v>128</v>
      </c>
      <c r="AB5" s="21">
        <v>109</v>
      </c>
      <c r="AC5" s="21">
        <v>101</v>
      </c>
      <c r="AD5" s="21">
        <v>158</v>
      </c>
      <c r="AE5" s="21">
        <v>81</v>
      </c>
      <c r="AF5" s="21">
        <v>74</v>
      </c>
      <c r="AG5" s="21">
        <v>150</v>
      </c>
      <c r="AH5" s="21">
        <v>390</v>
      </c>
      <c r="AI5" s="21">
        <v>123</v>
      </c>
      <c r="AJ5" s="21">
        <v>72</v>
      </c>
      <c r="AK5" s="21">
        <v>110</v>
      </c>
      <c r="AL5" s="21">
        <v>85</v>
      </c>
      <c r="AM5" s="21">
        <v>70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</row>
    <row r="6" spans="1:44" x14ac:dyDescent="0.3">
      <c r="A6" s="9" t="s">
        <v>1</v>
      </c>
      <c r="B6" s="21"/>
      <c r="C6" s="21"/>
      <c r="D6" s="21"/>
      <c r="E6" s="21">
        <v>0</v>
      </c>
      <c r="F6" s="21">
        <v>0</v>
      </c>
      <c r="G6" s="21">
        <v>20</v>
      </c>
      <c r="H6" s="21">
        <v>20</v>
      </c>
      <c r="I6" s="21">
        <v>30</v>
      </c>
      <c r="J6" s="21">
        <v>40</v>
      </c>
      <c r="K6" s="21">
        <v>114</v>
      </c>
      <c r="L6" s="21">
        <v>3</v>
      </c>
      <c r="M6" s="21">
        <v>0</v>
      </c>
      <c r="N6" s="21">
        <v>30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36</v>
      </c>
      <c r="Z6" s="21">
        <v>48</v>
      </c>
      <c r="AA6" s="21">
        <v>30</v>
      </c>
      <c r="AB6" s="21">
        <v>42</v>
      </c>
      <c r="AC6" s="21">
        <v>50</v>
      </c>
      <c r="AD6" s="21">
        <v>48</v>
      </c>
      <c r="AE6" s="21">
        <v>48</v>
      </c>
      <c r="AF6" s="21">
        <v>48</v>
      </c>
      <c r="AG6" s="21">
        <v>48</v>
      </c>
      <c r="AH6" s="21">
        <v>48</v>
      </c>
      <c r="AI6" s="21">
        <v>48</v>
      </c>
      <c r="AJ6" s="21">
        <v>60</v>
      </c>
      <c r="AK6" s="21">
        <v>48</v>
      </c>
      <c r="AL6" s="21">
        <v>48</v>
      </c>
      <c r="AM6" s="21">
        <v>48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</row>
    <row r="7" spans="1:44" x14ac:dyDescent="0.3">
      <c r="A7" s="9" t="s">
        <v>16</v>
      </c>
      <c r="B7" s="21"/>
      <c r="C7" s="21"/>
      <c r="D7" s="21"/>
      <c r="E7" s="21"/>
      <c r="F7" s="21"/>
      <c r="G7" s="21"/>
      <c r="H7" s="21">
        <v>16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112</v>
      </c>
      <c r="O7" s="21">
        <v>112</v>
      </c>
      <c r="P7" s="21">
        <v>1225</v>
      </c>
      <c r="Q7" s="21">
        <v>1375</v>
      </c>
      <c r="R7" s="21">
        <v>1368</v>
      </c>
      <c r="S7" s="21">
        <v>1368</v>
      </c>
      <c r="T7" s="21">
        <v>1640</v>
      </c>
      <c r="U7" s="21">
        <v>1790</v>
      </c>
      <c r="V7" s="21">
        <v>150</v>
      </c>
      <c r="W7" s="21">
        <v>165</v>
      </c>
      <c r="X7" s="21">
        <v>120</v>
      </c>
      <c r="Y7" s="21">
        <v>90</v>
      </c>
      <c r="Z7" s="21">
        <v>190</v>
      </c>
      <c r="AA7" s="21">
        <v>128</v>
      </c>
      <c r="AB7" s="21">
        <v>109</v>
      </c>
      <c r="AC7" s="21">
        <v>101</v>
      </c>
      <c r="AD7" s="21">
        <v>158</v>
      </c>
      <c r="AE7" s="21">
        <v>81</v>
      </c>
      <c r="AF7" s="21">
        <v>74</v>
      </c>
      <c r="AG7" s="21">
        <v>150</v>
      </c>
      <c r="AH7" s="21">
        <v>390</v>
      </c>
      <c r="AI7" s="21">
        <v>284</v>
      </c>
      <c r="AJ7" s="21">
        <v>173</v>
      </c>
      <c r="AK7" s="21">
        <v>188</v>
      </c>
      <c r="AL7" s="21">
        <v>212</v>
      </c>
      <c r="AM7" s="21">
        <v>108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</row>
    <row r="8" spans="1:44" x14ac:dyDescent="0.3">
      <c r="A8" s="9" t="s">
        <v>73</v>
      </c>
      <c r="B8" s="21"/>
      <c r="C8" s="21"/>
      <c r="D8" s="21"/>
      <c r="E8" s="21"/>
      <c r="F8" s="21"/>
      <c r="G8" s="21"/>
      <c r="H8" s="21"/>
      <c r="I8" s="21">
        <v>0</v>
      </c>
      <c r="J8" s="21">
        <v>0</v>
      </c>
      <c r="K8" s="21">
        <v>8</v>
      </c>
      <c r="L8" s="21">
        <v>0</v>
      </c>
      <c r="M8" s="21">
        <v>0</v>
      </c>
      <c r="N8" s="21">
        <v>8</v>
      </c>
      <c r="O8" s="21">
        <v>0</v>
      </c>
      <c r="P8" s="21">
        <v>0</v>
      </c>
      <c r="Q8" s="21">
        <v>260</v>
      </c>
      <c r="R8" s="21">
        <v>0</v>
      </c>
      <c r="S8" s="21">
        <v>780</v>
      </c>
      <c r="T8" s="21">
        <v>780</v>
      </c>
      <c r="U8" s="21">
        <v>780</v>
      </c>
      <c r="V8" s="21">
        <v>51</v>
      </c>
      <c r="W8" s="21">
        <v>60</v>
      </c>
      <c r="X8" s="21">
        <v>244</v>
      </c>
      <c r="Y8" s="21">
        <v>80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1:44" x14ac:dyDescent="0.3">
      <c r="A9" s="9" t="s">
        <v>24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>
        <v>0</v>
      </c>
      <c r="P9" s="21">
        <v>0</v>
      </c>
      <c r="Q9" s="21">
        <v>0</v>
      </c>
      <c r="R9" s="21">
        <v>0</v>
      </c>
      <c r="S9" s="21">
        <v>280</v>
      </c>
      <c r="T9" s="21">
        <v>840</v>
      </c>
      <c r="U9" s="21">
        <v>15</v>
      </c>
      <c r="V9" s="21">
        <v>0</v>
      </c>
      <c r="W9" s="21">
        <v>36</v>
      </c>
      <c r="X9" s="21">
        <v>146</v>
      </c>
      <c r="Y9" s="21">
        <v>11</v>
      </c>
      <c r="Z9" s="21">
        <v>9</v>
      </c>
      <c r="AA9" s="21">
        <v>19</v>
      </c>
      <c r="AB9" s="21">
        <v>36</v>
      </c>
      <c r="AC9" s="21">
        <v>19</v>
      </c>
      <c r="AD9" s="21">
        <v>15</v>
      </c>
      <c r="AE9" s="21">
        <v>28</v>
      </c>
      <c r="AF9" s="21">
        <v>120</v>
      </c>
      <c r="AG9" s="21">
        <v>51</v>
      </c>
      <c r="AH9" s="21">
        <v>30</v>
      </c>
      <c r="AI9" s="21">
        <v>25</v>
      </c>
      <c r="AJ9" s="21">
        <v>35</v>
      </c>
      <c r="AK9" s="21">
        <v>16</v>
      </c>
      <c r="AL9" s="21">
        <v>20</v>
      </c>
      <c r="AM9" s="21">
        <v>20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</row>
    <row r="10" spans="1:44" x14ac:dyDescent="0.3">
      <c r="A10" s="9" t="s">
        <v>11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>
        <v>0</v>
      </c>
      <c r="P10" s="21">
        <v>3</v>
      </c>
      <c r="Q10" s="21">
        <v>0</v>
      </c>
      <c r="R10" s="21">
        <v>693</v>
      </c>
      <c r="S10" s="21">
        <v>219</v>
      </c>
      <c r="T10" s="21">
        <v>816</v>
      </c>
      <c r="U10" s="21">
        <v>152</v>
      </c>
      <c r="V10" s="21">
        <v>140</v>
      </c>
      <c r="W10" s="21">
        <v>30</v>
      </c>
      <c r="X10" s="21">
        <v>210</v>
      </c>
      <c r="Y10" s="21">
        <v>0</v>
      </c>
      <c r="Z10" s="21">
        <v>36</v>
      </c>
      <c r="AA10" s="21">
        <v>60</v>
      </c>
      <c r="AB10" s="21">
        <v>84</v>
      </c>
      <c r="AC10" s="21">
        <v>96</v>
      </c>
      <c r="AD10" s="21">
        <v>108</v>
      </c>
      <c r="AE10" s="21">
        <v>138</v>
      </c>
      <c r="AF10" s="21">
        <v>150</v>
      </c>
      <c r="AG10" s="21">
        <v>162</v>
      </c>
      <c r="AH10" s="21">
        <v>210</v>
      </c>
      <c r="AI10" s="21">
        <v>188</v>
      </c>
      <c r="AJ10" s="21">
        <v>24</v>
      </c>
      <c r="AK10" s="21">
        <v>1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</row>
    <row r="11" spans="1:44" x14ac:dyDescent="0.3">
      <c r="A11" s="9" t="s">
        <v>14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>
        <v>0</v>
      </c>
      <c r="V11" s="21">
        <v>147</v>
      </c>
      <c r="W11" s="21">
        <v>222</v>
      </c>
      <c r="X11" s="21">
        <v>222</v>
      </c>
      <c r="Y11" s="21">
        <v>0</v>
      </c>
      <c r="Z11" s="21">
        <v>0</v>
      </c>
      <c r="AA11" s="21">
        <v>0</v>
      </c>
      <c r="AB11" s="21">
        <v>6</v>
      </c>
      <c r="AC11" s="21">
        <v>4</v>
      </c>
      <c r="AD11" s="21">
        <v>4</v>
      </c>
      <c r="AE11" s="21">
        <v>0</v>
      </c>
      <c r="AF11" s="21">
        <v>0</v>
      </c>
      <c r="AG11" s="21">
        <v>21</v>
      </c>
      <c r="AH11" s="21">
        <v>10</v>
      </c>
      <c r="AI11" s="21">
        <v>9</v>
      </c>
      <c r="AJ11" s="21">
        <v>21</v>
      </c>
      <c r="AK11" s="21">
        <v>18</v>
      </c>
      <c r="AL11" s="21">
        <v>4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</row>
    <row r="12" spans="1:44" x14ac:dyDescent="0.3">
      <c r="A12" s="9" t="s">
        <v>20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>
        <v>0</v>
      </c>
      <c r="W12" s="21">
        <v>0</v>
      </c>
      <c r="X12" s="21">
        <v>0</v>
      </c>
      <c r="Y12" s="21">
        <v>55</v>
      </c>
      <c r="Z12" s="21">
        <v>0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44" x14ac:dyDescent="0.3">
      <c r="A13" s="9" t="s">
        <v>18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>
        <v>0</v>
      </c>
      <c r="W13" s="21">
        <v>0</v>
      </c>
      <c r="X13" s="21">
        <v>0</v>
      </c>
      <c r="Y13" s="21">
        <v>0</v>
      </c>
      <c r="Z13" s="21">
        <v>2201</v>
      </c>
      <c r="AA13" s="21">
        <v>1792</v>
      </c>
      <c r="AB13" s="21">
        <v>1457</v>
      </c>
      <c r="AC13" s="21">
        <v>1410</v>
      </c>
      <c r="AD13" s="21">
        <v>1457</v>
      </c>
      <c r="AE13" s="21">
        <v>1410</v>
      </c>
      <c r="AF13" s="21">
        <v>1363</v>
      </c>
      <c r="AG13" s="21">
        <v>1240</v>
      </c>
      <c r="AH13" s="21">
        <v>1350</v>
      </c>
      <c r="AI13" s="21">
        <v>1395</v>
      </c>
      <c r="AJ13" s="21">
        <v>1395</v>
      </c>
      <c r="AK13" s="21">
        <v>1350</v>
      </c>
      <c r="AL13" s="21">
        <v>1371</v>
      </c>
      <c r="AM13" s="21">
        <v>990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</row>
    <row r="14" spans="1:44" x14ac:dyDescent="0.3">
      <c r="A14" s="9" t="s">
        <v>12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>
        <v>0</v>
      </c>
      <c r="W14" s="21">
        <v>0</v>
      </c>
      <c r="X14" s="21">
        <v>67</v>
      </c>
      <c r="Y14" s="21">
        <v>55</v>
      </c>
      <c r="Z14" s="21">
        <v>174</v>
      </c>
      <c r="AA14" s="21">
        <v>260</v>
      </c>
      <c r="AB14" s="21">
        <v>125</v>
      </c>
      <c r="AC14" s="21">
        <v>450</v>
      </c>
      <c r="AD14" s="21">
        <v>580</v>
      </c>
      <c r="AE14" s="21">
        <v>285</v>
      </c>
      <c r="AF14" s="21">
        <v>200</v>
      </c>
      <c r="AG14" s="21">
        <v>560</v>
      </c>
      <c r="AH14" s="21">
        <v>469</v>
      </c>
      <c r="AI14" s="21">
        <v>832</v>
      </c>
      <c r="AJ14" s="21">
        <v>648</v>
      </c>
      <c r="AK14" s="21">
        <v>490</v>
      </c>
      <c r="AL14" s="21">
        <v>540</v>
      </c>
      <c r="AM14" s="21">
        <v>110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</row>
    <row r="15" spans="1:44" x14ac:dyDescent="0.3">
      <c r="A15" s="9" t="s">
        <v>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>
        <v>0</v>
      </c>
      <c r="AA15" s="21">
        <v>45</v>
      </c>
      <c r="AB15" s="21">
        <v>88</v>
      </c>
      <c r="AC15" s="21">
        <v>5</v>
      </c>
      <c r="AD15" s="21">
        <v>36</v>
      </c>
      <c r="AE15" s="21">
        <v>49</v>
      </c>
      <c r="AF15" s="21">
        <v>52</v>
      </c>
      <c r="AG15" s="21">
        <v>31</v>
      </c>
      <c r="AH15" s="21">
        <v>69</v>
      </c>
      <c r="AI15" s="21">
        <v>93</v>
      </c>
      <c r="AJ15" s="21">
        <v>80</v>
      </c>
      <c r="AK15" s="21">
        <v>16</v>
      </c>
      <c r="AL15" s="21">
        <v>77</v>
      </c>
      <c r="AM15" s="21">
        <v>77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</row>
    <row r="16" spans="1:44" x14ac:dyDescent="0.3">
      <c r="A16" s="9" t="s">
        <v>22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</row>
    <row r="17" spans="1:44" x14ac:dyDescent="0.3">
      <c r="A17" s="9" t="s">
        <v>23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>
        <v>0</v>
      </c>
      <c r="AC17" s="21">
        <v>0</v>
      </c>
      <c r="AD17" s="21">
        <v>0</v>
      </c>
      <c r="AE17" s="21">
        <v>13</v>
      </c>
      <c r="AF17" s="21">
        <v>18</v>
      </c>
      <c r="AG17" s="21">
        <v>20</v>
      </c>
      <c r="AH17" s="21">
        <v>13</v>
      </c>
      <c r="AI17" s="21">
        <v>13</v>
      </c>
      <c r="AJ17" s="21">
        <v>13</v>
      </c>
      <c r="AK17" s="21">
        <v>8</v>
      </c>
      <c r="AL17" s="21">
        <v>13</v>
      </c>
      <c r="AM17" s="21">
        <v>5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</row>
    <row r="18" spans="1:44" x14ac:dyDescent="0.3">
      <c r="A18" s="9" t="s">
        <v>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>
        <v>0</v>
      </c>
      <c r="AE18" s="21">
        <v>48</v>
      </c>
      <c r="AF18" s="21">
        <v>0</v>
      </c>
      <c r="AG18" s="21">
        <v>25</v>
      </c>
      <c r="AH18" s="21">
        <v>25</v>
      </c>
      <c r="AI18" s="21">
        <v>3</v>
      </c>
      <c r="AJ18" s="21">
        <v>143</v>
      </c>
      <c r="AK18" s="21">
        <v>10</v>
      </c>
      <c r="AL18" s="9">
        <v>1385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</row>
    <row r="19" spans="1:44" x14ac:dyDescent="0.3">
      <c r="A19" s="9" t="s">
        <v>19</v>
      </c>
      <c r="B19" s="21"/>
      <c r="C19" s="21"/>
      <c r="D19" s="21"/>
      <c r="E19" s="21"/>
      <c r="F19" s="21"/>
      <c r="G19" s="21"/>
      <c r="H19" s="21"/>
      <c r="I19" s="21"/>
      <c r="J19" s="21"/>
      <c r="K19" s="21">
        <v>50</v>
      </c>
      <c r="L19" s="21">
        <v>1045</v>
      </c>
      <c r="M19" s="21">
        <v>5795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>
        <v>508</v>
      </c>
      <c r="AF19" s="21">
        <v>227</v>
      </c>
      <c r="AG19" s="21">
        <v>217</v>
      </c>
      <c r="AH19" s="21">
        <v>298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</row>
    <row r="20" spans="1:44" x14ac:dyDescent="0.3">
      <c r="A20" s="9" t="s">
        <v>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>
        <v>0</v>
      </c>
      <c r="AF20" s="21">
        <v>0</v>
      </c>
      <c r="AG20" s="21">
        <v>0</v>
      </c>
      <c r="AH20" s="21">
        <v>6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</row>
    <row r="21" spans="1:44" x14ac:dyDescent="0.3">
      <c r="A21" s="9" t="s">
        <v>21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/>
      <c r="AM21" s="21"/>
      <c r="AN21" s="21"/>
      <c r="AO21" s="21"/>
      <c r="AP21" s="21"/>
      <c r="AQ21" s="21"/>
      <c r="AR21" s="21"/>
    </row>
    <row r="22" spans="1:44" x14ac:dyDescent="0.3">
      <c r="A22" s="9" t="s">
        <v>10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>
        <v>0</v>
      </c>
      <c r="AI22" s="21">
        <v>86</v>
      </c>
      <c r="AJ22" s="21">
        <v>276</v>
      </c>
      <c r="AK22" s="21">
        <v>43</v>
      </c>
      <c r="AL22" s="21">
        <v>172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</row>
    <row r="23" spans="1:44" x14ac:dyDescent="0.3">
      <c r="A23" s="9" t="s">
        <v>38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>
        <v>0</v>
      </c>
      <c r="AL23" s="21">
        <v>43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</row>
    <row r="24" spans="1:44" x14ac:dyDescent="0.3">
      <c r="A24" s="9" t="s">
        <v>48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>
        <v>0</v>
      </c>
      <c r="AM24" s="21">
        <v>61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</row>
    <row r="25" spans="1:44" x14ac:dyDescent="0.3">
      <c r="A25" s="9" t="s">
        <v>47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</row>
    <row r="26" spans="1:44" s="16" customFormat="1" x14ac:dyDescent="0.3">
      <c r="A26" s="9" t="s">
        <v>268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21"/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</row>
    <row r="27" spans="1:44" s="16" customFormat="1" x14ac:dyDescent="0.3">
      <c r="A27" s="9" t="s">
        <v>269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21"/>
      <c r="AM27" s="21">
        <v>48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</row>
    <row r="29" spans="1:44" x14ac:dyDescent="0.3">
      <c r="B29" s="43">
        <f>B3/SUM($B$3:$M$3)</f>
        <v>9.1797377217793782E-2</v>
      </c>
      <c r="C29" s="43">
        <f t="shared" ref="C29:M29" si="2">C3/SUM($B$3:$M$3)</f>
        <v>0.14091025970686552</v>
      </c>
      <c r="D29" s="43">
        <f t="shared" si="2"/>
        <v>0.2537927487786063</v>
      </c>
      <c r="E29" s="43">
        <f t="shared" si="2"/>
        <v>0.10928259192594497</v>
      </c>
      <c r="F29" s="43">
        <f t="shared" si="2"/>
        <v>0.10336847518642324</v>
      </c>
      <c r="G29" s="43">
        <f t="shared" si="2"/>
        <v>0.10593983029056313</v>
      </c>
      <c r="H29" s="43">
        <f t="shared" si="2"/>
        <v>4.5512985343275907E-2</v>
      </c>
      <c r="I29" s="43">
        <f t="shared" si="2"/>
        <v>4.5512985343275907E-2</v>
      </c>
      <c r="J29" s="43">
        <f t="shared" si="2"/>
        <v>2.2885060426844947E-2</v>
      </c>
      <c r="K29" s="43">
        <f t="shared" si="2"/>
        <v>2.6999228593468757E-2</v>
      </c>
      <c r="L29" s="43">
        <f t="shared" si="2"/>
        <v>2.6999228593468757E-2</v>
      </c>
      <c r="M29" s="43">
        <f t="shared" si="2"/>
        <v>2.6999228593468757E-2</v>
      </c>
    </row>
    <row r="30" spans="1:44" x14ac:dyDescent="0.3">
      <c r="B30">
        <f>ROUND(B29*81,0)</f>
        <v>7</v>
      </c>
      <c r="C30">
        <f t="shared" ref="C30:M30" si="3">ROUND(C29*81,0)</f>
        <v>11</v>
      </c>
      <c r="D30">
        <f t="shared" si="3"/>
        <v>21</v>
      </c>
      <c r="E30">
        <f t="shared" si="3"/>
        <v>9</v>
      </c>
      <c r="F30">
        <f t="shared" si="3"/>
        <v>8</v>
      </c>
      <c r="G30">
        <f t="shared" si="3"/>
        <v>9</v>
      </c>
      <c r="H30">
        <f t="shared" si="3"/>
        <v>4</v>
      </c>
      <c r="I30">
        <f t="shared" si="3"/>
        <v>4</v>
      </c>
      <c r="J30">
        <f t="shared" si="3"/>
        <v>2</v>
      </c>
      <c r="K30">
        <f t="shared" si="3"/>
        <v>2</v>
      </c>
      <c r="L30">
        <f t="shared" si="3"/>
        <v>2</v>
      </c>
      <c r="M30">
        <f t="shared" si="3"/>
        <v>2</v>
      </c>
    </row>
    <row r="31" spans="1:44" x14ac:dyDescent="0.3">
      <c r="B31">
        <f>83*4*12</f>
        <v>3984</v>
      </c>
    </row>
    <row r="32" spans="1:44" x14ac:dyDescent="0.3">
      <c r="B32">
        <f>ROUND($B$31*B29,0)</f>
        <v>366</v>
      </c>
      <c r="C32">
        <f t="shared" ref="C32:M32" si="4">ROUND($B$31*C29,0)</f>
        <v>561</v>
      </c>
      <c r="D32">
        <f t="shared" si="4"/>
        <v>1011</v>
      </c>
      <c r="E32">
        <f t="shared" si="4"/>
        <v>435</v>
      </c>
      <c r="F32">
        <f t="shared" si="4"/>
        <v>412</v>
      </c>
      <c r="G32">
        <f t="shared" si="4"/>
        <v>422</v>
      </c>
      <c r="H32">
        <f t="shared" si="4"/>
        <v>181</v>
      </c>
      <c r="I32">
        <f t="shared" si="4"/>
        <v>181</v>
      </c>
      <c r="J32">
        <f t="shared" si="4"/>
        <v>91</v>
      </c>
      <c r="K32">
        <f t="shared" si="4"/>
        <v>108</v>
      </c>
      <c r="L32">
        <f t="shared" si="4"/>
        <v>108</v>
      </c>
      <c r="M32">
        <f t="shared" si="4"/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7C3A4-3CBB-4EB5-8506-90E88F919749}">
  <dimension ref="A1:Q95"/>
  <sheetViews>
    <sheetView workbookViewId="0">
      <pane xSplit="2" ySplit="1" topLeftCell="I2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RowHeight="14.4" x14ac:dyDescent="0.3"/>
  <cols>
    <col min="1" max="1" width="5" style="11" bestFit="1" customWidth="1"/>
    <col min="2" max="2" width="22.77734375" style="11" bestFit="1" customWidth="1"/>
    <col min="3" max="3" width="23" style="11" bestFit="1" customWidth="1"/>
    <col min="4" max="4" width="25.77734375" style="11" bestFit="1" customWidth="1"/>
    <col min="5" max="5" width="26.77734375" style="11" bestFit="1" customWidth="1"/>
    <col min="6" max="6" width="28.88671875" style="11" bestFit="1" customWidth="1"/>
    <col min="7" max="7" width="13.5546875" style="11" bestFit="1" customWidth="1"/>
    <col min="8" max="8" width="19.44140625" style="11" bestFit="1" customWidth="1"/>
    <col min="9" max="9" width="8.88671875" style="11"/>
    <col min="10" max="10" width="5" style="11" bestFit="1" customWidth="1"/>
    <col min="11" max="11" width="22.77734375" style="11" bestFit="1" customWidth="1"/>
    <col min="12" max="12" width="23" style="11" bestFit="1" customWidth="1"/>
    <col min="13" max="13" width="25.77734375" style="11" bestFit="1" customWidth="1"/>
    <col min="14" max="14" width="26.77734375" style="11" bestFit="1" customWidth="1"/>
    <col min="15" max="15" width="28.88671875" style="11" bestFit="1" customWidth="1"/>
    <col min="16" max="16" width="13.5546875" style="11" bestFit="1" customWidth="1"/>
    <col min="17" max="17" width="19.44140625" style="11" bestFit="1" customWidth="1"/>
    <col min="18" max="16384" width="8.88671875" style="11"/>
  </cols>
  <sheetData>
    <row r="1" spans="1:17" ht="15" thickBot="1" x14ac:dyDescent="0.35">
      <c r="A1" s="2" t="s">
        <v>280</v>
      </c>
      <c r="B1" s="2" t="s">
        <v>281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J1" s="12" t="s">
        <v>267</v>
      </c>
      <c r="K1" s="12" t="s">
        <v>0</v>
      </c>
      <c r="L1" s="12" t="s">
        <v>261</v>
      </c>
      <c r="M1" s="12" t="s">
        <v>262</v>
      </c>
      <c r="N1" s="12" t="s">
        <v>263</v>
      </c>
      <c r="O1" s="12" t="s">
        <v>264</v>
      </c>
      <c r="P1" s="12" t="s">
        <v>265</v>
      </c>
      <c r="Q1" s="12" t="s">
        <v>266</v>
      </c>
    </row>
    <row r="2" spans="1:17" x14ac:dyDescent="0.3">
      <c r="A2" s="1">
        <v>2021</v>
      </c>
      <c r="B2" s="9" t="s">
        <v>17</v>
      </c>
      <c r="C2" s="9">
        <v>81</v>
      </c>
      <c r="D2" s="9">
        <v>832</v>
      </c>
      <c r="E2" s="9">
        <v>256</v>
      </c>
      <c r="F2" s="9">
        <v>3889</v>
      </c>
      <c r="G2" s="9">
        <v>37</v>
      </c>
      <c r="H2" s="22">
        <f t="shared" ref="H2:H33" si="0">IF(E2&gt;C2,1,IF(C2=0,IF(ISBLANK(C2),"",0),E2/C2))</f>
        <v>1</v>
      </c>
      <c r="J2" s="1">
        <v>2021</v>
      </c>
      <c r="K2" s="9" t="s">
        <v>17</v>
      </c>
      <c r="L2" s="1">
        <f>SUMIFS(C:C, $A:$A, "&lt;="&amp;$A2, $B:$B, $B2)</f>
        <v>81</v>
      </c>
      <c r="M2" s="1">
        <f>SUMIFS(D:D, $A:$A, "&lt;="&amp;$A2, $B:$B, $B2)</f>
        <v>832</v>
      </c>
      <c r="N2" s="1">
        <f>SUMIFS(E:E, $A:$A, "&lt;="&amp;$A2, $B:$B, $B2)</f>
        <v>256</v>
      </c>
      <c r="O2" s="1">
        <f>SUMIFS(F:F, $A:$A, "&lt;="&amp;$A2, $B:$B, $B2)</f>
        <v>3889</v>
      </c>
      <c r="P2" s="1">
        <f>SUMIFS(G:G, $A:$A, "&lt;="&amp;$A2, $B:$B, $B2)</f>
        <v>37</v>
      </c>
      <c r="Q2" s="22">
        <f>IF(N2&gt;L2,1,IF(L2=0,IF(ISBLANK(L2),"",0),N2/L2))</f>
        <v>1</v>
      </c>
    </row>
    <row r="3" spans="1:17" x14ac:dyDescent="0.3">
      <c r="A3" s="1">
        <v>2021</v>
      </c>
      <c r="B3" s="9" t="s">
        <v>13</v>
      </c>
      <c r="C3" s="9">
        <v>26</v>
      </c>
      <c r="D3" s="9">
        <v>1402</v>
      </c>
      <c r="E3" s="9">
        <v>27</v>
      </c>
      <c r="F3" s="9">
        <v>1943</v>
      </c>
      <c r="G3" s="9">
        <v>257</v>
      </c>
      <c r="H3" s="22">
        <f t="shared" si="0"/>
        <v>1</v>
      </c>
      <c r="J3" s="1">
        <v>2021</v>
      </c>
      <c r="K3" s="9" t="s">
        <v>13</v>
      </c>
      <c r="L3" s="1">
        <f t="shared" ref="L3:L34" si="1">SUMIFS(C:C, $A:$A, "&lt;="&amp;$A3, $B:$B, $B3)</f>
        <v>26</v>
      </c>
      <c r="M3" s="1">
        <f t="shared" ref="M3:M66" si="2">SUMIFS(D:D, $A:$A, "&lt;="&amp;$A3, $B:$B, $B3)</f>
        <v>1402</v>
      </c>
      <c r="N3" s="1">
        <f t="shared" ref="N3:N66" si="3">SUMIFS(E:E, $A:$A, "&lt;="&amp;$A3, $B:$B, $B3)</f>
        <v>27</v>
      </c>
      <c r="O3" s="1">
        <f t="shared" ref="O3:O66" si="4">SUMIFS(F:F, $A:$A, "&lt;="&amp;$A3, $B:$B, $B3)</f>
        <v>1943</v>
      </c>
      <c r="P3" s="1">
        <f t="shared" ref="P3:P66" si="5">SUMIFS(G:G, $A:$A, "&lt;="&amp;$A3, $B:$B, $B3)</f>
        <v>257</v>
      </c>
      <c r="Q3" s="22">
        <f t="shared" ref="Q3:Q66" si="6">IF(N3&gt;L3,1,IF(L3=0,IF(ISBLANK(L3),"",0),N3/L3))</f>
        <v>1</v>
      </c>
    </row>
    <row r="4" spans="1:17" x14ac:dyDescent="0.3">
      <c r="A4" s="1">
        <v>2021</v>
      </c>
      <c r="B4" s="9" t="s">
        <v>15</v>
      </c>
      <c r="C4" s="9">
        <v>121</v>
      </c>
      <c r="D4" s="9">
        <v>6180</v>
      </c>
      <c r="E4" s="9">
        <v>0</v>
      </c>
      <c r="F4" s="9">
        <v>0</v>
      </c>
      <c r="G4" s="9">
        <v>84</v>
      </c>
      <c r="H4" s="22">
        <f t="shared" si="0"/>
        <v>0</v>
      </c>
      <c r="J4" s="1">
        <v>2021</v>
      </c>
      <c r="K4" s="9" t="s">
        <v>15</v>
      </c>
      <c r="L4" s="1">
        <f t="shared" si="1"/>
        <v>121</v>
      </c>
      <c r="M4" s="1">
        <f t="shared" si="2"/>
        <v>6180</v>
      </c>
      <c r="N4" s="1">
        <f t="shared" si="3"/>
        <v>0</v>
      </c>
      <c r="O4" s="1">
        <f t="shared" si="4"/>
        <v>0</v>
      </c>
      <c r="P4" s="1">
        <f t="shared" si="5"/>
        <v>84</v>
      </c>
      <c r="Q4" s="22">
        <f t="shared" si="6"/>
        <v>0</v>
      </c>
    </row>
    <row r="5" spans="1:17" x14ac:dyDescent="0.3">
      <c r="A5" s="1">
        <v>2021</v>
      </c>
      <c r="B5" s="9" t="s">
        <v>1</v>
      </c>
      <c r="C5" s="9">
        <v>0</v>
      </c>
      <c r="D5" s="9">
        <v>0</v>
      </c>
      <c r="E5" s="9">
        <v>6</v>
      </c>
      <c r="F5" s="9">
        <v>227</v>
      </c>
      <c r="G5" s="9">
        <v>207</v>
      </c>
      <c r="H5" s="22">
        <f t="shared" si="0"/>
        <v>1</v>
      </c>
      <c r="J5" s="1">
        <v>2021</v>
      </c>
      <c r="K5" s="9" t="s">
        <v>1</v>
      </c>
      <c r="L5" s="1">
        <f t="shared" si="1"/>
        <v>0</v>
      </c>
      <c r="M5" s="1">
        <f t="shared" si="2"/>
        <v>0</v>
      </c>
      <c r="N5" s="1">
        <f t="shared" si="3"/>
        <v>6</v>
      </c>
      <c r="O5" s="1">
        <f t="shared" si="4"/>
        <v>227</v>
      </c>
      <c r="P5" s="1">
        <f t="shared" si="5"/>
        <v>207</v>
      </c>
      <c r="Q5" s="22">
        <f t="shared" si="6"/>
        <v>1</v>
      </c>
    </row>
    <row r="6" spans="1:17" x14ac:dyDescent="0.3">
      <c r="A6" s="1">
        <v>2021</v>
      </c>
      <c r="B6" s="9" t="s">
        <v>16</v>
      </c>
      <c r="C6" s="9">
        <v>4</v>
      </c>
      <c r="D6" s="9">
        <v>16</v>
      </c>
      <c r="E6" s="9">
        <v>0</v>
      </c>
      <c r="F6" s="9">
        <v>0</v>
      </c>
      <c r="G6" s="9">
        <v>0</v>
      </c>
      <c r="H6" s="22">
        <f t="shared" si="0"/>
        <v>0</v>
      </c>
      <c r="J6" s="1">
        <v>2021</v>
      </c>
      <c r="K6" s="9" t="s">
        <v>16</v>
      </c>
      <c r="L6" s="1">
        <f t="shared" si="1"/>
        <v>4</v>
      </c>
      <c r="M6" s="1">
        <f t="shared" si="2"/>
        <v>16</v>
      </c>
      <c r="N6" s="1">
        <f t="shared" si="3"/>
        <v>0</v>
      </c>
      <c r="O6" s="1">
        <f t="shared" si="4"/>
        <v>0</v>
      </c>
      <c r="P6" s="1">
        <f t="shared" si="5"/>
        <v>0</v>
      </c>
      <c r="Q6" s="22">
        <f t="shared" si="6"/>
        <v>0</v>
      </c>
    </row>
    <row r="7" spans="1:17" x14ac:dyDescent="0.3">
      <c r="A7" s="1">
        <v>2021</v>
      </c>
      <c r="B7" s="9" t="s">
        <v>73</v>
      </c>
      <c r="C7" s="9">
        <v>4</v>
      </c>
      <c r="D7" s="9">
        <v>8</v>
      </c>
      <c r="E7" s="9">
        <v>0</v>
      </c>
      <c r="F7" s="9">
        <v>0</v>
      </c>
      <c r="G7" s="9">
        <v>0</v>
      </c>
      <c r="H7" s="22">
        <f t="shared" si="0"/>
        <v>0</v>
      </c>
      <c r="J7" s="1">
        <v>2021</v>
      </c>
      <c r="K7" s="9" t="s">
        <v>73</v>
      </c>
      <c r="L7" s="1">
        <f t="shared" si="1"/>
        <v>4</v>
      </c>
      <c r="M7" s="1">
        <f t="shared" si="2"/>
        <v>8</v>
      </c>
      <c r="N7" s="1">
        <f t="shared" si="3"/>
        <v>0</v>
      </c>
      <c r="O7" s="1">
        <f t="shared" si="4"/>
        <v>0</v>
      </c>
      <c r="P7" s="1">
        <f t="shared" si="5"/>
        <v>0</v>
      </c>
      <c r="Q7" s="22">
        <f t="shared" si="6"/>
        <v>0</v>
      </c>
    </row>
    <row r="8" spans="1:17" x14ac:dyDescent="0.3">
      <c r="A8" s="1">
        <v>2021</v>
      </c>
      <c r="B8" s="9" t="s">
        <v>24</v>
      </c>
      <c r="C8" s="9"/>
      <c r="D8" s="9"/>
      <c r="E8" s="9"/>
      <c r="F8" s="9"/>
      <c r="G8" s="9"/>
      <c r="H8" s="22" t="str">
        <f t="shared" si="0"/>
        <v/>
      </c>
      <c r="J8" s="1">
        <v>2021</v>
      </c>
      <c r="K8" s="9" t="s">
        <v>24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">
        <f t="shared" si="5"/>
        <v>0</v>
      </c>
      <c r="Q8" s="22">
        <f t="shared" si="6"/>
        <v>0</v>
      </c>
    </row>
    <row r="9" spans="1:17" x14ac:dyDescent="0.3">
      <c r="A9" s="1">
        <v>2021</v>
      </c>
      <c r="B9" s="9" t="s">
        <v>11</v>
      </c>
      <c r="C9" s="9"/>
      <c r="D9" s="9"/>
      <c r="E9" s="9"/>
      <c r="F9" s="9"/>
      <c r="G9" s="9"/>
      <c r="H9" s="22" t="str">
        <f t="shared" si="0"/>
        <v/>
      </c>
      <c r="J9" s="1">
        <v>2021</v>
      </c>
      <c r="K9" s="9" t="s">
        <v>11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">
        <f t="shared" si="5"/>
        <v>0</v>
      </c>
      <c r="Q9" s="22">
        <f t="shared" si="6"/>
        <v>0</v>
      </c>
    </row>
    <row r="10" spans="1:17" x14ac:dyDescent="0.3">
      <c r="A10" s="1">
        <v>2021</v>
      </c>
      <c r="B10" s="9" t="s">
        <v>14</v>
      </c>
      <c r="C10" s="9"/>
      <c r="D10" s="9"/>
      <c r="E10" s="9"/>
      <c r="F10" s="9"/>
      <c r="G10" s="9"/>
      <c r="H10" s="22" t="str">
        <f t="shared" si="0"/>
        <v/>
      </c>
      <c r="J10" s="1">
        <v>2021</v>
      </c>
      <c r="K10" s="9" t="s">
        <v>14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">
        <f t="shared" si="5"/>
        <v>0</v>
      </c>
      <c r="Q10" s="22">
        <f t="shared" si="6"/>
        <v>0</v>
      </c>
    </row>
    <row r="11" spans="1:17" x14ac:dyDescent="0.3">
      <c r="A11" s="1">
        <v>2021</v>
      </c>
      <c r="B11" s="9" t="s">
        <v>20</v>
      </c>
      <c r="C11" s="9"/>
      <c r="D11" s="9"/>
      <c r="E11" s="9"/>
      <c r="F11" s="9"/>
      <c r="G11" s="9"/>
      <c r="H11" s="22" t="str">
        <f t="shared" si="0"/>
        <v/>
      </c>
      <c r="J11" s="1">
        <v>2021</v>
      </c>
      <c r="K11" s="9" t="s">
        <v>20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">
        <f t="shared" si="5"/>
        <v>0</v>
      </c>
      <c r="Q11" s="22">
        <f t="shared" si="6"/>
        <v>0</v>
      </c>
    </row>
    <row r="12" spans="1:17" x14ac:dyDescent="0.3">
      <c r="A12" s="1">
        <v>2021</v>
      </c>
      <c r="B12" s="9" t="s">
        <v>18</v>
      </c>
      <c r="C12" s="9"/>
      <c r="D12" s="9"/>
      <c r="E12" s="9"/>
      <c r="F12" s="9"/>
      <c r="G12" s="9"/>
      <c r="H12" s="22" t="str">
        <f t="shared" si="0"/>
        <v/>
      </c>
      <c r="J12" s="1">
        <v>2021</v>
      </c>
      <c r="K12" s="9" t="s">
        <v>18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">
        <f t="shared" si="5"/>
        <v>0</v>
      </c>
      <c r="Q12" s="22">
        <f t="shared" si="6"/>
        <v>0</v>
      </c>
    </row>
    <row r="13" spans="1:17" x14ac:dyDescent="0.3">
      <c r="A13" s="1">
        <v>2021</v>
      </c>
      <c r="B13" s="9" t="s">
        <v>12</v>
      </c>
      <c r="C13" s="9"/>
      <c r="D13" s="9"/>
      <c r="E13" s="9"/>
      <c r="F13" s="9"/>
      <c r="G13" s="9"/>
      <c r="H13" s="22" t="str">
        <f t="shared" si="0"/>
        <v/>
      </c>
      <c r="J13" s="1">
        <v>2021</v>
      </c>
      <c r="K13" s="9" t="s">
        <v>12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">
        <f t="shared" si="5"/>
        <v>0</v>
      </c>
      <c r="Q13" s="22">
        <f t="shared" si="6"/>
        <v>0</v>
      </c>
    </row>
    <row r="14" spans="1:17" x14ac:dyDescent="0.3">
      <c r="A14" s="1">
        <v>2021</v>
      </c>
      <c r="B14" s="9" t="s">
        <v>2</v>
      </c>
      <c r="C14" s="9"/>
      <c r="D14" s="9"/>
      <c r="E14" s="9"/>
      <c r="F14" s="9"/>
      <c r="G14" s="9"/>
      <c r="H14" s="22" t="str">
        <f t="shared" si="0"/>
        <v/>
      </c>
      <c r="J14" s="1">
        <v>2021</v>
      </c>
      <c r="K14" s="9" t="s">
        <v>2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">
        <f t="shared" si="5"/>
        <v>0</v>
      </c>
      <c r="Q14" s="22">
        <f t="shared" si="6"/>
        <v>0</v>
      </c>
    </row>
    <row r="15" spans="1:17" x14ac:dyDescent="0.3">
      <c r="A15" s="1">
        <v>2021</v>
      </c>
      <c r="B15" s="9" t="s">
        <v>22</v>
      </c>
      <c r="C15" s="9"/>
      <c r="D15" s="9"/>
      <c r="E15" s="9"/>
      <c r="F15" s="9"/>
      <c r="G15" s="9"/>
      <c r="H15" s="22" t="str">
        <f t="shared" si="0"/>
        <v/>
      </c>
      <c r="J15" s="1">
        <v>2021</v>
      </c>
      <c r="K15" s="9" t="s">
        <v>22</v>
      </c>
      <c r="L15" s="1">
        <f t="shared" si="1"/>
        <v>0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">
        <f t="shared" si="5"/>
        <v>0</v>
      </c>
      <c r="Q15" s="22">
        <f t="shared" si="6"/>
        <v>0</v>
      </c>
    </row>
    <row r="16" spans="1:17" x14ac:dyDescent="0.3">
      <c r="A16" s="1">
        <v>2021</v>
      </c>
      <c r="B16" s="9" t="s">
        <v>23</v>
      </c>
      <c r="C16" s="9"/>
      <c r="D16" s="9"/>
      <c r="E16" s="9"/>
      <c r="F16" s="9"/>
      <c r="G16" s="9"/>
      <c r="H16" s="22" t="str">
        <f t="shared" si="0"/>
        <v/>
      </c>
      <c r="J16" s="1">
        <v>2021</v>
      </c>
      <c r="K16" s="9" t="s">
        <v>23</v>
      </c>
      <c r="L16" s="1">
        <f t="shared" si="1"/>
        <v>0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">
        <f t="shared" si="5"/>
        <v>0</v>
      </c>
      <c r="Q16" s="22">
        <f t="shared" si="6"/>
        <v>0</v>
      </c>
    </row>
    <row r="17" spans="1:17" x14ac:dyDescent="0.3">
      <c r="A17" s="1">
        <v>2021</v>
      </c>
      <c r="B17" s="9" t="s">
        <v>3</v>
      </c>
      <c r="C17" s="9"/>
      <c r="D17" s="9"/>
      <c r="E17" s="9"/>
      <c r="F17" s="9"/>
      <c r="G17" s="9"/>
      <c r="H17" s="22" t="str">
        <f t="shared" si="0"/>
        <v/>
      </c>
      <c r="J17" s="1">
        <v>2021</v>
      </c>
      <c r="K17" s="9" t="s">
        <v>3</v>
      </c>
      <c r="L17" s="1">
        <f t="shared" si="1"/>
        <v>0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">
        <f t="shared" si="5"/>
        <v>0</v>
      </c>
      <c r="Q17" s="22">
        <f t="shared" si="6"/>
        <v>0</v>
      </c>
    </row>
    <row r="18" spans="1:17" x14ac:dyDescent="0.3">
      <c r="A18" s="1">
        <v>2021</v>
      </c>
      <c r="B18" s="9" t="s">
        <v>19</v>
      </c>
      <c r="C18" s="9">
        <v>305</v>
      </c>
      <c r="D18" s="9">
        <v>6890</v>
      </c>
      <c r="E18" s="9">
        <v>0</v>
      </c>
      <c r="F18" s="9">
        <v>0</v>
      </c>
      <c r="G18" s="9">
        <v>126</v>
      </c>
      <c r="H18" s="22">
        <f t="shared" si="0"/>
        <v>0</v>
      </c>
      <c r="J18" s="1">
        <v>2021</v>
      </c>
      <c r="K18" s="9" t="s">
        <v>19</v>
      </c>
      <c r="L18" s="1">
        <f t="shared" si="1"/>
        <v>305</v>
      </c>
      <c r="M18" s="1">
        <f t="shared" si="2"/>
        <v>6890</v>
      </c>
      <c r="N18" s="1">
        <f t="shared" si="3"/>
        <v>0</v>
      </c>
      <c r="O18" s="1">
        <f t="shared" si="4"/>
        <v>0</v>
      </c>
      <c r="P18" s="1">
        <f t="shared" si="5"/>
        <v>126</v>
      </c>
      <c r="Q18" s="22">
        <f t="shared" si="6"/>
        <v>0</v>
      </c>
    </row>
    <row r="19" spans="1:17" x14ac:dyDescent="0.3">
      <c r="A19" s="1">
        <v>2021</v>
      </c>
      <c r="B19" s="9" t="s">
        <v>4</v>
      </c>
      <c r="C19" s="9"/>
      <c r="D19" s="9"/>
      <c r="E19" s="9"/>
      <c r="F19" s="9"/>
      <c r="G19" s="9"/>
      <c r="H19" s="22" t="str">
        <f t="shared" si="0"/>
        <v/>
      </c>
      <c r="J19" s="1">
        <v>2021</v>
      </c>
      <c r="K19" s="9" t="s">
        <v>4</v>
      </c>
      <c r="L19" s="1">
        <f t="shared" si="1"/>
        <v>0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">
        <f t="shared" si="5"/>
        <v>0</v>
      </c>
      <c r="Q19" s="22">
        <f t="shared" si="6"/>
        <v>0</v>
      </c>
    </row>
    <row r="20" spans="1:17" x14ac:dyDescent="0.3">
      <c r="A20" s="1">
        <v>2021</v>
      </c>
      <c r="B20" s="9" t="s">
        <v>21</v>
      </c>
      <c r="C20" s="9"/>
      <c r="D20" s="9"/>
      <c r="E20" s="9"/>
      <c r="F20" s="9"/>
      <c r="G20" s="9"/>
      <c r="H20" s="22" t="str">
        <f t="shared" si="0"/>
        <v/>
      </c>
      <c r="J20" s="1">
        <v>2021</v>
      </c>
      <c r="K20" s="9" t="s">
        <v>21</v>
      </c>
      <c r="L20" s="1">
        <f t="shared" si="1"/>
        <v>0</v>
      </c>
      <c r="M20" s="1">
        <f t="shared" si="2"/>
        <v>0</v>
      </c>
      <c r="N20" s="1">
        <f t="shared" si="3"/>
        <v>0</v>
      </c>
      <c r="O20" s="1">
        <f t="shared" si="4"/>
        <v>0</v>
      </c>
      <c r="P20" s="1">
        <f t="shared" si="5"/>
        <v>0</v>
      </c>
      <c r="Q20" s="22">
        <f t="shared" si="6"/>
        <v>0</v>
      </c>
    </row>
    <row r="21" spans="1:17" x14ac:dyDescent="0.3">
      <c r="A21" s="1">
        <v>2021</v>
      </c>
      <c r="B21" s="9" t="s">
        <v>10</v>
      </c>
      <c r="C21" s="9"/>
      <c r="D21" s="9"/>
      <c r="E21" s="9"/>
      <c r="F21" s="9"/>
      <c r="G21" s="9"/>
      <c r="H21" s="22" t="str">
        <f t="shared" si="0"/>
        <v/>
      </c>
      <c r="J21" s="1">
        <v>2021</v>
      </c>
      <c r="K21" s="9" t="s">
        <v>10</v>
      </c>
      <c r="L21" s="1">
        <f t="shared" si="1"/>
        <v>0</v>
      </c>
      <c r="M21" s="1">
        <f t="shared" si="2"/>
        <v>0</v>
      </c>
      <c r="N21" s="1">
        <f t="shared" si="3"/>
        <v>0</v>
      </c>
      <c r="O21" s="1">
        <f t="shared" si="4"/>
        <v>0</v>
      </c>
      <c r="P21" s="1">
        <f t="shared" si="5"/>
        <v>0</v>
      </c>
      <c r="Q21" s="22">
        <f t="shared" si="6"/>
        <v>0</v>
      </c>
    </row>
    <row r="22" spans="1:17" x14ac:dyDescent="0.3">
      <c r="A22" s="1">
        <v>2021</v>
      </c>
      <c r="B22" s="9" t="s">
        <v>38</v>
      </c>
      <c r="C22" s="9"/>
      <c r="D22" s="9"/>
      <c r="E22" s="9"/>
      <c r="F22" s="9"/>
      <c r="G22" s="9"/>
      <c r="H22" s="22" t="str">
        <f t="shared" si="0"/>
        <v/>
      </c>
      <c r="J22" s="1">
        <v>2021</v>
      </c>
      <c r="K22" s="9" t="s">
        <v>38</v>
      </c>
      <c r="L22" s="1">
        <f t="shared" si="1"/>
        <v>0</v>
      </c>
      <c r="M22" s="1">
        <f t="shared" si="2"/>
        <v>0</v>
      </c>
      <c r="N22" s="1">
        <f t="shared" si="3"/>
        <v>0</v>
      </c>
      <c r="O22" s="1">
        <f t="shared" si="4"/>
        <v>0</v>
      </c>
      <c r="P22" s="1">
        <f t="shared" si="5"/>
        <v>0</v>
      </c>
      <c r="Q22" s="22">
        <f t="shared" si="6"/>
        <v>0</v>
      </c>
    </row>
    <row r="23" spans="1:17" x14ac:dyDescent="0.3">
      <c r="A23" s="1">
        <v>2021</v>
      </c>
      <c r="B23" s="9" t="s">
        <v>48</v>
      </c>
      <c r="C23" s="9"/>
      <c r="D23" s="9"/>
      <c r="E23" s="9"/>
      <c r="F23" s="9"/>
      <c r="G23" s="9"/>
      <c r="H23" s="22" t="str">
        <f t="shared" si="0"/>
        <v/>
      </c>
      <c r="J23" s="1">
        <v>2021</v>
      </c>
      <c r="K23" s="9" t="s">
        <v>48</v>
      </c>
      <c r="L23" s="1">
        <f t="shared" si="1"/>
        <v>0</v>
      </c>
      <c r="M23" s="1">
        <f t="shared" si="2"/>
        <v>0</v>
      </c>
      <c r="N23" s="1">
        <f t="shared" si="3"/>
        <v>0</v>
      </c>
      <c r="O23" s="1">
        <f t="shared" si="4"/>
        <v>0</v>
      </c>
      <c r="P23" s="1">
        <f t="shared" si="5"/>
        <v>0</v>
      </c>
      <c r="Q23" s="22">
        <f t="shared" si="6"/>
        <v>0</v>
      </c>
    </row>
    <row r="24" spans="1:17" x14ac:dyDescent="0.3">
      <c r="A24" s="1">
        <v>2021</v>
      </c>
      <c r="B24" s="9" t="s">
        <v>47</v>
      </c>
      <c r="C24" s="9"/>
      <c r="D24" s="9"/>
      <c r="E24" s="9"/>
      <c r="F24" s="9"/>
      <c r="G24" s="9"/>
      <c r="H24" s="22" t="str">
        <f t="shared" si="0"/>
        <v/>
      </c>
      <c r="J24" s="1">
        <v>2021</v>
      </c>
      <c r="K24" s="9" t="s">
        <v>47</v>
      </c>
      <c r="L24" s="1">
        <f t="shared" si="1"/>
        <v>0</v>
      </c>
      <c r="M24" s="1">
        <f t="shared" si="2"/>
        <v>0</v>
      </c>
      <c r="N24" s="1">
        <f t="shared" si="3"/>
        <v>0</v>
      </c>
      <c r="O24" s="1">
        <f t="shared" si="4"/>
        <v>0</v>
      </c>
      <c r="P24" s="1">
        <f t="shared" si="5"/>
        <v>0</v>
      </c>
      <c r="Q24" s="22">
        <f t="shared" si="6"/>
        <v>0</v>
      </c>
    </row>
    <row r="25" spans="1:17" x14ac:dyDescent="0.3">
      <c r="A25" s="1">
        <v>2022</v>
      </c>
      <c r="B25" s="9" t="s">
        <v>17</v>
      </c>
      <c r="C25" s="9">
        <v>0</v>
      </c>
      <c r="D25" s="9">
        <v>0</v>
      </c>
      <c r="E25" s="9">
        <v>2</v>
      </c>
      <c r="F25" s="9">
        <v>12062</v>
      </c>
      <c r="G25" s="9">
        <v>11</v>
      </c>
      <c r="H25" s="22">
        <f t="shared" si="0"/>
        <v>1</v>
      </c>
      <c r="J25" s="1">
        <v>2022</v>
      </c>
      <c r="K25" s="9" t="s">
        <v>17</v>
      </c>
      <c r="L25" s="1">
        <f t="shared" si="1"/>
        <v>81</v>
      </c>
      <c r="M25" s="1">
        <f t="shared" si="2"/>
        <v>832</v>
      </c>
      <c r="N25" s="1">
        <f t="shared" si="3"/>
        <v>258</v>
      </c>
      <c r="O25" s="1">
        <f t="shared" si="4"/>
        <v>15951</v>
      </c>
      <c r="P25" s="1">
        <f t="shared" si="5"/>
        <v>48</v>
      </c>
      <c r="Q25" s="22">
        <f t="shared" si="6"/>
        <v>1</v>
      </c>
    </row>
    <row r="26" spans="1:17" x14ac:dyDescent="0.3">
      <c r="A26" s="1">
        <v>2022</v>
      </c>
      <c r="B26" s="9" t="s">
        <v>13</v>
      </c>
      <c r="C26" s="9">
        <v>0</v>
      </c>
      <c r="D26" s="9">
        <v>0</v>
      </c>
      <c r="E26" s="9">
        <v>3</v>
      </c>
      <c r="F26" s="9">
        <v>1261</v>
      </c>
      <c r="G26" s="9">
        <v>23</v>
      </c>
      <c r="H26" s="22">
        <f t="shared" si="0"/>
        <v>1</v>
      </c>
      <c r="J26" s="1">
        <v>2022</v>
      </c>
      <c r="K26" s="9" t="s">
        <v>13</v>
      </c>
      <c r="L26" s="1">
        <f t="shared" si="1"/>
        <v>26</v>
      </c>
      <c r="M26" s="1">
        <f t="shared" si="2"/>
        <v>1402</v>
      </c>
      <c r="N26" s="1">
        <f t="shared" si="3"/>
        <v>30</v>
      </c>
      <c r="O26" s="1">
        <f t="shared" si="4"/>
        <v>3204</v>
      </c>
      <c r="P26" s="1">
        <f t="shared" si="5"/>
        <v>280</v>
      </c>
      <c r="Q26" s="22">
        <f t="shared" si="6"/>
        <v>1</v>
      </c>
    </row>
    <row r="27" spans="1:17" x14ac:dyDescent="0.3">
      <c r="A27" s="1">
        <v>2022</v>
      </c>
      <c r="B27" s="9" t="s">
        <v>15</v>
      </c>
      <c r="C27" s="9">
        <v>248</v>
      </c>
      <c r="D27" s="9">
        <v>1320</v>
      </c>
      <c r="E27" s="9">
        <v>176</v>
      </c>
      <c r="F27" s="9">
        <v>3920</v>
      </c>
      <c r="G27" s="9">
        <v>33</v>
      </c>
      <c r="H27" s="22">
        <f t="shared" si="0"/>
        <v>0.70967741935483875</v>
      </c>
      <c r="J27" s="1">
        <v>2022</v>
      </c>
      <c r="K27" s="9" t="s">
        <v>15</v>
      </c>
      <c r="L27" s="1">
        <f t="shared" si="1"/>
        <v>369</v>
      </c>
      <c r="M27" s="1">
        <f t="shared" si="2"/>
        <v>7500</v>
      </c>
      <c r="N27" s="1">
        <f t="shared" si="3"/>
        <v>176</v>
      </c>
      <c r="O27" s="1">
        <f t="shared" si="4"/>
        <v>3920</v>
      </c>
      <c r="P27" s="1">
        <f t="shared" si="5"/>
        <v>117</v>
      </c>
      <c r="Q27" s="22">
        <f t="shared" si="6"/>
        <v>0.47696476964769646</v>
      </c>
    </row>
    <row r="28" spans="1:17" x14ac:dyDescent="0.3">
      <c r="A28" s="1">
        <v>2022</v>
      </c>
      <c r="B28" s="9" t="s">
        <v>1</v>
      </c>
      <c r="C28" s="9">
        <v>0</v>
      </c>
      <c r="D28" s="9">
        <v>0</v>
      </c>
      <c r="E28" s="9">
        <v>0</v>
      </c>
      <c r="F28" s="9">
        <v>66</v>
      </c>
      <c r="G28" s="9">
        <v>0</v>
      </c>
      <c r="H28" s="22">
        <f t="shared" si="0"/>
        <v>0</v>
      </c>
      <c r="J28" s="1">
        <v>2022</v>
      </c>
      <c r="K28" s="9" t="s">
        <v>1</v>
      </c>
      <c r="L28" s="1">
        <f t="shared" si="1"/>
        <v>0</v>
      </c>
      <c r="M28" s="1">
        <f t="shared" si="2"/>
        <v>0</v>
      </c>
      <c r="N28" s="1">
        <f t="shared" si="3"/>
        <v>6</v>
      </c>
      <c r="O28" s="1">
        <f t="shared" si="4"/>
        <v>293</v>
      </c>
      <c r="P28" s="1">
        <f t="shared" si="5"/>
        <v>207</v>
      </c>
      <c r="Q28" s="22">
        <f t="shared" si="6"/>
        <v>1</v>
      </c>
    </row>
    <row r="29" spans="1:17" x14ac:dyDescent="0.3">
      <c r="A29" s="1">
        <v>2022</v>
      </c>
      <c r="B29" s="9" t="s">
        <v>16</v>
      </c>
      <c r="C29" s="9">
        <v>315</v>
      </c>
      <c r="D29" s="9">
        <v>1469</v>
      </c>
      <c r="E29" s="9">
        <v>334</v>
      </c>
      <c r="F29" s="9">
        <v>8046</v>
      </c>
      <c r="G29" s="9">
        <v>107</v>
      </c>
      <c r="H29" s="22">
        <f t="shared" si="0"/>
        <v>1</v>
      </c>
      <c r="J29" s="1">
        <v>2022</v>
      </c>
      <c r="K29" s="9" t="s">
        <v>16</v>
      </c>
      <c r="L29" s="1">
        <f t="shared" si="1"/>
        <v>319</v>
      </c>
      <c r="M29" s="1">
        <f t="shared" si="2"/>
        <v>1485</v>
      </c>
      <c r="N29" s="1">
        <f t="shared" si="3"/>
        <v>334</v>
      </c>
      <c r="O29" s="1">
        <f t="shared" si="4"/>
        <v>8046</v>
      </c>
      <c r="P29" s="1">
        <f t="shared" si="5"/>
        <v>107</v>
      </c>
      <c r="Q29" s="22">
        <f t="shared" si="6"/>
        <v>1</v>
      </c>
    </row>
    <row r="30" spans="1:17" x14ac:dyDescent="0.3">
      <c r="A30" s="1">
        <v>2022</v>
      </c>
      <c r="B30" s="9" t="s">
        <v>73</v>
      </c>
      <c r="C30" s="9">
        <v>101</v>
      </c>
      <c r="D30" s="9">
        <v>3043</v>
      </c>
      <c r="E30" s="9">
        <v>0</v>
      </c>
      <c r="F30" s="9">
        <v>0</v>
      </c>
      <c r="G30" s="9">
        <v>202</v>
      </c>
      <c r="H30" s="22">
        <f t="shared" si="0"/>
        <v>0</v>
      </c>
      <c r="J30" s="1">
        <v>2022</v>
      </c>
      <c r="K30" s="9" t="s">
        <v>73</v>
      </c>
      <c r="L30" s="1">
        <f t="shared" si="1"/>
        <v>105</v>
      </c>
      <c r="M30" s="1">
        <f t="shared" si="2"/>
        <v>3051</v>
      </c>
      <c r="N30" s="1">
        <f t="shared" si="3"/>
        <v>0</v>
      </c>
      <c r="O30" s="1">
        <f t="shared" si="4"/>
        <v>0</v>
      </c>
      <c r="P30" s="1">
        <f t="shared" si="5"/>
        <v>202</v>
      </c>
      <c r="Q30" s="22">
        <f t="shared" si="6"/>
        <v>0</v>
      </c>
    </row>
    <row r="31" spans="1:17" x14ac:dyDescent="0.3">
      <c r="A31" s="1">
        <v>2022</v>
      </c>
      <c r="B31" s="9" t="s">
        <v>24</v>
      </c>
      <c r="C31" s="9">
        <v>226</v>
      </c>
      <c r="D31" s="9">
        <v>1328</v>
      </c>
      <c r="E31" s="9">
        <v>0</v>
      </c>
      <c r="F31" s="9">
        <v>0</v>
      </c>
      <c r="G31" s="9">
        <v>97</v>
      </c>
      <c r="H31" s="22">
        <f t="shared" si="0"/>
        <v>0</v>
      </c>
      <c r="J31" s="1">
        <v>2022</v>
      </c>
      <c r="K31" s="9" t="s">
        <v>24</v>
      </c>
      <c r="L31" s="1">
        <f t="shared" si="1"/>
        <v>226</v>
      </c>
      <c r="M31" s="1">
        <f t="shared" si="2"/>
        <v>1328</v>
      </c>
      <c r="N31" s="1">
        <f t="shared" si="3"/>
        <v>0</v>
      </c>
      <c r="O31" s="1">
        <f t="shared" si="4"/>
        <v>0</v>
      </c>
      <c r="P31" s="1">
        <f t="shared" si="5"/>
        <v>97</v>
      </c>
      <c r="Q31" s="22">
        <f t="shared" si="6"/>
        <v>0</v>
      </c>
    </row>
    <row r="32" spans="1:17" x14ac:dyDescent="0.3">
      <c r="A32" s="1">
        <v>2022</v>
      </c>
      <c r="B32" s="9" t="s">
        <v>11</v>
      </c>
      <c r="C32" s="9">
        <v>259</v>
      </c>
      <c r="D32" s="9">
        <v>2016</v>
      </c>
      <c r="E32" s="9">
        <v>259</v>
      </c>
      <c r="F32" s="9">
        <v>247</v>
      </c>
      <c r="G32" s="9">
        <v>158</v>
      </c>
      <c r="H32" s="22">
        <f t="shared" si="0"/>
        <v>1</v>
      </c>
      <c r="J32" s="1">
        <v>2022</v>
      </c>
      <c r="K32" s="9" t="s">
        <v>11</v>
      </c>
      <c r="L32" s="1">
        <f t="shared" si="1"/>
        <v>259</v>
      </c>
      <c r="M32" s="1">
        <f t="shared" si="2"/>
        <v>2016</v>
      </c>
      <c r="N32" s="1">
        <f t="shared" si="3"/>
        <v>259</v>
      </c>
      <c r="O32" s="1">
        <f t="shared" si="4"/>
        <v>247</v>
      </c>
      <c r="P32" s="1">
        <f t="shared" si="5"/>
        <v>158</v>
      </c>
      <c r="Q32" s="22">
        <f t="shared" si="6"/>
        <v>1</v>
      </c>
    </row>
    <row r="33" spans="1:17" x14ac:dyDescent="0.3">
      <c r="A33" s="1">
        <v>2022</v>
      </c>
      <c r="B33" s="9" t="s">
        <v>14</v>
      </c>
      <c r="C33" s="9">
        <v>591</v>
      </c>
      <c r="D33" s="9">
        <v>591</v>
      </c>
      <c r="E33" s="9">
        <v>0</v>
      </c>
      <c r="F33" s="9">
        <v>0</v>
      </c>
      <c r="G33" s="9">
        <v>0</v>
      </c>
      <c r="H33" s="22">
        <f t="shared" si="0"/>
        <v>0</v>
      </c>
      <c r="J33" s="1">
        <v>2022</v>
      </c>
      <c r="K33" s="9" t="s">
        <v>14</v>
      </c>
      <c r="L33" s="1">
        <f t="shared" si="1"/>
        <v>591</v>
      </c>
      <c r="M33" s="1">
        <f t="shared" si="2"/>
        <v>591</v>
      </c>
      <c r="N33" s="1">
        <f t="shared" si="3"/>
        <v>0</v>
      </c>
      <c r="O33" s="1">
        <f t="shared" si="4"/>
        <v>0</v>
      </c>
      <c r="P33" s="1">
        <f t="shared" si="5"/>
        <v>0</v>
      </c>
      <c r="Q33" s="22">
        <f t="shared" si="6"/>
        <v>0</v>
      </c>
    </row>
    <row r="34" spans="1:17" x14ac:dyDescent="0.3">
      <c r="A34" s="1">
        <v>2022</v>
      </c>
      <c r="B34" s="9" t="s">
        <v>20</v>
      </c>
      <c r="C34" s="9">
        <v>55</v>
      </c>
      <c r="D34" s="9">
        <v>55</v>
      </c>
      <c r="E34" s="9">
        <v>0</v>
      </c>
      <c r="F34" s="9">
        <v>0</v>
      </c>
      <c r="G34" s="9">
        <v>9</v>
      </c>
      <c r="H34" s="22">
        <f t="shared" ref="H34:H65" si="7">IF(E34&gt;C34,1,IF(C34=0,IF(ISBLANK(C34),"",0),E34/C34))</f>
        <v>0</v>
      </c>
      <c r="J34" s="1">
        <v>2022</v>
      </c>
      <c r="K34" s="9" t="s">
        <v>20</v>
      </c>
      <c r="L34" s="1">
        <f t="shared" si="1"/>
        <v>55</v>
      </c>
      <c r="M34" s="1">
        <f t="shared" si="2"/>
        <v>55</v>
      </c>
      <c r="N34" s="1">
        <f t="shared" si="3"/>
        <v>0</v>
      </c>
      <c r="O34" s="1">
        <f t="shared" si="4"/>
        <v>0</v>
      </c>
      <c r="P34" s="1">
        <f t="shared" si="5"/>
        <v>9</v>
      </c>
      <c r="Q34" s="22">
        <f t="shared" si="6"/>
        <v>0</v>
      </c>
    </row>
    <row r="35" spans="1:17" x14ac:dyDescent="0.3">
      <c r="A35" s="1">
        <v>2022</v>
      </c>
      <c r="B35" s="9" t="s">
        <v>18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22">
        <f t="shared" si="7"/>
        <v>0</v>
      </c>
      <c r="J35" s="1">
        <v>2022</v>
      </c>
      <c r="K35" s="9" t="s">
        <v>18</v>
      </c>
      <c r="L35" s="1">
        <f t="shared" ref="L35:L66" si="8">SUMIFS(C:C, $A:$A, "&lt;="&amp;$A35, $B:$B, $B35)</f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">
        <f t="shared" si="5"/>
        <v>0</v>
      </c>
      <c r="Q35" s="22">
        <f t="shared" si="6"/>
        <v>0</v>
      </c>
    </row>
    <row r="36" spans="1:17" x14ac:dyDescent="0.3">
      <c r="A36" s="1">
        <v>2022</v>
      </c>
      <c r="B36" s="9" t="s">
        <v>12</v>
      </c>
      <c r="C36" s="9">
        <v>122</v>
      </c>
      <c r="D36" s="9">
        <v>122</v>
      </c>
      <c r="E36" s="9">
        <v>0</v>
      </c>
      <c r="F36" s="9">
        <v>0</v>
      </c>
      <c r="G36" s="9">
        <v>28</v>
      </c>
      <c r="H36" s="22">
        <f t="shared" si="7"/>
        <v>0</v>
      </c>
      <c r="J36" s="1">
        <v>2022</v>
      </c>
      <c r="K36" s="9" t="s">
        <v>12</v>
      </c>
      <c r="L36" s="1">
        <f t="shared" si="8"/>
        <v>122</v>
      </c>
      <c r="M36" s="1">
        <f t="shared" si="2"/>
        <v>122</v>
      </c>
      <c r="N36" s="1">
        <f t="shared" si="3"/>
        <v>0</v>
      </c>
      <c r="O36" s="1">
        <f t="shared" si="4"/>
        <v>0</v>
      </c>
      <c r="P36" s="1">
        <f t="shared" si="5"/>
        <v>28</v>
      </c>
      <c r="Q36" s="22">
        <f t="shared" si="6"/>
        <v>0</v>
      </c>
    </row>
    <row r="37" spans="1:17" x14ac:dyDescent="0.3">
      <c r="A37" s="1">
        <v>2022</v>
      </c>
      <c r="B37" s="9" t="s">
        <v>2</v>
      </c>
      <c r="C37" s="9"/>
      <c r="D37" s="9"/>
      <c r="E37" s="9"/>
      <c r="F37" s="9"/>
      <c r="G37" s="9"/>
      <c r="H37" s="22" t="str">
        <f t="shared" si="7"/>
        <v/>
      </c>
      <c r="J37" s="1">
        <v>2022</v>
      </c>
      <c r="K37" s="9" t="s">
        <v>2</v>
      </c>
      <c r="L37" s="1">
        <f t="shared" si="8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">
        <f t="shared" si="5"/>
        <v>0</v>
      </c>
      <c r="Q37" s="22">
        <f t="shared" si="6"/>
        <v>0</v>
      </c>
    </row>
    <row r="38" spans="1:17" x14ac:dyDescent="0.3">
      <c r="A38" s="1">
        <v>2022</v>
      </c>
      <c r="B38" s="9" t="s">
        <v>22</v>
      </c>
      <c r="C38" s="9"/>
      <c r="D38" s="9"/>
      <c r="E38" s="9"/>
      <c r="F38" s="9"/>
      <c r="G38" s="9"/>
      <c r="H38" s="22" t="str">
        <f t="shared" si="7"/>
        <v/>
      </c>
      <c r="J38" s="1">
        <v>2022</v>
      </c>
      <c r="K38" s="9" t="s">
        <v>22</v>
      </c>
      <c r="L38" s="1">
        <f t="shared" si="8"/>
        <v>0</v>
      </c>
      <c r="M38" s="1">
        <f t="shared" si="2"/>
        <v>0</v>
      </c>
      <c r="N38" s="1">
        <f t="shared" si="3"/>
        <v>0</v>
      </c>
      <c r="O38" s="1">
        <f t="shared" si="4"/>
        <v>0</v>
      </c>
      <c r="P38" s="1">
        <f t="shared" si="5"/>
        <v>0</v>
      </c>
      <c r="Q38" s="22">
        <f t="shared" si="6"/>
        <v>0</v>
      </c>
    </row>
    <row r="39" spans="1:17" x14ac:dyDescent="0.3">
      <c r="A39" s="1">
        <v>2022</v>
      </c>
      <c r="B39" s="9" t="s">
        <v>23</v>
      </c>
      <c r="C39" s="9"/>
      <c r="D39" s="9"/>
      <c r="E39" s="9"/>
      <c r="F39" s="9"/>
      <c r="G39" s="9"/>
      <c r="H39" s="22" t="str">
        <f t="shared" si="7"/>
        <v/>
      </c>
      <c r="J39" s="1">
        <v>2022</v>
      </c>
      <c r="K39" s="9" t="s">
        <v>23</v>
      </c>
      <c r="L39" s="1">
        <f t="shared" si="8"/>
        <v>0</v>
      </c>
      <c r="M39" s="1">
        <f t="shared" si="2"/>
        <v>0</v>
      </c>
      <c r="N39" s="1">
        <f t="shared" si="3"/>
        <v>0</v>
      </c>
      <c r="O39" s="1">
        <f t="shared" si="4"/>
        <v>0</v>
      </c>
      <c r="P39" s="1">
        <f t="shared" si="5"/>
        <v>0</v>
      </c>
      <c r="Q39" s="22">
        <f t="shared" si="6"/>
        <v>0</v>
      </c>
    </row>
    <row r="40" spans="1:17" x14ac:dyDescent="0.3">
      <c r="A40" s="1">
        <v>2022</v>
      </c>
      <c r="B40" s="9" t="s">
        <v>3</v>
      </c>
      <c r="C40" s="9"/>
      <c r="D40" s="9"/>
      <c r="E40" s="9"/>
      <c r="F40" s="9"/>
      <c r="G40" s="9"/>
      <c r="H40" s="22" t="str">
        <f t="shared" si="7"/>
        <v/>
      </c>
      <c r="J40" s="1">
        <v>2022</v>
      </c>
      <c r="K40" s="9" t="s">
        <v>3</v>
      </c>
      <c r="L40" s="1">
        <f t="shared" si="8"/>
        <v>0</v>
      </c>
      <c r="M40" s="1">
        <f t="shared" si="2"/>
        <v>0</v>
      </c>
      <c r="N40" s="1">
        <f t="shared" si="3"/>
        <v>0</v>
      </c>
      <c r="O40" s="1">
        <f t="shared" si="4"/>
        <v>0</v>
      </c>
      <c r="P40" s="1">
        <f t="shared" si="5"/>
        <v>0</v>
      </c>
      <c r="Q40" s="22">
        <f t="shared" si="6"/>
        <v>0</v>
      </c>
    </row>
    <row r="41" spans="1:17" x14ac:dyDescent="0.3">
      <c r="A41" s="1">
        <v>2022</v>
      </c>
      <c r="B41" s="9" t="s">
        <v>19</v>
      </c>
      <c r="C41" s="9"/>
      <c r="D41" s="9"/>
      <c r="E41" s="9"/>
      <c r="F41" s="9"/>
      <c r="G41" s="9"/>
      <c r="H41" s="22" t="str">
        <f t="shared" si="7"/>
        <v/>
      </c>
      <c r="J41" s="1">
        <v>2022</v>
      </c>
      <c r="K41" s="9" t="s">
        <v>19</v>
      </c>
      <c r="L41" s="1">
        <f t="shared" si="8"/>
        <v>305</v>
      </c>
      <c r="M41" s="1">
        <f t="shared" si="2"/>
        <v>6890</v>
      </c>
      <c r="N41" s="1">
        <f t="shared" si="3"/>
        <v>0</v>
      </c>
      <c r="O41" s="1">
        <f t="shared" si="4"/>
        <v>0</v>
      </c>
      <c r="P41" s="1">
        <f t="shared" si="5"/>
        <v>126</v>
      </c>
      <c r="Q41" s="22">
        <f t="shared" si="6"/>
        <v>0</v>
      </c>
    </row>
    <row r="42" spans="1:17" x14ac:dyDescent="0.3">
      <c r="A42" s="1">
        <v>2022</v>
      </c>
      <c r="B42" s="9" t="s">
        <v>4</v>
      </c>
      <c r="C42" s="9"/>
      <c r="D42" s="9"/>
      <c r="E42" s="9"/>
      <c r="F42" s="9"/>
      <c r="G42" s="9"/>
      <c r="H42" s="22" t="str">
        <f t="shared" si="7"/>
        <v/>
      </c>
      <c r="J42" s="1">
        <v>2022</v>
      </c>
      <c r="K42" s="9" t="s">
        <v>4</v>
      </c>
      <c r="L42" s="1">
        <f t="shared" si="8"/>
        <v>0</v>
      </c>
      <c r="M42" s="1">
        <f t="shared" si="2"/>
        <v>0</v>
      </c>
      <c r="N42" s="1">
        <f t="shared" si="3"/>
        <v>0</v>
      </c>
      <c r="O42" s="1">
        <f t="shared" si="4"/>
        <v>0</v>
      </c>
      <c r="P42" s="1">
        <f t="shared" si="5"/>
        <v>0</v>
      </c>
      <c r="Q42" s="22">
        <f t="shared" si="6"/>
        <v>0</v>
      </c>
    </row>
    <row r="43" spans="1:17" x14ac:dyDescent="0.3">
      <c r="A43" s="1">
        <v>2022</v>
      </c>
      <c r="B43" s="9" t="s">
        <v>21</v>
      </c>
      <c r="C43" s="9"/>
      <c r="D43" s="9"/>
      <c r="E43" s="9"/>
      <c r="F43" s="9"/>
      <c r="G43" s="9"/>
      <c r="H43" s="22" t="str">
        <f t="shared" si="7"/>
        <v/>
      </c>
      <c r="J43" s="1">
        <v>2022</v>
      </c>
      <c r="K43" s="9" t="s">
        <v>21</v>
      </c>
      <c r="L43" s="1">
        <f t="shared" si="8"/>
        <v>0</v>
      </c>
      <c r="M43" s="1">
        <f t="shared" si="2"/>
        <v>0</v>
      </c>
      <c r="N43" s="1">
        <f t="shared" si="3"/>
        <v>0</v>
      </c>
      <c r="O43" s="1">
        <f t="shared" si="4"/>
        <v>0</v>
      </c>
      <c r="P43" s="1">
        <f t="shared" si="5"/>
        <v>0</v>
      </c>
      <c r="Q43" s="22">
        <f t="shared" si="6"/>
        <v>0</v>
      </c>
    </row>
    <row r="44" spans="1:17" x14ac:dyDescent="0.3">
      <c r="A44" s="1">
        <v>2022</v>
      </c>
      <c r="B44" s="9" t="s">
        <v>10</v>
      </c>
      <c r="C44" s="9"/>
      <c r="D44" s="9"/>
      <c r="E44" s="9"/>
      <c r="F44" s="9"/>
      <c r="G44" s="9"/>
      <c r="H44" s="22" t="str">
        <f t="shared" si="7"/>
        <v/>
      </c>
      <c r="J44" s="1">
        <v>2022</v>
      </c>
      <c r="K44" s="9" t="s">
        <v>10</v>
      </c>
      <c r="L44" s="1">
        <f t="shared" si="8"/>
        <v>0</v>
      </c>
      <c r="M44" s="1">
        <f t="shared" si="2"/>
        <v>0</v>
      </c>
      <c r="N44" s="1">
        <f t="shared" si="3"/>
        <v>0</v>
      </c>
      <c r="O44" s="1">
        <f t="shared" si="4"/>
        <v>0</v>
      </c>
      <c r="P44" s="1">
        <f t="shared" si="5"/>
        <v>0</v>
      </c>
      <c r="Q44" s="22">
        <f t="shared" si="6"/>
        <v>0</v>
      </c>
    </row>
    <row r="45" spans="1:17" x14ac:dyDescent="0.3">
      <c r="A45" s="1">
        <v>2022</v>
      </c>
      <c r="B45" s="9" t="s">
        <v>38</v>
      </c>
      <c r="C45" s="9"/>
      <c r="D45" s="9"/>
      <c r="E45" s="9"/>
      <c r="F45" s="9"/>
      <c r="G45" s="9"/>
      <c r="H45" s="22" t="str">
        <f t="shared" si="7"/>
        <v/>
      </c>
      <c r="J45" s="1">
        <v>2022</v>
      </c>
      <c r="K45" s="9" t="s">
        <v>38</v>
      </c>
      <c r="L45" s="1">
        <f t="shared" si="8"/>
        <v>0</v>
      </c>
      <c r="M45" s="1">
        <f t="shared" si="2"/>
        <v>0</v>
      </c>
      <c r="N45" s="1">
        <f t="shared" si="3"/>
        <v>0</v>
      </c>
      <c r="O45" s="1">
        <f t="shared" si="4"/>
        <v>0</v>
      </c>
      <c r="P45" s="1">
        <f t="shared" si="5"/>
        <v>0</v>
      </c>
      <c r="Q45" s="22">
        <f t="shared" si="6"/>
        <v>0</v>
      </c>
    </row>
    <row r="46" spans="1:17" x14ac:dyDescent="0.3">
      <c r="A46" s="1">
        <v>2022</v>
      </c>
      <c r="B46" s="9" t="s">
        <v>48</v>
      </c>
      <c r="C46" s="9"/>
      <c r="D46" s="9"/>
      <c r="E46" s="9"/>
      <c r="F46" s="9"/>
      <c r="G46" s="9"/>
      <c r="H46" s="22" t="str">
        <f t="shared" si="7"/>
        <v/>
      </c>
      <c r="J46" s="1">
        <v>2022</v>
      </c>
      <c r="K46" s="9" t="s">
        <v>48</v>
      </c>
      <c r="L46" s="1">
        <f t="shared" si="8"/>
        <v>0</v>
      </c>
      <c r="M46" s="1">
        <f t="shared" si="2"/>
        <v>0</v>
      </c>
      <c r="N46" s="1">
        <f t="shared" si="3"/>
        <v>0</v>
      </c>
      <c r="O46" s="1">
        <f t="shared" si="4"/>
        <v>0</v>
      </c>
      <c r="P46" s="1">
        <f t="shared" si="5"/>
        <v>0</v>
      </c>
      <c r="Q46" s="22">
        <f t="shared" si="6"/>
        <v>0</v>
      </c>
    </row>
    <row r="47" spans="1:17" x14ac:dyDescent="0.3">
      <c r="A47" s="1">
        <v>2022</v>
      </c>
      <c r="B47" s="9" t="s">
        <v>47</v>
      </c>
      <c r="C47" s="9"/>
      <c r="D47" s="9"/>
      <c r="E47" s="9"/>
      <c r="F47" s="9"/>
      <c r="G47" s="9"/>
      <c r="H47" s="22" t="str">
        <f t="shared" si="7"/>
        <v/>
      </c>
      <c r="J47" s="1">
        <v>2022</v>
      </c>
      <c r="K47" s="9" t="s">
        <v>47</v>
      </c>
      <c r="L47" s="1">
        <f t="shared" si="8"/>
        <v>0</v>
      </c>
      <c r="M47" s="1">
        <f t="shared" si="2"/>
        <v>0</v>
      </c>
      <c r="N47" s="1">
        <f t="shared" si="3"/>
        <v>0</v>
      </c>
      <c r="O47" s="1">
        <f t="shared" si="4"/>
        <v>0</v>
      </c>
      <c r="P47" s="1">
        <f t="shared" si="5"/>
        <v>0</v>
      </c>
      <c r="Q47" s="22">
        <f t="shared" si="6"/>
        <v>0</v>
      </c>
    </row>
    <row r="48" spans="1:17" x14ac:dyDescent="0.3">
      <c r="A48" s="1">
        <v>2023</v>
      </c>
      <c r="B48" s="9" t="s">
        <v>17</v>
      </c>
      <c r="C48" s="9">
        <v>0</v>
      </c>
      <c r="D48" s="9">
        <v>141</v>
      </c>
      <c r="E48" s="9">
        <v>0</v>
      </c>
      <c r="F48" s="9">
        <v>3055</v>
      </c>
      <c r="G48" s="9">
        <v>32</v>
      </c>
      <c r="H48" s="22">
        <f t="shared" si="7"/>
        <v>0</v>
      </c>
      <c r="J48" s="1">
        <v>2023</v>
      </c>
      <c r="K48" s="9" t="s">
        <v>17</v>
      </c>
      <c r="L48" s="1">
        <f t="shared" si="8"/>
        <v>81</v>
      </c>
      <c r="M48" s="1">
        <f t="shared" si="2"/>
        <v>973</v>
      </c>
      <c r="N48" s="1">
        <f t="shared" si="3"/>
        <v>258</v>
      </c>
      <c r="O48" s="1">
        <f t="shared" si="4"/>
        <v>19006</v>
      </c>
      <c r="P48" s="1">
        <f t="shared" si="5"/>
        <v>80</v>
      </c>
      <c r="Q48" s="22">
        <f t="shared" si="6"/>
        <v>1</v>
      </c>
    </row>
    <row r="49" spans="1:17" x14ac:dyDescent="0.3">
      <c r="A49" s="1">
        <v>2023</v>
      </c>
      <c r="B49" s="9" t="s">
        <v>13</v>
      </c>
      <c r="C49" s="9">
        <v>81</v>
      </c>
      <c r="D49" s="9">
        <v>120</v>
      </c>
      <c r="E49" s="9">
        <v>81</v>
      </c>
      <c r="F49" s="9">
        <v>2790</v>
      </c>
      <c r="G49" s="9">
        <v>18</v>
      </c>
      <c r="H49" s="22">
        <f t="shared" si="7"/>
        <v>1</v>
      </c>
      <c r="J49" s="1">
        <v>2023</v>
      </c>
      <c r="K49" s="9" t="s">
        <v>13</v>
      </c>
      <c r="L49" s="1">
        <f t="shared" si="8"/>
        <v>107</v>
      </c>
      <c r="M49" s="1">
        <f t="shared" si="2"/>
        <v>1522</v>
      </c>
      <c r="N49" s="1">
        <f t="shared" si="3"/>
        <v>111</v>
      </c>
      <c r="O49" s="1">
        <f t="shared" si="4"/>
        <v>5994</v>
      </c>
      <c r="P49" s="1">
        <f t="shared" si="5"/>
        <v>298</v>
      </c>
      <c r="Q49" s="22">
        <f t="shared" si="6"/>
        <v>1</v>
      </c>
    </row>
    <row r="50" spans="1:17" x14ac:dyDescent="0.3">
      <c r="A50" s="1">
        <v>2023</v>
      </c>
      <c r="B50" s="9" t="s">
        <v>15</v>
      </c>
      <c r="C50" s="9">
        <v>97</v>
      </c>
      <c r="D50" s="9">
        <v>674</v>
      </c>
      <c r="E50" s="9">
        <v>97</v>
      </c>
      <c r="F50" s="9">
        <v>1012</v>
      </c>
      <c r="G50" s="9">
        <v>44</v>
      </c>
      <c r="H50" s="22">
        <f t="shared" si="7"/>
        <v>1</v>
      </c>
      <c r="J50" s="1">
        <v>2023</v>
      </c>
      <c r="K50" s="9" t="s">
        <v>15</v>
      </c>
      <c r="L50" s="1">
        <f t="shared" si="8"/>
        <v>466</v>
      </c>
      <c r="M50" s="1">
        <f t="shared" si="2"/>
        <v>8174</v>
      </c>
      <c r="N50" s="1">
        <f t="shared" si="3"/>
        <v>273</v>
      </c>
      <c r="O50" s="1">
        <f t="shared" si="4"/>
        <v>4932</v>
      </c>
      <c r="P50" s="1">
        <f t="shared" si="5"/>
        <v>161</v>
      </c>
      <c r="Q50" s="22">
        <f t="shared" si="6"/>
        <v>0.58583690987124459</v>
      </c>
    </row>
    <row r="51" spans="1:17" x14ac:dyDescent="0.3">
      <c r="A51" s="1">
        <v>2023</v>
      </c>
      <c r="B51" s="9" t="s">
        <v>1</v>
      </c>
      <c r="C51" s="9">
        <v>0</v>
      </c>
      <c r="D51" s="9">
        <v>0</v>
      </c>
      <c r="E51" s="9">
        <v>0</v>
      </c>
      <c r="F51" s="9">
        <v>566</v>
      </c>
      <c r="G51" s="9">
        <v>7</v>
      </c>
      <c r="H51" s="22">
        <f t="shared" si="7"/>
        <v>0</v>
      </c>
      <c r="J51" s="1">
        <v>2023</v>
      </c>
      <c r="K51" s="9" t="s">
        <v>1</v>
      </c>
      <c r="L51" s="1">
        <f t="shared" si="8"/>
        <v>0</v>
      </c>
      <c r="M51" s="1">
        <f t="shared" si="2"/>
        <v>0</v>
      </c>
      <c r="N51" s="1">
        <f t="shared" si="3"/>
        <v>6</v>
      </c>
      <c r="O51" s="1">
        <f t="shared" si="4"/>
        <v>859</v>
      </c>
      <c r="P51" s="1">
        <f t="shared" si="5"/>
        <v>214</v>
      </c>
      <c r="Q51" s="22">
        <f t="shared" si="6"/>
        <v>1</v>
      </c>
    </row>
    <row r="52" spans="1:17" x14ac:dyDescent="0.3">
      <c r="A52" s="1">
        <v>2023</v>
      </c>
      <c r="B52" s="9" t="s">
        <v>16</v>
      </c>
      <c r="C52" s="9">
        <v>175</v>
      </c>
      <c r="D52" s="9">
        <v>754</v>
      </c>
      <c r="E52" s="9">
        <v>72</v>
      </c>
      <c r="F52" s="9">
        <v>1272</v>
      </c>
      <c r="G52" s="9">
        <v>114</v>
      </c>
      <c r="H52" s="22">
        <f t="shared" si="7"/>
        <v>0.41142857142857142</v>
      </c>
      <c r="J52" s="1">
        <v>2023</v>
      </c>
      <c r="K52" s="9" t="s">
        <v>16</v>
      </c>
      <c r="L52" s="1">
        <f t="shared" si="8"/>
        <v>494</v>
      </c>
      <c r="M52" s="1">
        <f t="shared" si="2"/>
        <v>2239</v>
      </c>
      <c r="N52" s="1">
        <f t="shared" si="3"/>
        <v>406</v>
      </c>
      <c r="O52" s="1">
        <f t="shared" si="4"/>
        <v>9318</v>
      </c>
      <c r="P52" s="1">
        <f t="shared" si="5"/>
        <v>221</v>
      </c>
      <c r="Q52" s="22">
        <f t="shared" si="6"/>
        <v>0.82186234817813764</v>
      </c>
    </row>
    <row r="53" spans="1:17" x14ac:dyDescent="0.3">
      <c r="A53" s="1">
        <v>2023</v>
      </c>
      <c r="B53" s="9" t="s">
        <v>73</v>
      </c>
      <c r="C53" s="9"/>
      <c r="D53" s="9"/>
      <c r="E53" s="9"/>
      <c r="F53" s="9"/>
      <c r="G53" s="9"/>
      <c r="H53" s="22" t="str">
        <f t="shared" si="7"/>
        <v/>
      </c>
      <c r="J53" s="1">
        <v>2023</v>
      </c>
      <c r="K53" s="9" t="s">
        <v>73</v>
      </c>
      <c r="L53" s="1">
        <f t="shared" si="8"/>
        <v>105</v>
      </c>
      <c r="M53" s="1">
        <f t="shared" si="2"/>
        <v>3051</v>
      </c>
      <c r="N53" s="1">
        <f t="shared" si="3"/>
        <v>0</v>
      </c>
      <c r="O53" s="1">
        <f t="shared" si="4"/>
        <v>0</v>
      </c>
      <c r="P53" s="1">
        <f t="shared" si="5"/>
        <v>202</v>
      </c>
      <c r="Q53" s="22">
        <f t="shared" si="6"/>
        <v>0</v>
      </c>
    </row>
    <row r="54" spans="1:17" x14ac:dyDescent="0.3">
      <c r="A54" s="1">
        <v>2023</v>
      </c>
      <c r="B54" s="9" t="s">
        <v>24</v>
      </c>
      <c r="C54" s="9">
        <v>354</v>
      </c>
      <c r="D54" s="9">
        <v>403</v>
      </c>
      <c r="E54" s="9">
        <v>0</v>
      </c>
      <c r="F54" s="9">
        <v>0</v>
      </c>
      <c r="G54" s="9">
        <v>126</v>
      </c>
      <c r="H54" s="22">
        <f t="shared" si="7"/>
        <v>0</v>
      </c>
      <c r="J54" s="1">
        <v>2023</v>
      </c>
      <c r="K54" s="9" t="s">
        <v>24</v>
      </c>
      <c r="L54" s="1">
        <f t="shared" si="8"/>
        <v>580</v>
      </c>
      <c r="M54" s="1">
        <f t="shared" si="2"/>
        <v>1731</v>
      </c>
      <c r="N54" s="1">
        <f t="shared" si="3"/>
        <v>0</v>
      </c>
      <c r="O54" s="1">
        <f t="shared" si="4"/>
        <v>0</v>
      </c>
      <c r="P54" s="1">
        <f t="shared" si="5"/>
        <v>223</v>
      </c>
      <c r="Q54" s="22">
        <f t="shared" si="6"/>
        <v>0</v>
      </c>
    </row>
    <row r="55" spans="1:17" x14ac:dyDescent="0.3">
      <c r="A55" s="1">
        <v>2023</v>
      </c>
      <c r="B55" s="9" t="s">
        <v>11</v>
      </c>
      <c r="C55" s="9">
        <v>33</v>
      </c>
      <c r="D55" s="9">
        <v>432</v>
      </c>
      <c r="E55" s="9">
        <v>32</v>
      </c>
      <c r="F55" s="9">
        <v>825</v>
      </c>
      <c r="G55" s="9">
        <v>8</v>
      </c>
      <c r="H55" s="22">
        <f t="shared" si="7"/>
        <v>0.96969696969696972</v>
      </c>
      <c r="J55" s="1">
        <v>2023</v>
      </c>
      <c r="K55" s="9" t="s">
        <v>11</v>
      </c>
      <c r="L55" s="1">
        <f t="shared" si="8"/>
        <v>292</v>
      </c>
      <c r="M55" s="1">
        <f t="shared" si="2"/>
        <v>2448</v>
      </c>
      <c r="N55" s="1">
        <f t="shared" si="3"/>
        <v>291</v>
      </c>
      <c r="O55" s="1">
        <f t="shared" si="4"/>
        <v>1072</v>
      </c>
      <c r="P55" s="1">
        <f t="shared" si="5"/>
        <v>166</v>
      </c>
      <c r="Q55" s="22">
        <f t="shared" si="6"/>
        <v>0.99657534246575341</v>
      </c>
    </row>
    <row r="56" spans="1:17" x14ac:dyDescent="0.3">
      <c r="A56" s="1">
        <v>2023</v>
      </c>
      <c r="B56" s="9" t="s">
        <v>14</v>
      </c>
      <c r="C56" s="9">
        <v>93</v>
      </c>
      <c r="D56" s="9">
        <v>93</v>
      </c>
      <c r="E56" s="9">
        <v>0</v>
      </c>
      <c r="F56" s="9">
        <v>0</v>
      </c>
      <c r="G56" s="9">
        <v>1</v>
      </c>
      <c r="H56" s="22">
        <f t="shared" si="7"/>
        <v>0</v>
      </c>
      <c r="J56" s="1">
        <v>2023</v>
      </c>
      <c r="K56" s="9" t="s">
        <v>14</v>
      </c>
      <c r="L56" s="1">
        <f t="shared" si="8"/>
        <v>684</v>
      </c>
      <c r="M56" s="1">
        <f t="shared" si="2"/>
        <v>684</v>
      </c>
      <c r="N56" s="1">
        <f t="shared" si="3"/>
        <v>0</v>
      </c>
      <c r="O56" s="1">
        <f t="shared" si="4"/>
        <v>0</v>
      </c>
      <c r="P56" s="1">
        <f t="shared" si="5"/>
        <v>1</v>
      </c>
      <c r="Q56" s="22">
        <f t="shared" si="6"/>
        <v>0</v>
      </c>
    </row>
    <row r="57" spans="1:17" x14ac:dyDescent="0.3">
      <c r="A57" s="1">
        <v>2023</v>
      </c>
      <c r="B57" s="9" t="s">
        <v>20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22">
        <f t="shared" si="7"/>
        <v>0</v>
      </c>
      <c r="J57" s="1">
        <v>2023</v>
      </c>
      <c r="K57" s="9" t="s">
        <v>20</v>
      </c>
      <c r="L57" s="1">
        <f t="shared" si="8"/>
        <v>55</v>
      </c>
      <c r="M57" s="1">
        <f t="shared" si="2"/>
        <v>55</v>
      </c>
      <c r="N57" s="1">
        <f t="shared" si="3"/>
        <v>0</v>
      </c>
      <c r="O57" s="1">
        <f t="shared" si="4"/>
        <v>0</v>
      </c>
      <c r="P57" s="1">
        <f t="shared" si="5"/>
        <v>9</v>
      </c>
      <c r="Q57" s="22">
        <f t="shared" si="6"/>
        <v>0</v>
      </c>
    </row>
    <row r="58" spans="1:17" x14ac:dyDescent="0.3">
      <c r="A58" s="1">
        <v>2023</v>
      </c>
      <c r="B58" s="9" t="s">
        <v>18</v>
      </c>
      <c r="C58" s="9">
        <v>0</v>
      </c>
      <c r="D58" s="9">
        <v>0</v>
      </c>
      <c r="E58" s="9">
        <v>0</v>
      </c>
      <c r="F58" s="9">
        <v>17820</v>
      </c>
      <c r="G58" s="9">
        <v>7</v>
      </c>
      <c r="H58" s="22">
        <f t="shared" si="7"/>
        <v>0</v>
      </c>
      <c r="J58" s="1">
        <v>2023</v>
      </c>
      <c r="K58" s="9" t="s">
        <v>18</v>
      </c>
      <c r="L58" s="1">
        <f t="shared" si="8"/>
        <v>0</v>
      </c>
      <c r="M58" s="1">
        <f t="shared" si="2"/>
        <v>0</v>
      </c>
      <c r="N58" s="1">
        <f t="shared" si="3"/>
        <v>0</v>
      </c>
      <c r="O58" s="1">
        <f t="shared" si="4"/>
        <v>17820</v>
      </c>
      <c r="P58" s="1">
        <f t="shared" si="5"/>
        <v>7</v>
      </c>
      <c r="Q58" s="22">
        <f t="shared" si="6"/>
        <v>0</v>
      </c>
    </row>
    <row r="59" spans="1:17" x14ac:dyDescent="0.3">
      <c r="A59" s="1">
        <v>2023</v>
      </c>
      <c r="B59" s="9" t="s">
        <v>12</v>
      </c>
      <c r="C59" s="9">
        <v>464</v>
      </c>
      <c r="D59" s="9">
        <v>5073</v>
      </c>
      <c r="E59" s="9">
        <v>0</v>
      </c>
      <c r="F59" s="9">
        <v>0</v>
      </c>
      <c r="G59" s="9">
        <v>165</v>
      </c>
      <c r="H59" s="22">
        <f t="shared" si="7"/>
        <v>0</v>
      </c>
      <c r="J59" s="1">
        <v>2023</v>
      </c>
      <c r="K59" s="9" t="s">
        <v>12</v>
      </c>
      <c r="L59" s="1">
        <f t="shared" si="8"/>
        <v>586</v>
      </c>
      <c r="M59" s="1">
        <f t="shared" si="2"/>
        <v>5195</v>
      </c>
      <c r="N59" s="1">
        <f t="shared" si="3"/>
        <v>0</v>
      </c>
      <c r="O59" s="1">
        <f t="shared" si="4"/>
        <v>0</v>
      </c>
      <c r="P59" s="1">
        <f t="shared" si="5"/>
        <v>193</v>
      </c>
      <c r="Q59" s="22">
        <f t="shared" si="6"/>
        <v>0</v>
      </c>
    </row>
    <row r="60" spans="1:17" x14ac:dyDescent="0.3">
      <c r="A60" s="1">
        <v>2023</v>
      </c>
      <c r="B60" s="9" t="s">
        <v>2</v>
      </c>
      <c r="C60" s="9">
        <v>613</v>
      </c>
      <c r="D60" s="9">
        <v>564</v>
      </c>
      <c r="E60" s="9">
        <v>0</v>
      </c>
      <c r="F60" s="9">
        <v>0</v>
      </c>
      <c r="G60" s="9">
        <v>53</v>
      </c>
      <c r="H60" s="22">
        <f t="shared" si="7"/>
        <v>0</v>
      </c>
      <c r="J60" s="1">
        <v>2023</v>
      </c>
      <c r="K60" s="9" t="s">
        <v>2</v>
      </c>
      <c r="L60" s="1">
        <f t="shared" si="8"/>
        <v>613</v>
      </c>
      <c r="M60" s="1">
        <f t="shared" si="2"/>
        <v>564</v>
      </c>
      <c r="N60" s="1">
        <f t="shared" si="3"/>
        <v>0</v>
      </c>
      <c r="O60" s="1">
        <f t="shared" si="4"/>
        <v>0</v>
      </c>
      <c r="P60" s="1">
        <f t="shared" si="5"/>
        <v>53</v>
      </c>
      <c r="Q60" s="22">
        <f t="shared" si="6"/>
        <v>0</v>
      </c>
    </row>
    <row r="61" spans="1:17" x14ac:dyDescent="0.3">
      <c r="A61" s="1">
        <v>2023</v>
      </c>
      <c r="B61" s="9" t="s">
        <v>22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22">
        <f t="shared" si="7"/>
        <v>0</v>
      </c>
      <c r="J61" s="1">
        <v>2023</v>
      </c>
      <c r="K61" s="9" t="s">
        <v>22</v>
      </c>
      <c r="L61" s="1">
        <f t="shared" si="8"/>
        <v>0</v>
      </c>
      <c r="M61" s="1">
        <f t="shared" si="2"/>
        <v>0</v>
      </c>
      <c r="N61" s="1">
        <f t="shared" si="3"/>
        <v>0</v>
      </c>
      <c r="O61" s="1">
        <f t="shared" si="4"/>
        <v>0</v>
      </c>
      <c r="P61" s="1">
        <f t="shared" si="5"/>
        <v>0</v>
      </c>
      <c r="Q61" s="22">
        <f t="shared" si="6"/>
        <v>0</v>
      </c>
    </row>
    <row r="62" spans="1:17" x14ac:dyDescent="0.3">
      <c r="A62" s="1">
        <v>2023</v>
      </c>
      <c r="B62" s="9" t="s">
        <v>23</v>
      </c>
      <c r="C62" s="9">
        <v>0</v>
      </c>
      <c r="D62" s="9">
        <v>0</v>
      </c>
      <c r="E62" s="9">
        <v>13</v>
      </c>
      <c r="F62" s="9">
        <v>98</v>
      </c>
      <c r="G62" s="9">
        <v>0</v>
      </c>
      <c r="H62" s="22">
        <f t="shared" si="7"/>
        <v>1</v>
      </c>
      <c r="J62" s="1">
        <v>2023</v>
      </c>
      <c r="K62" s="9" t="s">
        <v>23</v>
      </c>
      <c r="L62" s="1">
        <f t="shared" si="8"/>
        <v>0</v>
      </c>
      <c r="M62" s="1">
        <f t="shared" si="2"/>
        <v>0</v>
      </c>
      <c r="N62" s="1">
        <f t="shared" si="3"/>
        <v>13</v>
      </c>
      <c r="O62" s="1">
        <f t="shared" si="4"/>
        <v>98</v>
      </c>
      <c r="P62" s="1">
        <f t="shared" si="5"/>
        <v>0</v>
      </c>
      <c r="Q62" s="22">
        <f t="shared" si="6"/>
        <v>1</v>
      </c>
    </row>
    <row r="63" spans="1:17" x14ac:dyDescent="0.3">
      <c r="A63" s="1">
        <v>2023</v>
      </c>
      <c r="B63" s="9" t="s">
        <v>3</v>
      </c>
      <c r="C63" s="9">
        <v>143</v>
      </c>
      <c r="D63" s="9">
        <v>254</v>
      </c>
      <c r="E63" s="9">
        <v>0</v>
      </c>
      <c r="F63" s="9">
        <v>0</v>
      </c>
      <c r="G63" s="9">
        <v>24</v>
      </c>
      <c r="H63" s="22">
        <f t="shared" si="7"/>
        <v>0</v>
      </c>
      <c r="J63" s="1">
        <v>2023</v>
      </c>
      <c r="K63" s="9" t="s">
        <v>3</v>
      </c>
      <c r="L63" s="1">
        <f t="shared" si="8"/>
        <v>143</v>
      </c>
      <c r="M63" s="1">
        <f t="shared" si="2"/>
        <v>254</v>
      </c>
      <c r="N63" s="1">
        <f t="shared" si="3"/>
        <v>0</v>
      </c>
      <c r="O63" s="1">
        <f t="shared" si="4"/>
        <v>0</v>
      </c>
      <c r="P63" s="1">
        <f t="shared" si="5"/>
        <v>24</v>
      </c>
      <c r="Q63" s="22">
        <f t="shared" si="6"/>
        <v>0</v>
      </c>
    </row>
    <row r="64" spans="1:17" x14ac:dyDescent="0.3">
      <c r="A64" s="1">
        <v>2023</v>
      </c>
      <c r="B64" s="9" t="s">
        <v>19</v>
      </c>
      <c r="C64" s="9">
        <v>5</v>
      </c>
      <c r="D64" s="9">
        <v>1250</v>
      </c>
      <c r="E64" s="9">
        <v>0</v>
      </c>
      <c r="F64" s="9">
        <v>0</v>
      </c>
      <c r="G64" s="9">
        <v>133</v>
      </c>
      <c r="H64" s="22">
        <f t="shared" si="7"/>
        <v>0</v>
      </c>
      <c r="J64" s="1">
        <v>2023</v>
      </c>
      <c r="K64" s="9" t="s">
        <v>19</v>
      </c>
      <c r="L64" s="1">
        <f t="shared" si="8"/>
        <v>310</v>
      </c>
      <c r="M64" s="1">
        <f t="shared" si="2"/>
        <v>8140</v>
      </c>
      <c r="N64" s="1">
        <f t="shared" si="3"/>
        <v>0</v>
      </c>
      <c r="O64" s="1">
        <f t="shared" si="4"/>
        <v>0</v>
      </c>
      <c r="P64" s="1">
        <f t="shared" si="5"/>
        <v>259</v>
      </c>
      <c r="Q64" s="22">
        <f t="shared" si="6"/>
        <v>0</v>
      </c>
    </row>
    <row r="65" spans="1:17" x14ac:dyDescent="0.3">
      <c r="A65" s="1">
        <v>2023</v>
      </c>
      <c r="B65" s="9" t="s">
        <v>4</v>
      </c>
      <c r="C65" s="9">
        <v>6</v>
      </c>
      <c r="D65" s="9">
        <v>6</v>
      </c>
      <c r="E65" s="9">
        <v>0</v>
      </c>
      <c r="F65" s="9">
        <v>0</v>
      </c>
      <c r="G65" s="9">
        <v>0</v>
      </c>
      <c r="H65" s="22">
        <f t="shared" si="7"/>
        <v>0</v>
      </c>
      <c r="J65" s="1">
        <v>2023</v>
      </c>
      <c r="K65" s="9" t="s">
        <v>4</v>
      </c>
      <c r="L65" s="1">
        <f t="shared" si="8"/>
        <v>6</v>
      </c>
      <c r="M65" s="1">
        <f t="shared" si="2"/>
        <v>6</v>
      </c>
      <c r="N65" s="1">
        <f t="shared" si="3"/>
        <v>0</v>
      </c>
      <c r="O65" s="1">
        <f t="shared" si="4"/>
        <v>0</v>
      </c>
      <c r="P65" s="1">
        <f t="shared" si="5"/>
        <v>0</v>
      </c>
      <c r="Q65" s="22">
        <f t="shared" si="6"/>
        <v>0</v>
      </c>
    </row>
    <row r="66" spans="1:17" x14ac:dyDescent="0.3">
      <c r="A66" s="1">
        <v>2023</v>
      </c>
      <c r="B66" s="9" t="s">
        <v>21</v>
      </c>
      <c r="C66" s="9">
        <v>0</v>
      </c>
      <c r="D66" s="9">
        <v>0</v>
      </c>
      <c r="E66" s="9">
        <v>4</v>
      </c>
      <c r="F66" s="9">
        <v>0</v>
      </c>
      <c r="G66" s="9">
        <v>0</v>
      </c>
      <c r="H66" s="22">
        <f t="shared" ref="H66:H95" si="9">IF(E66&gt;C66,1,IF(C66=0,IF(ISBLANK(C66),"",0),E66/C66))</f>
        <v>1</v>
      </c>
      <c r="J66" s="1">
        <v>2023</v>
      </c>
      <c r="K66" s="9" t="s">
        <v>21</v>
      </c>
      <c r="L66" s="1">
        <f t="shared" si="8"/>
        <v>0</v>
      </c>
      <c r="M66" s="1">
        <f t="shared" si="2"/>
        <v>0</v>
      </c>
      <c r="N66" s="1">
        <f t="shared" si="3"/>
        <v>4</v>
      </c>
      <c r="O66" s="1">
        <f t="shared" si="4"/>
        <v>0</v>
      </c>
      <c r="P66" s="1">
        <f t="shared" si="5"/>
        <v>0</v>
      </c>
      <c r="Q66" s="22">
        <f t="shared" si="6"/>
        <v>1</v>
      </c>
    </row>
    <row r="67" spans="1:17" x14ac:dyDescent="0.3">
      <c r="A67" s="1">
        <v>2023</v>
      </c>
      <c r="B67" s="9" t="s">
        <v>10</v>
      </c>
      <c r="C67" s="9">
        <v>362</v>
      </c>
      <c r="D67" s="9">
        <v>362</v>
      </c>
      <c r="E67" s="9">
        <v>172</v>
      </c>
      <c r="F67" s="9">
        <v>43</v>
      </c>
      <c r="G67" s="9">
        <v>0</v>
      </c>
      <c r="H67" s="22">
        <f t="shared" si="9"/>
        <v>0.47513812154696133</v>
      </c>
      <c r="J67" s="1">
        <v>2023</v>
      </c>
      <c r="K67" s="9" t="s">
        <v>10</v>
      </c>
      <c r="L67" s="1">
        <f t="shared" ref="L67:L95" si="10">SUMIFS(C:C, $A:$A, "&lt;="&amp;$A67, $B:$B, $B67)</f>
        <v>362</v>
      </c>
      <c r="M67" s="1">
        <f t="shared" ref="M67:M95" si="11">SUMIFS(D:D, $A:$A, "&lt;="&amp;$A67, $B:$B, $B67)</f>
        <v>362</v>
      </c>
      <c r="N67" s="1">
        <f t="shared" ref="N67:N95" si="12">SUMIFS(E:E, $A:$A, "&lt;="&amp;$A67, $B:$B, $B67)</f>
        <v>172</v>
      </c>
      <c r="O67" s="1">
        <f t="shared" ref="O67:O95" si="13">SUMIFS(F:F, $A:$A, "&lt;="&amp;$A67, $B:$B, $B67)</f>
        <v>43</v>
      </c>
      <c r="P67" s="1">
        <f t="shared" ref="P67:P95" si="14">SUMIFS(G:G, $A:$A, "&lt;="&amp;$A67, $B:$B, $B67)</f>
        <v>0</v>
      </c>
      <c r="Q67" s="22">
        <f t="shared" ref="Q67:Q95" si="15">IF(N67&gt;L67,1,IF(L67=0,IF(ISBLANK(L67),"",0),N67/L67))</f>
        <v>0.47513812154696133</v>
      </c>
    </row>
    <row r="68" spans="1:17" x14ac:dyDescent="0.3">
      <c r="A68" s="1">
        <v>2023</v>
      </c>
      <c r="B68" s="9" t="s">
        <v>38</v>
      </c>
      <c r="C68" s="9">
        <v>0</v>
      </c>
      <c r="D68" s="9">
        <v>0</v>
      </c>
      <c r="E68" s="9">
        <v>4</v>
      </c>
      <c r="F68" s="9">
        <v>0</v>
      </c>
      <c r="G68" s="9">
        <v>0</v>
      </c>
      <c r="H68" s="22">
        <f t="shared" si="9"/>
        <v>1</v>
      </c>
      <c r="J68" s="1">
        <v>2023</v>
      </c>
      <c r="K68" s="9" t="s">
        <v>38</v>
      </c>
      <c r="L68" s="1">
        <f t="shared" si="10"/>
        <v>0</v>
      </c>
      <c r="M68" s="1">
        <f t="shared" si="11"/>
        <v>0</v>
      </c>
      <c r="N68" s="1">
        <f t="shared" si="12"/>
        <v>4</v>
      </c>
      <c r="O68" s="1">
        <f t="shared" si="13"/>
        <v>0</v>
      </c>
      <c r="P68" s="1">
        <f t="shared" si="14"/>
        <v>0</v>
      </c>
      <c r="Q68" s="22">
        <f t="shared" si="15"/>
        <v>1</v>
      </c>
    </row>
    <row r="69" spans="1:17" x14ac:dyDescent="0.3">
      <c r="A69" s="1">
        <v>2023</v>
      </c>
      <c r="B69" s="9" t="s">
        <v>48</v>
      </c>
      <c r="C69" s="9"/>
      <c r="D69" s="9"/>
      <c r="E69" s="9"/>
      <c r="F69" s="9"/>
      <c r="G69" s="9"/>
      <c r="H69" s="22" t="str">
        <f t="shared" si="9"/>
        <v/>
      </c>
      <c r="J69" s="1">
        <v>2023</v>
      </c>
      <c r="K69" s="9" t="s">
        <v>48</v>
      </c>
      <c r="L69" s="1">
        <f t="shared" si="10"/>
        <v>0</v>
      </c>
      <c r="M69" s="1">
        <f t="shared" si="11"/>
        <v>0</v>
      </c>
      <c r="N69" s="1">
        <f t="shared" si="12"/>
        <v>0</v>
      </c>
      <c r="O69" s="1">
        <f t="shared" si="13"/>
        <v>0</v>
      </c>
      <c r="P69" s="1">
        <f t="shared" si="14"/>
        <v>0</v>
      </c>
      <c r="Q69" s="22">
        <f t="shared" si="15"/>
        <v>0</v>
      </c>
    </row>
    <row r="70" spans="1:17" x14ac:dyDescent="0.3">
      <c r="A70" s="1">
        <v>2023</v>
      </c>
      <c r="B70" s="9" t="s">
        <v>47</v>
      </c>
      <c r="C70" s="9"/>
      <c r="D70" s="9"/>
      <c r="E70" s="9"/>
      <c r="F70" s="9"/>
      <c r="G70" s="9"/>
      <c r="H70" s="22" t="str">
        <f t="shared" si="9"/>
        <v/>
      </c>
      <c r="J70" s="1">
        <v>2023</v>
      </c>
      <c r="K70" s="9" t="s">
        <v>47</v>
      </c>
      <c r="L70" s="1">
        <f t="shared" si="10"/>
        <v>0</v>
      </c>
      <c r="M70" s="1">
        <f t="shared" si="11"/>
        <v>0</v>
      </c>
      <c r="N70" s="1">
        <f t="shared" si="12"/>
        <v>0</v>
      </c>
      <c r="O70" s="1">
        <f t="shared" si="13"/>
        <v>0</v>
      </c>
      <c r="P70" s="1">
        <f t="shared" si="14"/>
        <v>0</v>
      </c>
      <c r="Q70" s="22">
        <f t="shared" si="15"/>
        <v>0</v>
      </c>
    </row>
    <row r="71" spans="1:17" x14ac:dyDescent="0.3">
      <c r="A71" s="1">
        <v>2024</v>
      </c>
      <c r="B71" s="9" t="s">
        <v>17</v>
      </c>
      <c r="C71" s="9">
        <v>0</v>
      </c>
      <c r="D71" s="9">
        <v>27</v>
      </c>
      <c r="E71" s="9">
        <v>0</v>
      </c>
      <c r="F71" s="9">
        <v>585</v>
      </c>
      <c r="G71" s="9">
        <v>6</v>
      </c>
      <c r="H71" s="22">
        <f t="shared" si="9"/>
        <v>0</v>
      </c>
      <c r="J71" s="1">
        <v>2024</v>
      </c>
      <c r="K71" s="9" t="s">
        <v>17</v>
      </c>
      <c r="L71" s="1">
        <f t="shared" si="10"/>
        <v>81</v>
      </c>
      <c r="M71" s="1">
        <f t="shared" si="11"/>
        <v>1000</v>
      </c>
      <c r="N71" s="1">
        <f t="shared" si="12"/>
        <v>258</v>
      </c>
      <c r="O71" s="1">
        <f t="shared" si="13"/>
        <v>19591</v>
      </c>
      <c r="P71" s="1">
        <f t="shared" si="14"/>
        <v>86</v>
      </c>
      <c r="Q71" s="22">
        <f t="shared" si="15"/>
        <v>1</v>
      </c>
    </row>
    <row r="72" spans="1:17" x14ac:dyDescent="0.3">
      <c r="A72" s="1">
        <v>2024</v>
      </c>
      <c r="B72" s="9" t="s">
        <v>13</v>
      </c>
      <c r="C72" s="9">
        <v>0</v>
      </c>
      <c r="D72" s="9">
        <v>0</v>
      </c>
      <c r="E72" s="9">
        <v>0</v>
      </c>
      <c r="F72" s="9">
        <v>285</v>
      </c>
      <c r="G72" s="9">
        <v>1</v>
      </c>
      <c r="H72" s="22">
        <f t="shared" si="9"/>
        <v>0</v>
      </c>
      <c r="J72" s="1">
        <v>2024</v>
      </c>
      <c r="K72" s="9" t="s">
        <v>13</v>
      </c>
      <c r="L72" s="1">
        <f t="shared" si="10"/>
        <v>107</v>
      </c>
      <c r="M72" s="1">
        <f t="shared" si="11"/>
        <v>1522</v>
      </c>
      <c r="N72" s="1">
        <f t="shared" si="12"/>
        <v>111</v>
      </c>
      <c r="O72" s="1">
        <f t="shared" si="13"/>
        <v>6279</v>
      </c>
      <c r="P72" s="1">
        <f t="shared" si="14"/>
        <v>299</v>
      </c>
      <c r="Q72" s="22">
        <f t="shared" si="15"/>
        <v>1</v>
      </c>
    </row>
    <row r="73" spans="1:17" x14ac:dyDescent="0.3">
      <c r="A73" s="1">
        <v>2024</v>
      </c>
      <c r="B73" s="9" t="s">
        <v>15</v>
      </c>
      <c r="C73" s="9">
        <v>0</v>
      </c>
      <c r="D73" s="9">
        <v>17</v>
      </c>
      <c r="E73" s="9">
        <v>0</v>
      </c>
      <c r="F73" s="9">
        <v>138</v>
      </c>
      <c r="G73" s="9">
        <v>9</v>
      </c>
      <c r="H73" s="22">
        <f t="shared" si="9"/>
        <v>0</v>
      </c>
      <c r="J73" s="1">
        <v>2024</v>
      </c>
      <c r="K73" s="9" t="s">
        <v>15</v>
      </c>
      <c r="L73" s="1">
        <f t="shared" si="10"/>
        <v>466</v>
      </c>
      <c r="M73" s="1">
        <f t="shared" si="11"/>
        <v>8191</v>
      </c>
      <c r="N73" s="1">
        <f t="shared" si="12"/>
        <v>273</v>
      </c>
      <c r="O73" s="1">
        <f t="shared" si="13"/>
        <v>5070</v>
      </c>
      <c r="P73" s="1">
        <f t="shared" si="14"/>
        <v>170</v>
      </c>
      <c r="Q73" s="22">
        <f t="shared" si="15"/>
        <v>0.58583690987124459</v>
      </c>
    </row>
    <row r="74" spans="1:17" x14ac:dyDescent="0.3">
      <c r="A74" s="1">
        <v>2024</v>
      </c>
      <c r="B74" s="9" t="s">
        <v>1</v>
      </c>
      <c r="C74" s="9">
        <v>0</v>
      </c>
      <c r="D74" s="9">
        <v>0</v>
      </c>
      <c r="E74" s="9">
        <v>0</v>
      </c>
      <c r="F74" s="9">
        <v>96</v>
      </c>
      <c r="G74" s="9">
        <v>0</v>
      </c>
      <c r="H74" s="22">
        <f t="shared" si="9"/>
        <v>0</v>
      </c>
      <c r="J74" s="1">
        <v>2024</v>
      </c>
      <c r="K74" s="9" t="s">
        <v>1</v>
      </c>
      <c r="L74" s="1">
        <f t="shared" si="10"/>
        <v>0</v>
      </c>
      <c r="M74" s="1">
        <f t="shared" si="11"/>
        <v>0</v>
      </c>
      <c r="N74" s="1">
        <f t="shared" si="12"/>
        <v>6</v>
      </c>
      <c r="O74" s="1">
        <f t="shared" si="13"/>
        <v>955</v>
      </c>
      <c r="P74" s="1">
        <f t="shared" si="14"/>
        <v>214</v>
      </c>
      <c r="Q74" s="22">
        <f t="shared" si="15"/>
        <v>1</v>
      </c>
    </row>
    <row r="75" spans="1:17" x14ac:dyDescent="0.3">
      <c r="A75" s="1">
        <v>2024</v>
      </c>
      <c r="B75" s="9" t="s">
        <v>16</v>
      </c>
      <c r="C75" s="9">
        <v>48</v>
      </c>
      <c r="D75" s="9">
        <v>35</v>
      </c>
      <c r="E75" s="9">
        <v>36</v>
      </c>
      <c r="F75" s="9">
        <v>285</v>
      </c>
      <c r="G75" s="9">
        <v>22</v>
      </c>
      <c r="H75" s="22">
        <f t="shared" si="9"/>
        <v>0.75</v>
      </c>
      <c r="J75" s="1">
        <v>2024</v>
      </c>
      <c r="K75" s="9" t="s">
        <v>16</v>
      </c>
      <c r="L75" s="1">
        <f t="shared" si="10"/>
        <v>542</v>
      </c>
      <c r="M75" s="1">
        <f t="shared" si="11"/>
        <v>2274</v>
      </c>
      <c r="N75" s="1">
        <f t="shared" si="12"/>
        <v>442</v>
      </c>
      <c r="O75" s="1">
        <f t="shared" si="13"/>
        <v>9603</v>
      </c>
      <c r="P75" s="1">
        <f t="shared" si="14"/>
        <v>243</v>
      </c>
      <c r="Q75" s="22">
        <f t="shared" si="15"/>
        <v>0.81549815498154976</v>
      </c>
    </row>
    <row r="76" spans="1:17" x14ac:dyDescent="0.3">
      <c r="A76" s="1">
        <v>2024</v>
      </c>
      <c r="B76" s="9" t="s">
        <v>73</v>
      </c>
      <c r="C76" s="9"/>
      <c r="D76" s="9"/>
      <c r="E76" s="9"/>
      <c r="F76" s="9"/>
      <c r="G76" s="9"/>
      <c r="H76" s="22" t="str">
        <f t="shared" si="9"/>
        <v/>
      </c>
      <c r="J76" s="1">
        <v>2024</v>
      </c>
      <c r="K76" s="9" t="s">
        <v>73</v>
      </c>
      <c r="L76" s="1">
        <f t="shared" si="10"/>
        <v>105</v>
      </c>
      <c r="M76" s="1">
        <f t="shared" si="11"/>
        <v>3051</v>
      </c>
      <c r="N76" s="1">
        <f t="shared" si="12"/>
        <v>0</v>
      </c>
      <c r="O76" s="1">
        <f t="shared" si="13"/>
        <v>0</v>
      </c>
      <c r="P76" s="1">
        <f t="shared" si="14"/>
        <v>202</v>
      </c>
      <c r="Q76" s="22">
        <f t="shared" si="15"/>
        <v>0</v>
      </c>
    </row>
    <row r="77" spans="1:17" x14ac:dyDescent="0.3">
      <c r="A77" s="1">
        <v>2024</v>
      </c>
      <c r="B77" s="9" t="s">
        <v>24</v>
      </c>
      <c r="C77" s="9">
        <v>40</v>
      </c>
      <c r="D77" s="9">
        <v>40</v>
      </c>
      <c r="E77" s="9">
        <v>0</v>
      </c>
      <c r="F77" s="9">
        <v>0</v>
      </c>
      <c r="G77" s="9">
        <v>1</v>
      </c>
      <c r="H77" s="22">
        <f t="shared" si="9"/>
        <v>0</v>
      </c>
      <c r="J77" s="1">
        <v>2024</v>
      </c>
      <c r="K77" s="9" t="s">
        <v>24</v>
      </c>
      <c r="L77" s="1">
        <f t="shared" si="10"/>
        <v>620</v>
      </c>
      <c r="M77" s="1">
        <f t="shared" si="11"/>
        <v>1771</v>
      </c>
      <c r="N77" s="1">
        <f t="shared" si="12"/>
        <v>0</v>
      </c>
      <c r="O77" s="1">
        <f t="shared" si="13"/>
        <v>0</v>
      </c>
      <c r="P77" s="1">
        <f t="shared" si="14"/>
        <v>224</v>
      </c>
      <c r="Q77" s="22">
        <f t="shared" si="15"/>
        <v>0</v>
      </c>
    </row>
    <row r="78" spans="1:17" x14ac:dyDescent="0.3">
      <c r="A78" s="1">
        <v>2024</v>
      </c>
      <c r="B78" s="9" t="s">
        <v>11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22">
        <f t="shared" si="9"/>
        <v>0</v>
      </c>
      <c r="J78" s="1">
        <v>2024</v>
      </c>
      <c r="K78" s="9" t="s">
        <v>11</v>
      </c>
      <c r="L78" s="1">
        <f t="shared" si="10"/>
        <v>292</v>
      </c>
      <c r="M78" s="1">
        <f t="shared" si="11"/>
        <v>2448</v>
      </c>
      <c r="N78" s="1">
        <f t="shared" si="12"/>
        <v>291</v>
      </c>
      <c r="O78" s="1">
        <f t="shared" si="13"/>
        <v>1072</v>
      </c>
      <c r="P78" s="1">
        <f t="shared" si="14"/>
        <v>166</v>
      </c>
      <c r="Q78" s="22">
        <f t="shared" si="15"/>
        <v>0.99657534246575341</v>
      </c>
    </row>
    <row r="79" spans="1:17" x14ac:dyDescent="0.3">
      <c r="A79" s="1">
        <v>2024</v>
      </c>
      <c r="B79" s="9" t="s">
        <v>14</v>
      </c>
      <c r="C79" s="9">
        <v>0</v>
      </c>
      <c r="D79" s="9">
        <v>4</v>
      </c>
      <c r="E79" s="9">
        <v>0</v>
      </c>
      <c r="F79" s="9">
        <v>0</v>
      </c>
      <c r="G79" s="9">
        <v>0</v>
      </c>
      <c r="H79" s="22">
        <f t="shared" si="9"/>
        <v>0</v>
      </c>
      <c r="J79" s="1">
        <v>2024</v>
      </c>
      <c r="K79" s="9" t="s">
        <v>14</v>
      </c>
      <c r="L79" s="1">
        <f t="shared" si="10"/>
        <v>684</v>
      </c>
      <c r="M79" s="1">
        <f t="shared" si="11"/>
        <v>688</v>
      </c>
      <c r="N79" s="1">
        <f t="shared" si="12"/>
        <v>0</v>
      </c>
      <c r="O79" s="1">
        <f t="shared" si="13"/>
        <v>0</v>
      </c>
      <c r="P79" s="1">
        <f t="shared" si="14"/>
        <v>1</v>
      </c>
      <c r="Q79" s="22">
        <f t="shared" si="15"/>
        <v>0</v>
      </c>
    </row>
    <row r="80" spans="1:17" x14ac:dyDescent="0.3">
      <c r="A80" s="1">
        <v>2024</v>
      </c>
      <c r="B80" s="9" t="s">
        <v>20</v>
      </c>
      <c r="C80" s="9"/>
      <c r="D80" s="9"/>
      <c r="E80" s="9"/>
      <c r="F80" s="9"/>
      <c r="G80" s="9"/>
      <c r="H80" s="22" t="str">
        <f t="shared" si="9"/>
        <v/>
      </c>
      <c r="J80" s="1">
        <v>2024</v>
      </c>
      <c r="K80" s="9" t="s">
        <v>20</v>
      </c>
      <c r="L80" s="1">
        <f t="shared" si="10"/>
        <v>55</v>
      </c>
      <c r="M80" s="1">
        <f t="shared" si="11"/>
        <v>55</v>
      </c>
      <c r="N80" s="1">
        <f t="shared" si="12"/>
        <v>0</v>
      </c>
      <c r="O80" s="1">
        <f t="shared" si="13"/>
        <v>0</v>
      </c>
      <c r="P80" s="1">
        <f t="shared" si="14"/>
        <v>9</v>
      </c>
      <c r="Q80" s="22">
        <f t="shared" si="15"/>
        <v>0</v>
      </c>
    </row>
    <row r="81" spans="1:17" x14ac:dyDescent="0.3">
      <c r="A81" s="1">
        <v>2024</v>
      </c>
      <c r="B81" s="9" t="s">
        <v>18</v>
      </c>
      <c r="C81" s="9">
        <v>0</v>
      </c>
      <c r="D81" s="9">
        <v>0</v>
      </c>
      <c r="E81" s="9">
        <v>0</v>
      </c>
      <c r="F81" s="9">
        <v>2361</v>
      </c>
      <c r="G81" s="9">
        <v>0</v>
      </c>
      <c r="H81" s="22">
        <f t="shared" si="9"/>
        <v>0</v>
      </c>
      <c r="J81" s="1">
        <v>2024</v>
      </c>
      <c r="K81" s="9" t="s">
        <v>18</v>
      </c>
      <c r="L81" s="1">
        <f t="shared" si="10"/>
        <v>0</v>
      </c>
      <c r="M81" s="1">
        <f t="shared" si="11"/>
        <v>0</v>
      </c>
      <c r="N81" s="1">
        <f t="shared" si="12"/>
        <v>0</v>
      </c>
      <c r="O81" s="1">
        <f t="shared" si="13"/>
        <v>20181</v>
      </c>
      <c r="P81" s="1">
        <f t="shared" si="14"/>
        <v>7</v>
      </c>
      <c r="Q81" s="22">
        <f t="shared" si="15"/>
        <v>0</v>
      </c>
    </row>
    <row r="82" spans="1:17" x14ac:dyDescent="0.3">
      <c r="A82" s="1">
        <v>2024</v>
      </c>
      <c r="B82" s="9" t="s">
        <v>12</v>
      </c>
      <c r="C82" s="9">
        <v>50</v>
      </c>
      <c r="D82" s="9">
        <v>650</v>
      </c>
      <c r="E82" s="9">
        <v>0</v>
      </c>
      <c r="F82" s="9">
        <v>0</v>
      </c>
      <c r="G82" s="9">
        <v>4</v>
      </c>
      <c r="H82" s="22">
        <f t="shared" si="9"/>
        <v>0</v>
      </c>
      <c r="J82" s="1">
        <v>2024</v>
      </c>
      <c r="K82" s="9" t="s">
        <v>12</v>
      </c>
      <c r="L82" s="1">
        <f t="shared" si="10"/>
        <v>636</v>
      </c>
      <c r="M82" s="1">
        <f t="shared" si="11"/>
        <v>5845</v>
      </c>
      <c r="N82" s="1">
        <f t="shared" si="12"/>
        <v>0</v>
      </c>
      <c r="O82" s="1">
        <f t="shared" si="13"/>
        <v>0</v>
      </c>
      <c r="P82" s="1">
        <f t="shared" si="14"/>
        <v>197</v>
      </c>
      <c r="Q82" s="22">
        <f t="shared" si="15"/>
        <v>0</v>
      </c>
    </row>
    <row r="83" spans="1:17" x14ac:dyDescent="0.3">
      <c r="A83" s="1">
        <v>2024</v>
      </c>
      <c r="B83" s="9" t="s">
        <v>2</v>
      </c>
      <c r="C83" s="9">
        <v>127</v>
      </c>
      <c r="D83" s="9">
        <v>154</v>
      </c>
      <c r="E83" s="9">
        <v>0</v>
      </c>
      <c r="F83" s="9">
        <v>0</v>
      </c>
      <c r="G83" s="9">
        <v>4</v>
      </c>
      <c r="H83" s="22">
        <f t="shared" si="9"/>
        <v>0</v>
      </c>
      <c r="J83" s="1">
        <v>2024</v>
      </c>
      <c r="K83" s="9" t="s">
        <v>2</v>
      </c>
      <c r="L83" s="1">
        <f t="shared" si="10"/>
        <v>740</v>
      </c>
      <c r="M83" s="1">
        <f t="shared" si="11"/>
        <v>718</v>
      </c>
      <c r="N83" s="1">
        <f t="shared" si="12"/>
        <v>0</v>
      </c>
      <c r="O83" s="1">
        <f t="shared" si="13"/>
        <v>0</v>
      </c>
      <c r="P83" s="1">
        <f t="shared" si="14"/>
        <v>57</v>
      </c>
      <c r="Q83" s="22">
        <f t="shared" si="15"/>
        <v>0</v>
      </c>
    </row>
    <row r="84" spans="1:17" x14ac:dyDescent="0.3">
      <c r="A84" s="1">
        <v>2024</v>
      </c>
      <c r="B84" s="9" t="s">
        <v>22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22">
        <f t="shared" si="9"/>
        <v>0</v>
      </c>
      <c r="J84" s="1">
        <v>2024</v>
      </c>
      <c r="K84" s="9" t="s">
        <v>22</v>
      </c>
      <c r="L84" s="1">
        <f t="shared" si="10"/>
        <v>0</v>
      </c>
      <c r="M84" s="1">
        <f t="shared" si="11"/>
        <v>0</v>
      </c>
      <c r="N84" s="1">
        <f t="shared" si="12"/>
        <v>0</v>
      </c>
      <c r="O84" s="1">
        <f t="shared" si="13"/>
        <v>0</v>
      </c>
      <c r="P84" s="1">
        <f t="shared" si="14"/>
        <v>0</v>
      </c>
      <c r="Q84" s="22">
        <f t="shared" si="15"/>
        <v>0</v>
      </c>
    </row>
    <row r="85" spans="1:17" x14ac:dyDescent="0.3">
      <c r="A85" s="1">
        <v>2024</v>
      </c>
      <c r="B85" s="9" t="s">
        <v>23</v>
      </c>
      <c r="C85" s="9">
        <v>6</v>
      </c>
      <c r="D85" s="9">
        <v>0</v>
      </c>
      <c r="E85" s="9">
        <v>4</v>
      </c>
      <c r="F85" s="9">
        <v>18</v>
      </c>
      <c r="G85" s="9">
        <v>0</v>
      </c>
      <c r="H85" s="22">
        <f t="shared" si="9"/>
        <v>0.66666666666666663</v>
      </c>
      <c r="J85" s="1">
        <v>2024</v>
      </c>
      <c r="K85" s="9" t="s">
        <v>23</v>
      </c>
      <c r="L85" s="1">
        <f t="shared" si="10"/>
        <v>6</v>
      </c>
      <c r="M85" s="1">
        <f t="shared" si="11"/>
        <v>0</v>
      </c>
      <c r="N85" s="1">
        <f t="shared" si="12"/>
        <v>17</v>
      </c>
      <c r="O85" s="1">
        <f t="shared" si="13"/>
        <v>116</v>
      </c>
      <c r="P85" s="1">
        <f t="shared" si="14"/>
        <v>0</v>
      </c>
      <c r="Q85" s="22">
        <f t="shared" si="15"/>
        <v>1</v>
      </c>
    </row>
    <row r="86" spans="1:17" x14ac:dyDescent="0.3">
      <c r="A86" s="1">
        <v>2024</v>
      </c>
      <c r="B86" s="9" t="s">
        <v>3</v>
      </c>
      <c r="C86" s="9">
        <v>760</v>
      </c>
      <c r="D86" s="9">
        <v>1385</v>
      </c>
      <c r="E86" s="9">
        <v>0</v>
      </c>
      <c r="F86" s="9">
        <v>0</v>
      </c>
      <c r="G86" s="9">
        <v>0</v>
      </c>
      <c r="H86" s="22">
        <f t="shared" si="9"/>
        <v>0</v>
      </c>
      <c r="J86" s="1">
        <v>2024</v>
      </c>
      <c r="K86" s="9" t="s">
        <v>3</v>
      </c>
      <c r="L86" s="1">
        <f t="shared" si="10"/>
        <v>903</v>
      </c>
      <c r="M86" s="1">
        <f t="shared" si="11"/>
        <v>1639</v>
      </c>
      <c r="N86" s="1">
        <f t="shared" si="12"/>
        <v>0</v>
      </c>
      <c r="O86" s="1">
        <f t="shared" si="13"/>
        <v>0</v>
      </c>
      <c r="P86" s="1">
        <f t="shared" si="14"/>
        <v>24</v>
      </c>
      <c r="Q86" s="22">
        <f t="shared" si="15"/>
        <v>0</v>
      </c>
    </row>
    <row r="87" spans="1:17" x14ac:dyDescent="0.3">
      <c r="A87" s="1">
        <v>2024</v>
      </c>
      <c r="B87" s="9" t="s">
        <v>19</v>
      </c>
      <c r="C87" s="9"/>
      <c r="D87" s="9"/>
      <c r="E87" s="9"/>
      <c r="F87" s="9"/>
      <c r="G87" s="9"/>
      <c r="H87" s="22" t="str">
        <f t="shared" si="9"/>
        <v/>
      </c>
      <c r="J87" s="1">
        <v>2024</v>
      </c>
      <c r="K87" s="9" t="s">
        <v>19</v>
      </c>
      <c r="L87" s="1">
        <f t="shared" si="10"/>
        <v>310</v>
      </c>
      <c r="M87" s="1">
        <f t="shared" si="11"/>
        <v>8140</v>
      </c>
      <c r="N87" s="1">
        <f t="shared" si="12"/>
        <v>0</v>
      </c>
      <c r="O87" s="1">
        <f t="shared" si="13"/>
        <v>0</v>
      </c>
      <c r="P87" s="1">
        <f t="shared" si="14"/>
        <v>259</v>
      </c>
      <c r="Q87" s="22">
        <f t="shared" si="15"/>
        <v>0</v>
      </c>
    </row>
    <row r="88" spans="1:17" x14ac:dyDescent="0.3">
      <c r="A88" s="1">
        <v>2024</v>
      </c>
      <c r="B88" s="9" t="s">
        <v>4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22">
        <f t="shared" si="9"/>
        <v>0</v>
      </c>
      <c r="J88" s="1">
        <v>2024</v>
      </c>
      <c r="K88" s="9" t="s">
        <v>4</v>
      </c>
      <c r="L88" s="1">
        <f t="shared" si="10"/>
        <v>6</v>
      </c>
      <c r="M88" s="1">
        <f t="shared" si="11"/>
        <v>6</v>
      </c>
      <c r="N88" s="1">
        <f t="shared" si="12"/>
        <v>0</v>
      </c>
      <c r="O88" s="1">
        <f t="shared" si="13"/>
        <v>0</v>
      </c>
      <c r="P88" s="1">
        <f t="shared" si="14"/>
        <v>0</v>
      </c>
      <c r="Q88" s="22">
        <f t="shared" si="15"/>
        <v>0</v>
      </c>
    </row>
    <row r="89" spans="1:17" x14ac:dyDescent="0.3">
      <c r="A89" s="1">
        <v>2024</v>
      </c>
      <c r="B89" s="9" t="s">
        <v>21</v>
      </c>
      <c r="C89" s="9"/>
      <c r="D89" s="9"/>
      <c r="E89" s="9"/>
      <c r="F89" s="9"/>
      <c r="G89" s="9"/>
      <c r="H89" s="22" t="str">
        <f t="shared" si="9"/>
        <v/>
      </c>
      <c r="J89" s="1">
        <v>2024</v>
      </c>
      <c r="K89" s="9" t="s">
        <v>21</v>
      </c>
      <c r="L89" s="1">
        <f t="shared" si="10"/>
        <v>0</v>
      </c>
      <c r="M89" s="1">
        <f t="shared" si="11"/>
        <v>0</v>
      </c>
      <c r="N89" s="1">
        <f t="shared" si="12"/>
        <v>4</v>
      </c>
      <c r="O89" s="1">
        <f t="shared" si="13"/>
        <v>0</v>
      </c>
      <c r="P89" s="1">
        <f t="shared" si="14"/>
        <v>0</v>
      </c>
      <c r="Q89" s="22">
        <f t="shared" si="15"/>
        <v>1</v>
      </c>
    </row>
    <row r="90" spans="1:17" x14ac:dyDescent="0.3">
      <c r="A90" s="1">
        <v>2024</v>
      </c>
      <c r="B90" s="9" t="s">
        <v>10</v>
      </c>
      <c r="C90" s="9">
        <v>0</v>
      </c>
      <c r="D90" s="9">
        <v>0</v>
      </c>
      <c r="E90" s="9">
        <v>0</v>
      </c>
      <c r="F90" s="9">
        <v>172</v>
      </c>
      <c r="G90" s="9">
        <v>0</v>
      </c>
      <c r="H90" s="22">
        <f t="shared" si="9"/>
        <v>0</v>
      </c>
      <c r="J90" s="1">
        <v>2024</v>
      </c>
      <c r="K90" s="9" t="s">
        <v>10</v>
      </c>
      <c r="L90" s="1">
        <f t="shared" si="10"/>
        <v>362</v>
      </c>
      <c r="M90" s="1">
        <f t="shared" si="11"/>
        <v>362</v>
      </c>
      <c r="N90" s="1">
        <f t="shared" si="12"/>
        <v>172</v>
      </c>
      <c r="O90" s="1">
        <f t="shared" si="13"/>
        <v>215</v>
      </c>
      <c r="P90" s="1">
        <f t="shared" si="14"/>
        <v>0</v>
      </c>
      <c r="Q90" s="22">
        <f t="shared" si="15"/>
        <v>0.47513812154696133</v>
      </c>
    </row>
    <row r="91" spans="1:17" x14ac:dyDescent="0.3">
      <c r="A91" s="1">
        <v>2024</v>
      </c>
      <c r="B91" s="9" t="s">
        <v>38</v>
      </c>
      <c r="C91" s="9">
        <v>43</v>
      </c>
      <c r="D91" s="9">
        <v>43</v>
      </c>
      <c r="E91" s="9">
        <v>0</v>
      </c>
      <c r="F91" s="9">
        <v>0</v>
      </c>
      <c r="G91" s="9">
        <v>0</v>
      </c>
      <c r="H91" s="22">
        <f t="shared" si="9"/>
        <v>0</v>
      </c>
      <c r="J91" s="1">
        <v>2024</v>
      </c>
      <c r="K91" s="9" t="s">
        <v>38</v>
      </c>
      <c r="L91" s="1">
        <f t="shared" si="10"/>
        <v>43</v>
      </c>
      <c r="M91" s="1">
        <f t="shared" si="11"/>
        <v>43</v>
      </c>
      <c r="N91" s="1">
        <f t="shared" si="12"/>
        <v>4</v>
      </c>
      <c r="O91" s="1">
        <f t="shared" si="13"/>
        <v>0</v>
      </c>
      <c r="P91" s="1">
        <f t="shared" si="14"/>
        <v>0</v>
      </c>
      <c r="Q91" s="22">
        <f t="shared" si="15"/>
        <v>9.3023255813953487E-2</v>
      </c>
    </row>
    <row r="92" spans="1:17" x14ac:dyDescent="0.3">
      <c r="A92" s="1">
        <v>2024</v>
      </c>
      <c r="B92" s="9" t="s">
        <v>48</v>
      </c>
      <c r="C92" s="9">
        <v>61</v>
      </c>
      <c r="D92" s="9">
        <v>61</v>
      </c>
      <c r="E92" s="9">
        <v>0</v>
      </c>
      <c r="F92" s="9">
        <v>0</v>
      </c>
      <c r="G92" s="9">
        <v>0</v>
      </c>
      <c r="H92" s="22">
        <f t="shared" si="9"/>
        <v>0</v>
      </c>
      <c r="J92" s="1">
        <v>2024</v>
      </c>
      <c r="K92" s="9" t="s">
        <v>48</v>
      </c>
      <c r="L92" s="1">
        <f t="shared" si="10"/>
        <v>61</v>
      </c>
      <c r="M92" s="1">
        <f t="shared" si="11"/>
        <v>61</v>
      </c>
      <c r="N92" s="1">
        <f t="shared" si="12"/>
        <v>0</v>
      </c>
      <c r="O92" s="1">
        <f t="shared" si="13"/>
        <v>0</v>
      </c>
      <c r="P92" s="1">
        <f t="shared" si="14"/>
        <v>0</v>
      </c>
      <c r="Q92" s="22">
        <f t="shared" si="15"/>
        <v>0</v>
      </c>
    </row>
    <row r="93" spans="1:17" x14ac:dyDescent="0.3">
      <c r="A93" s="1">
        <v>2024</v>
      </c>
      <c r="B93" s="9" t="s">
        <v>47</v>
      </c>
      <c r="C93" s="9">
        <v>56</v>
      </c>
      <c r="D93" s="9">
        <v>0</v>
      </c>
      <c r="E93" s="9">
        <v>0</v>
      </c>
      <c r="F93" s="9">
        <v>0</v>
      </c>
      <c r="G93" s="9">
        <v>0</v>
      </c>
      <c r="H93" s="22">
        <f t="shared" si="9"/>
        <v>0</v>
      </c>
      <c r="J93" s="1">
        <v>2024</v>
      </c>
      <c r="K93" s="9" t="s">
        <v>47</v>
      </c>
      <c r="L93" s="1">
        <f t="shared" si="10"/>
        <v>56</v>
      </c>
      <c r="M93" s="1">
        <f t="shared" si="11"/>
        <v>0</v>
      </c>
      <c r="N93" s="1">
        <f t="shared" si="12"/>
        <v>0</v>
      </c>
      <c r="O93" s="1">
        <f t="shared" si="13"/>
        <v>0</v>
      </c>
      <c r="P93" s="1">
        <f t="shared" si="14"/>
        <v>0</v>
      </c>
      <c r="Q93" s="22">
        <f t="shared" si="15"/>
        <v>0</v>
      </c>
    </row>
    <row r="94" spans="1:17" x14ac:dyDescent="0.3">
      <c r="A94" s="1">
        <v>2024</v>
      </c>
      <c r="B94" s="9" t="s">
        <v>268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22">
        <f t="shared" si="9"/>
        <v>0</v>
      </c>
      <c r="J94" s="1">
        <v>2024</v>
      </c>
      <c r="K94" s="9" t="s">
        <v>268</v>
      </c>
      <c r="L94" s="1">
        <f t="shared" si="10"/>
        <v>0</v>
      </c>
      <c r="M94" s="1">
        <f t="shared" si="11"/>
        <v>0</v>
      </c>
      <c r="N94" s="1">
        <f t="shared" si="12"/>
        <v>0</v>
      </c>
      <c r="O94" s="1">
        <f t="shared" si="13"/>
        <v>0</v>
      </c>
      <c r="P94" s="1">
        <f t="shared" si="14"/>
        <v>0</v>
      </c>
      <c r="Q94" s="22">
        <f t="shared" si="15"/>
        <v>0</v>
      </c>
    </row>
    <row r="95" spans="1:17" x14ac:dyDescent="0.3">
      <c r="A95" s="1">
        <v>2024</v>
      </c>
      <c r="B95" s="9" t="s">
        <v>269</v>
      </c>
      <c r="C95" s="9">
        <v>50</v>
      </c>
      <c r="D95" s="9">
        <v>48</v>
      </c>
      <c r="E95" s="9">
        <v>0</v>
      </c>
      <c r="F95" s="9">
        <v>0</v>
      </c>
      <c r="G95" s="9">
        <v>3</v>
      </c>
      <c r="H95" s="22">
        <f t="shared" si="9"/>
        <v>0</v>
      </c>
      <c r="J95" s="1">
        <v>2024</v>
      </c>
      <c r="K95" s="9" t="s">
        <v>269</v>
      </c>
      <c r="L95" s="1">
        <f t="shared" si="10"/>
        <v>50</v>
      </c>
      <c r="M95" s="1">
        <f t="shared" si="11"/>
        <v>48</v>
      </c>
      <c r="N95" s="1">
        <f t="shared" si="12"/>
        <v>0</v>
      </c>
      <c r="O95" s="1">
        <f t="shared" si="13"/>
        <v>0</v>
      </c>
      <c r="P95" s="1">
        <f t="shared" si="14"/>
        <v>3</v>
      </c>
      <c r="Q95" s="22">
        <f t="shared" si="15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54B0-D4A8-46B4-B585-555E27A32516}">
  <dimension ref="A1:U95"/>
  <sheetViews>
    <sheetView tabSelected="1" zoomScaleNormal="100" workbookViewId="0">
      <pane ySplit="1" topLeftCell="A6" activePane="bottomLeft" state="frozen"/>
      <selection pane="bottomLeft" activeCell="F21" sqref="F21"/>
    </sheetView>
  </sheetViews>
  <sheetFormatPr defaultRowHeight="14.4" x14ac:dyDescent="0.3"/>
  <cols>
    <col min="1" max="1" width="5.21875" style="11" bestFit="1" customWidth="1"/>
    <col min="2" max="2" width="22.77734375" style="11" bestFit="1" customWidth="1"/>
    <col min="3" max="3" width="23.5546875" style="11" bestFit="1" customWidth="1"/>
    <col min="4" max="4" width="26.33203125" style="11" bestFit="1" customWidth="1"/>
    <col min="5" max="5" width="27.33203125" style="11" bestFit="1" customWidth="1"/>
    <col min="6" max="6" width="29.5546875" style="11" bestFit="1" customWidth="1"/>
    <col min="7" max="7" width="17.21875" style="11" bestFit="1" customWidth="1"/>
    <col min="8" max="8" width="18.21875" style="11" bestFit="1" customWidth="1"/>
    <col min="9" max="9" width="19.44140625" style="11" bestFit="1" customWidth="1"/>
    <col min="10" max="10" width="20" style="11" bestFit="1" customWidth="1"/>
    <col min="11" max="11" width="8.88671875" style="11"/>
    <col min="12" max="12" width="5" style="11" bestFit="1" customWidth="1"/>
    <col min="13" max="13" width="22.77734375" style="11" bestFit="1" customWidth="1"/>
    <col min="14" max="14" width="23" style="11" bestFit="1" customWidth="1"/>
    <col min="15" max="15" width="25.77734375" style="11" bestFit="1" customWidth="1"/>
    <col min="16" max="16" width="26.77734375" style="11" bestFit="1" customWidth="1"/>
    <col min="17" max="17" width="28.88671875" style="11" bestFit="1" customWidth="1"/>
    <col min="18" max="18" width="16.5546875" style="11" bestFit="1" customWidth="1"/>
    <col min="19" max="19" width="17.6640625" style="11" bestFit="1" customWidth="1"/>
    <col min="20" max="20" width="18.88671875" style="11" bestFit="1" customWidth="1"/>
    <col min="21" max="21" width="19.44140625" style="11" bestFit="1" customWidth="1"/>
    <col min="22" max="16384" width="8.88671875" style="11"/>
  </cols>
  <sheetData>
    <row r="1" spans="1:21" ht="15" thickBot="1" x14ac:dyDescent="0.35">
      <c r="A1" s="2" t="s">
        <v>280</v>
      </c>
      <c r="B1" s="2" t="s">
        <v>281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282</v>
      </c>
      <c r="H1" s="2" t="s">
        <v>283</v>
      </c>
      <c r="I1" s="2" t="s">
        <v>284</v>
      </c>
      <c r="J1" s="2" t="s">
        <v>279</v>
      </c>
      <c r="L1" s="12" t="s">
        <v>267</v>
      </c>
      <c r="M1" s="12" t="s">
        <v>0</v>
      </c>
      <c r="N1" s="12" t="s">
        <v>261</v>
      </c>
      <c r="O1" s="12" t="s">
        <v>262</v>
      </c>
      <c r="P1" s="12" t="s">
        <v>263</v>
      </c>
      <c r="Q1" s="12" t="s">
        <v>264</v>
      </c>
      <c r="R1" s="12" t="s">
        <v>285</v>
      </c>
      <c r="S1" s="12" t="s">
        <v>286</v>
      </c>
      <c r="T1" s="12" t="s">
        <v>287</v>
      </c>
      <c r="U1" s="12" t="s">
        <v>266</v>
      </c>
    </row>
    <row r="2" spans="1:21" x14ac:dyDescent="0.3">
      <c r="A2" s="1">
        <v>2021</v>
      </c>
      <c r="B2" s="9" t="s">
        <v>17</v>
      </c>
      <c r="C2" s="9">
        <v>81</v>
      </c>
      <c r="D2" s="9">
        <v>832</v>
      </c>
      <c r="E2" s="9">
        <v>81</v>
      </c>
      <c r="F2" s="9">
        <v>3889</v>
      </c>
      <c r="G2" s="9">
        <v>37</v>
      </c>
      <c r="H2" s="9">
        <v>0</v>
      </c>
      <c r="I2" s="9">
        <v>0</v>
      </c>
      <c r="J2" s="22">
        <f>IF(E2&gt;C2,1,IF(C2=0,IF(ISBLANK(C2),"",0),E2/C2))</f>
        <v>1</v>
      </c>
      <c r="L2" s="1">
        <v>2021</v>
      </c>
      <c r="M2" s="9" t="s">
        <v>17</v>
      </c>
      <c r="N2" s="1">
        <f t="shared" ref="N2:T2" si="0">SUMIFS(C:C, $A:$A, "&lt;="&amp;$A2, $B:$B, $M2)</f>
        <v>81</v>
      </c>
      <c r="O2" s="1">
        <f t="shared" si="0"/>
        <v>832</v>
      </c>
      <c r="P2" s="1">
        <f t="shared" si="0"/>
        <v>81</v>
      </c>
      <c r="Q2" s="1">
        <f t="shared" si="0"/>
        <v>3889</v>
      </c>
      <c r="R2" s="1">
        <f t="shared" si="0"/>
        <v>37</v>
      </c>
      <c r="S2" s="1">
        <f t="shared" si="0"/>
        <v>0</v>
      </c>
      <c r="T2" s="1">
        <f t="shared" si="0"/>
        <v>0</v>
      </c>
      <c r="U2" s="22">
        <f>IF(P2&gt;N2,1,IF(N2=0,IF(ISBLANK(N2),"",0),P2/N2))</f>
        <v>1</v>
      </c>
    </row>
    <row r="3" spans="1:21" x14ac:dyDescent="0.3">
      <c r="A3" s="1">
        <v>2021</v>
      </c>
      <c r="B3" s="9" t="s">
        <v>13</v>
      </c>
      <c r="C3" s="9">
        <v>87</v>
      </c>
      <c r="D3" s="9">
        <v>1402</v>
      </c>
      <c r="E3" s="9">
        <v>87</v>
      </c>
      <c r="F3" s="9">
        <v>1943</v>
      </c>
      <c r="G3" s="9">
        <v>257</v>
      </c>
      <c r="H3" s="9">
        <v>0</v>
      </c>
      <c r="I3" s="9">
        <v>0</v>
      </c>
      <c r="J3" s="22">
        <f t="shared" ref="J3:J66" si="1">IF(E3&gt;C3,1,IF(C3=0,IF(ISBLANK(C3),"",0),E3/C3))</f>
        <v>1</v>
      </c>
      <c r="L3" s="1">
        <v>2021</v>
      </c>
      <c r="M3" s="9" t="s">
        <v>13</v>
      </c>
      <c r="N3" s="1">
        <f t="shared" ref="N3:N66" si="2">SUMIFS(C:C, $A:$A, "&lt;="&amp;$A3, $B:$B, $M3)</f>
        <v>87</v>
      </c>
      <c r="O3" s="1">
        <f t="shared" ref="O3:O66" si="3">SUMIFS(D:D, $A:$A, "&lt;="&amp;$A3, $B:$B, $M3)</f>
        <v>1402</v>
      </c>
      <c r="P3" s="1">
        <f t="shared" ref="P3:P66" si="4">SUMIFS(E:E, $A:$A, "&lt;="&amp;$A3, $B:$B, $M3)</f>
        <v>87</v>
      </c>
      <c r="Q3" s="1">
        <f t="shared" ref="Q3:Q66" si="5">SUMIFS(F:F, $A:$A, "&lt;="&amp;$A3, $B:$B, $M3)</f>
        <v>1943</v>
      </c>
      <c r="R3" s="1">
        <f t="shared" ref="R3:R66" si="6">SUMIFS(G:G, $A:$A, "&lt;="&amp;$A3, $B:$B, $M3)</f>
        <v>257</v>
      </c>
      <c r="S3" s="1">
        <f t="shared" ref="S3:S66" si="7">SUMIFS(H:H, $A:$A, "&lt;="&amp;$A3, $B:$B, $M3)</f>
        <v>0</v>
      </c>
      <c r="T3" s="1">
        <f t="shared" ref="T3:T66" si="8">SUMIFS(I:I, $A:$A, "&lt;="&amp;$A3, $B:$B, $M3)</f>
        <v>0</v>
      </c>
      <c r="U3" s="22">
        <f t="shared" ref="U3:U66" si="9">IF(P3&gt;N3,1,IF(N3=0,IF(ISBLANK(N3),"",0),P3/N3))</f>
        <v>1</v>
      </c>
    </row>
    <row r="4" spans="1:21" x14ac:dyDescent="0.3">
      <c r="A4" s="1">
        <v>2021</v>
      </c>
      <c r="B4" s="9" t="s">
        <v>15</v>
      </c>
      <c r="C4" s="9">
        <v>27</v>
      </c>
      <c r="D4" s="9">
        <v>6180</v>
      </c>
      <c r="E4" s="9">
        <v>0</v>
      </c>
      <c r="F4" s="9">
        <v>0</v>
      </c>
      <c r="G4" s="9">
        <v>84</v>
      </c>
      <c r="H4" s="9">
        <v>0</v>
      </c>
      <c r="I4" s="9">
        <v>0</v>
      </c>
      <c r="J4" s="22">
        <f t="shared" si="1"/>
        <v>0</v>
      </c>
      <c r="L4" s="1">
        <v>2021</v>
      </c>
      <c r="M4" s="9" t="s">
        <v>15</v>
      </c>
      <c r="N4" s="1">
        <f t="shared" si="2"/>
        <v>27</v>
      </c>
      <c r="O4" s="1">
        <f t="shared" si="3"/>
        <v>6180</v>
      </c>
      <c r="P4" s="1">
        <f t="shared" si="4"/>
        <v>0</v>
      </c>
      <c r="Q4" s="1">
        <f t="shared" si="5"/>
        <v>0</v>
      </c>
      <c r="R4" s="1">
        <f t="shared" si="6"/>
        <v>84</v>
      </c>
      <c r="S4" s="1">
        <f t="shared" si="7"/>
        <v>0</v>
      </c>
      <c r="T4" s="1">
        <f t="shared" si="8"/>
        <v>0</v>
      </c>
      <c r="U4" s="22">
        <f t="shared" si="9"/>
        <v>0</v>
      </c>
    </row>
    <row r="5" spans="1:21" x14ac:dyDescent="0.3">
      <c r="A5" s="1">
        <v>2021</v>
      </c>
      <c r="B5" s="9" t="s">
        <v>1</v>
      </c>
      <c r="C5" s="9">
        <v>6</v>
      </c>
      <c r="D5" s="9">
        <v>0</v>
      </c>
      <c r="E5" s="9">
        <v>6</v>
      </c>
      <c r="F5" s="9">
        <v>227</v>
      </c>
      <c r="G5" s="9">
        <v>207</v>
      </c>
      <c r="H5" s="9">
        <v>0</v>
      </c>
      <c r="I5" s="9">
        <v>0</v>
      </c>
      <c r="J5" s="22">
        <f t="shared" si="1"/>
        <v>1</v>
      </c>
      <c r="L5" s="1">
        <v>2021</v>
      </c>
      <c r="M5" s="9" t="s">
        <v>1</v>
      </c>
      <c r="N5" s="1">
        <f t="shared" si="2"/>
        <v>6</v>
      </c>
      <c r="O5" s="1">
        <f t="shared" si="3"/>
        <v>0</v>
      </c>
      <c r="P5" s="1">
        <f t="shared" si="4"/>
        <v>6</v>
      </c>
      <c r="Q5" s="1">
        <f t="shared" si="5"/>
        <v>227</v>
      </c>
      <c r="R5" s="1">
        <f t="shared" si="6"/>
        <v>207</v>
      </c>
      <c r="S5" s="1">
        <f t="shared" si="7"/>
        <v>0</v>
      </c>
      <c r="T5" s="1">
        <f t="shared" si="8"/>
        <v>0</v>
      </c>
      <c r="U5" s="22">
        <f t="shared" si="9"/>
        <v>1</v>
      </c>
    </row>
    <row r="6" spans="1:21" x14ac:dyDescent="0.3">
      <c r="A6" s="1">
        <v>2021</v>
      </c>
      <c r="B6" s="9" t="s">
        <v>16</v>
      </c>
      <c r="C6" s="9">
        <v>4</v>
      </c>
      <c r="D6" s="9">
        <v>16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22">
        <f t="shared" si="1"/>
        <v>0</v>
      </c>
      <c r="L6" s="1">
        <v>2021</v>
      </c>
      <c r="M6" s="9" t="s">
        <v>16</v>
      </c>
      <c r="N6" s="1">
        <f t="shared" si="2"/>
        <v>4</v>
      </c>
      <c r="O6" s="1">
        <f t="shared" si="3"/>
        <v>16</v>
      </c>
      <c r="P6" s="1">
        <f t="shared" si="4"/>
        <v>0</v>
      </c>
      <c r="Q6" s="1">
        <f t="shared" si="5"/>
        <v>0</v>
      </c>
      <c r="R6" s="1">
        <f t="shared" si="6"/>
        <v>0</v>
      </c>
      <c r="S6" s="1">
        <f t="shared" si="7"/>
        <v>0</v>
      </c>
      <c r="T6" s="1">
        <f t="shared" si="8"/>
        <v>0</v>
      </c>
      <c r="U6" s="22">
        <f t="shared" si="9"/>
        <v>0</v>
      </c>
    </row>
    <row r="7" spans="1:21" x14ac:dyDescent="0.3">
      <c r="A7" s="1">
        <v>2021</v>
      </c>
      <c r="B7" s="9" t="s">
        <v>73</v>
      </c>
      <c r="C7" s="9">
        <v>4</v>
      </c>
      <c r="D7" s="9">
        <v>8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22">
        <f t="shared" si="1"/>
        <v>0</v>
      </c>
      <c r="L7" s="1">
        <v>2021</v>
      </c>
      <c r="M7" s="9" t="s">
        <v>73</v>
      </c>
      <c r="N7" s="1">
        <f t="shared" si="2"/>
        <v>4</v>
      </c>
      <c r="O7" s="1">
        <f t="shared" si="3"/>
        <v>8</v>
      </c>
      <c r="P7" s="1">
        <f t="shared" si="4"/>
        <v>0</v>
      </c>
      <c r="Q7" s="1">
        <f t="shared" si="5"/>
        <v>0</v>
      </c>
      <c r="R7" s="1">
        <f t="shared" si="6"/>
        <v>0</v>
      </c>
      <c r="S7" s="1">
        <f t="shared" si="7"/>
        <v>0</v>
      </c>
      <c r="T7" s="1">
        <f t="shared" si="8"/>
        <v>0</v>
      </c>
      <c r="U7" s="22">
        <f t="shared" si="9"/>
        <v>0</v>
      </c>
    </row>
    <row r="8" spans="1:21" x14ac:dyDescent="0.3">
      <c r="A8" s="1">
        <v>2021</v>
      </c>
      <c r="B8" s="9" t="s">
        <v>24</v>
      </c>
      <c r="C8" s="9"/>
      <c r="D8" s="9"/>
      <c r="E8" s="9"/>
      <c r="F8" s="9"/>
      <c r="G8" s="9"/>
      <c r="H8" s="9" t="s">
        <v>260</v>
      </c>
      <c r="I8" s="9" t="s">
        <v>260</v>
      </c>
      <c r="J8" s="22" t="str">
        <f t="shared" si="1"/>
        <v/>
      </c>
      <c r="L8" s="1">
        <v>2021</v>
      </c>
      <c r="M8" s="9" t="s">
        <v>24</v>
      </c>
      <c r="N8" s="1">
        <f t="shared" si="2"/>
        <v>0</v>
      </c>
      <c r="O8" s="1">
        <f t="shared" si="3"/>
        <v>0</v>
      </c>
      <c r="P8" s="1">
        <f t="shared" si="4"/>
        <v>0</v>
      </c>
      <c r="Q8" s="1">
        <f t="shared" si="5"/>
        <v>0</v>
      </c>
      <c r="R8" s="1">
        <f t="shared" si="6"/>
        <v>0</v>
      </c>
      <c r="S8" s="1">
        <f t="shared" si="7"/>
        <v>0</v>
      </c>
      <c r="T8" s="1">
        <f t="shared" si="8"/>
        <v>0</v>
      </c>
      <c r="U8" s="22">
        <f t="shared" si="9"/>
        <v>0</v>
      </c>
    </row>
    <row r="9" spans="1:21" x14ac:dyDescent="0.3">
      <c r="A9" s="1">
        <v>2021</v>
      </c>
      <c r="B9" s="9" t="s">
        <v>11</v>
      </c>
      <c r="C9" s="9"/>
      <c r="D9" s="9"/>
      <c r="E9" s="9"/>
      <c r="F9" s="9"/>
      <c r="G9" s="9"/>
      <c r="H9" s="9" t="s">
        <v>260</v>
      </c>
      <c r="I9" s="9" t="s">
        <v>260</v>
      </c>
      <c r="J9" s="22" t="str">
        <f t="shared" si="1"/>
        <v/>
      </c>
      <c r="L9" s="1">
        <v>2021</v>
      </c>
      <c r="M9" s="9" t="s">
        <v>11</v>
      </c>
      <c r="N9" s="1">
        <f t="shared" si="2"/>
        <v>0</v>
      </c>
      <c r="O9" s="1">
        <f t="shared" si="3"/>
        <v>0</v>
      </c>
      <c r="P9" s="1">
        <f t="shared" si="4"/>
        <v>0</v>
      </c>
      <c r="Q9" s="1">
        <f t="shared" si="5"/>
        <v>0</v>
      </c>
      <c r="R9" s="1">
        <f t="shared" si="6"/>
        <v>0</v>
      </c>
      <c r="S9" s="1">
        <f t="shared" si="7"/>
        <v>0</v>
      </c>
      <c r="T9" s="1">
        <f t="shared" si="8"/>
        <v>0</v>
      </c>
      <c r="U9" s="22">
        <f t="shared" si="9"/>
        <v>0</v>
      </c>
    </row>
    <row r="10" spans="1:21" x14ac:dyDescent="0.3">
      <c r="A10" s="1">
        <v>2021</v>
      </c>
      <c r="B10" s="9" t="s">
        <v>14</v>
      </c>
      <c r="C10" s="9"/>
      <c r="D10" s="9"/>
      <c r="E10" s="9"/>
      <c r="F10" s="9"/>
      <c r="G10" s="9"/>
      <c r="H10" s="9" t="s">
        <v>260</v>
      </c>
      <c r="I10" s="9" t="s">
        <v>260</v>
      </c>
      <c r="J10" s="22" t="str">
        <f t="shared" si="1"/>
        <v/>
      </c>
      <c r="L10" s="1">
        <v>2021</v>
      </c>
      <c r="M10" s="9" t="s">
        <v>14</v>
      </c>
      <c r="N10" s="1">
        <f t="shared" si="2"/>
        <v>0</v>
      </c>
      <c r="O10" s="1">
        <f t="shared" si="3"/>
        <v>0</v>
      </c>
      <c r="P10" s="1">
        <f t="shared" si="4"/>
        <v>0</v>
      </c>
      <c r="Q10" s="1">
        <f t="shared" si="5"/>
        <v>0</v>
      </c>
      <c r="R10" s="1">
        <f t="shared" si="6"/>
        <v>0</v>
      </c>
      <c r="S10" s="1">
        <f t="shared" si="7"/>
        <v>0</v>
      </c>
      <c r="T10" s="1">
        <f t="shared" si="8"/>
        <v>0</v>
      </c>
      <c r="U10" s="22">
        <f t="shared" si="9"/>
        <v>0</v>
      </c>
    </row>
    <row r="11" spans="1:21" x14ac:dyDescent="0.3">
      <c r="A11" s="1">
        <v>2021</v>
      </c>
      <c r="B11" s="9" t="s">
        <v>20</v>
      </c>
      <c r="C11" s="9"/>
      <c r="D11" s="9"/>
      <c r="E11" s="9"/>
      <c r="F11" s="9"/>
      <c r="G11" s="9"/>
      <c r="H11" s="9" t="s">
        <v>260</v>
      </c>
      <c r="I11" s="9" t="s">
        <v>260</v>
      </c>
      <c r="J11" s="22" t="str">
        <f t="shared" si="1"/>
        <v/>
      </c>
      <c r="L11" s="1">
        <v>2021</v>
      </c>
      <c r="M11" s="9" t="s">
        <v>20</v>
      </c>
      <c r="N11" s="1">
        <f t="shared" si="2"/>
        <v>0</v>
      </c>
      <c r="O11" s="1">
        <f t="shared" si="3"/>
        <v>0</v>
      </c>
      <c r="P11" s="1">
        <f t="shared" si="4"/>
        <v>0</v>
      </c>
      <c r="Q11" s="1">
        <f t="shared" si="5"/>
        <v>0</v>
      </c>
      <c r="R11" s="1">
        <f t="shared" si="6"/>
        <v>0</v>
      </c>
      <c r="S11" s="1">
        <f t="shared" si="7"/>
        <v>0</v>
      </c>
      <c r="T11" s="1">
        <f t="shared" si="8"/>
        <v>0</v>
      </c>
      <c r="U11" s="22">
        <f t="shared" si="9"/>
        <v>0</v>
      </c>
    </row>
    <row r="12" spans="1:21" x14ac:dyDescent="0.3">
      <c r="A12" s="1">
        <v>2021</v>
      </c>
      <c r="B12" s="9" t="s">
        <v>18</v>
      </c>
      <c r="C12" s="9"/>
      <c r="D12" s="9"/>
      <c r="E12" s="9"/>
      <c r="F12" s="9"/>
      <c r="G12" s="9"/>
      <c r="H12" s="9" t="s">
        <v>260</v>
      </c>
      <c r="I12" s="9" t="s">
        <v>260</v>
      </c>
      <c r="J12" s="22" t="str">
        <f t="shared" si="1"/>
        <v/>
      </c>
      <c r="L12" s="1">
        <v>2021</v>
      </c>
      <c r="M12" s="9" t="s">
        <v>18</v>
      </c>
      <c r="N12" s="1">
        <f t="shared" si="2"/>
        <v>0</v>
      </c>
      <c r="O12" s="1">
        <f t="shared" si="3"/>
        <v>0</v>
      </c>
      <c r="P12" s="1">
        <f t="shared" si="4"/>
        <v>0</v>
      </c>
      <c r="Q12" s="1">
        <f t="shared" si="5"/>
        <v>0</v>
      </c>
      <c r="R12" s="1">
        <f t="shared" si="6"/>
        <v>0</v>
      </c>
      <c r="S12" s="1">
        <f t="shared" si="7"/>
        <v>0</v>
      </c>
      <c r="T12" s="1">
        <f t="shared" si="8"/>
        <v>0</v>
      </c>
      <c r="U12" s="22">
        <f t="shared" si="9"/>
        <v>0</v>
      </c>
    </row>
    <row r="13" spans="1:21" x14ac:dyDescent="0.3">
      <c r="A13" s="1">
        <v>2021</v>
      </c>
      <c r="B13" s="9" t="s">
        <v>12</v>
      </c>
      <c r="C13" s="9"/>
      <c r="D13" s="9"/>
      <c r="E13" s="9"/>
      <c r="F13" s="9"/>
      <c r="G13" s="9"/>
      <c r="H13" s="9" t="s">
        <v>260</v>
      </c>
      <c r="I13" s="9" t="s">
        <v>260</v>
      </c>
      <c r="J13" s="22" t="str">
        <f t="shared" si="1"/>
        <v/>
      </c>
      <c r="L13" s="1">
        <v>2021</v>
      </c>
      <c r="M13" s="9" t="s">
        <v>12</v>
      </c>
      <c r="N13" s="1">
        <f t="shared" si="2"/>
        <v>0</v>
      </c>
      <c r="O13" s="1">
        <f t="shared" si="3"/>
        <v>0</v>
      </c>
      <c r="P13" s="1">
        <f t="shared" si="4"/>
        <v>0</v>
      </c>
      <c r="Q13" s="1">
        <f t="shared" si="5"/>
        <v>0</v>
      </c>
      <c r="R13" s="1">
        <f t="shared" si="6"/>
        <v>0</v>
      </c>
      <c r="S13" s="1">
        <f t="shared" si="7"/>
        <v>0</v>
      </c>
      <c r="T13" s="1">
        <f t="shared" si="8"/>
        <v>0</v>
      </c>
      <c r="U13" s="22">
        <f t="shared" si="9"/>
        <v>0</v>
      </c>
    </row>
    <row r="14" spans="1:21" x14ac:dyDescent="0.3">
      <c r="A14" s="1">
        <v>2021</v>
      </c>
      <c r="B14" s="9" t="s">
        <v>2</v>
      </c>
      <c r="C14" s="9"/>
      <c r="D14" s="9"/>
      <c r="E14" s="9"/>
      <c r="F14" s="9"/>
      <c r="G14" s="9"/>
      <c r="H14" s="9" t="s">
        <v>260</v>
      </c>
      <c r="I14" s="9" t="s">
        <v>260</v>
      </c>
      <c r="J14" s="22" t="str">
        <f t="shared" si="1"/>
        <v/>
      </c>
      <c r="L14" s="1">
        <v>2021</v>
      </c>
      <c r="M14" s="9" t="s">
        <v>2</v>
      </c>
      <c r="N14" s="1">
        <f t="shared" si="2"/>
        <v>0</v>
      </c>
      <c r="O14" s="1">
        <f t="shared" si="3"/>
        <v>0</v>
      </c>
      <c r="P14" s="1">
        <f t="shared" si="4"/>
        <v>0</v>
      </c>
      <c r="Q14" s="1">
        <f t="shared" si="5"/>
        <v>0</v>
      </c>
      <c r="R14" s="1">
        <f t="shared" si="6"/>
        <v>0</v>
      </c>
      <c r="S14" s="1">
        <f t="shared" si="7"/>
        <v>0</v>
      </c>
      <c r="T14" s="1">
        <f t="shared" si="8"/>
        <v>0</v>
      </c>
      <c r="U14" s="22">
        <f t="shared" si="9"/>
        <v>0</v>
      </c>
    </row>
    <row r="15" spans="1:21" x14ac:dyDescent="0.3">
      <c r="A15" s="1">
        <v>2021</v>
      </c>
      <c r="B15" s="9" t="s">
        <v>22</v>
      </c>
      <c r="C15" s="9"/>
      <c r="D15" s="9"/>
      <c r="E15" s="9"/>
      <c r="F15" s="9"/>
      <c r="G15" s="9"/>
      <c r="H15" s="9" t="s">
        <v>260</v>
      </c>
      <c r="I15" s="9" t="s">
        <v>260</v>
      </c>
      <c r="J15" s="22" t="str">
        <f t="shared" si="1"/>
        <v/>
      </c>
      <c r="L15" s="1">
        <v>2021</v>
      </c>
      <c r="M15" s="9" t="s">
        <v>22</v>
      </c>
      <c r="N15" s="1">
        <f t="shared" si="2"/>
        <v>0</v>
      </c>
      <c r="O15" s="1">
        <f t="shared" si="3"/>
        <v>0</v>
      </c>
      <c r="P15" s="1">
        <f t="shared" si="4"/>
        <v>0</v>
      </c>
      <c r="Q15" s="1">
        <f t="shared" si="5"/>
        <v>0</v>
      </c>
      <c r="R15" s="1">
        <f t="shared" si="6"/>
        <v>0</v>
      </c>
      <c r="S15" s="1">
        <f t="shared" si="7"/>
        <v>0</v>
      </c>
      <c r="T15" s="1">
        <f t="shared" si="8"/>
        <v>0</v>
      </c>
      <c r="U15" s="22">
        <f t="shared" si="9"/>
        <v>0</v>
      </c>
    </row>
    <row r="16" spans="1:21" x14ac:dyDescent="0.3">
      <c r="A16" s="1">
        <v>2021</v>
      </c>
      <c r="B16" s="9" t="s">
        <v>23</v>
      </c>
      <c r="C16" s="9"/>
      <c r="D16" s="9"/>
      <c r="E16" s="9"/>
      <c r="F16" s="9"/>
      <c r="G16" s="9"/>
      <c r="H16" s="9" t="s">
        <v>260</v>
      </c>
      <c r="I16" s="9" t="s">
        <v>260</v>
      </c>
      <c r="J16" s="22" t="str">
        <f t="shared" si="1"/>
        <v/>
      </c>
      <c r="L16" s="1">
        <v>2021</v>
      </c>
      <c r="M16" s="9" t="s">
        <v>23</v>
      </c>
      <c r="N16" s="1">
        <f t="shared" si="2"/>
        <v>0</v>
      </c>
      <c r="O16" s="1">
        <f t="shared" si="3"/>
        <v>0</v>
      </c>
      <c r="P16" s="1">
        <f t="shared" si="4"/>
        <v>0</v>
      </c>
      <c r="Q16" s="1">
        <f t="shared" si="5"/>
        <v>0</v>
      </c>
      <c r="R16" s="1">
        <f t="shared" si="6"/>
        <v>0</v>
      </c>
      <c r="S16" s="1">
        <f t="shared" si="7"/>
        <v>0</v>
      </c>
      <c r="T16" s="1">
        <f t="shared" si="8"/>
        <v>0</v>
      </c>
      <c r="U16" s="22">
        <f t="shared" si="9"/>
        <v>0</v>
      </c>
    </row>
    <row r="17" spans="1:21" x14ac:dyDescent="0.3">
      <c r="A17" s="1">
        <v>2021</v>
      </c>
      <c r="B17" s="9" t="s">
        <v>3</v>
      </c>
      <c r="C17" s="9"/>
      <c r="D17" s="9"/>
      <c r="E17" s="9"/>
      <c r="F17" s="9"/>
      <c r="G17" s="9"/>
      <c r="H17" s="9" t="s">
        <v>260</v>
      </c>
      <c r="I17" s="9" t="s">
        <v>260</v>
      </c>
      <c r="J17" s="22" t="str">
        <f t="shared" si="1"/>
        <v/>
      </c>
      <c r="L17" s="1">
        <v>2021</v>
      </c>
      <c r="M17" s="9" t="s">
        <v>3</v>
      </c>
      <c r="N17" s="1">
        <f t="shared" si="2"/>
        <v>0</v>
      </c>
      <c r="O17" s="1">
        <f t="shared" si="3"/>
        <v>0</v>
      </c>
      <c r="P17" s="1">
        <f t="shared" si="4"/>
        <v>0</v>
      </c>
      <c r="Q17" s="1">
        <f t="shared" si="5"/>
        <v>0</v>
      </c>
      <c r="R17" s="1">
        <f t="shared" si="6"/>
        <v>0</v>
      </c>
      <c r="S17" s="1">
        <f t="shared" si="7"/>
        <v>0</v>
      </c>
      <c r="T17" s="1">
        <f t="shared" si="8"/>
        <v>0</v>
      </c>
      <c r="U17" s="22">
        <f t="shared" si="9"/>
        <v>0</v>
      </c>
    </row>
    <row r="18" spans="1:21" x14ac:dyDescent="0.3">
      <c r="A18" s="1">
        <v>2021</v>
      </c>
      <c r="B18" s="9" t="s">
        <v>19</v>
      </c>
      <c r="C18" s="9">
        <v>305</v>
      </c>
      <c r="D18" s="9">
        <v>6890</v>
      </c>
      <c r="E18" s="9">
        <v>0</v>
      </c>
      <c r="F18" s="9">
        <v>0</v>
      </c>
      <c r="G18" s="9">
        <v>126</v>
      </c>
      <c r="H18" s="9">
        <v>0</v>
      </c>
      <c r="I18" s="9">
        <v>0</v>
      </c>
      <c r="J18" s="22">
        <f t="shared" si="1"/>
        <v>0</v>
      </c>
      <c r="L18" s="1">
        <v>2021</v>
      </c>
      <c r="M18" s="9" t="s">
        <v>19</v>
      </c>
      <c r="N18" s="1">
        <f t="shared" si="2"/>
        <v>305</v>
      </c>
      <c r="O18" s="1">
        <f t="shared" si="3"/>
        <v>6890</v>
      </c>
      <c r="P18" s="1">
        <f t="shared" si="4"/>
        <v>0</v>
      </c>
      <c r="Q18" s="1">
        <f t="shared" si="5"/>
        <v>0</v>
      </c>
      <c r="R18" s="1">
        <f t="shared" si="6"/>
        <v>126</v>
      </c>
      <c r="S18" s="1">
        <f t="shared" si="7"/>
        <v>0</v>
      </c>
      <c r="T18" s="1">
        <f t="shared" si="8"/>
        <v>0</v>
      </c>
      <c r="U18" s="22">
        <f t="shared" si="9"/>
        <v>0</v>
      </c>
    </row>
    <row r="19" spans="1:21" x14ac:dyDescent="0.3">
      <c r="A19" s="1">
        <v>2021</v>
      </c>
      <c r="B19" s="9" t="s">
        <v>4</v>
      </c>
      <c r="C19" s="9"/>
      <c r="D19" s="9"/>
      <c r="E19" s="9"/>
      <c r="F19" s="9"/>
      <c r="G19" s="9"/>
      <c r="H19" s="9" t="s">
        <v>260</v>
      </c>
      <c r="I19" s="9" t="s">
        <v>260</v>
      </c>
      <c r="J19" s="22" t="str">
        <f t="shared" si="1"/>
        <v/>
      </c>
      <c r="L19" s="1">
        <v>2021</v>
      </c>
      <c r="M19" s="9" t="s">
        <v>4</v>
      </c>
      <c r="N19" s="1">
        <f t="shared" si="2"/>
        <v>0</v>
      </c>
      <c r="O19" s="1">
        <f t="shared" si="3"/>
        <v>0</v>
      </c>
      <c r="P19" s="1">
        <f t="shared" si="4"/>
        <v>0</v>
      </c>
      <c r="Q19" s="1">
        <f t="shared" si="5"/>
        <v>0</v>
      </c>
      <c r="R19" s="1">
        <f t="shared" si="6"/>
        <v>0</v>
      </c>
      <c r="S19" s="1">
        <f t="shared" si="7"/>
        <v>0</v>
      </c>
      <c r="T19" s="1">
        <f t="shared" si="8"/>
        <v>0</v>
      </c>
      <c r="U19" s="22">
        <f t="shared" si="9"/>
        <v>0</v>
      </c>
    </row>
    <row r="20" spans="1:21" x14ac:dyDescent="0.3">
      <c r="A20" s="1">
        <v>2021</v>
      </c>
      <c r="B20" s="9" t="s">
        <v>21</v>
      </c>
      <c r="C20" s="9"/>
      <c r="D20" s="9"/>
      <c r="E20" s="9"/>
      <c r="F20" s="9"/>
      <c r="G20" s="9"/>
      <c r="H20" s="9" t="s">
        <v>260</v>
      </c>
      <c r="I20" s="9" t="s">
        <v>260</v>
      </c>
      <c r="J20" s="22" t="str">
        <f t="shared" si="1"/>
        <v/>
      </c>
      <c r="L20" s="1">
        <v>2021</v>
      </c>
      <c r="M20" s="9" t="s">
        <v>21</v>
      </c>
      <c r="N20" s="1">
        <f t="shared" si="2"/>
        <v>0</v>
      </c>
      <c r="O20" s="1">
        <f t="shared" si="3"/>
        <v>0</v>
      </c>
      <c r="P20" s="1">
        <f t="shared" si="4"/>
        <v>0</v>
      </c>
      <c r="Q20" s="1">
        <f t="shared" si="5"/>
        <v>0</v>
      </c>
      <c r="R20" s="1">
        <f t="shared" si="6"/>
        <v>0</v>
      </c>
      <c r="S20" s="1">
        <f t="shared" si="7"/>
        <v>0</v>
      </c>
      <c r="T20" s="1">
        <f t="shared" si="8"/>
        <v>0</v>
      </c>
      <c r="U20" s="22">
        <f t="shared" si="9"/>
        <v>0</v>
      </c>
    </row>
    <row r="21" spans="1:21" x14ac:dyDescent="0.3">
      <c r="A21" s="1">
        <v>2021</v>
      </c>
      <c r="B21" s="9" t="s">
        <v>10</v>
      </c>
      <c r="C21" s="9"/>
      <c r="D21" s="9"/>
      <c r="E21" s="9"/>
      <c r="F21" s="9"/>
      <c r="G21" s="9"/>
      <c r="H21" s="9" t="s">
        <v>260</v>
      </c>
      <c r="I21" s="9" t="s">
        <v>260</v>
      </c>
      <c r="J21" s="22" t="str">
        <f t="shared" si="1"/>
        <v/>
      </c>
      <c r="L21" s="1">
        <v>2021</v>
      </c>
      <c r="M21" s="9" t="s">
        <v>10</v>
      </c>
      <c r="N21" s="1">
        <f t="shared" si="2"/>
        <v>0</v>
      </c>
      <c r="O21" s="1">
        <f t="shared" si="3"/>
        <v>0</v>
      </c>
      <c r="P21" s="1">
        <f t="shared" si="4"/>
        <v>0</v>
      </c>
      <c r="Q21" s="1">
        <f t="shared" si="5"/>
        <v>0</v>
      </c>
      <c r="R21" s="1">
        <f t="shared" si="6"/>
        <v>0</v>
      </c>
      <c r="S21" s="1">
        <f t="shared" si="7"/>
        <v>0</v>
      </c>
      <c r="T21" s="1">
        <f t="shared" si="8"/>
        <v>0</v>
      </c>
      <c r="U21" s="22">
        <f t="shared" si="9"/>
        <v>0</v>
      </c>
    </row>
    <row r="22" spans="1:21" x14ac:dyDescent="0.3">
      <c r="A22" s="1">
        <v>2021</v>
      </c>
      <c r="B22" s="9" t="s">
        <v>38</v>
      </c>
      <c r="C22" s="9"/>
      <c r="D22" s="9"/>
      <c r="E22" s="9"/>
      <c r="F22" s="9"/>
      <c r="G22" s="9"/>
      <c r="H22" s="9" t="s">
        <v>260</v>
      </c>
      <c r="I22" s="9" t="s">
        <v>260</v>
      </c>
      <c r="J22" s="22" t="str">
        <f t="shared" si="1"/>
        <v/>
      </c>
      <c r="L22" s="1">
        <v>2021</v>
      </c>
      <c r="M22" s="9" t="s">
        <v>38</v>
      </c>
      <c r="N22" s="1">
        <f t="shared" si="2"/>
        <v>0</v>
      </c>
      <c r="O22" s="1">
        <f t="shared" si="3"/>
        <v>0</v>
      </c>
      <c r="P22" s="1">
        <f t="shared" si="4"/>
        <v>0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0</v>
      </c>
      <c r="U22" s="22">
        <f t="shared" si="9"/>
        <v>0</v>
      </c>
    </row>
    <row r="23" spans="1:21" x14ac:dyDescent="0.3">
      <c r="A23" s="1">
        <v>2021</v>
      </c>
      <c r="B23" s="9" t="s">
        <v>48</v>
      </c>
      <c r="C23" s="9"/>
      <c r="D23" s="9"/>
      <c r="E23" s="9"/>
      <c r="F23" s="9"/>
      <c r="G23" s="9"/>
      <c r="H23" s="9" t="s">
        <v>260</v>
      </c>
      <c r="I23" s="9" t="s">
        <v>260</v>
      </c>
      <c r="J23" s="22" t="str">
        <f t="shared" si="1"/>
        <v/>
      </c>
      <c r="L23" s="1">
        <v>2021</v>
      </c>
      <c r="M23" s="9" t="s">
        <v>48</v>
      </c>
      <c r="N23" s="1">
        <f t="shared" si="2"/>
        <v>0</v>
      </c>
      <c r="O23" s="1">
        <f t="shared" si="3"/>
        <v>0</v>
      </c>
      <c r="P23" s="1">
        <f t="shared" si="4"/>
        <v>0</v>
      </c>
      <c r="Q23" s="1">
        <f t="shared" si="5"/>
        <v>0</v>
      </c>
      <c r="R23" s="1">
        <f t="shared" si="6"/>
        <v>0</v>
      </c>
      <c r="S23" s="1">
        <f t="shared" si="7"/>
        <v>0</v>
      </c>
      <c r="T23" s="1">
        <f t="shared" si="8"/>
        <v>0</v>
      </c>
      <c r="U23" s="22">
        <f t="shared" si="9"/>
        <v>0</v>
      </c>
    </row>
    <row r="24" spans="1:21" x14ac:dyDescent="0.3">
      <c r="A24" s="1">
        <v>2021</v>
      </c>
      <c r="B24" s="9" t="s">
        <v>47</v>
      </c>
      <c r="C24" s="9"/>
      <c r="D24" s="9"/>
      <c r="E24" s="9"/>
      <c r="F24" s="9"/>
      <c r="G24" s="9"/>
      <c r="H24" s="9" t="s">
        <v>260</v>
      </c>
      <c r="I24" s="9" t="s">
        <v>260</v>
      </c>
      <c r="J24" s="22" t="str">
        <f t="shared" si="1"/>
        <v/>
      </c>
      <c r="L24" s="1">
        <v>2021</v>
      </c>
      <c r="M24" s="9" t="s">
        <v>47</v>
      </c>
      <c r="N24" s="1">
        <f t="shared" si="2"/>
        <v>0</v>
      </c>
      <c r="O24" s="1">
        <f t="shared" si="3"/>
        <v>0</v>
      </c>
      <c r="P24" s="1">
        <f t="shared" si="4"/>
        <v>0</v>
      </c>
      <c r="Q24" s="1">
        <f t="shared" si="5"/>
        <v>0</v>
      </c>
      <c r="R24" s="1">
        <f t="shared" si="6"/>
        <v>0</v>
      </c>
      <c r="S24" s="1">
        <f t="shared" si="7"/>
        <v>0</v>
      </c>
      <c r="T24" s="1">
        <f t="shared" si="8"/>
        <v>0</v>
      </c>
      <c r="U24" s="22">
        <f t="shared" si="9"/>
        <v>0</v>
      </c>
    </row>
    <row r="25" spans="1:21" x14ac:dyDescent="0.3">
      <c r="A25" s="1">
        <v>2022</v>
      </c>
      <c r="B25" s="9" t="s">
        <v>17</v>
      </c>
      <c r="C25" s="9">
        <v>2</v>
      </c>
      <c r="D25" s="9">
        <v>0</v>
      </c>
      <c r="E25" s="9">
        <v>2</v>
      </c>
      <c r="F25" s="9">
        <v>3984</v>
      </c>
      <c r="G25" s="9">
        <v>11</v>
      </c>
      <c r="H25" s="9">
        <v>0</v>
      </c>
      <c r="I25" s="9">
        <v>0</v>
      </c>
      <c r="J25" s="22">
        <f t="shared" si="1"/>
        <v>1</v>
      </c>
      <c r="L25" s="1">
        <v>2022</v>
      </c>
      <c r="M25" s="9" t="s">
        <v>17</v>
      </c>
      <c r="N25" s="1">
        <f t="shared" si="2"/>
        <v>83</v>
      </c>
      <c r="O25" s="1">
        <f t="shared" si="3"/>
        <v>832</v>
      </c>
      <c r="P25" s="1">
        <f t="shared" si="4"/>
        <v>83</v>
      </c>
      <c r="Q25" s="1">
        <f t="shared" si="5"/>
        <v>7873</v>
      </c>
      <c r="R25" s="1">
        <f t="shared" si="6"/>
        <v>48</v>
      </c>
      <c r="S25" s="1">
        <f t="shared" si="7"/>
        <v>0</v>
      </c>
      <c r="T25" s="1">
        <f t="shared" si="8"/>
        <v>0</v>
      </c>
      <c r="U25" s="22">
        <f t="shared" si="9"/>
        <v>1</v>
      </c>
    </row>
    <row r="26" spans="1:21" x14ac:dyDescent="0.3">
      <c r="A26" s="1">
        <v>2022</v>
      </c>
      <c r="B26" s="9" t="s">
        <v>13</v>
      </c>
      <c r="C26" s="9">
        <v>30</v>
      </c>
      <c r="D26" s="9">
        <v>0</v>
      </c>
      <c r="E26" s="9">
        <v>26</v>
      </c>
      <c r="F26" s="9">
        <v>1261</v>
      </c>
      <c r="G26" s="9">
        <v>23</v>
      </c>
      <c r="H26" s="9">
        <v>0</v>
      </c>
      <c r="I26" s="9">
        <v>0</v>
      </c>
      <c r="J26" s="22">
        <f t="shared" si="1"/>
        <v>0.8666666666666667</v>
      </c>
      <c r="L26" s="1">
        <v>2022</v>
      </c>
      <c r="M26" s="9" t="s">
        <v>13</v>
      </c>
      <c r="N26" s="1">
        <f t="shared" si="2"/>
        <v>117</v>
      </c>
      <c r="O26" s="1">
        <f t="shared" si="3"/>
        <v>1402</v>
      </c>
      <c r="P26" s="1">
        <f t="shared" si="4"/>
        <v>113</v>
      </c>
      <c r="Q26" s="1">
        <f t="shared" si="5"/>
        <v>3204</v>
      </c>
      <c r="R26" s="1">
        <f t="shared" si="6"/>
        <v>280</v>
      </c>
      <c r="S26" s="1">
        <f t="shared" si="7"/>
        <v>0</v>
      </c>
      <c r="T26" s="1">
        <f t="shared" si="8"/>
        <v>0</v>
      </c>
      <c r="U26" s="22">
        <f t="shared" si="9"/>
        <v>0.96581196581196582</v>
      </c>
    </row>
    <row r="27" spans="1:21" x14ac:dyDescent="0.3">
      <c r="A27" s="1">
        <v>2022</v>
      </c>
      <c r="B27" s="9" t="s">
        <v>15</v>
      </c>
      <c r="C27" s="9">
        <v>248</v>
      </c>
      <c r="D27" s="9">
        <v>1320</v>
      </c>
      <c r="E27" s="9">
        <v>176</v>
      </c>
      <c r="F27" s="9">
        <v>3920</v>
      </c>
      <c r="G27" s="9">
        <v>33</v>
      </c>
      <c r="H27" s="9">
        <v>0</v>
      </c>
      <c r="I27" s="9">
        <v>0</v>
      </c>
      <c r="J27" s="22">
        <f t="shared" si="1"/>
        <v>0.70967741935483875</v>
      </c>
      <c r="L27" s="1">
        <v>2022</v>
      </c>
      <c r="M27" s="9" t="s">
        <v>15</v>
      </c>
      <c r="N27" s="1">
        <f t="shared" si="2"/>
        <v>275</v>
      </c>
      <c r="O27" s="1">
        <f t="shared" si="3"/>
        <v>7500</v>
      </c>
      <c r="P27" s="1">
        <f t="shared" si="4"/>
        <v>176</v>
      </c>
      <c r="Q27" s="1">
        <f t="shared" si="5"/>
        <v>3920</v>
      </c>
      <c r="R27" s="1">
        <f t="shared" si="6"/>
        <v>117</v>
      </c>
      <c r="S27" s="1">
        <f t="shared" si="7"/>
        <v>0</v>
      </c>
      <c r="T27" s="1">
        <f t="shared" si="8"/>
        <v>0</v>
      </c>
      <c r="U27" s="22">
        <f t="shared" si="9"/>
        <v>0.64</v>
      </c>
    </row>
    <row r="28" spans="1:21" x14ac:dyDescent="0.3">
      <c r="A28" s="1">
        <v>2022</v>
      </c>
      <c r="B28" s="9" t="s">
        <v>1</v>
      </c>
      <c r="C28" s="9">
        <v>0</v>
      </c>
      <c r="D28" s="9">
        <v>0</v>
      </c>
      <c r="E28" s="9">
        <v>0</v>
      </c>
      <c r="F28" s="9">
        <v>66</v>
      </c>
      <c r="G28" s="9">
        <v>0</v>
      </c>
      <c r="H28" s="9">
        <v>0</v>
      </c>
      <c r="I28" s="9">
        <v>0</v>
      </c>
      <c r="J28" s="22">
        <f t="shared" si="1"/>
        <v>0</v>
      </c>
      <c r="L28" s="1">
        <v>2022</v>
      </c>
      <c r="M28" s="9" t="s">
        <v>1</v>
      </c>
      <c r="N28" s="1">
        <f t="shared" si="2"/>
        <v>6</v>
      </c>
      <c r="O28" s="1">
        <f t="shared" si="3"/>
        <v>0</v>
      </c>
      <c r="P28" s="1">
        <f t="shared" si="4"/>
        <v>6</v>
      </c>
      <c r="Q28" s="1">
        <f t="shared" si="5"/>
        <v>293</v>
      </c>
      <c r="R28" s="1">
        <f t="shared" si="6"/>
        <v>207</v>
      </c>
      <c r="S28" s="1">
        <f t="shared" si="7"/>
        <v>0</v>
      </c>
      <c r="T28" s="1">
        <f t="shared" si="8"/>
        <v>0</v>
      </c>
      <c r="U28" s="22">
        <f t="shared" si="9"/>
        <v>1</v>
      </c>
    </row>
    <row r="29" spans="1:21" x14ac:dyDescent="0.3">
      <c r="A29" s="1">
        <v>2022</v>
      </c>
      <c r="B29" s="9" t="s">
        <v>16</v>
      </c>
      <c r="C29" s="9">
        <v>153</v>
      </c>
      <c r="D29" s="9">
        <v>1469</v>
      </c>
      <c r="E29" s="9">
        <v>157</v>
      </c>
      <c r="F29" s="9">
        <v>8046</v>
      </c>
      <c r="G29" s="9">
        <v>107</v>
      </c>
      <c r="H29" s="9">
        <v>0</v>
      </c>
      <c r="I29" s="9">
        <v>0</v>
      </c>
      <c r="J29" s="22">
        <f t="shared" si="1"/>
        <v>1</v>
      </c>
      <c r="L29" s="1">
        <v>2022</v>
      </c>
      <c r="M29" s="9" t="s">
        <v>16</v>
      </c>
      <c r="N29" s="1">
        <f t="shared" si="2"/>
        <v>157</v>
      </c>
      <c r="O29" s="1">
        <f t="shared" si="3"/>
        <v>1485</v>
      </c>
      <c r="P29" s="1">
        <f t="shared" si="4"/>
        <v>157</v>
      </c>
      <c r="Q29" s="1">
        <f t="shared" si="5"/>
        <v>8046</v>
      </c>
      <c r="R29" s="1">
        <f t="shared" si="6"/>
        <v>107</v>
      </c>
      <c r="S29" s="1">
        <f t="shared" si="7"/>
        <v>0</v>
      </c>
      <c r="T29" s="1">
        <f t="shared" si="8"/>
        <v>0</v>
      </c>
      <c r="U29" s="22">
        <f t="shared" si="9"/>
        <v>1</v>
      </c>
    </row>
    <row r="30" spans="1:21" x14ac:dyDescent="0.3">
      <c r="A30" s="1">
        <v>2022</v>
      </c>
      <c r="B30" s="9" t="s">
        <v>73</v>
      </c>
      <c r="C30" s="9">
        <v>101</v>
      </c>
      <c r="D30" s="9">
        <v>3043</v>
      </c>
      <c r="E30" s="9">
        <v>0</v>
      </c>
      <c r="F30" s="9">
        <v>0</v>
      </c>
      <c r="G30" s="9">
        <v>202</v>
      </c>
      <c r="H30" s="9">
        <v>0</v>
      </c>
      <c r="I30" s="9">
        <v>0</v>
      </c>
      <c r="J30" s="22">
        <f t="shared" si="1"/>
        <v>0</v>
      </c>
      <c r="L30" s="1">
        <v>2022</v>
      </c>
      <c r="M30" s="9" t="s">
        <v>73</v>
      </c>
      <c r="N30" s="1">
        <f t="shared" si="2"/>
        <v>105</v>
      </c>
      <c r="O30" s="1">
        <f t="shared" si="3"/>
        <v>3051</v>
      </c>
      <c r="P30" s="1">
        <f t="shared" si="4"/>
        <v>0</v>
      </c>
      <c r="Q30" s="1">
        <f t="shared" si="5"/>
        <v>0</v>
      </c>
      <c r="R30" s="1">
        <f t="shared" si="6"/>
        <v>202</v>
      </c>
      <c r="S30" s="1">
        <f t="shared" si="7"/>
        <v>0</v>
      </c>
      <c r="T30" s="1">
        <f t="shared" si="8"/>
        <v>0</v>
      </c>
      <c r="U30" s="22">
        <f t="shared" si="9"/>
        <v>0</v>
      </c>
    </row>
    <row r="31" spans="1:21" x14ac:dyDescent="0.3">
      <c r="A31" s="1">
        <v>2022</v>
      </c>
      <c r="B31" s="9" t="s">
        <v>24</v>
      </c>
      <c r="C31" s="9">
        <v>226</v>
      </c>
      <c r="D31" s="9">
        <v>1328</v>
      </c>
      <c r="E31" s="9">
        <v>0</v>
      </c>
      <c r="F31" s="9">
        <v>0</v>
      </c>
      <c r="G31" s="9">
        <v>97</v>
      </c>
      <c r="H31" s="9">
        <v>0</v>
      </c>
      <c r="I31" s="9">
        <v>0</v>
      </c>
      <c r="J31" s="22">
        <f t="shared" si="1"/>
        <v>0</v>
      </c>
      <c r="L31" s="1">
        <v>2022</v>
      </c>
      <c r="M31" s="9" t="s">
        <v>24</v>
      </c>
      <c r="N31" s="1">
        <f t="shared" si="2"/>
        <v>226</v>
      </c>
      <c r="O31" s="1">
        <f t="shared" si="3"/>
        <v>1328</v>
      </c>
      <c r="P31" s="1">
        <f t="shared" si="4"/>
        <v>0</v>
      </c>
      <c r="Q31" s="1">
        <f t="shared" si="5"/>
        <v>0</v>
      </c>
      <c r="R31" s="1">
        <f t="shared" si="6"/>
        <v>97</v>
      </c>
      <c r="S31" s="1">
        <f t="shared" si="7"/>
        <v>0</v>
      </c>
      <c r="T31" s="1">
        <f t="shared" si="8"/>
        <v>0</v>
      </c>
      <c r="U31" s="22">
        <f t="shared" si="9"/>
        <v>0</v>
      </c>
    </row>
    <row r="32" spans="1:21" x14ac:dyDescent="0.3">
      <c r="A32" s="1">
        <v>2022</v>
      </c>
      <c r="B32" s="9" t="s">
        <v>11</v>
      </c>
      <c r="C32" s="9">
        <v>259</v>
      </c>
      <c r="D32" s="9">
        <v>2016</v>
      </c>
      <c r="E32" s="9">
        <v>259</v>
      </c>
      <c r="F32" s="9">
        <v>247</v>
      </c>
      <c r="G32" s="9">
        <v>158</v>
      </c>
      <c r="H32" s="9">
        <v>0</v>
      </c>
      <c r="I32" s="9">
        <v>0</v>
      </c>
      <c r="J32" s="22">
        <f t="shared" si="1"/>
        <v>1</v>
      </c>
      <c r="L32" s="1">
        <v>2022</v>
      </c>
      <c r="M32" s="9" t="s">
        <v>11</v>
      </c>
      <c r="N32" s="1">
        <f t="shared" si="2"/>
        <v>259</v>
      </c>
      <c r="O32" s="1">
        <f t="shared" si="3"/>
        <v>2016</v>
      </c>
      <c r="P32" s="1">
        <f t="shared" si="4"/>
        <v>259</v>
      </c>
      <c r="Q32" s="1">
        <f t="shared" si="5"/>
        <v>247</v>
      </c>
      <c r="R32" s="1">
        <f t="shared" si="6"/>
        <v>158</v>
      </c>
      <c r="S32" s="1">
        <f t="shared" si="7"/>
        <v>0</v>
      </c>
      <c r="T32" s="1">
        <f t="shared" si="8"/>
        <v>0</v>
      </c>
      <c r="U32" s="22">
        <f t="shared" si="9"/>
        <v>1</v>
      </c>
    </row>
    <row r="33" spans="1:21" x14ac:dyDescent="0.3">
      <c r="A33" s="1">
        <v>2022</v>
      </c>
      <c r="B33" s="9" t="s">
        <v>14</v>
      </c>
      <c r="C33" s="9">
        <v>591</v>
      </c>
      <c r="D33" s="9">
        <v>591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22">
        <f t="shared" si="1"/>
        <v>0</v>
      </c>
      <c r="L33" s="1">
        <v>2022</v>
      </c>
      <c r="M33" s="9" t="s">
        <v>14</v>
      </c>
      <c r="N33" s="1">
        <f t="shared" si="2"/>
        <v>591</v>
      </c>
      <c r="O33" s="1">
        <f t="shared" si="3"/>
        <v>591</v>
      </c>
      <c r="P33" s="1">
        <f t="shared" si="4"/>
        <v>0</v>
      </c>
      <c r="Q33" s="1">
        <f t="shared" si="5"/>
        <v>0</v>
      </c>
      <c r="R33" s="1">
        <f t="shared" si="6"/>
        <v>0</v>
      </c>
      <c r="S33" s="1">
        <f t="shared" si="7"/>
        <v>0</v>
      </c>
      <c r="T33" s="1">
        <f t="shared" si="8"/>
        <v>0</v>
      </c>
      <c r="U33" s="22">
        <f t="shared" si="9"/>
        <v>0</v>
      </c>
    </row>
    <row r="34" spans="1:21" x14ac:dyDescent="0.3">
      <c r="A34" s="1">
        <v>2022</v>
      </c>
      <c r="B34" s="9" t="s">
        <v>20</v>
      </c>
      <c r="C34" s="9">
        <v>55</v>
      </c>
      <c r="D34" s="9">
        <v>55</v>
      </c>
      <c r="E34" s="9">
        <v>0</v>
      </c>
      <c r="F34" s="9">
        <v>0</v>
      </c>
      <c r="G34" s="9">
        <v>9</v>
      </c>
      <c r="H34" s="9">
        <v>0</v>
      </c>
      <c r="I34" s="9">
        <v>0</v>
      </c>
      <c r="J34" s="22">
        <f t="shared" si="1"/>
        <v>0</v>
      </c>
      <c r="L34" s="1">
        <v>2022</v>
      </c>
      <c r="M34" s="9" t="s">
        <v>20</v>
      </c>
      <c r="N34" s="1">
        <f t="shared" si="2"/>
        <v>55</v>
      </c>
      <c r="O34" s="1">
        <f t="shared" si="3"/>
        <v>55</v>
      </c>
      <c r="P34" s="1">
        <f t="shared" si="4"/>
        <v>0</v>
      </c>
      <c r="Q34" s="1">
        <f t="shared" si="5"/>
        <v>0</v>
      </c>
      <c r="R34" s="1">
        <f t="shared" si="6"/>
        <v>9</v>
      </c>
      <c r="S34" s="1">
        <f t="shared" si="7"/>
        <v>0</v>
      </c>
      <c r="T34" s="1">
        <f t="shared" si="8"/>
        <v>0</v>
      </c>
      <c r="U34" s="22">
        <f t="shared" si="9"/>
        <v>0</v>
      </c>
    </row>
    <row r="35" spans="1:21" x14ac:dyDescent="0.3">
      <c r="A35" s="1">
        <v>2022</v>
      </c>
      <c r="B35" s="9" t="s">
        <v>18</v>
      </c>
      <c r="C35" s="9">
        <v>21</v>
      </c>
      <c r="D35" s="9">
        <v>0</v>
      </c>
      <c r="E35" s="9">
        <v>21</v>
      </c>
      <c r="F35" s="9">
        <v>0</v>
      </c>
      <c r="G35" s="9">
        <v>0</v>
      </c>
      <c r="H35" s="9">
        <v>0</v>
      </c>
      <c r="I35" s="9">
        <v>0</v>
      </c>
      <c r="J35" s="22">
        <f t="shared" si="1"/>
        <v>1</v>
      </c>
      <c r="L35" s="1">
        <v>2022</v>
      </c>
      <c r="M35" s="9" t="s">
        <v>18</v>
      </c>
      <c r="N35" s="1">
        <f t="shared" si="2"/>
        <v>21</v>
      </c>
      <c r="O35" s="1">
        <f t="shared" si="3"/>
        <v>0</v>
      </c>
      <c r="P35" s="1">
        <f t="shared" si="4"/>
        <v>21</v>
      </c>
      <c r="Q35" s="1">
        <f t="shared" si="5"/>
        <v>0</v>
      </c>
      <c r="R35" s="1">
        <f t="shared" si="6"/>
        <v>0</v>
      </c>
      <c r="S35" s="1">
        <f t="shared" si="7"/>
        <v>0</v>
      </c>
      <c r="T35" s="1">
        <f t="shared" si="8"/>
        <v>0</v>
      </c>
      <c r="U35" s="22">
        <f t="shared" si="9"/>
        <v>1</v>
      </c>
    </row>
    <row r="36" spans="1:21" x14ac:dyDescent="0.3">
      <c r="A36" s="1">
        <v>2022</v>
      </c>
      <c r="B36" s="9" t="s">
        <v>12</v>
      </c>
      <c r="C36" s="9">
        <v>122</v>
      </c>
      <c r="D36" s="9">
        <v>122</v>
      </c>
      <c r="E36" s="9">
        <v>0</v>
      </c>
      <c r="F36" s="9">
        <v>0</v>
      </c>
      <c r="G36" s="9">
        <v>28</v>
      </c>
      <c r="H36" s="9">
        <v>0</v>
      </c>
      <c r="I36" s="9">
        <v>0</v>
      </c>
      <c r="J36" s="22">
        <f t="shared" si="1"/>
        <v>0</v>
      </c>
      <c r="L36" s="1">
        <v>2022</v>
      </c>
      <c r="M36" s="9" t="s">
        <v>12</v>
      </c>
      <c r="N36" s="1">
        <f t="shared" si="2"/>
        <v>122</v>
      </c>
      <c r="O36" s="1">
        <f t="shared" si="3"/>
        <v>122</v>
      </c>
      <c r="P36" s="1">
        <f t="shared" si="4"/>
        <v>0</v>
      </c>
      <c r="Q36" s="1">
        <f t="shared" si="5"/>
        <v>0</v>
      </c>
      <c r="R36" s="1">
        <f t="shared" si="6"/>
        <v>28</v>
      </c>
      <c r="S36" s="1">
        <f t="shared" si="7"/>
        <v>0</v>
      </c>
      <c r="T36" s="1">
        <f t="shared" si="8"/>
        <v>0</v>
      </c>
      <c r="U36" s="22">
        <f t="shared" si="9"/>
        <v>0</v>
      </c>
    </row>
    <row r="37" spans="1:21" x14ac:dyDescent="0.3">
      <c r="A37" s="1">
        <v>2022</v>
      </c>
      <c r="B37" s="9" t="s">
        <v>2</v>
      </c>
      <c r="C37" s="9"/>
      <c r="D37" s="9"/>
      <c r="E37" s="9"/>
      <c r="F37" s="9"/>
      <c r="G37" s="9"/>
      <c r="H37" s="9" t="s">
        <v>260</v>
      </c>
      <c r="I37" s="9" t="s">
        <v>260</v>
      </c>
      <c r="J37" s="22" t="str">
        <f t="shared" si="1"/>
        <v/>
      </c>
      <c r="L37" s="1">
        <v>2022</v>
      </c>
      <c r="M37" s="9" t="s">
        <v>2</v>
      </c>
      <c r="N37" s="1">
        <f t="shared" si="2"/>
        <v>0</v>
      </c>
      <c r="O37" s="1">
        <f t="shared" si="3"/>
        <v>0</v>
      </c>
      <c r="P37" s="1">
        <f t="shared" si="4"/>
        <v>0</v>
      </c>
      <c r="Q37" s="1">
        <f t="shared" si="5"/>
        <v>0</v>
      </c>
      <c r="R37" s="1">
        <f t="shared" si="6"/>
        <v>0</v>
      </c>
      <c r="S37" s="1">
        <f t="shared" si="7"/>
        <v>0</v>
      </c>
      <c r="T37" s="1">
        <f t="shared" si="8"/>
        <v>0</v>
      </c>
      <c r="U37" s="22">
        <f t="shared" si="9"/>
        <v>0</v>
      </c>
    </row>
    <row r="38" spans="1:21" x14ac:dyDescent="0.3">
      <c r="A38" s="1">
        <v>2022</v>
      </c>
      <c r="B38" s="9" t="s">
        <v>22</v>
      </c>
      <c r="C38" s="9"/>
      <c r="D38" s="9"/>
      <c r="E38" s="9"/>
      <c r="F38" s="9"/>
      <c r="G38" s="9"/>
      <c r="H38" s="9" t="s">
        <v>260</v>
      </c>
      <c r="I38" s="9" t="s">
        <v>260</v>
      </c>
      <c r="J38" s="22" t="str">
        <f t="shared" si="1"/>
        <v/>
      </c>
      <c r="L38" s="1">
        <v>2022</v>
      </c>
      <c r="M38" s="9" t="s">
        <v>22</v>
      </c>
      <c r="N38" s="1">
        <f t="shared" si="2"/>
        <v>0</v>
      </c>
      <c r="O38" s="1">
        <f t="shared" si="3"/>
        <v>0</v>
      </c>
      <c r="P38" s="1">
        <f t="shared" si="4"/>
        <v>0</v>
      </c>
      <c r="Q38" s="1">
        <f t="shared" si="5"/>
        <v>0</v>
      </c>
      <c r="R38" s="1">
        <f t="shared" si="6"/>
        <v>0</v>
      </c>
      <c r="S38" s="1">
        <f t="shared" si="7"/>
        <v>0</v>
      </c>
      <c r="T38" s="1">
        <f t="shared" si="8"/>
        <v>0</v>
      </c>
      <c r="U38" s="22">
        <f t="shared" si="9"/>
        <v>0</v>
      </c>
    </row>
    <row r="39" spans="1:21" x14ac:dyDescent="0.3">
      <c r="A39" s="1">
        <v>2022</v>
      </c>
      <c r="B39" s="9" t="s">
        <v>23</v>
      </c>
      <c r="C39" s="9"/>
      <c r="D39" s="9"/>
      <c r="E39" s="9"/>
      <c r="F39" s="9"/>
      <c r="G39" s="9"/>
      <c r="H39" s="9" t="s">
        <v>260</v>
      </c>
      <c r="I39" s="9" t="s">
        <v>260</v>
      </c>
      <c r="J39" s="22" t="str">
        <f t="shared" si="1"/>
        <v/>
      </c>
      <c r="L39" s="1">
        <v>2022</v>
      </c>
      <c r="M39" s="9" t="s">
        <v>23</v>
      </c>
      <c r="N39" s="1">
        <f t="shared" si="2"/>
        <v>0</v>
      </c>
      <c r="O39" s="1">
        <f t="shared" si="3"/>
        <v>0</v>
      </c>
      <c r="P39" s="1">
        <f t="shared" si="4"/>
        <v>0</v>
      </c>
      <c r="Q39" s="1">
        <f t="shared" si="5"/>
        <v>0</v>
      </c>
      <c r="R39" s="1">
        <f t="shared" si="6"/>
        <v>0</v>
      </c>
      <c r="S39" s="1">
        <f t="shared" si="7"/>
        <v>0</v>
      </c>
      <c r="T39" s="1">
        <f t="shared" si="8"/>
        <v>0</v>
      </c>
      <c r="U39" s="22">
        <f t="shared" si="9"/>
        <v>0</v>
      </c>
    </row>
    <row r="40" spans="1:21" x14ac:dyDescent="0.3">
      <c r="A40" s="1">
        <v>2022</v>
      </c>
      <c r="B40" s="9" t="s">
        <v>3</v>
      </c>
      <c r="C40" s="9"/>
      <c r="D40" s="9"/>
      <c r="E40" s="9"/>
      <c r="F40" s="9"/>
      <c r="G40" s="9"/>
      <c r="H40" s="9" t="s">
        <v>260</v>
      </c>
      <c r="I40" s="9" t="s">
        <v>260</v>
      </c>
      <c r="J40" s="22" t="str">
        <f t="shared" si="1"/>
        <v/>
      </c>
      <c r="L40" s="1">
        <v>2022</v>
      </c>
      <c r="M40" s="9" t="s">
        <v>3</v>
      </c>
      <c r="N40" s="1">
        <f t="shared" si="2"/>
        <v>0</v>
      </c>
      <c r="O40" s="1">
        <f t="shared" si="3"/>
        <v>0</v>
      </c>
      <c r="P40" s="1">
        <f t="shared" si="4"/>
        <v>0</v>
      </c>
      <c r="Q40" s="1">
        <f t="shared" si="5"/>
        <v>0</v>
      </c>
      <c r="R40" s="1">
        <f t="shared" si="6"/>
        <v>0</v>
      </c>
      <c r="S40" s="1">
        <f t="shared" si="7"/>
        <v>0</v>
      </c>
      <c r="T40" s="1">
        <f t="shared" si="8"/>
        <v>0</v>
      </c>
      <c r="U40" s="22">
        <f t="shared" si="9"/>
        <v>0</v>
      </c>
    </row>
    <row r="41" spans="1:21" x14ac:dyDescent="0.3">
      <c r="A41" s="1">
        <v>2022</v>
      </c>
      <c r="B41" s="9" t="s">
        <v>19</v>
      </c>
      <c r="C41" s="9"/>
      <c r="D41" s="9"/>
      <c r="E41" s="9"/>
      <c r="F41" s="9"/>
      <c r="G41" s="9"/>
      <c r="H41" s="9" t="s">
        <v>260</v>
      </c>
      <c r="I41" s="9" t="s">
        <v>260</v>
      </c>
      <c r="J41" s="22" t="str">
        <f t="shared" si="1"/>
        <v/>
      </c>
      <c r="L41" s="1">
        <v>2022</v>
      </c>
      <c r="M41" s="9" t="s">
        <v>19</v>
      </c>
      <c r="N41" s="1">
        <f t="shared" si="2"/>
        <v>305</v>
      </c>
      <c r="O41" s="1">
        <f t="shared" si="3"/>
        <v>6890</v>
      </c>
      <c r="P41" s="1">
        <f t="shared" si="4"/>
        <v>0</v>
      </c>
      <c r="Q41" s="1">
        <f t="shared" si="5"/>
        <v>0</v>
      </c>
      <c r="R41" s="1">
        <f t="shared" si="6"/>
        <v>126</v>
      </c>
      <c r="S41" s="1">
        <f t="shared" si="7"/>
        <v>0</v>
      </c>
      <c r="T41" s="1">
        <f t="shared" si="8"/>
        <v>0</v>
      </c>
      <c r="U41" s="22">
        <f t="shared" si="9"/>
        <v>0</v>
      </c>
    </row>
    <row r="42" spans="1:21" x14ac:dyDescent="0.3">
      <c r="A42" s="1">
        <v>2022</v>
      </c>
      <c r="B42" s="9" t="s">
        <v>4</v>
      </c>
      <c r="C42" s="9"/>
      <c r="D42" s="9"/>
      <c r="E42" s="9"/>
      <c r="F42" s="9"/>
      <c r="G42" s="9"/>
      <c r="H42" s="9" t="s">
        <v>260</v>
      </c>
      <c r="I42" s="9" t="s">
        <v>260</v>
      </c>
      <c r="J42" s="22" t="str">
        <f t="shared" si="1"/>
        <v/>
      </c>
      <c r="L42" s="1">
        <v>2022</v>
      </c>
      <c r="M42" s="9" t="s">
        <v>4</v>
      </c>
      <c r="N42" s="1">
        <f t="shared" si="2"/>
        <v>0</v>
      </c>
      <c r="O42" s="1">
        <f t="shared" si="3"/>
        <v>0</v>
      </c>
      <c r="P42" s="1">
        <f t="shared" si="4"/>
        <v>0</v>
      </c>
      <c r="Q42" s="1">
        <f t="shared" si="5"/>
        <v>0</v>
      </c>
      <c r="R42" s="1">
        <f t="shared" si="6"/>
        <v>0</v>
      </c>
      <c r="S42" s="1">
        <f t="shared" si="7"/>
        <v>0</v>
      </c>
      <c r="T42" s="1">
        <f t="shared" si="8"/>
        <v>0</v>
      </c>
      <c r="U42" s="22">
        <f t="shared" si="9"/>
        <v>0</v>
      </c>
    </row>
    <row r="43" spans="1:21" x14ac:dyDescent="0.3">
      <c r="A43" s="1">
        <v>2022</v>
      </c>
      <c r="B43" s="9" t="s">
        <v>21</v>
      </c>
      <c r="C43" s="9"/>
      <c r="D43" s="9"/>
      <c r="E43" s="9"/>
      <c r="F43" s="9"/>
      <c r="G43" s="9"/>
      <c r="H43" s="9" t="s">
        <v>260</v>
      </c>
      <c r="I43" s="9" t="s">
        <v>260</v>
      </c>
      <c r="J43" s="22" t="str">
        <f t="shared" si="1"/>
        <v/>
      </c>
      <c r="L43" s="1">
        <v>2022</v>
      </c>
      <c r="M43" s="9" t="s">
        <v>21</v>
      </c>
      <c r="N43" s="1">
        <f t="shared" si="2"/>
        <v>0</v>
      </c>
      <c r="O43" s="1">
        <f t="shared" si="3"/>
        <v>0</v>
      </c>
      <c r="P43" s="1">
        <f t="shared" si="4"/>
        <v>0</v>
      </c>
      <c r="Q43" s="1">
        <f t="shared" si="5"/>
        <v>0</v>
      </c>
      <c r="R43" s="1">
        <f t="shared" si="6"/>
        <v>0</v>
      </c>
      <c r="S43" s="1">
        <f t="shared" si="7"/>
        <v>0</v>
      </c>
      <c r="T43" s="1">
        <f t="shared" si="8"/>
        <v>0</v>
      </c>
      <c r="U43" s="22">
        <f t="shared" si="9"/>
        <v>0</v>
      </c>
    </row>
    <row r="44" spans="1:21" x14ac:dyDescent="0.3">
      <c r="A44" s="1">
        <v>2022</v>
      </c>
      <c r="B44" s="9" t="s">
        <v>10</v>
      </c>
      <c r="C44" s="9"/>
      <c r="D44" s="9"/>
      <c r="E44" s="9"/>
      <c r="F44" s="9"/>
      <c r="G44" s="9"/>
      <c r="H44" s="9" t="s">
        <v>260</v>
      </c>
      <c r="I44" s="9" t="s">
        <v>260</v>
      </c>
      <c r="J44" s="22" t="str">
        <f t="shared" si="1"/>
        <v/>
      </c>
      <c r="L44" s="1">
        <v>2022</v>
      </c>
      <c r="M44" s="9" t="s">
        <v>10</v>
      </c>
      <c r="N44" s="1">
        <f t="shared" si="2"/>
        <v>0</v>
      </c>
      <c r="O44" s="1">
        <f t="shared" si="3"/>
        <v>0</v>
      </c>
      <c r="P44" s="1">
        <f t="shared" si="4"/>
        <v>0</v>
      </c>
      <c r="Q44" s="1">
        <f t="shared" si="5"/>
        <v>0</v>
      </c>
      <c r="R44" s="1">
        <f t="shared" si="6"/>
        <v>0</v>
      </c>
      <c r="S44" s="1">
        <f t="shared" si="7"/>
        <v>0</v>
      </c>
      <c r="T44" s="1">
        <f t="shared" si="8"/>
        <v>0</v>
      </c>
      <c r="U44" s="22">
        <f t="shared" si="9"/>
        <v>0</v>
      </c>
    </row>
    <row r="45" spans="1:21" x14ac:dyDescent="0.3">
      <c r="A45" s="1">
        <v>2022</v>
      </c>
      <c r="B45" s="9" t="s">
        <v>38</v>
      </c>
      <c r="C45" s="9"/>
      <c r="D45" s="9"/>
      <c r="E45" s="9"/>
      <c r="F45" s="9"/>
      <c r="G45" s="9"/>
      <c r="H45" s="9" t="s">
        <v>260</v>
      </c>
      <c r="I45" s="9" t="s">
        <v>260</v>
      </c>
      <c r="J45" s="22" t="str">
        <f t="shared" si="1"/>
        <v/>
      </c>
      <c r="L45" s="1">
        <v>2022</v>
      </c>
      <c r="M45" s="9" t="s">
        <v>38</v>
      </c>
      <c r="N45" s="1">
        <f t="shared" si="2"/>
        <v>0</v>
      </c>
      <c r="O45" s="1">
        <f t="shared" si="3"/>
        <v>0</v>
      </c>
      <c r="P45" s="1">
        <f t="shared" si="4"/>
        <v>0</v>
      </c>
      <c r="Q45" s="1">
        <f t="shared" si="5"/>
        <v>0</v>
      </c>
      <c r="R45" s="1">
        <f t="shared" si="6"/>
        <v>0</v>
      </c>
      <c r="S45" s="1">
        <f t="shared" si="7"/>
        <v>0</v>
      </c>
      <c r="T45" s="1">
        <f t="shared" si="8"/>
        <v>0</v>
      </c>
      <c r="U45" s="22">
        <f t="shared" si="9"/>
        <v>0</v>
      </c>
    </row>
    <row r="46" spans="1:21" x14ac:dyDescent="0.3">
      <c r="A46" s="1">
        <v>2022</v>
      </c>
      <c r="B46" s="9" t="s">
        <v>48</v>
      </c>
      <c r="C46" s="9"/>
      <c r="D46" s="9"/>
      <c r="E46" s="9"/>
      <c r="F46" s="9"/>
      <c r="G46" s="9"/>
      <c r="H46" s="9" t="s">
        <v>260</v>
      </c>
      <c r="I46" s="9" t="s">
        <v>260</v>
      </c>
      <c r="J46" s="22" t="str">
        <f t="shared" si="1"/>
        <v/>
      </c>
      <c r="L46" s="1">
        <v>2022</v>
      </c>
      <c r="M46" s="9" t="s">
        <v>48</v>
      </c>
      <c r="N46" s="1">
        <f t="shared" si="2"/>
        <v>0</v>
      </c>
      <c r="O46" s="1">
        <f t="shared" si="3"/>
        <v>0</v>
      </c>
      <c r="P46" s="1">
        <f t="shared" si="4"/>
        <v>0</v>
      </c>
      <c r="Q46" s="1">
        <f t="shared" si="5"/>
        <v>0</v>
      </c>
      <c r="R46" s="1">
        <f t="shared" si="6"/>
        <v>0</v>
      </c>
      <c r="S46" s="1">
        <f t="shared" si="7"/>
        <v>0</v>
      </c>
      <c r="T46" s="1">
        <f t="shared" si="8"/>
        <v>0</v>
      </c>
      <c r="U46" s="22">
        <f t="shared" si="9"/>
        <v>0</v>
      </c>
    </row>
    <row r="47" spans="1:21" x14ac:dyDescent="0.3">
      <c r="A47" s="1">
        <v>2022</v>
      </c>
      <c r="B47" s="9" t="s">
        <v>47</v>
      </c>
      <c r="C47" s="9"/>
      <c r="D47" s="9"/>
      <c r="E47" s="9"/>
      <c r="F47" s="9"/>
      <c r="G47" s="9"/>
      <c r="H47" s="9" t="s">
        <v>260</v>
      </c>
      <c r="I47" s="9" t="s">
        <v>260</v>
      </c>
      <c r="J47" s="22" t="str">
        <f t="shared" si="1"/>
        <v/>
      </c>
      <c r="L47" s="1">
        <v>2022</v>
      </c>
      <c r="M47" s="9" t="s">
        <v>47</v>
      </c>
      <c r="N47" s="1">
        <f t="shared" si="2"/>
        <v>0</v>
      </c>
      <c r="O47" s="1">
        <f t="shared" si="3"/>
        <v>0</v>
      </c>
      <c r="P47" s="1">
        <f t="shared" si="4"/>
        <v>0</v>
      </c>
      <c r="Q47" s="1">
        <f t="shared" si="5"/>
        <v>0</v>
      </c>
      <c r="R47" s="1">
        <f t="shared" si="6"/>
        <v>0</v>
      </c>
      <c r="S47" s="1">
        <f t="shared" si="7"/>
        <v>0</v>
      </c>
      <c r="T47" s="1">
        <f t="shared" si="8"/>
        <v>0</v>
      </c>
      <c r="U47" s="22">
        <f t="shared" si="9"/>
        <v>0</v>
      </c>
    </row>
    <row r="48" spans="1:21" x14ac:dyDescent="0.3">
      <c r="A48" s="1">
        <v>2023</v>
      </c>
      <c r="B48" s="9" t="s">
        <v>17</v>
      </c>
      <c r="C48" s="9">
        <v>0</v>
      </c>
      <c r="D48" s="9">
        <v>141</v>
      </c>
      <c r="E48" s="9">
        <v>0</v>
      </c>
      <c r="F48" s="9">
        <v>3055</v>
      </c>
      <c r="G48" s="9">
        <v>32</v>
      </c>
      <c r="H48" s="9">
        <v>0</v>
      </c>
      <c r="I48" s="9">
        <v>0</v>
      </c>
      <c r="J48" s="22">
        <f t="shared" si="1"/>
        <v>0</v>
      </c>
      <c r="L48" s="1">
        <v>2023</v>
      </c>
      <c r="M48" s="9" t="s">
        <v>17</v>
      </c>
      <c r="N48" s="1">
        <f t="shared" si="2"/>
        <v>83</v>
      </c>
      <c r="O48" s="1">
        <f t="shared" si="3"/>
        <v>973</v>
      </c>
      <c r="P48" s="1">
        <f t="shared" si="4"/>
        <v>83</v>
      </c>
      <c r="Q48" s="1">
        <f t="shared" si="5"/>
        <v>10928</v>
      </c>
      <c r="R48" s="1">
        <f t="shared" si="6"/>
        <v>80</v>
      </c>
      <c r="S48" s="1">
        <f t="shared" si="7"/>
        <v>0</v>
      </c>
      <c r="T48" s="1">
        <f t="shared" si="8"/>
        <v>0</v>
      </c>
      <c r="U48" s="22">
        <f t="shared" si="9"/>
        <v>1</v>
      </c>
    </row>
    <row r="49" spans="1:21" x14ac:dyDescent="0.3">
      <c r="A49" s="1">
        <v>2023</v>
      </c>
      <c r="B49" s="9" t="s">
        <v>13</v>
      </c>
      <c r="C49" s="9">
        <v>41</v>
      </c>
      <c r="D49" s="9">
        <v>120</v>
      </c>
      <c r="E49" s="9">
        <v>41</v>
      </c>
      <c r="F49" s="9">
        <v>2790</v>
      </c>
      <c r="G49" s="9">
        <v>18</v>
      </c>
      <c r="H49" s="9">
        <v>0</v>
      </c>
      <c r="I49" s="9">
        <v>0</v>
      </c>
      <c r="J49" s="22">
        <f t="shared" si="1"/>
        <v>1</v>
      </c>
      <c r="L49" s="1">
        <v>2023</v>
      </c>
      <c r="M49" s="9" t="s">
        <v>13</v>
      </c>
      <c r="N49" s="1">
        <f t="shared" si="2"/>
        <v>158</v>
      </c>
      <c r="O49" s="1">
        <f t="shared" si="3"/>
        <v>1522</v>
      </c>
      <c r="P49" s="1">
        <f t="shared" si="4"/>
        <v>154</v>
      </c>
      <c r="Q49" s="1">
        <f t="shared" si="5"/>
        <v>5994</v>
      </c>
      <c r="R49" s="1">
        <f t="shared" si="6"/>
        <v>298</v>
      </c>
      <c r="S49" s="1">
        <f t="shared" si="7"/>
        <v>0</v>
      </c>
      <c r="T49" s="1">
        <f t="shared" si="8"/>
        <v>0</v>
      </c>
      <c r="U49" s="22">
        <f t="shared" si="9"/>
        <v>0.97468354430379744</v>
      </c>
    </row>
    <row r="50" spans="1:21" x14ac:dyDescent="0.3">
      <c r="A50" s="1">
        <v>2023</v>
      </c>
      <c r="B50" s="9" t="s">
        <v>15</v>
      </c>
      <c r="C50" s="9">
        <v>97</v>
      </c>
      <c r="D50" s="9">
        <v>674</v>
      </c>
      <c r="E50" s="9">
        <v>97</v>
      </c>
      <c r="F50" s="9">
        <v>1012</v>
      </c>
      <c r="G50" s="9">
        <v>44</v>
      </c>
      <c r="H50" s="9">
        <v>0</v>
      </c>
      <c r="I50" s="9">
        <v>0</v>
      </c>
      <c r="J50" s="22">
        <f t="shared" si="1"/>
        <v>1</v>
      </c>
      <c r="L50" s="1">
        <v>2023</v>
      </c>
      <c r="M50" s="9" t="s">
        <v>15</v>
      </c>
      <c r="N50" s="1">
        <f t="shared" si="2"/>
        <v>372</v>
      </c>
      <c r="O50" s="1">
        <f t="shared" si="3"/>
        <v>8174</v>
      </c>
      <c r="P50" s="1">
        <f t="shared" si="4"/>
        <v>273</v>
      </c>
      <c r="Q50" s="1">
        <f t="shared" si="5"/>
        <v>4932</v>
      </c>
      <c r="R50" s="1">
        <f t="shared" si="6"/>
        <v>161</v>
      </c>
      <c r="S50" s="1">
        <f t="shared" si="7"/>
        <v>0</v>
      </c>
      <c r="T50" s="1">
        <f t="shared" si="8"/>
        <v>0</v>
      </c>
      <c r="U50" s="22">
        <f t="shared" si="9"/>
        <v>0.7338709677419355</v>
      </c>
    </row>
    <row r="51" spans="1:21" x14ac:dyDescent="0.3">
      <c r="A51" s="1">
        <v>2023</v>
      </c>
      <c r="B51" s="9" t="s">
        <v>1</v>
      </c>
      <c r="C51" s="9">
        <v>0</v>
      </c>
      <c r="D51" s="9">
        <v>0</v>
      </c>
      <c r="E51" s="9">
        <v>0</v>
      </c>
      <c r="F51" s="9">
        <v>566</v>
      </c>
      <c r="G51" s="9">
        <v>7</v>
      </c>
      <c r="H51" s="9">
        <v>0</v>
      </c>
      <c r="I51" s="9">
        <v>0</v>
      </c>
      <c r="J51" s="22">
        <f t="shared" si="1"/>
        <v>0</v>
      </c>
      <c r="L51" s="1">
        <v>2023</v>
      </c>
      <c r="M51" s="9" t="s">
        <v>1</v>
      </c>
      <c r="N51" s="1">
        <f t="shared" si="2"/>
        <v>6</v>
      </c>
      <c r="O51" s="1">
        <f t="shared" si="3"/>
        <v>0</v>
      </c>
      <c r="P51" s="1">
        <f t="shared" si="4"/>
        <v>6</v>
      </c>
      <c r="Q51" s="1">
        <f t="shared" si="5"/>
        <v>859</v>
      </c>
      <c r="R51" s="1">
        <f t="shared" si="6"/>
        <v>214</v>
      </c>
      <c r="S51" s="1">
        <f t="shared" si="7"/>
        <v>0</v>
      </c>
      <c r="T51" s="1">
        <f t="shared" si="8"/>
        <v>0</v>
      </c>
      <c r="U51" s="22">
        <f t="shared" si="9"/>
        <v>1</v>
      </c>
    </row>
    <row r="52" spans="1:21" x14ac:dyDescent="0.3">
      <c r="A52" s="1">
        <v>2023</v>
      </c>
      <c r="B52" s="9" t="s">
        <v>16</v>
      </c>
      <c r="C52" s="9">
        <v>135</v>
      </c>
      <c r="D52" s="9">
        <v>754</v>
      </c>
      <c r="E52" s="9">
        <v>135</v>
      </c>
      <c r="F52" s="9">
        <v>1272</v>
      </c>
      <c r="G52" s="9">
        <v>114</v>
      </c>
      <c r="H52" s="9">
        <v>0</v>
      </c>
      <c r="I52" s="9">
        <v>0</v>
      </c>
      <c r="J52" s="22">
        <f t="shared" si="1"/>
        <v>1</v>
      </c>
      <c r="L52" s="1">
        <v>2023</v>
      </c>
      <c r="M52" s="9" t="s">
        <v>16</v>
      </c>
      <c r="N52" s="1">
        <f t="shared" si="2"/>
        <v>292</v>
      </c>
      <c r="O52" s="1">
        <f t="shared" si="3"/>
        <v>2239</v>
      </c>
      <c r="P52" s="1">
        <f t="shared" si="4"/>
        <v>292</v>
      </c>
      <c r="Q52" s="1">
        <f t="shared" si="5"/>
        <v>9318</v>
      </c>
      <c r="R52" s="1">
        <f t="shared" si="6"/>
        <v>221</v>
      </c>
      <c r="S52" s="1">
        <f t="shared" si="7"/>
        <v>0</v>
      </c>
      <c r="T52" s="1">
        <f t="shared" si="8"/>
        <v>0</v>
      </c>
      <c r="U52" s="22">
        <f t="shared" si="9"/>
        <v>1</v>
      </c>
    </row>
    <row r="53" spans="1:21" x14ac:dyDescent="0.3">
      <c r="A53" s="1">
        <v>2023</v>
      </c>
      <c r="B53" s="9" t="s">
        <v>73</v>
      </c>
      <c r="C53" s="9"/>
      <c r="D53" s="9"/>
      <c r="E53" s="9"/>
      <c r="F53" s="9"/>
      <c r="G53" s="9"/>
      <c r="H53" s="9" t="s">
        <v>260</v>
      </c>
      <c r="I53" s="9" t="s">
        <v>260</v>
      </c>
      <c r="J53" s="22" t="str">
        <f t="shared" si="1"/>
        <v/>
      </c>
      <c r="L53" s="1">
        <v>2023</v>
      </c>
      <c r="M53" s="9" t="s">
        <v>73</v>
      </c>
      <c r="N53" s="1">
        <f t="shared" si="2"/>
        <v>105</v>
      </c>
      <c r="O53" s="1">
        <f t="shared" si="3"/>
        <v>3051</v>
      </c>
      <c r="P53" s="1">
        <f t="shared" si="4"/>
        <v>0</v>
      </c>
      <c r="Q53" s="1">
        <f t="shared" si="5"/>
        <v>0</v>
      </c>
      <c r="R53" s="1">
        <f t="shared" si="6"/>
        <v>202</v>
      </c>
      <c r="S53" s="1">
        <f t="shared" si="7"/>
        <v>0</v>
      </c>
      <c r="T53" s="1">
        <f t="shared" si="8"/>
        <v>0</v>
      </c>
      <c r="U53" s="22">
        <f t="shared" si="9"/>
        <v>0</v>
      </c>
    </row>
    <row r="54" spans="1:21" x14ac:dyDescent="0.3">
      <c r="A54" s="1">
        <v>2023</v>
      </c>
      <c r="B54" s="9" t="s">
        <v>24</v>
      </c>
      <c r="C54" s="9">
        <v>354</v>
      </c>
      <c r="D54" s="9">
        <v>403</v>
      </c>
      <c r="E54" s="9">
        <v>0</v>
      </c>
      <c r="F54" s="9">
        <v>0</v>
      </c>
      <c r="G54" s="9">
        <v>126</v>
      </c>
      <c r="H54" s="9">
        <v>0</v>
      </c>
      <c r="I54" s="9">
        <v>0</v>
      </c>
      <c r="J54" s="22">
        <f t="shared" si="1"/>
        <v>0</v>
      </c>
      <c r="L54" s="1">
        <v>2023</v>
      </c>
      <c r="M54" s="9" t="s">
        <v>24</v>
      </c>
      <c r="N54" s="1">
        <f t="shared" si="2"/>
        <v>580</v>
      </c>
      <c r="O54" s="1">
        <f t="shared" si="3"/>
        <v>1731</v>
      </c>
      <c r="P54" s="1">
        <f t="shared" si="4"/>
        <v>0</v>
      </c>
      <c r="Q54" s="1">
        <f t="shared" si="5"/>
        <v>0</v>
      </c>
      <c r="R54" s="1">
        <f t="shared" si="6"/>
        <v>223</v>
      </c>
      <c r="S54" s="1">
        <f t="shared" si="7"/>
        <v>0</v>
      </c>
      <c r="T54" s="1">
        <f t="shared" si="8"/>
        <v>0</v>
      </c>
      <c r="U54" s="22">
        <f t="shared" si="9"/>
        <v>0</v>
      </c>
    </row>
    <row r="55" spans="1:21" x14ac:dyDescent="0.3">
      <c r="A55" s="1">
        <v>2023</v>
      </c>
      <c r="B55" s="9" t="s">
        <v>11</v>
      </c>
      <c r="C55" s="9">
        <v>33</v>
      </c>
      <c r="D55" s="9">
        <v>432</v>
      </c>
      <c r="E55" s="9">
        <v>32</v>
      </c>
      <c r="F55" s="9">
        <v>825</v>
      </c>
      <c r="G55" s="9">
        <v>8</v>
      </c>
      <c r="H55" s="9">
        <v>0</v>
      </c>
      <c r="I55" s="9">
        <v>0</v>
      </c>
      <c r="J55" s="22">
        <f t="shared" si="1"/>
        <v>0.96969696969696972</v>
      </c>
      <c r="L55" s="1">
        <v>2023</v>
      </c>
      <c r="M55" s="9" t="s">
        <v>11</v>
      </c>
      <c r="N55" s="1">
        <f t="shared" si="2"/>
        <v>292</v>
      </c>
      <c r="O55" s="1">
        <f t="shared" si="3"/>
        <v>2448</v>
      </c>
      <c r="P55" s="1">
        <f t="shared" si="4"/>
        <v>291</v>
      </c>
      <c r="Q55" s="1">
        <f t="shared" si="5"/>
        <v>1072</v>
      </c>
      <c r="R55" s="1">
        <f t="shared" si="6"/>
        <v>166</v>
      </c>
      <c r="S55" s="1">
        <f t="shared" si="7"/>
        <v>0</v>
      </c>
      <c r="T55" s="1">
        <f t="shared" si="8"/>
        <v>0</v>
      </c>
      <c r="U55" s="22">
        <f t="shared" si="9"/>
        <v>0.99657534246575341</v>
      </c>
    </row>
    <row r="56" spans="1:21" x14ac:dyDescent="0.3">
      <c r="A56" s="1">
        <v>2023</v>
      </c>
      <c r="B56" s="9" t="s">
        <v>14</v>
      </c>
      <c r="C56" s="9">
        <v>93</v>
      </c>
      <c r="D56" s="9">
        <v>93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  <c r="J56" s="22">
        <f t="shared" si="1"/>
        <v>0</v>
      </c>
      <c r="L56" s="1">
        <v>2023</v>
      </c>
      <c r="M56" s="9" t="s">
        <v>14</v>
      </c>
      <c r="N56" s="1">
        <f t="shared" si="2"/>
        <v>684</v>
      </c>
      <c r="O56" s="1">
        <f t="shared" si="3"/>
        <v>684</v>
      </c>
      <c r="P56" s="1">
        <f t="shared" si="4"/>
        <v>0</v>
      </c>
      <c r="Q56" s="1">
        <f t="shared" si="5"/>
        <v>0</v>
      </c>
      <c r="R56" s="1">
        <f t="shared" si="6"/>
        <v>1</v>
      </c>
      <c r="S56" s="1">
        <f t="shared" si="7"/>
        <v>0</v>
      </c>
      <c r="T56" s="1">
        <f t="shared" si="8"/>
        <v>0</v>
      </c>
      <c r="U56" s="22">
        <f t="shared" si="9"/>
        <v>0</v>
      </c>
    </row>
    <row r="57" spans="1:21" x14ac:dyDescent="0.3">
      <c r="A57" s="1">
        <v>2023</v>
      </c>
      <c r="B57" s="9" t="s">
        <v>20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22">
        <f t="shared" si="1"/>
        <v>0</v>
      </c>
      <c r="L57" s="1">
        <v>2023</v>
      </c>
      <c r="M57" s="9" t="s">
        <v>20</v>
      </c>
      <c r="N57" s="1">
        <f t="shared" si="2"/>
        <v>55</v>
      </c>
      <c r="O57" s="1">
        <f t="shared" si="3"/>
        <v>55</v>
      </c>
      <c r="P57" s="1">
        <f t="shared" si="4"/>
        <v>0</v>
      </c>
      <c r="Q57" s="1">
        <f t="shared" si="5"/>
        <v>0</v>
      </c>
      <c r="R57" s="1">
        <f t="shared" si="6"/>
        <v>9</v>
      </c>
      <c r="S57" s="1">
        <f t="shared" si="7"/>
        <v>0</v>
      </c>
      <c r="T57" s="1">
        <f t="shared" si="8"/>
        <v>0</v>
      </c>
      <c r="U57" s="22">
        <f t="shared" si="9"/>
        <v>0</v>
      </c>
    </row>
    <row r="58" spans="1:21" x14ac:dyDescent="0.3">
      <c r="A58" s="1">
        <v>2023</v>
      </c>
      <c r="B58" s="9" t="s">
        <v>18</v>
      </c>
      <c r="C58" s="9">
        <v>0</v>
      </c>
      <c r="D58" s="9">
        <v>0</v>
      </c>
      <c r="E58" s="9">
        <v>0</v>
      </c>
      <c r="F58" s="9">
        <v>17820</v>
      </c>
      <c r="G58" s="9">
        <v>7</v>
      </c>
      <c r="H58" s="9">
        <v>0</v>
      </c>
      <c r="I58" s="9">
        <v>0</v>
      </c>
      <c r="J58" s="22">
        <f t="shared" si="1"/>
        <v>0</v>
      </c>
      <c r="L58" s="1">
        <v>2023</v>
      </c>
      <c r="M58" s="9" t="s">
        <v>18</v>
      </c>
      <c r="N58" s="1">
        <f t="shared" si="2"/>
        <v>21</v>
      </c>
      <c r="O58" s="1">
        <f t="shared" si="3"/>
        <v>0</v>
      </c>
      <c r="P58" s="1">
        <f t="shared" si="4"/>
        <v>21</v>
      </c>
      <c r="Q58" s="1">
        <f t="shared" si="5"/>
        <v>17820</v>
      </c>
      <c r="R58" s="1">
        <f t="shared" si="6"/>
        <v>7</v>
      </c>
      <c r="S58" s="1">
        <f t="shared" si="7"/>
        <v>0</v>
      </c>
      <c r="T58" s="1">
        <f t="shared" si="8"/>
        <v>0</v>
      </c>
      <c r="U58" s="22">
        <f t="shared" si="9"/>
        <v>1</v>
      </c>
    </row>
    <row r="59" spans="1:21" x14ac:dyDescent="0.3">
      <c r="A59" s="1">
        <v>2023</v>
      </c>
      <c r="B59" s="9" t="s">
        <v>12</v>
      </c>
      <c r="C59" s="9">
        <v>464</v>
      </c>
      <c r="D59" s="9">
        <v>5073</v>
      </c>
      <c r="E59" s="9">
        <v>0</v>
      </c>
      <c r="F59" s="9">
        <v>0</v>
      </c>
      <c r="G59" s="9">
        <v>165</v>
      </c>
      <c r="H59" s="9">
        <v>0</v>
      </c>
      <c r="I59" s="9">
        <v>0</v>
      </c>
      <c r="J59" s="22">
        <f t="shared" si="1"/>
        <v>0</v>
      </c>
      <c r="L59" s="1">
        <v>2023</v>
      </c>
      <c r="M59" s="9" t="s">
        <v>12</v>
      </c>
      <c r="N59" s="1">
        <f t="shared" si="2"/>
        <v>586</v>
      </c>
      <c r="O59" s="1">
        <f t="shared" si="3"/>
        <v>5195</v>
      </c>
      <c r="P59" s="1">
        <f t="shared" si="4"/>
        <v>0</v>
      </c>
      <c r="Q59" s="1">
        <f t="shared" si="5"/>
        <v>0</v>
      </c>
      <c r="R59" s="1">
        <f t="shared" si="6"/>
        <v>193</v>
      </c>
      <c r="S59" s="1">
        <f t="shared" si="7"/>
        <v>0</v>
      </c>
      <c r="T59" s="1">
        <f t="shared" si="8"/>
        <v>0</v>
      </c>
      <c r="U59" s="22">
        <f t="shared" si="9"/>
        <v>0</v>
      </c>
    </row>
    <row r="60" spans="1:21" x14ac:dyDescent="0.3">
      <c r="A60" s="1">
        <v>2023</v>
      </c>
      <c r="B60" s="9" t="s">
        <v>2</v>
      </c>
      <c r="C60" s="9">
        <v>613</v>
      </c>
      <c r="D60" s="9">
        <v>564</v>
      </c>
      <c r="E60" s="9">
        <v>0</v>
      </c>
      <c r="F60" s="9">
        <v>0</v>
      </c>
      <c r="G60" s="9">
        <v>53</v>
      </c>
      <c r="H60" s="9">
        <v>0</v>
      </c>
      <c r="I60" s="9">
        <v>0</v>
      </c>
      <c r="J60" s="22">
        <f t="shared" si="1"/>
        <v>0</v>
      </c>
      <c r="L60" s="1">
        <v>2023</v>
      </c>
      <c r="M60" s="9" t="s">
        <v>2</v>
      </c>
      <c r="N60" s="1">
        <f t="shared" si="2"/>
        <v>613</v>
      </c>
      <c r="O60" s="1">
        <f t="shared" si="3"/>
        <v>564</v>
      </c>
      <c r="P60" s="1">
        <f t="shared" si="4"/>
        <v>0</v>
      </c>
      <c r="Q60" s="1">
        <f t="shared" si="5"/>
        <v>0</v>
      </c>
      <c r="R60" s="1">
        <f t="shared" si="6"/>
        <v>53</v>
      </c>
      <c r="S60" s="1">
        <f t="shared" si="7"/>
        <v>0</v>
      </c>
      <c r="T60" s="1">
        <f t="shared" si="8"/>
        <v>0</v>
      </c>
      <c r="U60" s="22">
        <f t="shared" si="9"/>
        <v>0</v>
      </c>
    </row>
    <row r="61" spans="1:21" x14ac:dyDescent="0.3">
      <c r="A61" s="1">
        <v>2023</v>
      </c>
      <c r="B61" s="9" t="s">
        <v>22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22">
        <f t="shared" si="1"/>
        <v>0</v>
      </c>
      <c r="L61" s="1">
        <v>2023</v>
      </c>
      <c r="M61" s="9" t="s">
        <v>22</v>
      </c>
      <c r="N61" s="1">
        <f t="shared" si="2"/>
        <v>0</v>
      </c>
      <c r="O61" s="1">
        <f t="shared" si="3"/>
        <v>0</v>
      </c>
      <c r="P61" s="1">
        <f t="shared" si="4"/>
        <v>0</v>
      </c>
      <c r="Q61" s="1">
        <f t="shared" si="5"/>
        <v>0</v>
      </c>
      <c r="R61" s="1">
        <f t="shared" si="6"/>
        <v>0</v>
      </c>
      <c r="S61" s="1">
        <f t="shared" si="7"/>
        <v>0</v>
      </c>
      <c r="T61" s="1">
        <f t="shared" si="8"/>
        <v>0</v>
      </c>
      <c r="U61" s="22">
        <f t="shared" si="9"/>
        <v>0</v>
      </c>
    </row>
    <row r="62" spans="1:21" x14ac:dyDescent="0.3">
      <c r="A62" s="1">
        <v>2023</v>
      </c>
      <c r="B62" s="9" t="s">
        <v>23</v>
      </c>
      <c r="C62" s="9">
        <v>13</v>
      </c>
      <c r="D62" s="9">
        <v>0</v>
      </c>
      <c r="E62" s="9">
        <v>13</v>
      </c>
      <c r="F62" s="9">
        <v>98</v>
      </c>
      <c r="G62" s="9">
        <v>0</v>
      </c>
      <c r="H62" s="9">
        <v>0</v>
      </c>
      <c r="I62" s="9">
        <v>0</v>
      </c>
      <c r="J62" s="22">
        <f t="shared" si="1"/>
        <v>1</v>
      </c>
      <c r="L62" s="1">
        <v>2023</v>
      </c>
      <c r="M62" s="9" t="s">
        <v>23</v>
      </c>
      <c r="N62" s="1">
        <f t="shared" si="2"/>
        <v>13</v>
      </c>
      <c r="O62" s="1">
        <f t="shared" si="3"/>
        <v>0</v>
      </c>
      <c r="P62" s="1">
        <f t="shared" si="4"/>
        <v>13</v>
      </c>
      <c r="Q62" s="1">
        <f t="shared" si="5"/>
        <v>98</v>
      </c>
      <c r="R62" s="1">
        <f t="shared" si="6"/>
        <v>0</v>
      </c>
      <c r="S62" s="1">
        <f t="shared" si="7"/>
        <v>0</v>
      </c>
      <c r="T62" s="1">
        <f t="shared" si="8"/>
        <v>0</v>
      </c>
      <c r="U62" s="22">
        <f t="shared" si="9"/>
        <v>1</v>
      </c>
    </row>
    <row r="63" spans="1:21" x14ac:dyDescent="0.3">
      <c r="A63" s="1">
        <v>2023</v>
      </c>
      <c r="B63" s="9" t="s">
        <v>3</v>
      </c>
      <c r="C63" s="9">
        <v>143</v>
      </c>
      <c r="D63" s="9">
        <v>254</v>
      </c>
      <c r="E63" s="9">
        <v>0</v>
      </c>
      <c r="F63" s="9">
        <v>0</v>
      </c>
      <c r="G63" s="9">
        <v>24</v>
      </c>
      <c r="H63" s="9">
        <v>0</v>
      </c>
      <c r="I63" s="9">
        <v>0</v>
      </c>
      <c r="J63" s="22">
        <f t="shared" si="1"/>
        <v>0</v>
      </c>
      <c r="L63" s="1">
        <v>2023</v>
      </c>
      <c r="M63" s="9" t="s">
        <v>3</v>
      </c>
      <c r="N63" s="1">
        <f t="shared" si="2"/>
        <v>143</v>
      </c>
      <c r="O63" s="1">
        <f t="shared" si="3"/>
        <v>254</v>
      </c>
      <c r="P63" s="1">
        <f t="shared" si="4"/>
        <v>0</v>
      </c>
      <c r="Q63" s="1">
        <f t="shared" si="5"/>
        <v>0</v>
      </c>
      <c r="R63" s="1">
        <f t="shared" si="6"/>
        <v>24</v>
      </c>
      <c r="S63" s="1">
        <f t="shared" si="7"/>
        <v>0</v>
      </c>
      <c r="T63" s="1">
        <f t="shared" si="8"/>
        <v>0</v>
      </c>
      <c r="U63" s="22">
        <f t="shared" si="9"/>
        <v>0</v>
      </c>
    </row>
    <row r="64" spans="1:21" x14ac:dyDescent="0.3">
      <c r="A64" s="1">
        <v>2023</v>
      </c>
      <c r="B64" s="9" t="s">
        <v>19</v>
      </c>
      <c r="C64" s="9">
        <v>5</v>
      </c>
      <c r="D64" s="9">
        <v>1250</v>
      </c>
      <c r="E64" s="9">
        <v>0</v>
      </c>
      <c r="F64" s="9">
        <v>0</v>
      </c>
      <c r="G64" s="9">
        <v>133</v>
      </c>
      <c r="H64" s="9">
        <v>0</v>
      </c>
      <c r="I64" s="9">
        <v>0</v>
      </c>
      <c r="J64" s="22">
        <f t="shared" si="1"/>
        <v>0</v>
      </c>
      <c r="L64" s="1">
        <v>2023</v>
      </c>
      <c r="M64" s="9" t="s">
        <v>19</v>
      </c>
      <c r="N64" s="1">
        <f t="shared" si="2"/>
        <v>310</v>
      </c>
      <c r="O64" s="1">
        <f t="shared" si="3"/>
        <v>8140</v>
      </c>
      <c r="P64" s="1">
        <f t="shared" si="4"/>
        <v>0</v>
      </c>
      <c r="Q64" s="1">
        <f t="shared" si="5"/>
        <v>0</v>
      </c>
      <c r="R64" s="1">
        <f t="shared" si="6"/>
        <v>259</v>
      </c>
      <c r="S64" s="1">
        <f t="shared" si="7"/>
        <v>0</v>
      </c>
      <c r="T64" s="1">
        <f t="shared" si="8"/>
        <v>0</v>
      </c>
      <c r="U64" s="22">
        <f t="shared" si="9"/>
        <v>0</v>
      </c>
    </row>
    <row r="65" spans="1:21" x14ac:dyDescent="0.3">
      <c r="A65" s="1">
        <v>2023</v>
      </c>
      <c r="B65" s="9" t="s">
        <v>4</v>
      </c>
      <c r="C65" s="9">
        <v>6</v>
      </c>
      <c r="D65" s="9">
        <v>6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22">
        <f t="shared" si="1"/>
        <v>0</v>
      </c>
      <c r="L65" s="1">
        <v>2023</v>
      </c>
      <c r="M65" s="9" t="s">
        <v>4</v>
      </c>
      <c r="N65" s="1">
        <f t="shared" si="2"/>
        <v>6</v>
      </c>
      <c r="O65" s="1">
        <f t="shared" si="3"/>
        <v>6</v>
      </c>
      <c r="P65" s="1">
        <f t="shared" si="4"/>
        <v>0</v>
      </c>
      <c r="Q65" s="1">
        <f t="shared" si="5"/>
        <v>0</v>
      </c>
      <c r="R65" s="1">
        <f t="shared" si="6"/>
        <v>0</v>
      </c>
      <c r="S65" s="1">
        <f t="shared" si="7"/>
        <v>0</v>
      </c>
      <c r="T65" s="1">
        <f t="shared" si="8"/>
        <v>0</v>
      </c>
      <c r="U65" s="22">
        <f t="shared" si="9"/>
        <v>0</v>
      </c>
    </row>
    <row r="66" spans="1:21" x14ac:dyDescent="0.3">
      <c r="A66" s="1">
        <v>2023</v>
      </c>
      <c r="B66" s="9" t="s">
        <v>21</v>
      </c>
      <c r="C66" s="9">
        <v>4</v>
      </c>
      <c r="D66" s="9">
        <v>0</v>
      </c>
      <c r="E66" s="9">
        <v>4</v>
      </c>
      <c r="F66" s="9">
        <v>0</v>
      </c>
      <c r="G66" s="9">
        <v>0</v>
      </c>
      <c r="H66" s="9">
        <v>0</v>
      </c>
      <c r="I66" s="9">
        <v>0</v>
      </c>
      <c r="J66" s="22">
        <f t="shared" si="1"/>
        <v>1</v>
      </c>
      <c r="L66" s="1">
        <v>2023</v>
      </c>
      <c r="M66" s="9" t="s">
        <v>21</v>
      </c>
      <c r="N66" s="1">
        <f t="shared" si="2"/>
        <v>4</v>
      </c>
      <c r="O66" s="1">
        <f t="shared" si="3"/>
        <v>0</v>
      </c>
      <c r="P66" s="1">
        <f t="shared" si="4"/>
        <v>4</v>
      </c>
      <c r="Q66" s="1">
        <f t="shared" si="5"/>
        <v>0</v>
      </c>
      <c r="R66" s="1">
        <f t="shared" si="6"/>
        <v>0</v>
      </c>
      <c r="S66" s="1">
        <f t="shared" si="7"/>
        <v>0</v>
      </c>
      <c r="T66" s="1">
        <f t="shared" si="8"/>
        <v>0</v>
      </c>
      <c r="U66" s="22">
        <f t="shared" si="9"/>
        <v>1</v>
      </c>
    </row>
    <row r="67" spans="1:21" x14ac:dyDescent="0.3">
      <c r="A67" s="1">
        <v>2023</v>
      </c>
      <c r="B67" s="9" t="s">
        <v>10</v>
      </c>
      <c r="C67" s="9">
        <v>362</v>
      </c>
      <c r="D67" s="9">
        <v>362</v>
      </c>
      <c r="E67" s="9">
        <v>172</v>
      </c>
      <c r="F67" s="9">
        <v>43</v>
      </c>
      <c r="G67" s="9">
        <v>0</v>
      </c>
      <c r="H67" s="9">
        <v>0</v>
      </c>
      <c r="I67" s="9">
        <v>0</v>
      </c>
      <c r="J67" s="22">
        <f t="shared" ref="J67:J95" si="10">IF(E67&gt;C67,1,IF(C67=0,IF(ISBLANK(C67),"",0),E67/C67))</f>
        <v>0.47513812154696133</v>
      </c>
      <c r="L67" s="1">
        <v>2023</v>
      </c>
      <c r="M67" s="9" t="s">
        <v>10</v>
      </c>
      <c r="N67" s="1">
        <f t="shared" ref="N67:N95" si="11">SUMIFS(C:C, $A:$A, "&lt;="&amp;$A67, $B:$B, $M67)</f>
        <v>362</v>
      </c>
      <c r="O67" s="1">
        <f t="shared" ref="O67:O95" si="12">SUMIFS(D:D, $A:$A, "&lt;="&amp;$A67, $B:$B, $M67)</f>
        <v>362</v>
      </c>
      <c r="P67" s="1">
        <f t="shared" ref="P67:P95" si="13">SUMIFS(E:E, $A:$A, "&lt;="&amp;$A67, $B:$B, $M67)</f>
        <v>172</v>
      </c>
      <c r="Q67" s="1">
        <f t="shared" ref="Q67:Q95" si="14">SUMIFS(F:F, $A:$A, "&lt;="&amp;$A67, $B:$B, $M67)</f>
        <v>43</v>
      </c>
      <c r="R67" s="1">
        <f t="shared" ref="R67:R95" si="15">SUMIFS(G:G, $A:$A, "&lt;="&amp;$A67, $B:$B, $M67)</f>
        <v>0</v>
      </c>
      <c r="S67" s="1">
        <f t="shared" ref="S67:S95" si="16">SUMIFS(H:H, $A:$A, "&lt;="&amp;$A67, $B:$B, $M67)</f>
        <v>0</v>
      </c>
      <c r="T67" s="1">
        <f t="shared" ref="T67:T95" si="17">SUMIFS(I:I, $A:$A, "&lt;="&amp;$A67, $B:$B, $M67)</f>
        <v>0</v>
      </c>
      <c r="U67" s="22">
        <f t="shared" ref="U67:U95" si="18">IF(P67&gt;N67,1,IF(N67=0,IF(ISBLANK(N67),"",0),P67/N67))</f>
        <v>0.47513812154696133</v>
      </c>
    </row>
    <row r="68" spans="1:21" x14ac:dyDescent="0.3">
      <c r="A68" s="1">
        <v>2023</v>
      </c>
      <c r="B68" s="9" t="s">
        <v>38</v>
      </c>
      <c r="C68" s="9">
        <v>4</v>
      </c>
      <c r="D68" s="9">
        <v>0</v>
      </c>
      <c r="E68" s="9">
        <v>4</v>
      </c>
      <c r="F68" s="9">
        <v>0</v>
      </c>
      <c r="G68" s="9">
        <v>0</v>
      </c>
      <c r="H68" s="9">
        <v>0</v>
      </c>
      <c r="I68" s="9">
        <v>0</v>
      </c>
      <c r="J68" s="22">
        <f t="shared" si="10"/>
        <v>1</v>
      </c>
      <c r="L68" s="1">
        <v>2023</v>
      </c>
      <c r="M68" s="9" t="s">
        <v>38</v>
      </c>
      <c r="N68" s="1">
        <f t="shared" si="11"/>
        <v>4</v>
      </c>
      <c r="O68" s="1">
        <f t="shared" si="12"/>
        <v>0</v>
      </c>
      <c r="P68" s="1">
        <f t="shared" si="13"/>
        <v>4</v>
      </c>
      <c r="Q68" s="1">
        <f t="shared" si="14"/>
        <v>0</v>
      </c>
      <c r="R68" s="1">
        <f t="shared" si="15"/>
        <v>0</v>
      </c>
      <c r="S68" s="1">
        <f t="shared" si="16"/>
        <v>0</v>
      </c>
      <c r="T68" s="1">
        <f t="shared" si="17"/>
        <v>0</v>
      </c>
      <c r="U68" s="22">
        <f t="shared" si="18"/>
        <v>1</v>
      </c>
    </row>
    <row r="69" spans="1:21" x14ac:dyDescent="0.3">
      <c r="A69" s="1">
        <v>2023</v>
      </c>
      <c r="B69" s="9" t="s">
        <v>48</v>
      </c>
      <c r="C69" s="9"/>
      <c r="D69" s="9"/>
      <c r="E69" s="9"/>
      <c r="F69" s="9"/>
      <c r="G69" s="9"/>
      <c r="H69" s="9" t="s">
        <v>260</v>
      </c>
      <c r="I69" s="9" t="s">
        <v>260</v>
      </c>
      <c r="J69" s="22" t="str">
        <f t="shared" si="10"/>
        <v/>
      </c>
      <c r="L69" s="1">
        <v>2023</v>
      </c>
      <c r="M69" s="9" t="s">
        <v>48</v>
      </c>
      <c r="N69" s="1">
        <f t="shared" si="11"/>
        <v>0</v>
      </c>
      <c r="O69" s="1">
        <f t="shared" si="12"/>
        <v>0</v>
      </c>
      <c r="P69" s="1">
        <f t="shared" si="13"/>
        <v>0</v>
      </c>
      <c r="Q69" s="1">
        <f t="shared" si="14"/>
        <v>0</v>
      </c>
      <c r="R69" s="1">
        <f t="shared" si="15"/>
        <v>0</v>
      </c>
      <c r="S69" s="1">
        <f t="shared" si="16"/>
        <v>0</v>
      </c>
      <c r="T69" s="1">
        <f t="shared" si="17"/>
        <v>0</v>
      </c>
      <c r="U69" s="22">
        <f t="shared" si="18"/>
        <v>0</v>
      </c>
    </row>
    <row r="70" spans="1:21" x14ac:dyDescent="0.3">
      <c r="A70" s="1">
        <v>2023</v>
      </c>
      <c r="B70" s="9" t="s">
        <v>47</v>
      </c>
      <c r="C70" s="9"/>
      <c r="D70" s="9"/>
      <c r="E70" s="9"/>
      <c r="F70" s="9"/>
      <c r="G70" s="9"/>
      <c r="H70" s="9" t="s">
        <v>260</v>
      </c>
      <c r="I70" s="9" t="s">
        <v>260</v>
      </c>
      <c r="J70" s="22" t="str">
        <f t="shared" si="10"/>
        <v/>
      </c>
      <c r="L70" s="1">
        <v>2023</v>
      </c>
      <c r="M70" s="9" t="s">
        <v>47</v>
      </c>
      <c r="N70" s="1">
        <f t="shared" si="11"/>
        <v>0</v>
      </c>
      <c r="O70" s="1">
        <f t="shared" si="12"/>
        <v>0</v>
      </c>
      <c r="P70" s="1">
        <f t="shared" si="13"/>
        <v>0</v>
      </c>
      <c r="Q70" s="1">
        <f t="shared" si="14"/>
        <v>0</v>
      </c>
      <c r="R70" s="1">
        <f t="shared" si="15"/>
        <v>0</v>
      </c>
      <c r="S70" s="1">
        <f t="shared" si="16"/>
        <v>0</v>
      </c>
      <c r="T70" s="1">
        <f t="shared" si="17"/>
        <v>0</v>
      </c>
      <c r="U70" s="22">
        <f t="shared" si="18"/>
        <v>0</v>
      </c>
    </row>
    <row r="71" spans="1:21" x14ac:dyDescent="0.3">
      <c r="A71" s="1">
        <v>2024</v>
      </c>
      <c r="B71" s="9" t="s">
        <v>17</v>
      </c>
      <c r="C71" s="9">
        <v>0</v>
      </c>
      <c r="D71" s="9">
        <v>27</v>
      </c>
      <c r="E71" s="9">
        <v>0</v>
      </c>
      <c r="F71" s="9">
        <v>585</v>
      </c>
      <c r="G71" s="9">
        <v>6</v>
      </c>
      <c r="H71" s="9">
        <v>0</v>
      </c>
      <c r="I71" s="9">
        <v>0</v>
      </c>
      <c r="J71" s="22">
        <f t="shared" si="10"/>
        <v>0</v>
      </c>
      <c r="L71" s="1">
        <v>2024</v>
      </c>
      <c r="M71" s="9" t="s">
        <v>17</v>
      </c>
      <c r="N71" s="1">
        <f t="shared" si="11"/>
        <v>83</v>
      </c>
      <c r="O71" s="1">
        <f t="shared" si="12"/>
        <v>1000</v>
      </c>
      <c r="P71" s="1">
        <f t="shared" si="13"/>
        <v>83</v>
      </c>
      <c r="Q71" s="1">
        <f t="shared" si="14"/>
        <v>11513</v>
      </c>
      <c r="R71" s="1">
        <f t="shared" si="15"/>
        <v>86</v>
      </c>
      <c r="S71" s="1">
        <f t="shared" si="16"/>
        <v>0</v>
      </c>
      <c r="T71" s="1">
        <f t="shared" si="17"/>
        <v>0</v>
      </c>
      <c r="U71" s="22">
        <f t="shared" si="18"/>
        <v>1</v>
      </c>
    </row>
    <row r="72" spans="1:21" x14ac:dyDescent="0.3">
      <c r="A72" s="1">
        <v>2024</v>
      </c>
      <c r="B72" s="9" t="s">
        <v>13</v>
      </c>
      <c r="C72" s="9">
        <v>0</v>
      </c>
      <c r="D72" s="9">
        <v>0</v>
      </c>
      <c r="E72" s="9">
        <v>0</v>
      </c>
      <c r="F72" s="9">
        <v>285</v>
      </c>
      <c r="G72" s="9">
        <v>1</v>
      </c>
      <c r="H72" s="9">
        <v>0</v>
      </c>
      <c r="I72" s="9">
        <v>0</v>
      </c>
      <c r="J72" s="22">
        <f t="shared" si="10"/>
        <v>0</v>
      </c>
      <c r="L72" s="1">
        <v>2024</v>
      </c>
      <c r="M72" s="9" t="s">
        <v>13</v>
      </c>
      <c r="N72" s="1">
        <f t="shared" si="11"/>
        <v>158</v>
      </c>
      <c r="O72" s="1">
        <f t="shared" si="12"/>
        <v>1522</v>
      </c>
      <c r="P72" s="1">
        <f t="shared" si="13"/>
        <v>154</v>
      </c>
      <c r="Q72" s="1">
        <f t="shared" si="14"/>
        <v>6279</v>
      </c>
      <c r="R72" s="1">
        <f t="shared" si="15"/>
        <v>299</v>
      </c>
      <c r="S72" s="1">
        <f t="shared" si="16"/>
        <v>0</v>
      </c>
      <c r="T72" s="1">
        <f t="shared" si="17"/>
        <v>0</v>
      </c>
      <c r="U72" s="22">
        <f t="shared" si="18"/>
        <v>0.97468354430379744</v>
      </c>
    </row>
    <row r="73" spans="1:21" x14ac:dyDescent="0.3">
      <c r="A73" s="1">
        <v>2024</v>
      </c>
      <c r="B73" s="9" t="s">
        <v>15</v>
      </c>
      <c r="C73" s="9">
        <v>0</v>
      </c>
      <c r="D73" s="9">
        <v>17</v>
      </c>
      <c r="E73" s="9">
        <v>0</v>
      </c>
      <c r="F73" s="9">
        <v>138</v>
      </c>
      <c r="G73" s="9">
        <v>9</v>
      </c>
      <c r="H73" s="9">
        <v>0</v>
      </c>
      <c r="I73" s="9">
        <v>0</v>
      </c>
      <c r="J73" s="22">
        <f t="shared" si="10"/>
        <v>0</v>
      </c>
      <c r="L73" s="1">
        <v>2024</v>
      </c>
      <c r="M73" s="9" t="s">
        <v>15</v>
      </c>
      <c r="N73" s="1">
        <f t="shared" si="11"/>
        <v>372</v>
      </c>
      <c r="O73" s="1">
        <f t="shared" si="12"/>
        <v>8191</v>
      </c>
      <c r="P73" s="1">
        <f t="shared" si="13"/>
        <v>273</v>
      </c>
      <c r="Q73" s="1">
        <f t="shared" si="14"/>
        <v>5070</v>
      </c>
      <c r="R73" s="1">
        <f t="shared" si="15"/>
        <v>170</v>
      </c>
      <c r="S73" s="1">
        <f t="shared" si="16"/>
        <v>0</v>
      </c>
      <c r="T73" s="1">
        <f t="shared" si="17"/>
        <v>0</v>
      </c>
      <c r="U73" s="22">
        <f t="shared" si="18"/>
        <v>0.7338709677419355</v>
      </c>
    </row>
    <row r="74" spans="1:21" x14ac:dyDescent="0.3">
      <c r="A74" s="1">
        <v>2024</v>
      </c>
      <c r="B74" s="9" t="s">
        <v>1</v>
      </c>
      <c r="C74" s="9">
        <v>0</v>
      </c>
      <c r="D74" s="9">
        <v>0</v>
      </c>
      <c r="E74" s="9">
        <v>0</v>
      </c>
      <c r="F74" s="9">
        <v>96</v>
      </c>
      <c r="G74" s="9">
        <v>0</v>
      </c>
      <c r="H74" s="9">
        <v>0</v>
      </c>
      <c r="I74" s="9">
        <v>0</v>
      </c>
      <c r="J74" s="22">
        <f t="shared" si="10"/>
        <v>0</v>
      </c>
      <c r="L74" s="1">
        <v>2024</v>
      </c>
      <c r="M74" s="9" t="s">
        <v>1</v>
      </c>
      <c r="N74" s="1">
        <f t="shared" si="11"/>
        <v>6</v>
      </c>
      <c r="O74" s="1">
        <f t="shared" si="12"/>
        <v>0</v>
      </c>
      <c r="P74" s="1">
        <f t="shared" si="13"/>
        <v>6</v>
      </c>
      <c r="Q74" s="1">
        <f t="shared" si="14"/>
        <v>955</v>
      </c>
      <c r="R74" s="1">
        <f t="shared" si="15"/>
        <v>214</v>
      </c>
      <c r="S74" s="1">
        <f t="shared" si="16"/>
        <v>0</v>
      </c>
      <c r="T74" s="1">
        <f t="shared" si="17"/>
        <v>0</v>
      </c>
      <c r="U74" s="22">
        <f t="shared" si="18"/>
        <v>1</v>
      </c>
    </row>
    <row r="75" spans="1:21" x14ac:dyDescent="0.3">
      <c r="A75" s="1">
        <v>2024</v>
      </c>
      <c r="B75" s="9" t="s">
        <v>16</v>
      </c>
      <c r="C75" s="9">
        <v>48</v>
      </c>
      <c r="D75" s="9">
        <v>35</v>
      </c>
      <c r="E75" s="9">
        <v>48</v>
      </c>
      <c r="F75" s="9">
        <v>285</v>
      </c>
      <c r="G75" s="9">
        <v>22</v>
      </c>
      <c r="H75" s="9">
        <v>0</v>
      </c>
      <c r="I75" s="9">
        <v>0</v>
      </c>
      <c r="J75" s="22">
        <f t="shared" si="10"/>
        <v>1</v>
      </c>
      <c r="L75" s="1">
        <v>2024</v>
      </c>
      <c r="M75" s="9" t="s">
        <v>16</v>
      </c>
      <c r="N75" s="1">
        <f t="shared" si="11"/>
        <v>340</v>
      </c>
      <c r="O75" s="1">
        <f t="shared" si="12"/>
        <v>2274</v>
      </c>
      <c r="P75" s="1">
        <f t="shared" si="13"/>
        <v>340</v>
      </c>
      <c r="Q75" s="1">
        <f t="shared" si="14"/>
        <v>9603</v>
      </c>
      <c r="R75" s="1">
        <f t="shared" si="15"/>
        <v>243</v>
      </c>
      <c r="S75" s="1">
        <f t="shared" si="16"/>
        <v>0</v>
      </c>
      <c r="T75" s="1">
        <f t="shared" si="17"/>
        <v>0</v>
      </c>
      <c r="U75" s="22">
        <f t="shared" si="18"/>
        <v>1</v>
      </c>
    </row>
    <row r="76" spans="1:21" x14ac:dyDescent="0.3">
      <c r="A76" s="1">
        <v>2024</v>
      </c>
      <c r="B76" s="9" t="s">
        <v>73</v>
      </c>
      <c r="C76" s="9"/>
      <c r="D76" s="9"/>
      <c r="E76" s="9"/>
      <c r="F76" s="9"/>
      <c r="G76" s="9"/>
      <c r="H76" s="9" t="s">
        <v>260</v>
      </c>
      <c r="I76" s="9" t="s">
        <v>260</v>
      </c>
      <c r="J76" s="22" t="str">
        <f t="shared" si="10"/>
        <v/>
      </c>
      <c r="L76" s="1">
        <v>2024</v>
      </c>
      <c r="M76" s="9" t="s">
        <v>73</v>
      </c>
      <c r="N76" s="1">
        <f t="shared" si="11"/>
        <v>105</v>
      </c>
      <c r="O76" s="1">
        <f t="shared" si="12"/>
        <v>3051</v>
      </c>
      <c r="P76" s="1">
        <f t="shared" si="13"/>
        <v>0</v>
      </c>
      <c r="Q76" s="1">
        <f t="shared" si="14"/>
        <v>0</v>
      </c>
      <c r="R76" s="1">
        <f t="shared" si="15"/>
        <v>202</v>
      </c>
      <c r="S76" s="1">
        <f t="shared" si="16"/>
        <v>0</v>
      </c>
      <c r="T76" s="1">
        <f t="shared" si="17"/>
        <v>0</v>
      </c>
      <c r="U76" s="22">
        <f t="shared" si="18"/>
        <v>0</v>
      </c>
    </row>
    <row r="77" spans="1:21" x14ac:dyDescent="0.3">
      <c r="A77" s="1">
        <v>2024</v>
      </c>
      <c r="B77" s="9" t="s">
        <v>24</v>
      </c>
      <c r="C77" s="9">
        <v>40</v>
      </c>
      <c r="D77" s="9">
        <v>40</v>
      </c>
      <c r="E77" s="9">
        <v>0</v>
      </c>
      <c r="F77" s="9">
        <v>0</v>
      </c>
      <c r="G77" s="9">
        <v>1</v>
      </c>
      <c r="H77" s="9">
        <v>0</v>
      </c>
      <c r="I77" s="9">
        <v>0</v>
      </c>
      <c r="J77" s="22">
        <f t="shared" si="10"/>
        <v>0</v>
      </c>
      <c r="L77" s="1">
        <v>2024</v>
      </c>
      <c r="M77" s="9" t="s">
        <v>24</v>
      </c>
      <c r="N77" s="1">
        <f t="shared" si="11"/>
        <v>620</v>
      </c>
      <c r="O77" s="1">
        <f t="shared" si="12"/>
        <v>1771</v>
      </c>
      <c r="P77" s="1">
        <f t="shared" si="13"/>
        <v>0</v>
      </c>
      <c r="Q77" s="1">
        <f t="shared" si="14"/>
        <v>0</v>
      </c>
      <c r="R77" s="1">
        <f t="shared" si="15"/>
        <v>224</v>
      </c>
      <c r="S77" s="1">
        <f t="shared" si="16"/>
        <v>0</v>
      </c>
      <c r="T77" s="1">
        <f t="shared" si="17"/>
        <v>0</v>
      </c>
      <c r="U77" s="22">
        <f t="shared" si="18"/>
        <v>0</v>
      </c>
    </row>
    <row r="78" spans="1:21" x14ac:dyDescent="0.3">
      <c r="A78" s="1">
        <v>2024</v>
      </c>
      <c r="B78" s="9" t="s">
        <v>11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22">
        <f t="shared" si="10"/>
        <v>0</v>
      </c>
      <c r="L78" s="1">
        <v>2024</v>
      </c>
      <c r="M78" s="9" t="s">
        <v>11</v>
      </c>
      <c r="N78" s="1">
        <f t="shared" si="11"/>
        <v>292</v>
      </c>
      <c r="O78" s="1">
        <f t="shared" si="12"/>
        <v>2448</v>
      </c>
      <c r="P78" s="1">
        <f t="shared" si="13"/>
        <v>291</v>
      </c>
      <c r="Q78" s="1">
        <f t="shared" si="14"/>
        <v>1072</v>
      </c>
      <c r="R78" s="1">
        <f t="shared" si="15"/>
        <v>166</v>
      </c>
      <c r="S78" s="1">
        <f t="shared" si="16"/>
        <v>0</v>
      </c>
      <c r="T78" s="1">
        <f t="shared" si="17"/>
        <v>0</v>
      </c>
      <c r="U78" s="22">
        <f t="shared" si="18"/>
        <v>0.99657534246575341</v>
      </c>
    </row>
    <row r="79" spans="1:21" x14ac:dyDescent="0.3">
      <c r="A79" s="1">
        <v>2024</v>
      </c>
      <c r="B79" s="9" t="s">
        <v>14</v>
      </c>
      <c r="C79" s="9">
        <v>0</v>
      </c>
      <c r="D79" s="9">
        <v>4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22">
        <f t="shared" si="10"/>
        <v>0</v>
      </c>
      <c r="L79" s="1">
        <v>2024</v>
      </c>
      <c r="M79" s="9" t="s">
        <v>14</v>
      </c>
      <c r="N79" s="1">
        <f t="shared" si="11"/>
        <v>684</v>
      </c>
      <c r="O79" s="1">
        <f t="shared" si="12"/>
        <v>688</v>
      </c>
      <c r="P79" s="1">
        <f t="shared" si="13"/>
        <v>0</v>
      </c>
      <c r="Q79" s="1">
        <f t="shared" si="14"/>
        <v>0</v>
      </c>
      <c r="R79" s="1">
        <f t="shared" si="15"/>
        <v>1</v>
      </c>
      <c r="S79" s="1">
        <f t="shared" si="16"/>
        <v>0</v>
      </c>
      <c r="T79" s="1">
        <f t="shared" si="17"/>
        <v>0</v>
      </c>
      <c r="U79" s="22">
        <f t="shared" si="18"/>
        <v>0</v>
      </c>
    </row>
    <row r="80" spans="1:21" x14ac:dyDescent="0.3">
      <c r="A80" s="1">
        <v>2024</v>
      </c>
      <c r="B80" s="9" t="s">
        <v>20</v>
      </c>
      <c r="C80" s="9"/>
      <c r="D80" s="9"/>
      <c r="E80" s="9"/>
      <c r="F80" s="9"/>
      <c r="G80" s="9"/>
      <c r="H80" s="9" t="s">
        <v>260</v>
      </c>
      <c r="I80" s="9" t="s">
        <v>260</v>
      </c>
      <c r="J80" s="22" t="str">
        <f t="shared" si="10"/>
        <v/>
      </c>
      <c r="L80" s="1">
        <v>2024</v>
      </c>
      <c r="M80" s="9" t="s">
        <v>20</v>
      </c>
      <c r="N80" s="1">
        <f t="shared" si="11"/>
        <v>55</v>
      </c>
      <c r="O80" s="1">
        <f t="shared" si="12"/>
        <v>55</v>
      </c>
      <c r="P80" s="1">
        <f t="shared" si="13"/>
        <v>0</v>
      </c>
      <c r="Q80" s="1">
        <f t="shared" si="14"/>
        <v>0</v>
      </c>
      <c r="R80" s="1">
        <f t="shared" si="15"/>
        <v>9</v>
      </c>
      <c r="S80" s="1">
        <f t="shared" si="16"/>
        <v>0</v>
      </c>
      <c r="T80" s="1">
        <f t="shared" si="17"/>
        <v>0</v>
      </c>
      <c r="U80" s="22">
        <f t="shared" si="18"/>
        <v>0</v>
      </c>
    </row>
    <row r="81" spans="1:21" x14ac:dyDescent="0.3">
      <c r="A81" s="1">
        <v>2024</v>
      </c>
      <c r="B81" s="9" t="s">
        <v>18</v>
      </c>
      <c r="C81" s="9">
        <v>0</v>
      </c>
      <c r="D81" s="9">
        <v>0</v>
      </c>
      <c r="E81" s="9">
        <v>0</v>
      </c>
      <c r="F81" s="9">
        <v>2361</v>
      </c>
      <c r="G81" s="9">
        <v>0</v>
      </c>
      <c r="H81" s="9">
        <v>0</v>
      </c>
      <c r="I81" s="9">
        <v>0</v>
      </c>
      <c r="J81" s="22">
        <f t="shared" si="10"/>
        <v>0</v>
      </c>
      <c r="L81" s="1">
        <v>2024</v>
      </c>
      <c r="M81" s="9" t="s">
        <v>18</v>
      </c>
      <c r="N81" s="1">
        <f t="shared" si="11"/>
        <v>21</v>
      </c>
      <c r="O81" s="1">
        <f t="shared" si="12"/>
        <v>0</v>
      </c>
      <c r="P81" s="1">
        <f t="shared" si="13"/>
        <v>21</v>
      </c>
      <c r="Q81" s="1">
        <f t="shared" si="14"/>
        <v>20181</v>
      </c>
      <c r="R81" s="1">
        <f t="shared" si="15"/>
        <v>7</v>
      </c>
      <c r="S81" s="1">
        <f t="shared" si="16"/>
        <v>0</v>
      </c>
      <c r="T81" s="1">
        <f t="shared" si="17"/>
        <v>0</v>
      </c>
      <c r="U81" s="22">
        <f t="shared" si="18"/>
        <v>1</v>
      </c>
    </row>
    <row r="82" spans="1:21" x14ac:dyDescent="0.3">
      <c r="A82" s="1">
        <v>2024</v>
      </c>
      <c r="B82" s="9" t="s">
        <v>12</v>
      </c>
      <c r="C82" s="9">
        <v>50</v>
      </c>
      <c r="D82" s="9">
        <v>650</v>
      </c>
      <c r="E82" s="9">
        <v>0</v>
      </c>
      <c r="F82" s="9">
        <v>0</v>
      </c>
      <c r="G82" s="9">
        <v>4</v>
      </c>
      <c r="H82" s="9">
        <v>0</v>
      </c>
      <c r="I82" s="9">
        <v>0</v>
      </c>
      <c r="J82" s="22">
        <f t="shared" si="10"/>
        <v>0</v>
      </c>
      <c r="L82" s="1">
        <v>2024</v>
      </c>
      <c r="M82" s="9" t="s">
        <v>12</v>
      </c>
      <c r="N82" s="1">
        <f t="shared" si="11"/>
        <v>636</v>
      </c>
      <c r="O82" s="1">
        <f t="shared" si="12"/>
        <v>5845</v>
      </c>
      <c r="P82" s="1">
        <f t="shared" si="13"/>
        <v>0</v>
      </c>
      <c r="Q82" s="1">
        <f t="shared" si="14"/>
        <v>0</v>
      </c>
      <c r="R82" s="1">
        <f t="shared" si="15"/>
        <v>197</v>
      </c>
      <c r="S82" s="1">
        <f t="shared" si="16"/>
        <v>0</v>
      </c>
      <c r="T82" s="1">
        <f t="shared" si="17"/>
        <v>0</v>
      </c>
      <c r="U82" s="22">
        <f t="shared" si="18"/>
        <v>0</v>
      </c>
    </row>
    <row r="83" spans="1:21" x14ac:dyDescent="0.3">
      <c r="A83" s="1">
        <v>2024</v>
      </c>
      <c r="B83" s="9" t="s">
        <v>2</v>
      </c>
      <c r="C83" s="9">
        <v>127</v>
      </c>
      <c r="D83" s="9">
        <v>154</v>
      </c>
      <c r="E83" s="9">
        <v>0</v>
      </c>
      <c r="F83" s="9">
        <v>0</v>
      </c>
      <c r="G83" s="9">
        <v>4</v>
      </c>
      <c r="H83" s="9">
        <v>0</v>
      </c>
      <c r="I83" s="9">
        <v>0</v>
      </c>
      <c r="J83" s="22">
        <f t="shared" si="10"/>
        <v>0</v>
      </c>
      <c r="L83" s="1">
        <v>2024</v>
      </c>
      <c r="M83" s="9" t="s">
        <v>2</v>
      </c>
      <c r="N83" s="1">
        <f t="shared" si="11"/>
        <v>740</v>
      </c>
      <c r="O83" s="1">
        <f t="shared" si="12"/>
        <v>718</v>
      </c>
      <c r="P83" s="1">
        <f t="shared" si="13"/>
        <v>0</v>
      </c>
      <c r="Q83" s="1">
        <f t="shared" si="14"/>
        <v>0</v>
      </c>
      <c r="R83" s="1">
        <f t="shared" si="15"/>
        <v>57</v>
      </c>
      <c r="S83" s="1">
        <f t="shared" si="16"/>
        <v>0</v>
      </c>
      <c r="T83" s="1">
        <f t="shared" si="17"/>
        <v>0</v>
      </c>
      <c r="U83" s="22">
        <f t="shared" si="18"/>
        <v>0</v>
      </c>
    </row>
    <row r="84" spans="1:21" x14ac:dyDescent="0.3">
      <c r="A84" s="1">
        <v>2024</v>
      </c>
      <c r="B84" s="9" t="s">
        <v>22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22">
        <f t="shared" si="10"/>
        <v>0</v>
      </c>
      <c r="L84" s="1">
        <v>2024</v>
      </c>
      <c r="M84" s="9" t="s">
        <v>22</v>
      </c>
      <c r="N84" s="1">
        <f t="shared" si="11"/>
        <v>0</v>
      </c>
      <c r="O84" s="1">
        <f t="shared" si="12"/>
        <v>0</v>
      </c>
      <c r="P84" s="1">
        <f t="shared" si="13"/>
        <v>0</v>
      </c>
      <c r="Q84" s="1">
        <f t="shared" si="14"/>
        <v>0</v>
      </c>
      <c r="R84" s="1">
        <f t="shared" si="15"/>
        <v>0</v>
      </c>
      <c r="S84" s="1">
        <f t="shared" si="16"/>
        <v>0</v>
      </c>
      <c r="T84" s="1">
        <f t="shared" si="17"/>
        <v>0</v>
      </c>
      <c r="U84" s="22">
        <f t="shared" si="18"/>
        <v>0</v>
      </c>
    </row>
    <row r="85" spans="1:21" x14ac:dyDescent="0.3">
      <c r="A85" s="1">
        <v>2024</v>
      </c>
      <c r="B85" s="9" t="s">
        <v>23</v>
      </c>
      <c r="C85" s="9">
        <v>6</v>
      </c>
      <c r="D85" s="9">
        <v>0</v>
      </c>
      <c r="E85" s="9">
        <v>4</v>
      </c>
      <c r="F85" s="9">
        <v>18</v>
      </c>
      <c r="G85" s="9">
        <v>0</v>
      </c>
      <c r="H85" s="9">
        <v>0</v>
      </c>
      <c r="I85" s="9">
        <v>0</v>
      </c>
      <c r="J85" s="22">
        <f t="shared" si="10"/>
        <v>0.66666666666666663</v>
      </c>
      <c r="L85" s="1">
        <v>2024</v>
      </c>
      <c r="M85" s="9" t="s">
        <v>23</v>
      </c>
      <c r="N85" s="1">
        <f t="shared" si="11"/>
        <v>19</v>
      </c>
      <c r="O85" s="1">
        <f t="shared" si="12"/>
        <v>0</v>
      </c>
      <c r="P85" s="1">
        <f t="shared" si="13"/>
        <v>17</v>
      </c>
      <c r="Q85" s="1">
        <f t="shared" si="14"/>
        <v>116</v>
      </c>
      <c r="R85" s="1">
        <f t="shared" si="15"/>
        <v>0</v>
      </c>
      <c r="S85" s="1">
        <f t="shared" si="16"/>
        <v>0</v>
      </c>
      <c r="T85" s="1">
        <f t="shared" si="17"/>
        <v>0</v>
      </c>
      <c r="U85" s="22">
        <f t="shared" si="18"/>
        <v>0.89473684210526316</v>
      </c>
    </row>
    <row r="86" spans="1:21" x14ac:dyDescent="0.3">
      <c r="A86" s="1">
        <v>2024</v>
      </c>
      <c r="B86" s="9" t="s">
        <v>3</v>
      </c>
      <c r="C86" s="9">
        <v>760</v>
      </c>
      <c r="D86" s="9">
        <v>1385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22">
        <f t="shared" si="10"/>
        <v>0</v>
      </c>
      <c r="L86" s="1">
        <v>2024</v>
      </c>
      <c r="M86" s="9" t="s">
        <v>3</v>
      </c>
      <c r="N86" s="1">
        <f t="shared" si="11"/>
        <v>903</v>
      </c>
      <c r="O86" s="1">
        <f t="shared" si="12"/>
        <v>1639</v>
      </c>
      <c r="P86" s="1">
        <f t="shared" si="13"/>
        <v>0</v>
      </c>
      <c r="Q86" s="1">
        <f t="shared" si="14"/>
        <v>0</v>
      </c>
      <c r="R86" s="1">
        <f t="shared" si="15"/>
        <v>24</v>
      </c>
      <c r="S86" s="1">
        <f t="shared" si="16"/>
        <v>0</v>
      </c>
      <c r="T86" s="1">
        <f t="shared" si="17"/>
        <v>0</v>
      </c>
      <c r="U86" s="22">
        <f t="shared" si="18"/>
        <v>0</v>
      </c>
    </row>
    <row r="87" spans="1:21" x14ac:dyDescent="0.3">
      <c r="A87" s="1">
        <v>2024</v>
      </c>
      <c r="B87" s="9" t="s">
        <v>19</v>
      </c>
      <c r="C87" s="9"/>
      <c r="D87" s="9"/>
      <c r="E87" s="9"/>
      <c r="F87" s="9"/>
      <c r="G87" s="9"/>
      <c r="H87" s="9" t="s">
        <v>260</v>
      </c>
      <c r="I87" s="9" t="s">
        <v>260</v>
      </c>
      <c r="J87" s="22" t="str">
        <f t="shared" si="10"/>
        <v/>
      </c>
      <c r="L87" s="1">
        <v>2024</v>
      </c>
      <c r="M87" s="9" t="s">
        <v>19</v>
      </c>
      <c r="N87" s="1">
        <f t="shared" si="11"/>
        <v>310</v>
      </c>
      <c r="O87" s="1">
        <f t="shared" si="12"/>
        <v>8140</v>
      </c>
      <c r="P87" s="1">
        <f t="shared" si="13"/>
        <v>0</v>
      </c>
      <c r="Q87" s="1">
        <f t="shared" si="14"/>
        <v>0</v>
      </c>
      <c r="R87" s="1">
        <f t="shared" si="15"/>
        <v>259</v>
      </c>
      <c r="S87" s="1">
        <f t="shared" si="16"/>
        <v>0</v>
      </c>
      <c r="T87" s="1">
        <f t="shared" si="17"/>
        <v>0</v>
      </c>
      <c r="U87" s="22">
        <f t="shared" si="18"/>
        <v>0</v>
      </c>
    </row>
    <row r="88" spans="1:21" x14ac:dyDescent="0.3">
      <c r="A88" s="1">
        <v>2024</v>
      </c>
      <c r="B88" s="9" t="s">
        <v>4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22">
        <f t="shared" si="10"/>
        <v>0</v>
      </c>
      <c r="L88" s="1">
        <v>2024</v>
      </c>
      <c r="M88" s="9" t="s">
        <v>4</v>
      </c>
      <c r="N88" s="1">
        <f t="shared" si="11"/>
        <v>6</v>
      </c>
      <c r="O88" s="1">
        <f t="shared" si="12"/>
        <v>6</v>
      </c>
      <c r="P88" s="1">
        <f t="shared" si="13"/>
        <v>0</v>
      </c>
      <c r="Q88" s="1">
        <f t="shared" si="14"/>
        <v>0</v>
      </c>
      <c r="R88" s="1">
        <f t="shared" si="15"/>
        <v>0</v>
      </c>
      <c r="S88" s="1">
        <f t="shared" si="16"/>
        <v>0</v>
      </c>
      <c r="T88" s="1">
        <f t="shared" si="17"/>
        <v>0</v>
      </c>
      <c r="U88" s="22">
        <f t="shared" si="18"/>
        <v>0</v>
      </c>
    </row>
    <row r="89" spans="1:21" x14ac:dyDescent="0.3">
      <c r="A89" s="1">
        <v>2024</v>
      </c>
      <c r="B89" s="9" t="s">
        <v>21</v>
      </c>
      <c r="C89" s="9"/>
      <c r="D89" s="9"/>
      <c r="E89" s="9"/>
      <c r="F89" s="9"/>
      <c r="G89" s="9"/>
      <c r="H89" s="9" t="s">
        <v>260</v>
      </c>
      <c r="I89" s="9" t="s">
        <v>260</v>
      </c>
      <c r="J89" s="22" t="str">
        <f t="shared" si="10"/>
        <v/>
      </c>
      <c r="L89" s="1">
        <v>2024</v>
      </c>
      <c r="M89" s="9" t="s">
        <v>21</v>
      </c>
      <c r="N89" s="1">
        <f t="shared" si="11"/>
        <v>4</v>
      </c>
      <c r="O89" s="1">
        <f t="shared" si="12"/>
        <v>0</v>
      </c>
      <c r="P89" s="1">
        <f t="shared" si="13"/>
        <v>4</v>
      </c>
      <c r="Q89" s="1">
        <f t="shared" si="14"/>
        <v>0</v>
      </c>
      <c r="R89" s="1">
        <f t="shared" si="15"/>
        <v>0</v>
      </c>
      <c r="S89" s="1">
        <f t="shared" si="16"/>
        <v>0</v>
      </c>
      <c r="T89" s="1">
        <f t="shared" si="17"/>
        <v>0</v>
      </c>
      <c r="U89" s="22">
        <f t="shared" si="18"/>
        <v>1</v>
      </c>
    </row>
    <row r="90" spans="1:21" x14ac:dyDescent="0.3">
      <c r="A90" s="1">
        <v>2024</v>
      </c>
      <c r="B90" s="9" t="s">
        <v>10</v>
      </c>
      <c r="C90" s="9">
        <v>0</v>
      </c>
      <c r="D90" s="9">
        <v>0</v>
      </c>
      <c r="E90" s="9">
        <v>0</v>
      </c>
      <c r="F90" s="9">
        <v>172</v>
      </c>
      <c r="G90" s="9">
        <v>0</v>
      </c>
      <c r="H90" s="9">
        <v>0</v>
      </c>
      <c r="I90" s="9">
        <v>0</v>
      </c>
      <c r="J90" s="22">
        <f t="shared" si="10"/>
        <v>0</v>
      </c>
      <c r="L90" s="1">
        <v>2024</v>
      </c>
      <c r="M90" s="9" t="s">
        <v>10</v>
      </c>
      <c r="N90" s="1">
        <f t="shared" si="11"/>
        <v>362</v>
      </c>
      <c r="O90" s="1">
        <f t="shared" si="12"/>
        <v>362</v>
      </c>
      <c r="P90" s="1">
        <f t="shared" si="13"/>
        <v>172</v>
      </c>
      <c r="Q90" s="1">
        <f t="shared" si="14"/>
        <v>215</v>
      </c>
      <c r="R90" s="1">
        <f t="shared" si="15"/>
        <v>0</v>
      </c>
      <c r="S90" s="1">
        <f t="shared" si="16"/>
        <v>0</v>
      </c>
      <c r="T90" s="1">
        <f t="shared" si="17"/>
        <v>0</v>
      </c>
      <c r="U90" s="22">
        <f t="shared" si="18"/>
        <v>0.47513812154696133</v>
      </c>
    </row>
    <row r="91" spans="1:21" x14ac:dyDescent="0.3">
      <c r="A91" s="1">
        <v>2024</v>
      </c>
      <c r="B91" s="9" t="s">
        <v>38</v>
      </c>
      <c r="C91" s="9">
        <v>43</v>
      </c>
      <c r="D91" s="9">
        <v>43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22">
        <f t="shared" si="10"/>
        <v>0</v>
      </c>
      <c r="L91" s="1">
        <v>2024</v>
      </c>
      <c r="M91" s="9" t="s">
        <v>38</v>
      </c>
      <c r="N91" s="1">
        <f t="shared" si="11"/>
        <v>47</v>
      </c>
      <c r="O91" s="1">
        <f t="shared" si="12"/>
        <v>43</v>
      </c>
      <c r="P91" s="1">
        <f t="shared" si="13"/>
        <v>4</v>
      </c>
      <c r="Q91" s="1">
        <f t="shared" si="14"/>
        <v>0</v>
      </c>
      <c r="R91" s="1">
        <f t="shared" si="15"/>
        <v>0</v>
      </c>
      <c r="S91" s="1">
        <f t="shared" si="16"/>
        <v>0</v>
      </c>
      <c r="T91" s="1">
        <f t="shared" si="17"/>
        <v>0</v>
      </c>
      <c r="U91" s="22">
        <f t="shared" si="18"/>
        <v>8.5106382978723402E-2</v>
      </c>
    </row>
    <row r="92" spans="1:21" x14ac:dyDescent="0.3">
      <c r="A92" s="1">
        <v>2024</v>
      </c>
      <c r="B92" s="9" t="s">
        <v>48</v>
      </c>
      <c r="C92" s="9">
        <v>61</v>
      </c>
      <c r="D92" s="9">
        <v>61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22">
        <f t="shared" si="10"/>
        <v>0</v>
      </c>
      <c r="L92" s="1">
        <v>2024</v>
      </c>
      <c r="M92" s="9" t="s">
        <v>48</v>
      </c>
      <c r="N92" s="1">
        <f t="shared" si="11"/>
        <v>61</v>
      </c>
      <c r="O92" s="1">
        <f t="shared" si="12"/>
        <v>61</v>
      </c>
      <c r="P92" s="1">
        <f t="shared" si="13"/>
        <v>0</v>
      </c>
      <c r="Q92" s="1">
        <f t="shared" si="14"/>
        <v>0</v>
      </c>
      <c r="R92" s="1">
        <f t="shared" si="15"/>
        <v>0</v>
      </c>
      <c r="S92" s="1">
        <f t="shared" si="16"/>
        <v>0</v>
      </c>
      <c r="T92" s="1">
        <f t="shared" si="17"/>
        <v>0</v>
      </c>
      <c r="U92" s="22">
        <f t="shared" si="18"/>
        <v>0</v>
      </c>
    </row>
    <row r="93" spans="1:21" x14ac:dyDescent="0.3">
      <c r="A93" s="1">
        <v>2024</v>
      </c>
      <c r="B93" s="9" t="s">
        <v>47</v>
      </c>
      <c r="C93" s="9">
        <v>56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22">
        <f t="shared" si="10"/>
        <v>0</v>
      </c>
      <c r="L93" s="1">
        <v>2024</v>
      </c>
      <c r="M93" s="9" t="s">
        <v>47</v>
      </c>
      <c r="N93" s="1">
        <f t="shared" si="11"/>
        <v>56</v>
      </c>
      <c r="O93" s="1">
        <f t="shared" si="12"/>
        <v>0</v>
      </c>
      <c r="P93" s="1">
        <f t="shared" si="13"/>
        <v>0</v>
      </c>
      <c r="Q93" s="1">
        <f t="shared" si="14"/>
        <v>0</v>
      </c>
      <c r="R93" s="1">
        <f t="shared" si="15"/>
        <v>0</v>
      </c>
      <c r="S93" s="1">
        <f t="shared" si="16"/>
        <v>0</v>
      </c>
      <c r="T93" s="1">
        <f t="shared" si="17"/>
        <v>0</v>
      </c>
      <c r="U93" s="22">
        <f t="shared" si="18"/>
        <v>0</v>
      </c>
    </row>
    <row r="94" spans="1:21" x14ac:dyDescent="0.3">
      <c r="A94" s="1">
        <v>2024</v>
      </c>
      <c r="B94" s="9" t="s">
        <v>268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22">
        <f t="shared" si="10"/>
        <v>0</v>
      </c>
      <c r="L94" s="1">
        <v>2024</v>
      </c>
      <c r="M94" s="9" t="s">
        <v>268</v>
      </c>
      <c r="N94" s="1">
        <f t="shared" si="11"/>
        <v>0</v>
      </c>
      <c r="O94" s="1">
        <f t="shared" si="12"/>
        <v>0</v>
      </c>
      <c r="P94" s="1">
        <f t="shared" si="13"/>
        <v>0</v>
      </c>
      <c r="Q94" s="1">
        <f t="shared" si="14"/>
        <v>0</v>
      </c>
      <c r="R94" s="1">
        <f t="shared" si="15"/>
        <v>0</v>
      </c>
      <c r="S94" s="1">
        <f t="shared" si="16"/>
        <v>0</v>
      </c>
      <c r="T94" s="1">
        <f t="shared" si="17"/>
        <v>0</v>
      </c>
      <c r="U94" s="22">
        <f t="shared" si="18"/>
        <v>0</v>
      </c>
    </row>
    <row r="95" spans="1:21" x14ac:dyDescent="0.3">
      <c r="A95" s="1">
        <v>2024</v>
      </c>
      <c r="B95" s="9" t="s">
        <v>269</v>
      </c>
      <c r="C95" s="9">
        <v>50</v>
      </c>
      <c r="D95" s="9">
        <v>48</v>
      </c>
      <c r="E95" s="9">
        <v>0</v>
      </c>
      <c r="F95" s="9">
        <v>0</v>
      </c>
      <c r="G95" s="9">
        <v>3</v>
      </c>
      <c r="H95" s="9">
        <v>0</v>
      </c>
      <c r="I95" s="9">
        <v>0</v>
      </c>
      <c r="J95" s="22">
        <f t="shared" si="10"/>
        <v>0</v>
      </c>
      <c r="L95" s="1">
        <v>2024</v>
      </c>
      <c r="M95" s="9" t="s">
        <v>269</v>
      </c>
      <c r="N95" s="1">
        <f t="shared" si="11"/>
        <v>50</v>
      </c>
      <c r="O95" s="1">
        <f t="shared" si="12"/>
        <v>48</v>
      </c>
      <c r="P95" s="1">
        <f t="shared" si="13"/>
        <v>0</v>
      </c>
      <c r="Q95" s="1">
        <f t="shared" si="14"/>
        <v>0</v>
      </c>
      <c r="R95" s="1">
        <f t="shared" si="15"/>
        <v>3</v>
      </c>
      <c r="S95" s="1">
        <f t="shared" si="16"/>
        <v>0</v>
      </c>
      <c r="T95" s="1">
        <f t="shared" si="17"/>
        <v>0</v>
      </c>
      <c r="U95" s="22">
        <f t="shared" si="18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F8F7-86B8-4A6B-8B90-EA90990180F3}">
  <dimension ref="A1:E26"/>
  <sheetViews>
    <sheetView workbookViewId="0">
      <selection activeCell="E9" sqref="E9"/>
    </sheetView>
  </sheetViews>
  <sheetFormatPr defaultRowHeight="14.4" x14ac:dyDescent="0.3"/>
  <cols>
    <col min="1" max="1" width="22.77734375" style="11" bestFit="1" customWidth="1"/>
    <col min="2" max="5" width="13.21875" style="11" customWidth="1"/>
    <col min="6" max="16384" width="8.88671875" style="11"/>
  </cols>
  <sheetData>
    <row r="1" spans="1:5" x14ac:dyDescent="0.3">
      <c r="A1" s="20" t="s">
        <v>0</v>
      </c>
      <c r="B1" s="29" t="s">
        <v>86</v>
      </c>
      <c r="C1" s="29" t="s">
        <v>71</v>
      </c>
      <c r="D1" s="29" t="s">
        <v>70</v>
      </c>
      <c r="E1" s="29" t="s">
        <v>72</v>
      </c>
    </row>
    <row r="2" spans="1:5" x14ac:dyDescent="0.3">
      <c r="A2" s="19" t="s">
        <v>17</v>
      </c>
      <c r="B2" s="1" t="s">
        <v>46</v>
      </c>
      <c r="C2" s="1" t="s">
        <v>46</v>
      </c>
      <c r="D2" s="1" t="s">
        <v>46</v>
      </c>
      <c r="E2" s="1" t="s">
        <v>46</v>
      </c>
    </row>
    <row r="3" spans="1:5" x14ac:dyDescent="0.3">
      <c r="A3" s="19" t="s">
        <v>13</v>
      </c>
      <c r="B3" s="1" t="s">
        <v>46</v>
      </c>
      <c r="C3" s="1" t="s">
        <v>46</v>
      </c>
      <c r="D3" s="1" t="s">
        <v>46</v>
      </c>
      <c r="E3" s="1" t="s">
        <v>46</v>
      </c>
    </row>
    <row r="4" spans="1:5" x14ac:dyDescent="0.3">
      <c r="A4" s="19" t="s">
        <v>15</v>
      </c>
      <c r="B4" s="1" t="s">
        <v>46</v>
      </c>
      <c r="C4" s="1" t="s">
        <v>46</v>
      </c>
      <c r="D4" s="1" t="s">
        <v>46</v>
      </c>
      <c r="E4" s="1" t="s">
        <v>46</v>
      </c>
    </row>
    <row r="5" spans="1:5" x14ac:dyDescent="0.3">
      <c r="A5" s="19" t="s">
        <v>1</v>
      </c>
      <c r="B5" s="1" t="s">
        <v>46</v>
      </c>
      <c r="C5" s="1" t="s">
        <v>46</v>
      </c>
      <c r="D5" s="1" t="s">
        <v>46</v>
      </c>
      <c r="E5" s="1" t="s">
        <v>46</v>
      </c>
    </row>
    <row r="6" spans="1:5" x14ac:dyDescent="0.3">
      <c r="A6" s="19" t="s">
        <v>16</v>
      </c>
      <c r="B6" s="1" t="s">
        <v>46</v>
      </c>
      <c r="C6" s="1" t="s">
        <v>46</v>
      </c>
      <c r="D6" s="1" t="s">
        <v>46</v>
      </c>
      <c r="E6" s="1" t="s">
        <v>46</v>
      </c>
    </row>
    <row r="7" spans="1:5" x14ac:dyDescent="0.3">
      <c r="A7" s="19" t="s">
        <v>73</v>
      </c>
      <c r="B7" s="1" t="s">
        <v>46</v>
      </c>
      <c r="C7" s="1" t="s">
        <v>46</v>
      </c>
      <c r="D7" s="1" t="s">
        <v>87</v>
      </c>
      <c r="E7" s="1" t="s">
        <v>87</v>
      </c>
    </row>
    <row r="8" spans="1:5" x14ac:dyDescent="0.3">
      <c r="A8" s="19" t="s">
        <v>24</v>
      </c>
      <c r="B8" s="1" t="s">
        <v>87</v>
      </c>
      <c r="C8" s="1" t="s">
        <v>46</v>
      </c>
      <c r="D8" s="1" t="s">
        <v>46</v>
      </c>
      <c r="E8" s="1" t="s">
        <v>46</v>
      </c>
    </row>
    <row r="9" spans="1:5" x14ac:dyDescent="0.3">
      <c r="A9" s="19" t="s">
        <v>11</v>
      </c>
      <c r="B9" s="1" t="s">
        <v>87</v>
      </c>
      <c r="C9" s="1" t="s">
        <v>46</v>
      </c>
      <c r="D9" s="1" t="s">
        <v>46</v>
      </c>
      <c r="E9" s="1" t="s">
        <v>46</v>
      </c>
    </row>
    <row r="10" spans="1:5" x14ac:dyDescent="0.3">
      <c r="A10" s="19" t="s">
        <v>14</v>
      </c>
      <c r="B10" s="1" t="s">
        <v>87</v>
      </c>
      <c r="C10" s="1" t="s">
        <v>46</v>
      </c>
      <c r="D10" s="1" t="s">
        <v>46</v>
      </c>
      <c r="E10" s="1" t="s">
        <v>46</v>
      </c>
    </row>
    <row r="11" spans="1:5" x14ac:dyDescent="0.3">
      <c r="A11" s="19" t="s">
        <v>20</v>
      </c>
      <c r="B11" s="1" t="s">
        <v>87</v>
      </c>
      <c r="C11" s="1" t="s">
        <v>46</v>
      </c>
      <c r="D11" s="1" t="s">
        <v>46</v>
      </c>
      <c r="E11" s="1" t="s">
        <v>87</v>
      </c>
    </row>
    <row r="12" spans="1:5" x14ac:dyDescent="0.3">
      <c r="A12" s="19" t="s">
        <v>18</v>
      </c>
      <c r="B12" s="1" t="s">
        <v>87</v>
      </c>
      <c r="C12" s="1" t="s">
        <v>46</v>
      </c>
      <c r="D12" s="1" t="s">
        <v>46</v>
      </c>
      <c r="E12" s="1" t="s">
        <v>46</v>
      </c>
    </row>
    <row r="13" spans="1:5" x14ac:dyDescent="0.3">
      <c r="A13" s="19" t="s">
        <v>12</v>
      </c>
      <c r="B13" s="1" t="s">
        <v>87</v>
      </c>
      <c r="C13" s="1" t="s">
        <v>46</v>
      </c>
      <c r="D13" s="1" t="s">
        <v>46</v>
      </c>
      <c r="E13" s="1" t="s">
        <v>46</v>
      </c>
    </row>
    <row r="14" spans="1:5" x14ac:dyDescent="0.3">
      <c r="A14" s="19" t="s">
        <v>2</v>
      </c>
      <c r="B14" s="1" t="s">
        <v>87</v>
      </c>
      <c r="C14" s="1" t="s">
        <v>87</v>
      </c>
      <c r="D14" s="1" t="s">
        <v>46</v>
      </c>
      <c r="E14" s="1" t="s">
        <v>46</v>
      </c>
    </row>
    <row r="15" spans="1:5" x14ac:dyDescent="0.3">
      <c r="A15" s="19" t="s">
        <v>22</v>
      </c>
      <c r="B15" s="1" t="s">
        <v>87</v>
      </c>
      <c r="C15" s="1" t="s">
        <v>87</v>
      </c>
      <c r="D15" s="1" t="s">
        <v>46</v>
      </c>
      <c r="E15" s="1" t="s">
        <v>46</v>
      </c>
    </row>
    <row r="16" spans="1:5" x14ac:dyDescent="0.3">
      <c r="A16" s="19" t="s">
        <v>23</v>
      </c>
      <c r="B16" s="1" t="s">
        <v>87</v>
      </c>
      <c r="C16" s="1" t="s">
        <v>87</v>
      </c>
      <c r="D16" s="1" t="s">
        <v>46</v>
      </c>
      <c r="E16" s="1" t="s">
        <v>46</v>
      </c>
    </row>
    <row r="17" spans="1:5" x14ac:dyDescent="0.3">
      <c r="A17" s="19" t="s">
        <v>3</v>
      </c>
      <c r="B17" s="1" t="s">
        <v>87</v>
      </c>
      <c r="C17" s="1" t="s">
        <v>87</v>
      </c>
      <c r="D17" s="1" t="s">
        <v>46</v>
      </c>
      <c r="E17" s="1" t="s">
        <v>46</v>
      </c>
    </row>
    <row r="18" spans="1:5" x14ac:dyDescent="0.3">
      <c r="A18" s="19" t="s">
        <v>19</v>
      </c>
      <c r="B18" s="1" t="s">
        <v>46</v>
      </c>
      <c r="C18" s="1" t="s">
        <v>87</v>
      </c>
      <c r="D18" s="1" t="s">
        <v>46</v>
      </c>
      <c r="E18" s="1" t="s">
        <v>87</v>
      </c>
    </row>
    <row r="19" spans="1:5" x14ac:dyDescent="0.3">
      <c r="A19" s="19" t="s">
        <v>4</v>
      </c>
      <c r="B19" s="1" t="s">
        <v>87</v>
      </c>
      <c r="C19" s="1" t="s">
        <v>87</v>
      </c>
      <c r="D19" s="1" t="s">
        <v>46</v>
      </c>
      <c r="E19" s="1" t="s">
        <v>46</v>
      </c>
    </row>
    <row r="20" spans="1:5" x14ac:dyDescent="0.3">
      <c r="A20" s="19" t="s">
        <v>21</v>
      </c>
      <c r="B20" s="1" t="s">
        <v>87</v>
      </c>
      <c r="C20" s="1" t="s">
        <v>87</v>
      </c>
      <c r="D20" s="1" t="s">
        <v>46</v>
      </c>
      <c r="E20" s="1" t="s">
        <v>87</v>
      </c>
    </row>
    <row r="21" spans="1:5" x14ac:dyDescent="0.3">
      <c r="A21" s="19" t="s">
        <v>10</v>
      </c>
      <c r="B21" s="1" t="s">
        <v>87</v>
      </c>
      <c r="C21" s="1" t="s">
        <v>87</v>
      </c>
      <c r="D21" s="1" t="s">
        <v>46</v>
      </c>
      <c r="E21" s="1" t="s">
        <v>46</v>
      </c>
    </row>
    <row r="22" spans="1:5" x14ac:dyDescent="0.3">
      <c r="A22" s="19" t="s">
        <v>38</v>
      </c>
      <c r="B22" s="1" t="s">
        <v>87</v>
      </c>
      <c r="C22" s="1" t="s">
        <v>87</v>
      </c>
      <c r="D22" s="1" t="s">
        <v>46</v>
      </c>
      <c r="E22" s="1" t="s">
        <v>46</v>
      </c>
    </row>
    <row r="23" spans="1:5" x14ac:dyDescent="0.3">
      <c r="A23" s="19" t="s">
        <v>48</v>
      </c>
      <c r="B23" s="1" t="s">
        <v>87</v>
      </c>
      <c r="C23" s="1" t="s">
        <v>87</v>
      </c>
      <c r="D23" s="1" t="s">
        <v>87</v>
      </c>
      <c r="E23" s="1" t="s">
        <v>46</v>
      </c>
    </row>
    <row r="24" spans="1:5" x14ac:dyDescent="0.3">
      <c r="A24" s="19" t="s">
        <v>47</v>
      </c>
      <c r="B24" s="1" t="s">
        <v>87</v>
      </c>
      <c r="C24" s="1" t="s">
        <v>87</v>
      </c>
      <c r="D24" s="1" t="s">
        <v>87</v>
      </c>
      <c r="E24" s="1" t="s">
        <v>46</v>
      </c>
    </row>
    <row r="25" spans="1:5" x14ac:dyDescent="0.3">
      <c r="A25" s="9" t="s">
        <v>268</v>
      </c>
      <c r="B25" s="1" t="s">
        <v>87</v>
      </c>
      <c r="C25" s="1" t="s">
        <v>87</v>
      </c>
      <c r="D25" s="1" t="s">
        <v>87</v>
      </c>
      <c r="E25" s="1" t="s">
        <v>46</v>
      </c>
    </row>
    <row r="26" spans="1:5" x14ac:dyDescent="0.3">
      <c r="A26" s="9" t="s">
        <v>269</v>
      </c>
      <c r="B26" s="1" t="s">
        <v>87</v>
      </c>
      <c r="C26" s="1" t="s">
        <v>87</v>
      </c>
      <c r="D26" s="1" t="s">
        <v>87</v>
      </c>
      <c r="E26" s="1" t="s">
        <v>46</v>
      </c>
    </row>
  </sheetData>
  <pageMargins left="0.7" right="0.7" top="0.75" bottom="0.75" header="0.3" footer="0.3"/>
  <ignoredErrors>
    <ignoredError sqref="B1:E1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6A30-5BAE-49AD-AC7C-30674735E920}">
  <dimension ref="A1:E27"/>
  <sheetViews>
    <sheetView workbookViewId="0">
      <selection activeCell="B3" sqref="B3"/>
    </sheetView>
  </sheetViews>
  <sheetFormatPr defaultRowHeight="14.4" x14ac:dyDescent="0.3"/>
  <cols>
    <col min="1" max="1" width="22.77734375" bestFit="1" customWidth="1"/>
    <col min="2" max="5" width="19.6640625" style="23" bestFit="1" customWidth="1"/>
  </cols>
  <sheetData>
    <row r="1" spans="1:5" ht="15" thickBot="1" x14ac:dyDescent="0.35">
      <c r="A1" s="2" t="s">
        <v>0</v>
      </c>
      <c r="B1" s="24" t="s">
        <v>86</v>
      </c>
      <c r="C1" s="24" t="s">
        <v>71</v>
      </c>
      <c r="D1" s="24" t="s">
        <v>70</v>
      </c>
      <c r="E1" s="24" t="s">
        <v>72</v>
      </c>
    </row>
    <row r="2" spans="1:5" x14ac:dyDescent="0.3">
      <c r="A2" s="9" t="s">
        <v>5</v>
      </c>
      <c r="B2" s="28">
        <v>0</v>
      </c>
      <c r="C2" s="28">
        <v>0</v>
      </c>
      <c r="D2" s="22">
        <v>0</v>
      </c>
      <c r="E2" s="22">
        <v>0</v>
      </c>
    </row>
    <row r="3" spans="1:5" x14ac:dyDescent="0.3">
      <c r="A3" s="9" t="s">
        <v>17</v>
      </c>
      <c r="B3" s="22">
        <v>0.95589999999999997</v>
      </c>
      <c r="C3" s="22">
        <v>0.95589999999999997</v>
      </c>
      <c r="D3" s="22">
        <v>0.95589999999999997</v>
      </c>
      <c r="E3" s="22">
        <v>0.95589999999999997</v>
      </c>
    </row>
    <row r="4" spans="1:5" x14ac:dyDescent="0.3">
      <c r="A4" s="9" t="s">
        <v>13</v>
      </c>
      <c r="B4" s="28">
        <v>1</v>
      </c>
      <c r="C4" s="22">
        <v>1</v>
      </c>
      <c r="D4" s="22">
        <v>0.97470000000000001</v>
      </c>
      <c r="E4" s="22">
        <v>0.97470000000000001</v>
      </c>
    </row>
    <row r="5" spans="1:5" x14ac:dyDescent="0.3">
      <c r="A5" s="9" t="s">
        <v>15</v>
      </c>
      <c r="B5" s="28">
        <v>0</v>
      </c>
      <c r="C5" s="28">
        <v>0.75</v>
      </c>
      <c r="D5" s="22">
        <v>1</v>
      </c>
      <c r="E5" s="22">
        <v>1</v>
      </c>
    </row>
    <row r="6" spans="1:5" x14ac:dyDescent="0.3">
      <c r="A6" s="9" t="s">
        <v>1</v>
      </c>
      <c r="B6" s="22">
        <v>1</v>
      </c>
      <c r="C6" s="22">
        <v>1</v>
      </c>
      <c r="D6" s="22">
        <v>1</v>
      </c>
      <c r="E6" s="22">
        <v>1</v>
      </c>
    </row>
    <row r="7" spans="1:5" x14ac:dyDescent="0.3">
      <c r="A7" s="9" t="s">
        <v>16</v>
      </c>
      <c r="B7" s="28">
        <v>0</v>
      </c>
      <c r="C7" s="28">
        <v>0.8</v>
      </c>
      <c r="D7" s="22">
        <v>0.99650000000000005</v>
      </c>
      <c r="E7" s="22">
        <v>0.99650000000000005</v>
      </c>
    </row>
    <row r="8" spans="1:5" x14ac:dyDescent="0.3">
      <c r="A8" s="9" t="s">
        <v>73</v>
      </c>
      <c r="B8" s="28">
        <v>0</v>
      </c>
      <c r="C8" s="28">
        <v>0</v>
      </c>
      <c r="D8" s="22" t="s">
        <v>260</v>
      </c>
      <c r="E8" s="22" t="s">
        <v>260</v>
      </c>
    </row>
    <row r="9" spans="1:5" x14ac:dyDescent="0.3">
      <c r="A9" s="9" t="s">
        <v>24</v>
      </c>
      <c r="B9" s="28" t="s">
        <v>260</v>
      </c>
      <c r="C9" s="28">
        <v>0</v>
      </c>
      <c r="D9" s="22">
        <v>0</v>
      </c>
      <c r="E9" s="22">
        <v>0</v>
      </c>
    </row>
    <row r="10" spans="1:5" x14ac:dyDescent="0.3">
      <c r="A10" s="9" t="s">
        <v>11</v>
      </c>
      <c r="B10" s="28" t="s">
        <v>260</v>
      </c>
      <c r="C10" s="28">
        <v>1</v>
      </c>
      <c r="D10" s="22">
        <v>0.96879999999999999</v>
      </c>
      <c r="E10" s="22">
        <v>0.96879999999999999</v>
      </c>
    </row>
    <row r="11" spans="1:5" x14ac:dyDescent="0.3">
      <c r="A11" s="9" t="s">
        <v>14</v>
      </c>
      <c r="B11" s="28" t="s">
        <v>260</v>
      </c>
      <c r="C11" s="28">
        <v>0</v>
      </c>
      <c r="D11" s="22">
        <v>0</v>
      </c>
      <c r="E11" s="22">
        <v>0</v>
      </c>
    </row>
    <row r="12" spans="1:5" x14ac:dyDescent="0.3">
      <c r="A12" s="9" t="s">
        <v>20</v>
      </c>
      <c r="B12" s="28" t="s">
        <v>260</v>
      </c>
      <c r="C12" s="28">
        <v>0</v>
      </c>
      <c r="D12" s="22">
        <v>0</v>
      </c>
      <c r="E12" s="22" t="s">
        <v>260</v>
      </c>
    </row>
    <row r="13" spans="1:5" x14ac:dyDescent="0.3">
      <c r="A13" s="9" t="s">
        <v>18</v>
      </c>
      <c r="B13" s="28" t="s">
        <v>260</v>
      </c>
      <c r="C13" s="22"/>
      <c r="D13" s="22"/>
      <c r="E13" s="22"/>
    </row>
    <row r="14" spans="1:5" x14ac:dyDescent="0.3">
      <c r="A14" s="9" t="s">
        <v>12</v>
      </c>
      <c r="B14" s="28" t="s">
        <v>260</v>
      </c>
      <c r="C14" s="28">
        <v>0</v>
      </c>
      <c r="D14" s="22">
        <v>0</v>
      </c>
      <c r="E14" s="22">
        <v>0</v>
      </c>
    </row>
    <row r="15" spans="1:5" x14ac:dyDescent="0.3">
      <c r="A15" s="9" t="s">
        <v>2</v>
      </c>
      <c r="B15" s="28" t="s">
        <v>260</v>
      </c>
      <c r="C15" s="28" t="s">
        <v>260</v>
      </c>
      <c r="D15" s="22">
        <v>0</v>
      </c>
      <c r="E15" s="22">
        <v>0</v>
      </c>
    </row>
    <row r="16" spans="1:5" x14ac:dyDescent="0.3">
      <c r="A16" s="9" t="s">
        <v>22</v>
      </c>
      <c r="B16" s="28" t="s">
        <v>260</v>
      </c>
      <c r="C16" s="28" t="s">
        <v>260</v>
      </c>
      <c r="D16" s="22"/>
      <c r="E16" s="22"/>
    </row>
    <row r="17" spans="1:5" x14ac:dyDescent="0.3">
      <c r="A17" s="9" t="s">
        <v>23</v>
      </c>
      <c r="B17" s="28" t="s">
        <v>260</v>
      </c>
      <c r="C17" s="28" t="s">
        <v>260</v>
      </c>
      <c r="D17" s="22">
        <v>1</v>
      </c>
      <c r="E17" s="22">
        <v>1</v>
      </c>
    </row>
    <row r="18" spans="1:5" x14ac:dyDescent="0.3">
      <c r="A18" s="9" t="s">
        <v>3</v>
      </c>
      <c r="B18" s="28" t="s">
        <v>260</v>
      </c>
      <c r="C18" s="28" t="s">
        <v>260</v>
      </c>
      <c r="D18" s="22">
        <v>0</v>
      </c>
      <c r="E18" s="22">
        <v>0</v>
      </c>
    </row>
    <row r="19" spans="1:5" x14ac:dyDescent="0.3">
      <c r="A19" s="9" t="s">
        <v>19</v>
      </c>
      <c r="B19" s="28">
        <v>0</v>
      </c>
      <c r="C19" s="28" t="s">
        <v>260</v>
      </c>
      <c r="D19" s="22">
        <v>0</v>
      </c>
      <c r="E19" s="22" t="s">
        <v>260</v>
      </c>
    </row>
    <row r="20" spans="1:5" x14ac:dyDescent="0.3">
      <c r="A20" s="9" t="s">
        <v>4</v>
      </c>
      <c r="B20" s="28" t="s">
        <v>260</v>
      </c>
      <c r="C20" s="28" t="s">
        <v>260</v>
      </c>
      <c r="D20" s="22">
        <v>0</v>
      </c>
      <c r="E20" s="22">
        <v>0</v>
      </c>
    </row>
    <row r="21" spans="1:5" x14ac:dyDescent="0.3">
      <c r="A21" s="9" t="s">
        <v>21</v>
      </c>
      <c r="B21" s="28" t="s">
        <v>260</v>
      </c>
      <c r="C21" s="28" t="s">
        <v>260</v>
      </c>
      <c r="D21" s="22">
        <v>1</v>
      </c>
      <c r="E21" s="22" t="s">
        <v>260</v>
      </c>
    </row>
    <row r="22" spans="1:5" x14ac:dyDescent="0.3">
      <c r="A22" s="9" t="s">
        <v>10</v>
      </c>
      <c r="B22" s="28" t="s">
        <v>260</v>
      </c>
      <c r="C22" s="28" t="s">
        <v>260</v>
      </c>
      <c r="D22" s="22">
        <v>0.47510000000000002</v>
      </c>
      <c r="E22" s="22">
        <v>1</v>
      </c>
    </row>
    <row r="23" spans="1:5" x14ac:dyDescent="0.3">
      <c r="A23" s="9" t="s">
        <v>38</v>
      </c>
      <c r="B23" s="28" t="s">
        <v>260</v>
      </c>
      <c r="C23" s="28" t="s">
        <v>260</v>
      </c>
      <c r="D23" s="22">
        <v>1</v>
      </c>
      <c r="E23" s="22">
        <v>1</v>
      </c>
    </row>
    <row r="24" spans="1:5" x14ac:dyDescent="0.3">
      <c r="A24" s="9" t="s">
        <v>48</v>
      </c>
      <c r="B24" s="28" t="s">
        <v>260</v>
      </c>
      <c r="C24" s="28" t="s">
        <v>260</v>
      </c>
      <c r="D24" s="22" t="s">
        <v>260</v>
      </c>
      <c r="E24" s="22">
        <v>0</v>
      </c>
    </row>
    <row r="25" spans="1:5" x14ac:dyDescent="0.3">
      <c r="A25" s="9" t="s">
        <v>47</v>
      </c>
      <c r="B25" s="28" t="s">
        <v>260</v>
      </c>
      <c r="C25" s="28" t="s">
        <v>260</v>
      </c>
      <c r="D25" s="22" t="s">
        <v>260</v>
      </c>
      <c r="E25" s="22"/>
    </row>
    <row r="26" spans="1:5" x14ac:dyDescent="0.3">
      <c r="A26" s="9" t="s">
        <v>268</v>
      </c>
      <c r="B26" s="28" t="s">
        <v>260</v>
      </c>
      <c r="C26" s="28" t="s">
        <v>260</v>
      </c>
      <c r="D26" s="22" t="s">
        <v>260</v>
      </c>
      <c r="E26" s="22"/>
    </row>
    <row r="27" spans="1:5" x14ac:dyDescent="0.3">
      <c r="A27" s="9" t="s">
        <v>269</v>
      </c>
      <c r="B27" s="28" t="s">
        <v>260</v>
      </c>
      <c r="C27" s="28" t="s">
        <v>260</v>
      </c>
      <c r="D27" s="22" t="s">
        <v>260</v>
      </c>
      <c r="E27" s="22">
        <v>0</v>
      </c>
    </row>
  </sheetData>
  <pageMargins left="0.7" right="0.7" top="0.75" bottom="0.75" header="0.3" footer="0.3"/>
  <ignoredErrors>
    <ignoredError sqref="B1: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Efforts</vt:lpstr>
      <vt:lpstr>Cost</vt:lpstr>
      <vt:lpstr>Resource</vt:lpstr>
      <vt:lpstr>Bug</vt:lpstr>
      <vt:lpstr>Execution</vt:lpstr>
      <vt:lpstr>WSR</vt:lpstr>
      <vt:lpstr>WSR-Copy</vt:lpstr>
      <vt:lpstr>ActiveHistory</vt:lpstr>
      <vt:lpstr>Automation Percentage</vt:lpstr>
      <vt:lpstr>Department</vt:lpstr>
      <vt:lpstr>Technology</vt:lpstr>
      <vt:lpstr>Metrics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D</dc:creator>
  <cp:lastModifiedBy>Vignesh D</cp:lastModifiedBy>
  <dcterms:created xsi:type="dcterms:W3CDTF">2023-12-13T15:14:30Z</dcterms:created>
  <dcterms:modified xsi:type="dcterms:W3CDTF">2024-03-19T11:21:01Z</dcterms:modified>
</cp:coreProperties>
</file>