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eanormcindoe/Library/Mobile Documents/com~apple~CloudDocs/Bolivia_transmission_model/"/>
    </mc:Choice>
  </mc:AlternateContent>
  <xr:revisionPtr revIDLastSave="0" documentId="13_ncr:1_{CB402C81-72AF-9143-BC84-982B826AE578}" xr6:coauthVersionLast="47" xr6:coauthVersionMax="47" xr10:uidLastSave="{00000000-0000-0000-0000-000000000000}"/>
  <bookViews>
    <workbookView xWindow="0" yWindow="760" windowWidth="30240" windowHeight="17720" activeTab="7" xr2:uid="{E1C3697A-04F8-46B3-BC79-1BB53FB84BDB}"/>
  </bookViews>
  <sheets>
    <sheet name="lines_2" sheetId="11" r:id="rId1"/>
    <sheet name="loads" sheetId="5" r:id="rId2"/>
    <sheet name="buses" sheetId="3" r:id="rId3"/>
    <sheet name="gen" sheetId="4" r:id="rId4"/>
    <sheet name="Sheet8" sheetId="8" r:id="rId5"/>
    <sheet name="lines" sheetId="2" r:id="rId6"/>
    <sheet name="trafos" sheetId="7" r:id="rId7"/>
    <sheet name="gen 100" sheetId="10" r:id="rId8"/>
    <sheet name="Generation capacity data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1" l="1"/>
  <c r="L2" i="11"/>
  <c r="K3" i="11"/>
  <c r="L3" i="11"/>
  <c r="K4" i="11"/>
  <c r="L4" i="11"/>
  <c r="K5" i="11"/>
  <c r="L5" i="11"/>
  <c r="K6" i="11"/>
  <c r="L6" i="11"/>
  <c r="K7" i="11"/>
  <c r="L7" i="11"/>
  <c r="K8" i="11"/>
  <c r="L8" i="11"/>
  <c r="K9" i="11"/>
  <c r="L9" i="11"/>
  <c r="K10" i="11"/>
  <c r="L10" i="11"/>
  <c r="K11" i="11"/>
  <c r="L11" i="11"/>
  <c r="K12" i="11"/>
  <c r="L12" i="11"/>
  <c r="K13" i="11"/>
  <c r="L13" i="11"/>
  <c r="J2" i="11"/>
  <c r="J3" i="11"/>
  <c r="J4" i="11"/>
  <c r="J5" i="11"/>
  <c r="J6" i="11"/>
  <c r="J7" i="11"/>
  <c r="J8" i="11"/>
  <c r="J9" i="11"/>
  <c r="J10" i="11"/>
  <c r="J11" i="11"/>
  <c r="J12" i="11"/>
  <c r="J13" i="11"/>
  <c r="I12" i="11"/>
  <c r="I13" i="11"/>
  <c r="I11" i="11"/>
  <c r="I9" i="11"/>
  <c r="I10" i="11"/>
  <c r="I8" i="11"/>
  <c r="I4" i="11"/>
  <c r="I5" i="11"/>
  <c r="I6" i="11"/>
  <c r="I7" i="11"/>
  <c r="I3" i="11"/>
  <c r="I2" i="11"/>
  <c r="D21" i="8"/>
  <c r="D17" i="8"/>
  <c r="D16" i="8"/>
  <c r="D23" i="8"/>
  <c r="D10" i="8" s="1"/>
  <c r="D19" i="8"/>
  <c r="D15" i="8"/>
  <c r="D18" i="8"/>
  <c r="D20" i="8"/>
  <c r="D22" i="8"/>
  <c r="D7" i="8" l="1"/>
  <c r="D5" i="8" l="1"/>
  <c r="D6" i="8" l="1"/>
  <c r="A25" i="7"/>
  <c r="A24" i="7"/>
  <c r="A23" i="7"/>
  <c r="A22" i="7"/>
  <c r="A21" i="7"/>
  <c r="A20" i="7"/>
  <c r="A19" i="7"/>
  <c r="A18" i="7"/>
  <c r="A17" i="7"/>
  <c r="B19" i="7"/>
  <c r="H10" i="5"/>
  <c r="G10" i="5" s="1"/>
  <c r="H9" i="5"/>
  <c r="G9" i="5" s="1"/>
  <c r="H8" i="5"/>
  <c r="G8" i="5" s="1"/>
  <c r="H7" i="5"/>
  <c r="G7" i="5"/>
  <c r="H6" i="5"/>
  <c r="G6" i="5" s="1"/>
  <c r="H5" i="5"/>
  <c r="G5" i="5" s="1"/>
  <c r="H4" i="5"/>
  <c r="G4" i="5" s="1"/>
  <c r="H3" i="5"/>
  <c r="G3" i="5"/>
  <c r="H2" i="5"/>
  <c r="G2" i="5" s="1"/>
  <c r="D2" i="8" l="1"/>
  <c r="D4" i="8" l="1"/>
  <c r="D9" i="8"/>
  <c r="D8" i="8"/>
  <c r="D3" i="8"/>
</calcChain>
</file>

<file path=xl/sharedStrings.xml><?xml version="1.0" encoding="utf-8"?>
<sst xmlns="http://schemas.openxmlformats.org/spreadsheetml/2006/main" count="256" uniqueCount="104">
  <si>
    <t>from_bus</t>
  </si>
  <si>
    <t>to_bus</t>
  </si>
  <si>
    <t>length_km</t>
  </si>
  <si>
    <t>cable_type</t>
  </si>
  <si>
    <t>bundle_no</t>
  </si>
  <si>
    <t>Dm</t>
  </si>
  <si>
    <t>A</t>
  </si>
  <si>
    <t>Rb</t>
  </si>
  <si>
    <t>r_ohm_per_km</t>
  </si>
  <si>
    <t>x_ohm_per_km</t>
  </si>
  <si>
    <t>c_nf_per_km</t>
  </si>
  <si>
    <t>max_i_ka</t>
  </si>
  <si>
    <t>cables</t>
  </si>
  <si>
    <t>voltage</t>
  </si>
  <si>
    <t>location</t>
  </si>
  <si>
    <t>overhead</t>
  </si>
  <si>
    <t>use this to switch between cable types</t>
  </si>
  <si>
    <t>cable used:</t>
  </si>
  <si>
    <t>Cable type</t>
  </si>
  <si>
    <t>Area</t>
  </si>
  <si>
    <t>Resistance at 25</t>
  </si>
  <si>
    <t>Inductance</t>
  </si>
  <si>
    <t>Capacitance</t>
  </si>
  <si>
    <t>OVERHEAD</t>
  </si>
  <si>
    <t>bus_id</t>
  </si>
  <si>
    <t>name</t>
  </si>
  <si>
    <t>vn_kv</t>
  </si>
  <si>
    <t>geodata</t>
  </si>
  <si>
    <t>La Paz</t>
  </si>
  <si>
    <t>-16.5, -68.15</t>
  </si>
  <si>
    <t>Pando</t>
  </si>
  <si>
    <t>-11.02671, -68.76918</t>
  </si>
  <si>
    <t>-17.78629, -63.18117</t>
  </si>
  <si>
    <t>Beni</t>
  </si>
  <si>
    <t>-14.83333, -64.9</t>
  </si>
  <si>
    <t>Cochabamba</t>
  </si>
  <si>
    <t>-17.3895, -66.1568</t>
  </si>
  <si>
    <t>Oruro</t>
  </si>
  <si>
    <t>-17.98333, -67.15</t>
  </si>
  <si>
    <t>-19.03332, -65.26274</t>
  </si>
  <si>
    <t>Santa Cruz</t>
  </si>
  <si>
    <t>Potosi</t>
  </si>
  <si>
    <t>-19.58361, -65.75306</t>
  </si>
  <si>
    <t>Tarija</t>
  </si>
  <si>
    <t>-21.53549, -64.72956</t>
  </si>
  <si>
    <t>Chuquisaca</t>
  </si>
  <si>
    <t>gen_id</t>
  </si>
  <si>
    <t>p_mw</t>
  </si>
  <si>
    <t>population</t>
  </si>
  <si>
    <t>demand_share</t>
  </si>
  <si>
    <t>power_p_mw</t>
  </si>
  <si>
    <t>power_q_mvar</t>
  </si>
  <si>
    <t>power_s</t>
  </si>
  <si>
    <t>bus location</t>
  </si>
  <si>
    <t>V_in</t>
  </si>
  <si>
    <t>V_out</t>
  </si>
  <si>
    <t>P_mw</t>
  </si>
  <si>
    <t>trafo_b0</t>
  </si>
  <si>
    <t>trafo_b1</t>
  </si>
  <si>
    <t>trafo_b3</t>
  </si>
  <si>
    <t>kv</t>
  </si>
  <si>
    <t>page 3 and 4 from :https://www.elandcables.com/media/38193/acsr-astm-b-aluminium-conductor-steel-reinforced.pdf</t>
  </si>
  <si>
    <t>Rail</t>
  </si>
  <si>
    <t>height (m)</t>
  </si>
  <si>
    <t>diameter (mm)</t>
  </si>
  <si>
    <t>radius (m)</t>
  </si>
  <si>
    <t>permitivity</t>
  </si>
  <si>
    <t>capacitance (F/m)</t>
  </si>
  <si>
    <t>nf/km</t>
  </si>
  <si>
    <t>trafo02</t>
  </si>
  <si>
    <t>trafo20</t>
  </si>
  <si>
    <t>trafo36</t>
  </si>
  <si>
    <t>trafo68</t>
  </si>
  <si>
    <t>trafo64</t>
  </si>
  <si>
    <t>trafo67</t>
  </si>
  <si>
    <t>old old</t>
  </si>
  <si>
    <t>new</t>
  </si>
  <si>
    <t>edited</t>
  </si>
  <si>
    <t>Region</t>
  </si>
  <si>
    <t>p_gw</t>
  </si>
  <si>
    <t>p_mw_100</t>
  </si>
  <si>
    <t>p_mw_95</t>
  </si>
  <si>
    <t>p_mw_90</t>
  </si>
  <si>
    <t>p_mw_85</t>
  </si>
  <si>
    <t>p_mw_80</t>
  </si>
  <si>
    <t>p_mw_75</t>
  </si>
  <si>
    <t>p_mw_70</t>
  </si>
  <si>
    <t>p_mw_65</t>
  </si>
  <si>
    <t>p_mw_60</t>
  </si>
  <si>
    <t>p_mw_55</t>
  </si>
  <si>
    <t>p_mw_50</t>
  </si>
  <si>
    <t>p_mw_45</t>
  </si>
  <si>
    <t>p_mw_40</t>
  </si>
  <si>
    <t>p_mw_35</t>
  </si>
  <si>
    <t>p_mw_30</t>
  </si>
  <si>
    <t>p_mw_25</t>
  </si>
  <si>
    <t>p_mw_20</t>
  </si>
  <si>
    <t>p_mw_15</t>
  </si>
  <si>
    <t>p_mw_10</t>
  </si>
  <si>
    <t>p_mw_5</t>
  </si>
  <si>
    <t>BLUEBIRD</t>
  </si>
  <si>
    <t>FALCON</t>
  </si>
  <si>
    <t>Ibis</t>
  </si>
  <si>
    <t>current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</si>
</sst>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000"/>
    <numFmt numFmtId="167" formatCode="_-* #,##0.00000_-;\-* #,##0.00000_-;_-* &quot;-&quot;??_-;_-@_-"/>
    <numFmt numFmtId="168" formatCode="_-* #,##0.000000_-;\-* #,##0.000000_-;_-* &quot;-&quot;??_-;_-@_-"/>
    <numFmt numFmtId="169" formatCode="_(* #,##0.00000_);_(* \(#,##0.00000\);_(* &quot;-&quot;?????_);_(@_)"/>
    <numFmt numFmtId="170" formatCode="_(* #,##0.000000_);_(* \(#,##0.000000\);_(* &quot;-&quot;??????_);_(@_)"/>
    <numFmt numFmtId="171" formatCode="_(* #,##0.000000000_);_(* \(#,##0.000000000\);_(* &quot;-&quot;???????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Verdana"/>
      <family val="2"/>
    </font>
    <font>
      <sz val="11"/>
      <color rgb="FF000000"/>
      <name val="Verdana"/>
      <family val="2"/>
    </font>
    <font>
      <u/>
      <sz val="11"/>
      <color theme="1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0"/>
      <color theme="1"/>
      <name val="Arial"/>
      <family val="2"/>
    </font>
    <font>
      <sz val="9"/>
      <color rgb="FF098658"/>
      <name val="Menlo"/>
      <family val="2"/>
    </font>
    <font>
      <sz val="11"/>
      <color rgb="FF000000"/>
      <name val="Aptos Narrow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1" xfId="0" applyFont="1" applyBorder="1"/>
    <xf numFmtId="0" fontId="4" fillId="0" borderId="0" xfId="2"/>
    <xf numFmtId="0" fontId="5" fillId="0" borderId="1" xfId="0" applyFont="1" applyBorder="1"/>
    <xf numFmtId="11" fontId="5" fillId="0" borderId="1" xfId="0" applyNumberFormat="1" applyFont="1" applyBorder="1"/>
    <xf numFmtId="0" fontId="0" fillId="0" borderId="1" xfId="0" applyBorder="1"/>
    <xf numFmtId="0" fontId="4" fillId="0" borderId="1" xfId="2" applyBorder="1"/>
    <xf numFmtId="0" fontId="0" fillId="2" borderId="0" xfId="0" applyFill="1"/>
    <xf numFmtId="0" fontId="5" fillId="0" borderId="1" xfId="2" applyFont="1" applyBorder="1"/>
    <xf numFmtId="0" fontId="6" fillId="0" borderId="0" xfId="0" applyFont="1"/>
    <xf numFmtId="2" fontId="7" fillId="0" borderId="0" xfId="0" applyNumberFormat="1" applyFont="1" applyAlignment="1">
      <alignment horizontal="right"/>
    </xf>
    <xf numFmtId="2" fontId="0" fillId="0" borderId="0" xfId="0" applyNumberFormat="1"/>
    <xf numFmtId="0" fontId="2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9" fillId="0" borderId="0" xfId="2" applyFont="1" applyAlignment="1">
      <alignment horizontal="right"/>
    </xf>
    <xf numFmtId="0" fontId="3" fillId="0" borderId="0" xfId="2" applyFont="1" applyAlignment="1">
      <alignment horizontal="right"/>
    </xf>
    <xf numFmtId="0" fontId="10" fillId="0" borderId="0" xfId="2" applyFont="1" applyAlignment="1">
      <alignment horizontal="right"/>
    </xf>
    <xf numFmtId="0" fontId="0" fillId="0" borderId="0" xfId="0" applyAlignment="1">
      <alignment horizontal="left"/>
    </xf>
    <xf numFmtId="0" fontId="5" fillId="0" borderId="0" xfId="2" applyFont="1" applyAlignment="1">
      <alignment horizontal="right"/>
    </xf>
    <xf numFmtId="0" fontId="10" fillId="0" borderId="0" xfId="2" applyFont="1" applyAlignment="1">
      <alignment horizontal="left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8" fillId="0" borderId="0" xfId="3"/>
    <xf numFmtId="165" fontId="0" fillId="0" borderId="0" xfId="0" applyNumberFormat="1"/>
    <xf numFmtId="0" fontId="0" fillId="0" borderId="0" xfId="0" quotePrefix="1"/>
    <xf numFmtId="0" fontId="3" fillId="0" borderId="0" xfId="2" applyFont="1"/>
    <xf numFmtId="167" fontId="0" fillId="0" borderId="0" xfId="1" applyNumberFormat="1" applyFont="1"/>
    <xf numFmtId="167" fontId="5" fillId="0" borderId="0" xfId="2" applyNumberFormat="1" applyFont="1" applyAlignment="1">
      <alignment horizontal="right"/>
    </xf>
    <xf numFmtId="169" fontId="5" fillId="0" borderId="0" xfId="2" applyNumberFormat="1" applyFont="1" applyAlignment="1">
      <alignment horizontal="right"/>
    </xf>
    <xf numFmtId="170" fontId="5" fillId="0" borderId="0" xfId="2" applyNumberFormat="1" applyFont="1" applyAlignment="1">
      <alignment horizontal="right"/>
    </xf>
    <xf numFmtId="171" fontId="5" fillId="0" borderId="0" xfId="2" applyNumberFormat="1" applyFont="1" applyAlignment="1">
      <alignment horizontal="right"/>
    </xf>
    <xf numFmtId="0" fontId="5" fillId="0" borderId="0" xfId="2" applyFont="1" applyAlignment="1">
      <alignment vertical="center" wrapText="1"/>
    </xf>
    <xf numFmtId="0" fontId="3" fillId="2" borderId="1" xfId="0" applyFont="1" applyFill="1" applyBorder="1"/>
    <xf numFmtId="0" fontId="11" fillId="0" borderId="1" xfId="0" applyFont="1" applyBorder="1"/>
    <xf numFmtId="2" fontId="11" fillId="0" borderId="0" xfId="2" applyNumberFormat="1" applyFont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right"/>
    </xf>
    <xf numFmtId="0" fontId="14" fillId="0" borderId="0" xfId="2" applyFont="1" applyAlignment="1">
      <alignment horizontal="right"/>
    </xf>
    <xf numFmtId="0" fontId="12" fillId="0" borderId="0" xfId="2" applyFont="1" applyAlignment="1">
      <alignment horizontal="right"/>
    </xf>
    <xf numFmtId="0" fontId="15" fillId="0" borderId="0" xfId="0" applyFont="1"/>
    <xf numFmtId="166" fontId="11" fillId="0" borderId="0" xfId="2" applyNumberFormat="1" applyFont="1" applyAlignment="1">
      <alignment horizontal="right"/>
    </xf>
    <xf numFmtId="167" fontId="11" fillId="0" borderId="0" xfId="1" applyNumberFormat="1" applyFont="1" applyAlignment="1">
      <alignment horizontal="right"/>
    </xf>
    <xf numFmtId="168" fontId="11" fillId="0" borderId="0" xfId="1" applyNumberFormat="1" applyFont="1" applyAlignment="1">
      <alignment horizontal="right"/>
    </xf>
    <xf numFmtId="169" fontId="11" fillId="0" borderId="0" xfId="2" applyNumberFormat="1" applyFont="1" applyAlignment="1">
      <alignment horizontal="right"/>
    </xf>
    <xf numFmtId="43" fontId="11" fillId="0" borderId="0" xfId="2" applyNumberFormat="1" applyFont="1" applyAlignment="1">
      <alignment horizontal="right"/>
    </xf>
    <xf numFmtId="0" fontId="16" fillId="0" borderId="0" xfId="0" applyFont="1"/>
    <xf numFmtId="9" fontId="0" fillId="2" borderId="0" xfId="0" applyNumberFormat="1" applyFill="1"/>
    <xf numFmtId="11" fontId="0" fillId="0" borderId="0" xfId="0" applyNumberFormat="1"/>
    <xf numFmtId="0" fontId="6" fillId="0" borderId="0" xfId="0" applyFont="1"/>
  </cellXfs>
  <cellStyles count="4">
    <cellStyle name="Comma" xfId="1" builtinId="3"/>
    <cellStyle name="Hyperlink" xfId="3" builtinId="8"/>
    <cellStyle name="Normal" xfId="0" builtinId="0"/>
    <cellStyle name="Normal 2" xfId="2" xr:uid="{2D08321B-906A-4FD0-B08C-A7C7E8B612F4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1CC83-03D6-44FE-90B7-D6D088B439D3}" name="Table1" displayName="Table1" ref="C1:D10" totalsRowShown="0" headerRowDxfId="2">
  <autoFilter ref="C1:D10" xr:uid="{4571CC83-03D6-44FE-90B7-D6D088B439D3}"/>
  <tableColumns count="2">
    <tableColumn id="1" xr3:uid="{6EEC276F-C191-4321-8E22-BEFF2B2AC9E6}" name="Region" dataDxfId="1" dataCellStyle="Normal 2"/>
    <tableColumn id="2" xr3:uid="{39D865E4-35F6-4713-A804-55B9F1DACF73}" name="p_mw" dataDxfId="0">
      <calculatedColumnFormula>VLOOKUP(Table1[[#This Row],[Region]],Table2[#All],3,TRUE)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9223CF-70BF-4393-A073-C901E5FF5A78}" name="Table2" displayName="Table2" ref="B14:D23" totalsRowShown="0">
  <autoFilter ref="B14:D23" xr:uid="{569223CF-70BF-4393-A073-C901E5FF5A78}"/>
  <tableColumns count="3">
    <tableColumn id="1" xr3:uid="{888E4F9D-065D-4806-AD85-875CCB043FC3}" name="Region"/>
    <tableColumn id="2" xr3:uid="{D98A1A05-BBBA-4C54-9B46-4A8D9C1501D2}" name="p_gw"/>
    <tableColumn id="3" xr3:uid="{12C47979-B635-4DE2-BD93-B4022807D0BE}" name="p_mw">
      <calculatedColumnFormula>C15*1000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79B0-C4A7-A044-B215-50D1089AA670}">
  <dimension ref="A1:FS113"/>
  <sheetViews>
    <sheetView zoomScale="130" zoomScaleNormal="130" workbookViewId="0">
      <selection activeCell="B30" sqref="B30"/>
    </sheetView>
  </sheetViews>
  <sheetFormatPr baseColWidth="10" defaultColWidth="8.83203125" defaultRowHeight="15" x14ac:dyDescent="0.2"/>
  <cols>
    <col min="1" max="1" width="13.83203125" customWidth="1"/>
    <col min="2" max="2" width="11.5" bestFit="1" customWidth="1"/>
    <col min="3" max="3" width="10" bestFit="1" customWidth="1"/>
    <col min="4" max="4" width="10.33203125" customWidth="1"/>
    <col min="5" max="5" width="14.5" customWidth="1"/>
    <col min="6" max="6" width="10.33203125" customWidth="1"/>
    <col min="7" max="7" width="8.83203125" customWidth="1"/>
    <col min="8" max="8" width="15.1640625" customWidth="1"/>
    <col min="9" max="9" width="14.1640625" customWidth="1"/>
    <col min="10" max="10" width="14.33203125" customWidth="1"/>
    <col min="11" max="11" width="12.1640625" customWidth="1"/>
    <col min="12" max="12" width="14.33203125" bestFit="1" customWidth="1"/>
    <col min="13" max="13" width="8.83203125" customWidth="1"/>
  </cols>
  <sheetData>
    <row r="1" spans="1:1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4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6" t="s">
        <v>14</v>
      </c>
      <c r="P1" s="2"/>
      <c r="Q1" s="2"/>
      <c r="R1" s="2"/>
      <c r="S1" s="2"/>
      <c r="T1" s="2"/>
      <c r="U1" s="2"/>
      <c r="V1" s="2"/>
      <c r="W1" s="2"/>
    </row>
    <row r="2" spans="1:175" x14ac:dyDescent="0.2">
      <c r="A2" s="3">
        <v>2</v>
      </c>
      <c r="B2" s="3">
        <v>0</v>
      </c>
      <c r="C2" s="3">
        <v>477</v>
      </c>
      <c r="D2" s="3">
        <v>0</v>
      </c>
      <c r="E2" s="3">
        <v>2</v>
      </c>
      <c r="F2" s="3">
        <v>12</v>
      </c>
      <c r="G2" s="3">
        <v>0</v>
      </c>
      <c r="H2" s="3">
        <v>0</v>
      </c>
      <c r="I2" s="3">
        <f>E23</f>
        <v>0.1444</v>
      </c>
      <c r="J2" s="3">
        <f>F23</f>
        <v>0.27389999999999998</v>
      </c>
      <c r="K2" s="3">
        <f t="shared" ref="K2:L2" si="0">G23</f>
        <v>7.3699999999999997E-6</v>
      </c>
      <c r="L2" s="3">
        <f t="shared" si="0"/>
        <v>0.63500000000000001</v>
      </c>
      <c r="M2" s="3">
        <v>3</v>
      </c>
      <c r="N2" s="3">
        <v>115</v>
      </c>
      <c r="O2" s="6" t="s">
        <v>15</v>
      </c>
      <c r="P2" s="2"/>
      <c r="Q2" s="2"/>
      <c r="R2" s="2"/>
      <c r="S2" s="2"/>
      <c r="T2" s="2"/>
      <c r="U2" s="2"/>
      <c r="V2" s="2"/>
      <c r="W2" s="2"/>
    </row>
    <row r="3" spans="1:175" x14ac:dyDescent="0.2">
      <c r="A3" s="3">
        <v>0</v>
      </c>
      <c r="B3" s="3">
        <v>3</v>
      </c>
      <c r="C3" s="3">
        <v>286</v>
      </c>
      <c r="D3" s="3">
        <v>0</v>
      </c>
      <c r="E3" s="3">
        <v>2</v>
      </c>
      <c r="F3" s="3">
        <v>12</v>
      </c>
      <c r="G3" s="3">
        <v>0</v>
      </c>
      <c r="H3" s="3">
        <v>0</v>
      </c>
      <c r="I3" s="3">
        <f>E$22</f>
        <v>6.2010000000000003E-2</v>
      </c>
      <c r="J3" s="3">
        <f>F$22</f>
        <v>0.24540000000000001</v>
      </c>
      <c r="K3" s="3">
        <f t="shared" ref="K3:L7" si="1">G$22</f>
        <v>7.2899999999999997E-6</v>
      </c>
      <c r="L3" s="3">
        <f t="shared" si="1"/>
        <v>1.0900000000000001</v>
      </c>
      <c r="M3" s="3">
        <v>3</v>
      </c>
      <c r="N3" s="5">
        <v>230</v>
      </c>
      <c r="O3" s="6" t="s">
        <v>15</v>
      </c>
      <c r="P3" s="2"/>
      <c r="Q3" s="2"/>
      <c r="R3" s="2"/>
      <c r="S3" s="2"/>
      <c r="T3" s="2"/>
      <c r="U3" s="2"/>
      <c r="V3" s="2"/>
      <c r="W3" s="2"/>
    </row>
    <row r="4" spans="1:175" x14ac:dyDescent="0.2">
      <c r="A4" s="3">
        <v>0</v>
      </c>
      <c r="B4" s="3">
        <v>4</v>
      </c>
      <c r="C4" s="3">
        <v>298</v>
      </c>
      <c r="D4" s="3">
        <v>0</v>
      </c>
      <c r="E4" s="3">
        <v>2</v>
      </c>
      <c r="F4" s="3">
        <v>12</v>
      </c>
      <c r="G4" s="3">
        <v>0</v>
      </c>
      <c r="H4" s="3">
        <v>0</v>
      </c>
      <c r="I4" s="3">
        <f t="shared" ref="I4:J7" si="2">E$22</f>
        <v>6.2010000000000003E-2</v>
      </c>
      <c r="J4" s="3">
        <f t="shared" si="2"/>
        <v>0.24540000000000001</v>
      </c>
      <c r="K4" s="3">
        <f t="shared" si="1"/>
        <v>7.2899999999999997E-6</v>
      </c>
      <c r="L4" s="3">
        <f t="shared" si="1"/>
        <v>1.0900000000000001</v>
      </c>
      <c r="M4" s="3">
        <v>3</v>
      </c>
      <c r="N4" s="5">
        <v>230</v>
      </c>
      <c r="O4" s="6" t="s">
        <v>15</v>
      </c>
      <c r="P4" s="2"/>
      <c r="Q4" s="2"/>
      <c r="R4" s="2"/>
      <c r="S4" s="2"/>
      <c r="T4" s="2"/>
      <c r="U4" s="2"/>
      <c r="V4" s="2"/>
      <c r="W4" s="2"/>
    </row>
    <row r="5" spans="1:175" x14ac:dyDescent="0.2">
      <c r="A5" s="3">
        <v>3</v>
      </c>
      <c r="B5" s="3">
        <v>4</v>
      </c>
      <c r="C5" s="3">
        <v>138</v>
      </c>
      <c r="D5" s="3">
        <v>0</v>
      </c>
      <c r="E5" s="3">
        <v>2</v>
      </c>
      <c r="F5" s="3">
        <v>12</v>
      </c>
      <c r="G5" s="3">
        <v>0</v>
      </c>
      <c r="H5" s="3">
        <v>0</v>
      </c>
      <c r="I5" s="3">
        <f t="shared" si="2"/>
        <v>6.2010000000000003E-2</v>
      </c>
      <c r="J5" s="3">
        <f t="shared" si="2"/>
        <v>0.24540000000000001</v>
      </c>
      <c r="K5" s="3">
        <f t="shared" si="1"/>
        <v>7.2899999999999997E-6</v>
      </c>
      <c r="L5" s="3">
        <f t="shared" si="1"/>
        <v>1.0900000000000001</v>
      </c>
      <c r="M5" s="3">
        <v>3</v>
      </c>
      <c r="N5" s="5">
        <v>230</v>
      </c>
      <c r="O5" s="6" t="s">
        <v>15</v>
      </c>
      <c r="P5" s="2"/>
      <c r="Q5" s="2"/>
      <c r="R5" s="2"/>
      <c r="S5" s="2"/>
      <c r="T5" s="2"/>
      <c r="U5" s="2"/>
      <c r="V5" s="2"/>
      <c r="W5" s="2"/>
    </row>
    <row r="6" spans="1:175" x14ac:dyDescent="0.2">
      <c r="A6" s="3">
        <v>4</v>
      </c>
      <c r="B6" s="3">
        <v>5</v>
      </c>
      <c r="C6" s="3">
        <v>401</v>
      </c>
      <c r="D6" s="3">
        <v>0</v>
      </c>
      <c r="E6" s="3">
        <v>2</v>
      </c>
      <c r="F6" s="3">
        <v>12</v>
      </c>
      <c r="G6" s="3">
        <v>0</v>
      </c>
      <c r="H6" s="3">
        <v>0</v>
      </c>
      <c r="I6" s="3">
        <f t="shared" si="2"/>
        <v>6.2010000000000003E-2</v>
      </c>
      <c r="J6" s="3">
        <f t="shared" si="2"/>
        <v>0.24540000000000001</v>
      </c>
      <c r="K6" s="3">
        <f t="shared" si="1"/>
        <v>7.2899999999999997E-6</v>
      </c>
      <c r="L6" s="3">
        <f t="shared" si="1"/>
        <v>1.0900000000000001</v>
      </c>
      <c r="M6" s="3">
        <v>3</v>
      </c>
      <c r="N6" s="5">
        <v>230</v>
      </c>
      <c r="O6" s="6" t="s">
        <v>15</v>
      </c>
      <c r="P6" s="2"/>
      <c r="Q6" s="2"/>
      <c r="R6" s="2"/>
      <c r="S6" s="2"/>
      <c r="T6" s="2"/>
      <c r="U6" s="2"/>
      <c r="V6" s="2"/>
      <c r="W6" s="2"/>
    </row>
    <row r="7" spans="1:175" x14ac:dyDescent="0.2">
      <c r="A7" s="3">
        <v>5</v>
      </c>
      <c r="B7" s="3">
        <v>2</v>
      </c>
      <c r="C7" s="3">
        <v>538</v>
      </c>
      <c r="D7" s="3">
        <v>0</v>
      </c>
      <c r="E7" s="3">
        <v>2</v>
      </c>
      <c r="F7" s="3">
        <v>12</v>
      </c>
      <c r="G7" s="3">
        <v>0</v>
      </c>
      <c r="H7" s="3">
        <v>0</v>
      </c>
      <c r="I7" s="3">
        <f t="shared" si="2"/>
        <v>6.2010000000000003E-2</v>
      </c>
      <c r="J7" s="3">
        <f t="shared" si="2"/>
        <v>0.24540000000000001</v>
      </c>
      <c r="K7" s="3">
        <f t="shared" si="1"/>
        <v>7.2899999999999997E-6</v>
      </c>
      <c r="L7" s="3">
        <f t="shared" si="1"/>
        <v>1.0900000000000001</v>
      </c>
      <c r="M7" s="3">
        <v>3</v>
      </c>
      <c r="N7" s="5">
        <v>230</v>
      </c>
      <c r="O7" s="6" t="s">
        <v>15</v>
      </c>
      <c r="P7" s="2"/>
      <c r="Q7" s="2"/>
      <c r="R7" s="2"/>
      <c r="S7" s="2"/>
      <c r="T7" s="2"/>
      <c r="U7" s="2"/>
      <c r="V7" s="2"/>
      <c r="W7" s="2"/>
    </row>
    <row r="8" spans="1:175" x14ac:dyDescent="0.2">
      <c r="A8" s="3">
        <v>4</v>
      </c>
      <c r="B8" s="3">
        <v>6</v>
      </c>
      <c r="C8" s="3">
        <v>365</v>
      </c>
      <c r="D8" s="3">
        <v>0</v>
      </c>
      <c r="E8" s="3">
        <v>2</v>
      </c>
      <c r="F8" s="3">
        <v>12</v>
      </c>
      <c r="G8" s="3">
        <v>0</v>
      </c>
      <c r="H8" s="3">
        <v>0</v>
      </c>
      <c r="I8" s="3">
        <f>E$23</f>
        <v>0.1444</v>
      </c>
      <c r="J8" s="3">
        <f>F$23</f>
        <v>0.27389999999999998</v>
      </c>
      <c r="K8" s="3">
        <f t="shared" ref="K8:L10" si="3">G$23</f>
        <v>7.3699999999999997E-6</v>
      </c>
      <c r="L8" s="3">
        <f t="shared" si="3"/>
        <v>0.63500000000000001</v>
      </c>
      <c r="M8" s="3">
        <v>3</v>
      </c>
      <c r="N8" s="5">
        <v>115</v>
      </c>
      <c r="O8" s="6" t="s">
        <v>15</v>
      </c>
      <c r="P8" s="2"/>
      <c r="Q8" s="2"/>
      <c r="R8" s="2"/>
      <c r="S8" s="2"/>
      <c r="T8" s="2"/>
      <c r="U8" s="2"/>
      <c r="V8" s="2"/>
      <c r="W8" s="2"/>
    </row>
    <row r="9" spans="1:175" x14ac:dyDescent="0.2">
      <c r="A9" s="3">
        <v>3</v>
      </c>
      <c r="B9" s="3">
        <v>6</v>
      </c>
      <c r="C9" s="3">
        <v>329</v>
      </c>
      <c r="D9" s="3">
        <v>0</v>
      </c>
      <c r="E9" s="3">
        <v>2</v>
      </c>
      <c r="F9" s="3">
        <v>12</v>
      </c>
      <c r="G9" s="3">
        <v>0</v>
      </c>
      <c r="H9" s="3">
        <v>0</v>
      </c>
      <c r="I9" s="3">
        <f t="shared" ref="I9:J10" si="4">E$23</f>
        <v>0.1444</v>
      </c>
      <c r="J9" s="3">
        <f t="shared" si="4"/>
        <v>0.27389999999999998</v>
      </c>
      <c r="K9" s="3">
        <f t="shared" si="3"/>
        <v>7.3699999999999997E-6</v>
      </c>
      <c r="L9" s="3">
        <f t="shared" si="3"/>
        <v>0.63500000000000001</v>
      </c>
      <c r="M9" s="3">
        <v>3</v>
      </c>
      <c r="N9" s="5">
        <v>115</v>
      </c>
      <c r="O9" s="6" t="s">
        <v>15</v>
      </c>
      <c r="P9" s="2"/>
      <c r="Q9" s="2"/>
      <c r="R9" s="2"/>
      <c r="S9" s="2"/>
      <c r="T9" s="2"/>
      <c r="U9" s="2"/>
      <c r="V9" s="2"/>
      <c r="W9" s="2"/>
    </row>
    <row r="10" spans="1:175" x14ac:dyDescent="0.2">
      <c r="A10" s="3">
        <v>6</v>
      </c>
      <c r="B10" s="3">
        <v>7</v>
      </c>
      <c r="C10" s="3">
        <v>155</v>
      </c>
      <c r="D10" s="3">
        <v>0</v>
      </c>
      <c r="E10" s="3">
        <v>2</v>
      </c>
      <c r="F10" s="3">
        <v>12</v>
      </c>
      <c r="G10" s="3">
        <v>0</v>
      </c>
      <c r="H10" s="3">
        <v>0</v>
      </c>
      <c r="I10" s="3">
        <f t="shared" si="4"/>
        <v>0.1444</v>
      </c>
      <c r="J10" s="3">
        <f t="shared" si="4"/>
        <v>0.27389999999999998</v>
      </c>
      <c r="K10" s="3">
        <f t="shared" si="3"/>
        <v>7.3699999999999997E-6</v>
      </c>
      <c r="L10" s="3">
        <f t="shared" si="3"/>
        <v>0.63500000000000001</v>
      </c>
      <c r="M10" s="3">
        <v>3</v>
      </c>
      <c r="N10" s="5">
        <v>115</v>
      </c>
      <c r="O10" s="6" t="s">
        <v>15</v>
      </c>
      <c r="P10" s="2"/>
      <c r="Q10" s="2"/>
      <c r="R10" s="2"/>
      <c r="S10" s="2"/>
      <c r="T10" s="2"/>
      <c r="U10" s="2"/>
      <c r="V10" s="2"/>
      <c r="W10" s="2"/>
    </row>
    <row r="11" spans="1:175" x14ac:dyDescent="0.2">
      <c r="A11" s="5">
        <v>4</v>
      </c>
      <c r="B11" s="3">
        <v>7</v>
      </c>
      <c r="C11" s="3">
        <v>246</v>
      </c>
      <c r="D11" s="3">
        <v>0</v>
      </c>
      <c r="E11" s="3">
        <v>2</v>
      </c>
      <c r="F11" s="3">
        <v>12</v>
      </c>
      <c r="G11" s="3">
        <v>0</v>
      </c>
      <c r="H11" s="3">
        <v>0</v>
      </c>
      <c r="I11" s="3">
        <f>E$22</f>
        <v>6.2010000000000003E-2</v>
      </c>
      <c r="J11" s="3">
        <f>F$22</f>
        <v>0.24540000000000001</v>
      </c>
      <c r="K11" s="3">
        <f t="shared" ref="K11:L13" si="5">G$22</f>
        <v>7.2899999999999997E-6</v>
      </c>
      <c r="L11" s="3">
        <f t="shared" si="5"/>
        <v>1.0900000000000001</v>
      </c>
      <c r="M11" s="3">
        <v>3</v>
      </c>
      <c r="N11" s="5">
        <v>230</v>
      </c>
      <c r="O11" s="6" t="s">
        <v>15</v>
      </c>
      <c r="P11" s="2"/>
      <c r="Q11" s="2"/>
      <c r="R11" s="2"/>
      <c r="S11" s="2"/>
      <c r="T11" s="2"/>
      <c r="U11" s="2"/>
      <c r="V11" s="2"/>
      <c r="W11" s="2"/>
    </row>
    <row r="12" spans="1:175" s="7" customFormat="1" x14ac:dyDescent="0.2">
      <c r="A12" s="3">
        <v>2</v>
      </c>
      <c r="B12" s="3">
        <v>1</v>
      </c>
      <c r="C12" s="3">
        <v>1123</v>
      </c>
      <c r="D12" s="3">
        <v>0</v>
      </c>
      <c r="E12" s="3">
        <v>2</v>
      </c>
      <c r="F12" s="3">
        <v>12</v>
      </c>
      <c r="G12" s="3">
        <v>0</v>
      </c>
      <c r="H12" s="3">
        <v>0</v>
      </c>
      <c r="I12" s="3">
        <f t="shared" ref="I12:J13" si="6">E$22</f>
        <v>6.2010000000000003E-2</v>
      </c>
      <c r="J12" s="3">
        <f t="shared" si="6"/>
        <v>0.24540000000000001</v>
      </c>
      <c r="K12" s="3">
        <f t="shared" si="5"/>
        <v>7.2899999999999997E-6</v>
      </c>
      <c r="L12" s="3">
        <f t="shared" si="5"/>
        <v>1.0900000000000001</v>
      </c>
      <c r="M12" s="3">
        <v>3</v>
      </c>
      <c r="N12" s="5">
        <v>230</v>
      </c>
      <c r="O12" s="6" t="s">
        <v>15</v>
      </c>
      <c r="P12" s="2"/>
      <c r="Q12" s="2"/>
      <c r="R12" s="2"/>
      <c r="S12" s="2"/>
      <c r="T12" s="2"/>
      <c r="U12" s="2"/>
      <c r="V12" s="2"/>
      <c r="W12" s="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</row>
    <row r="13" spans="1:175" x14ac:dyDescent="0.2">
      <c r="A13" s="5">
        <v>6</v>
      </c>
      <c r="B13" s="3">
        <v>8</v>
      </c>
      <c r="C13" s="3">
        <v>328</v>
      </c>
      <c r="D13" s="3">
        <v>0</v>
      </c>
      <c r="E13" s="3">
        <v>2</v>
      </c>
      <c r="F13" s="3">
        <v>12</v>
      </c>
      <c r="G13" s="3">
        <v>0</v>
      </c>
      <c r="H13" s="3">
        <v>0</v>
      </c>
      <c r="I13" s="3">
        <f t="shared" si="6"/>
        <v>6.2010000000000003E-2</v>
      </c>
      <c r="J13" s="3">
        <f t="shared" si="6"/>
        <v>0.24540000000000001</v>
      </c>
      <c r="K13" s="3">
        <f t="shared" si="5"/>
        <v>7.2899999999999997E-6</v>
      </c>
      <c r="L13" s="3">
        <f t="shared" si="5"/>
        <v>1.0900000000000001</v>
      </c>
      <c r="M13" s="3">
        <v>3</v>
      </c>
      <c r="N13" s="5">
        <v>230</v>
      </c>
      <c r="O13" s="5" t="s">
        <v>15</v>
      </c>
    </row>
    <row r="14" spans="1:175" x14ac:dyDescent="0.2">
      <c r="I14" s="2"/>
      <c r="J14" s="2"/>
      <c r="K14" s="2"/>
      <c r="L14" s="2"/>
      <c r="M14" s="2"/>
      <c r="N14" s="2"/>
      <c r="O14" s="2"/>
      <c r="Q14" s="2"/>
      <c r="R14" s="2"/>
      <c r="S14" s="2"/>
      <c r="T14" s="2"/>
      <c r="U14" s="2"/>
      <c r="V14" s="2"/>
      <c r="W14" s="2"/>
      <c r="X14" s="2"/>
      <c r="Y14" s="2"/>
    </row>
    <row r="15" spans="1:175" x14ac:dyDescent="0.2">
      <c r="A15" s="8" t="s">
        <v>16</v>
      </c>
      <c r="B15" s="6"/>
      <c r="C15" s="6"/>
      <c r="D15" s="6"/>
      <c r="E15" s="6"/>
      <c r="F15" s="6"/>
      <c r="G15" s="6"/>
      <c r="H15" s="6"/>
      <c r="I15" s="2"/>
      <c r="J15" s="2"/>
      <c r="K15" s="2"/>
      <c r="L15" s="2"/>
      <c r="M15" s="2"/>
      <c r="N15" s="2"/>
      <c r="O15" s="2"/>
      <c r="Q15" s="2"/>
      <c r="R15" s="2"/>
      <c r="S15" s="2"/>
      <c r="T15" s="2"/>
      <c r="U15" s="2"/>
      <c r="V15" s="2"/>
      <c r="W15" s="2"/>
      <c r="X15" s="2"/>
      <c r="Y15" s="2"/>
    </row>
    <row r="16" spans="1:175" x14ac:dyDescent="0.2">
      <c r="A16" s="8" t="s">
        <v>17</v>
      </c>
      <c r="B16" s="8"/>
      <c r="C16" s="8" t="s">
        <v>18</v>
      </c>
      <c r="D16" s="8" t="s">
        <v>19</v>
      </c>
      <c r="E16" s="8" t="s">
        <v>20</v>
      </c>
      <c r="F16" s="8" t="s">
        <v>21</v>
      </c>
      <c r="G16" s="8" t="s">
        <v>22</v>
      </c>
      <c r="H16" s="8" t="s">
        <v>11</v>
      </c>
      <c r="I16" s="2" t="s">
        <v>60</v>
      </c>
      <c r="J16" s="2" t="s">
        <v>63</v>
      </c>
      <c r="K16" s="2" t="s">
        <v>64</v>
      </c>
      <c r="L16" s="2" t="s">
        <v>65</v>
      </c>
      <c r="M16" s="2" t="s">
        <v>66</v>
      </c>
      <c r="N16" s="2" t="s">
        <v>67</v>
      </c>
      <c r="O16" s="2" t="s">
        <v>68</v>
      </c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">
      <c r="A17" s="8" t="s">
        <v>61</v>
      </c>
      <c r="B17" s="8" t="s">
        <v>23</v>
      </c>
      <c r="C17" t="s">
        <v>100</v>
      </c>
      <c r="D17">
        <v>1181.5999999999999</v>
      </c>
      <c r="E17">
        <v>2.9530000000000001E-2</v>
      </c>
      <c r="F17">
        <v>0.21390000000000001</v>
      </c>
      <c r="G17" s="49">
        <v>1.0000000000000001E-9</v>
      </c>
      <c r="H17">
        <v>1.8149999999999999</v>
      </c>
      <c r="I17">
        <v>230</v>
      </c>
      <c r="J17">
        <v>7.6</v>
      </c>
      <c r="K17">
        <v>12.2</v>
      </c>
      <c r="L17">
        <v>6.1000000000000004E-3</v>
      </c>
      <c r="M17" s="49">
        <v>8.8500000000000005E-12</v>
      </c>
      <c r="N17" s="49">
        <v>7.7999999999999999E-12</v>
      </c>
      <c r="O17" s="49">
        <v>7.7999999999999999E-6</v>
      </c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">
      <c r="C18" t="s">
        <v>101</v>
      </c>
      <c r="D18">
        <v>908.6</v>
      </c>
      <c r="E18">
        <v>3.8059999999999997E-2</v>
      </c>
      <c r="F18">
        <v>0.2224382</v>
      </c>
      <c r="G18" s="49">
        <v>1.0000000000000001E-9</v>
      </c>
      <c r="H18">
        <v>1.51</v>
      </c>
      <c r="I18">
        <v>115</v>
      </c>
      <c r="J18">
        <v>6.9</v>
      </c>
      <c r="K18">
        <v>13.1</v>
      </c>
      <c r="L18">
        <v>6.5500000000000003E-3</v>
      </c>
      <c r="M18" s="49">
        <v>8.8500000000000005E-12</v>
      </c>
      <c r="N18" s="49">
        <v>7.9899999999999997E-12</v>
      </c>
      <c r="O18" s="49">
        <v>7.9899999999999997E-6</v>
      </c>
    </row>
    <row r="21" spans="1:25" x14ac:dyDescent="0.2">
      <c r="C21" s="8" t="s">
        <v>18</v>
      </c>
      <c r="D21" s="8" t="s">
        <v>19</v>
      </c>
      <c r="E21" s="8" t="s">
        <v>20</v>
      </c>
      <c r="F21" s="8" t="s">
        <v>21</v>
      </c>
      <c r="G21" s="8" t="s">
        <v>22</v>
      </c>
      <c r="H21" s="8" t="s">
        <v>11</v>
      </c>
      <c r="I21" s="2" t="s">
        <v>60</v>
      </c>
      <c r="J21" s="2" t="s">
        <v>63</v>
      </c>
      <c r="K21" s="2" t="s">
        <v>64</v>
      </c>
      <c r="L21" s="2" t="s">
        <v>65</v>
      </c>
      <c r="M21" s="2" t="s">
        <v>66</v>
      </c>
      <c r="N21" s="2" t="s">
        <v>67</v>
      </c>
      <c r="O21" s="2" t="s">
        <v>68</v>
      </c>
    </row>
    <row r="22" spans="1:25" x14ac:dyDescent="0.2">
      <c r="B22" t="s">
        <v>103</v>
      </c>
      <c r="C22" t="s">
        <v>62</v>
      </c>
      <c r="D22">
        <v>483.8</v>
      </c>
      <c r="E22">
        <v>6.2010000000000003E-2</v>
      </c>
      <c r="F22">
        <v>0.24540000000000001</v>
      </c>
      <c r="G22" s="49">
        <v>7.2899999999999997E-6</v>
      </c>
      <c r="H22">
        <v>1.0900000000000001</v>
      </c>
      <c r="I22">
        <v>230</v>
      </c>
      <c r="J22">
        <v>7.6</v>
      </c>
      <c r="K22">
        <v>7.41</v>
      </c>
      <c r="L22">
        <v>3.705E-3</v>
      </c>
      <c r="M22" s="49">
        <v>8.8500000000000005E-12</v>
      </c>
      <c r="N22" s="49">
        <v>7.2899999999999998E-12</v>
      </c>
      <c r="O22" s="49">
        <v>7.2899999999999997E-6</v>
      </c>
    </row>
    <row r="23" spans="1:25" x14ac:dyDescent="0.2">
      <c r="C23" t="s">
        <v>102</v>
      </c>
      <c r="D23">
        <v>201.3</v>
      </c>
      <c r="E23">
        <v>0.1444</v>
      </c>
      <c r="F23">
        <v>0.27389999999999998</v>
      </c>
      <c r="G23" s="49">
        <v>7.3699999999999997E-6</v>
      </c>
      <c r="H23">
        <v>0.63500000000000001</v>
      </c>
      <c r="I23">
        <v>115</v>
      </c>
      <c r="J23">
        <v>6.9</v>
      </c>
      <c r="K23">
        <v>7.32</v>
      </c>
      <c r="L23">
        <v>3.6600000000000001E-3</v>
      </c>
      <c r="M23" s="49">
        <v>8.8500000000000005E-12</v>
      </c>
      <c r="N23" s="49">
        <v>7.3699999999999995E-12</v>
      </c>
      <c r="O23" s="49">
        <v>7.3699999999999997E-6</v>
      </c>
    </row>
    <row r="38" spans="1:5" x14ac:dyDescent="0.2">
      <c r="A38" s="9"/>
      <c r="B38" s="9"/>
      <c r="C38" s="9"/>
      <c r="E38" s="10"/>
    </row>
    <row r="39" spans="1:5" x14ac:dyDescent="0.2">
      <c r="A39" s="9"/>
      <c r="B39" s="9"/>
      <c r="C39" s="9"/>
      <c r="D39" s="9"/>
      <c r="E39" s="10"/>
    </row>
    <row r="40" spans="1:5" x14ac:dyDescent="0.2">
      <c r="A40" s="9"/>
      <c r="B40" s="9"/>
      <c r="C40" s="9"/>
      <c r="E40" s="10"/>
    </row>
    <row r="41" spans="1:5" x14ac:dyDescent="0.2">
      <c r="A41" s="9"/>
      <c r="B41" s="9"/>
      <c r="C41" s="9"/>
      <c r="E41" s="10"/>
    </row>
    <row r="42" spans="1:5" x14ac:dyDescent="0.2">
      <c r="A42" s="9"/>
      <c r="B42" s="9"/>
      <c r="C42" s="9"/>
      <c r="E42" s="10"/>
    </row>
    <row r="43" spans="1:5" x14ac:dyDescent="0.2">
      <c r="A43" s="9"/>
      <c r="B43" s="9"/>
      <c r="C43" s="9"/>
      <c r="E43" s="10"/>
    </row>
    <row r="45" spans="1:5" x14ac:dyDescent="0.2">
      <c r="E45" s="11"/>
    </row>
    <row r="57" spans="1:5" x14ac:dyDescent="0.2">
      <c r="A57" s="9"/>
      <c r="B57" s="9"/>
      <c r="C57" s="9"/>
      <c r="D57" s="9"/>
      <c r="E57" s="12"/>
    </row>
    <row r="62" spans="1:5" x14ac:dyDescent="0.2">
      <c r="A62" s="13"/>
      <c r="B62" s="13"/>
      <c r="C62" s="9"/>
      <c r="D62" s="13"/>
    </row>
    <row r="69" spans="1:4" x14ac:dyDescent="0.2">
      <c r="A69" s="9"/>
      <c r="B69" s="9"/>
      <c r="C69" s="9"/>
      <c r="D69" s="9"/>
    </row>
    <row r="71" spans="1:4" x14ac:dyDescent="0.2">
      <c r="A71" s="9"/>
      <c r="B71" s="9"/>
      <c r="C71" s="9"/>
      <c r="D71" s="9"/>
    </row>
    <row r="72" spans="1:4" x14ac:dyDescent="0.2">
      <c r="A72" s="14"/>
      <c r="B72" s="14"/>
      <c r="C72" s="14"/>
      <c r="D72" s="14"/>
    </row>
    <row r="73" spans="1:4" x14ac:dyDescent="0.2">
      <c r="A73" s="14"/>
      <c r="B73" s="14"/>
      <c r="C73" s="14"/>
      <c r="D73" s="14"/>
    </row>
    <row r="74" spans="1:4" x14ac:dyDescent="0.2">
      <c r="A74" s="14"/>
      <c r="B74" s="14"/>
      <c r="C74" s="14"/>
      <c r="D74" s="14"/>
    </row>
    <row r="77" spans="1:4" x14ac:dyDescent="0.2">
      <c r="A77" s="9"/>
    </row>
    <row r="81" spans="1:4" x14ac:dyDescent="0.2">
      <c r="A81" s="9"/>
      <c r="B81" s="9"/>
      <c r="C81" s="9"/>
      <c r="D81" s="9"/>
    </row>
    <row r="101" spans="1:4" x14ac:dyDescent="0.2">
      <c r="A101" s="9"/>
      <c r="B101" s="9"/>
      <c r="C101" s="9"/>
      <c r="D101" s="9"/>
    </row>
    <row r="106" spans="1:4" x14ac:dyDescent="0.2">
      <c r="A106" s="9"/>
      <c r="B106" s="9"/>
      <c r="C106" s="9"/>
      <c r="D106" s="9"/>
    </row>
    <row r="107" spans="1:4" x14ac:dyDescent="0.2">
      <c r="A107" s="9"/>
      <c r="B107" s="9"/>
      <c r="C107" s="9"/>
      <c r="D107" s="9"/>
    </row>
    <row r="109" spans="1:4" x14ac:dyDescent="0.2">
      <c r="A109" s="9"/>
      <c r="B109" s="9"/>
      <c r="C109" s="9"/>
      <c r="D109" s="9"/>
    </row>
    <row r="111" spans="1:4" x14ac:dyDescent="0.2">
      <c r="A111" s="9"/>
      <c r="B111" s="9"/>
      <c r="C111" s="9"/>
      <c r="D111" s="9"/>
    </row>
    <row r="112" spans="1:4" x14ac:dyDescent="0.2">
      <c r="B112" s="50"/>
      <c r="C112" s="50"/>
      <c r="D112" s="50"/>
    </row>
    <row r="113" spans="1:4" x14ac:dyDescent="0.2">
      <c r="A113" s="9"/>
      <c r="B113" s="50"/>
      <c r="C113" s="50"/>
      <c r="D113" s="50"/>
    </row>
  </sheetData>
  <mergeCells count="3">
    <mergeCell ref="B112:B113"/>
    <mergeCell ref="C112:C113"/>
    <mergeCell ref="D112:D1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8F5D-2453-4180-8CCD-10B86D241D4E}">
  <sheetPr>
    <tabColor rgb="FF00B050"/>
  </sheetPr>
  <dimension ref="A1:X988"/>
  <sheetViews>
    <sheetView workbookViewId="0">
      <selection activeCell="C2" sqref="C2:C10"/>
    </sheetView>
  </sheetViews>
  <sheetFormatPr baseColWidth="10" defaultColWidth="8.83203125" defaultRowHeight="15" x14ac:dyDescent="0.2"/>
  <cols>
    <col min="1" max="1" width="6.5" bestFit="1" customWidth="1"/>
    <col min="2" max="2" width="15.5" customWidth="1"/>
    <col min="4" max="4" width="13.1640625" customWidth="1"/>
    <col min="5" max="5" width="18.33203125" customWidth="1"/>
    <col min="6" max="6" width="15.6640625" customWidth="1"/>
    <col min="7" max="7" width="16.83203125" customWidth="1"/>
    <col min="8" max="8" width="14.5" customWidth="1"/>
    <col min="10" max="10" width="18.6640625" customWidth="1"/>
    <col min="11" max="11" width="11" bestFit="1" customWidth="1"/>
  </cols>
  <sheetData>
    <row r="1" spans="1:24" x14ac:dyDescent="0.2">
      <c r="A1" s="38" t="s">
        <v>24</v>
      </c>
      <c r="B1" s="38" t="s">
        <v>25</v>
      </c>
      <c r="C1" s="39" t="s">
        <v>26</v>
      </c>
      <c r="D1" s="39" t="s">
        <v>48</v>
      </c>
      <c r="E1" s="39" t="s">
        <v>49</v>
      </c>
      <c r="F1" s="39" t="s">
        <v>50</v>
      </c>
      <c r="G1" s="39" t="s">
        <v>51</v>
      </c>
      <c r="H1" s="39" t="s">
        <v>52</v>
      </c>
      <c r="I1" s="16"/>
      <c r="J1" s="16"/>
      <c r="K1" s="16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x14ac:dyDescent="0.2">
      <c r="A2">
        <v>0</v>
      </c>
      <c r="B2" s="18" t="s">
        <v>28</v>
      </c>
      <c r="C2" s="40">
        <v>230</v>
      </c>
      <c r="D2" s="41">
        <v>2926996</v>
      </c>
      <c r="E2" s="42">
        <v>0.25160342604048302</v>
      </c>
      <c r="F2" s="43">
        <v>3041.8854208294401</v>
      </c>
      <c r="G2" s="44">
        <f t="shared" ref="G2:G10" si="0">SQRT(POWER(H2,2)-POWER(F2,2))</f>
        <v>999.81938760195465</v>
      </c>
      <c r="H2" s="45">
        <f t="shared" ref="H2:H10" si="1">F2/0.95</f>
        <v>3201.984653504674</v>
      </c>
      <c r="I2" s="19"/>
      <c r="J2" s="33"/>
      <c r="K2" s="19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>
        <v>1</v>
      </c>
      <c r="B3" s="18" t="s">
        <v>30</v>
      </c>
      <c r="C3" s="40">
        <v>230</v>
      </c>
      <c r="D3" s="41">
        <v>154355</v>
      </c>
      <c r="E3" s="42">
        <v>1.3268295148499899E-2</v>
      </c>
      <c r="F3" s="43">
        <v>160.41368834536379</v>
      </c>
      <c r="G3" s="44">
        <f t="shared" si="0"/>
        <v>52.725429612236972</v>
      </c>
      <c r="H3" s="46">
        <f t="shared" si="1"/>
        <v>168.85651404775138</v>
      </c>
      <c r="I3" s="19"/>
      <c r="J3" s="33"/>
      <c r="K3" s="1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>
        <v>2</v>
      </c>
      <c r="B4" s="18" t="s">
        <v>33</v>
      </c>
      <c r="C4" s="40">
        <v>230</v>
      </c>
      <c r="D4" s="41">
        <v>480308</v>
      </c>
      <c r="E4" s="42">
        <v>4.1287086950119602E-2</v>
      </c>
      <c r="F4" s="43">
        <v>499.16088122694595</v>
      </c>
      <c r="G4" s="44">
        <f t="shared" si="0"/>
        <v>164.06624758637156</v>
      </c>
      <c r="H4" s="46">
        <f t="shared" si="1"/>
        <v>525.43250655468</v>
      </c>
      <c r="I4" s="19"/>
      <c r="J4" s="33"/>
      <c r="K4" s="19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>
        <v>3</v>
      </c>
      <c r="B5" s="18" t="s">
        <v>37</v>
      </c>
      <c r="C5" s="40">
        <v>230</v>
      </c>
      <c r="D5" s="41">
        <v>551116</v>
      </c>
      <c r="E5" s="42">
        <v>4.7373714807169801E-2</v>
      </c>
      <c r="F5" s="43">
        <v>572.74821201868292</v>
      </c>
      <c r="G5" s="44">
        <f t="shared" si="0"/>
        <v>188.2532335601544</v>
      </c>
      <c r="H5" s="46">
        <f t="shared" si="1"/>
        <v>602.89285475650831</v>
      </c>
      <c r="J5" s="33"/>
      <c r="K5" s="19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>
        <v>4</v>
      </c>
      <c r="B6" s="37" t="s">
        <v>35</v>
      </c>
      <c r="C6" s="40">
        <v>230</v>
      </c>
      <c r="D6" s="41">
        <v>2028639</v>
      </c>
      <c r="E6" s="42">
        <v>0.174381011316496</v>
      </c>
      <c r="F6" s="28">
        <v>2108.2664268164363</v>
      </c>
      <c r="G6" s="44">
        <f t="shared" si="0"/>
        <v>692.95366397679936</v>
      </c>
      <c r="H6" s="46">
        <f t="shared" si="1"/>
        <v>2219.2278177015119</v>
      </c>
      <c r="I6" s="19"/>
      <c r="J6" s="33"/>
      <c r="K6" s="19"/>
    </row>
    <row r="7" spans="1:24" x14ac:dyDescent="0.2">
      <c r="A7">
        <v>5</v>
      </c>
      <c r="B7" s="37" t="s">
        <v>40</v>
      </c>
      <c r="C7" s="40">
        <v>230</v>
      </c>
      <c r="D7" s="41">
        <v>3370059</v>
      </c>
      <c r="E7" s="42">
        <v>0.28968894742547102</v>
      </c>
      <c r="F7" s="28">
        <v>3502.3393743739448</v>
      </c>
      <c r="G7" s="44">
        <f t="shared" si="0"/>
        <v>1151.1632832988</v>
      </c>
      <c r="H7" s="46">
        <f t="shared" si="1"/>
        <v>3686.6730256567844</v>
      </c>
      <c r="I7" s="19"/>
      <c r="J7" s="33"/>
      <c r="K7" s="19"/>
    </row>
    <row r="8" spans="1:24" x14ac:dyDescent="0.2">
      <c r="A8">
        <v>6</v>
      </c>
      <c r="B8" s="37" t="s">
        <v>41</v>
      </c>
      <c r="C8" s="40">
        <v>115</v>
      </c>
      <c r="D8" s="41">
        <v>901555</v>
      </c>
      <c r="E8" s="42">
        <v>7.7497313547380195E-2</v>
      </c>
      <c r="F8" s="28">
        <v>936.94252078782654</v>
      </c>
      <c r="G8" s="44">
        <f t="shared" si="0"/>
        <v>307.95811404917504</v>
      </c>
      <c r="H8" s="46">
        <f t="shared" si="1"/>
        <v>986.25528503981741</v>
      </c>
      <c r="I8" s="19"/>
      <c r="J8" s="33"/>
      <c r="K8" s="19"/>
    </row>
    <row r="9" spans="1:24" x14ac:dyDescent="0.2">
      <c r="A9">
        <v>7</v>
      </c>
      <c r="B9" s="37" t="s">
        <v>45</v>
      </c>
      <c r="C9" s="40">
        <v>230</v>
      </c>
      <c r="D9" s="41">
        <v>637013</v>
      </c>
      <c r="E9" s="42">
        <v>5.4757387175222001E-2</v>
      </c>
      <c r="F9" s="28">
        <v>662.016810948434</v>
      </c>
      <c r="G9" s="44">
        <f t="shared" si="0"/>
        <v>217.59440311995058</v>
      </c>
      <c r="H9" s="46">
        <f t="shared" si="1"/>
        <v>696.8598009983516</v>
      </c>
      <c r="I9" s="19"/>
      <c r="J9" s="33"/>
    </row>
    <row r="10" spans="1:24" x14ac:dyDescent="0.2">
      <c r="A10">
        <v>8</v>
      </c>
      <c r="B10" s="37" t="s">
        <v>43</v>
      </c>
      <c r="C10" s="40">
        <v>230</v>
      </c>
      <c r="D10" s="41">
        <v>583330</v>
      </c>
      <c r="E10" s="42">
        <v>5.0142817589157902E-2</v>
      </c>
      <c r="F10" s="43">
        <v>606.22666465291911</v>
      </c>
      <c r="G10" s="44">
        <f t="shared" si="0"/>
        <v>199.25706880701159</v>
      </c>
      <c r="H10" s="46">
        <f t="shared" si="1"/>
        <v>638.13333121359915</v>
      </c>
      <c r="I10" s="19"/>
      <c r="J10" s="33"/>
    </row>
    <row r="11" spans="1:24" x14ac:dyDescent="0.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</row>
    <row r="12" spans="1:24" x14ac:dyDescent="0.2">
      <c r="A12" s="19"/>
      <c r="B12" s="19"/>
      <c r="C12" s="19"/>
      <c r="D12" s="19"/>
      <c r="E12" s="19"/>
      <c r="F12" s="29"/>
      <c r="G12" s="19"/>
      <c r="H12" s="19"/>
      <c r="I12" s="19"/>
      <c r="J12" s="19"/>
      <c r="K12" s="19"/>
    </row>
    <row r="13" spans="1:24" x14ac:dyDescent="0.2">
      <c r="A13" s="19"/>
      <c r="B13" s="19"/>
      <c r="C13" s="19"/>
      <c r="D13" s="19"/>
      <c r="E13" s="19"/>
      <c r="F13" s="29"/>
      <c r="G13" s="19"/>
      <c r="H13" s="19"/>
      <c r="I13" s="19"/>
      <c r="J13" s="19"/>
      <c r="K13" s="19"/>
    </row>
    <row r="14" spans="1:24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 spans="1:24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24" x14ac:dyDescent="0.2">
      <c r="B16" s="19"/>
      <c r="C16" s="19"/>
      <c r="D16" s="19"/>
      <c r="E16" s="19"/>
      <c r="F16" s="19"/>
      <c r="G16" s="19"/>
      <c r="H16" s="19"/>
      <c r="I16" s="19"/>
      <c r="J16" s="19"/>
      <c r="K16" s="19"/>
    </row>
    <row r="17" spans="1:11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1:11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pans="1:11" x14ac:dyDescent="0.2">
      <c r="A19" s="19"/>
      <c r="B19" s="19"/>
      <c r="C19" s="19"/>
      <c r="D19" s="19"/>
      <c r="E19" s="19"/>
      <c r="F19" s="30"/>
      <c r="G19" s="31"/>
      <c r="H19" s="19"/>
      <c r="I19" s="19"/>
      <c r="J19" s="19"/>
      <c r="K19" s="19"/>
    </row>
    <row r="20" spans="1:11" x14ac:dyDescent="0.2">
      <c r="A20" s="19"/>
      <c r="B20" s="19"/>
      <c r="C20" s="19"/>
      <c r="D20" s="19"/>
      <c r="E20" s="19"/>
      <c r="F20" s="30"/>
      <c r="G20" s="31"/>
      <c r="H20" s="19"/>
      <c r="I20" s="19"/>
      <c r="J20" s="19"/>
      <c r="K20" s="19"/>
    </row>
    <row r="21" spans="1:11" x14ac:dyDescent="0.2">
      <c r="A21" s="19"/>
      <c r="B21" s="19"/>
      <c r="C21" s="19"/>
      <c r="D21" s="19"/>
      <c r="E21" s="19"/>
      <c r="F21" s="30"/>
      <c r="G21" s="31"/>
      <c r="H21" s="19"/>
      <c r="I21" s="19"/>
      <c r="J21" s="19"/>
      <c r="K21" s="19"/>
    </row>
    <row r="22" spans="1:11" x14ac:dyDescent="0.2">
      <c r="A22" s="19"/>
      <c r="B22" s="19"/>
      <c r="C22" s="19"/>
      <c r="D22" s="19"/>
      <c r="E22" s="19"/>
      <c r="F22" s="30"/>
      <c r="G22" s="31"/>
      <c r="H22" s="19"/>
      <c r="I22" s="19"/>
      <c r="J22" s="19"/>
      <c r="K22" s="19"/>
    </row>
    <row r="23" spans="1:11" x14ac:dyDescent="0.2">
      <c r="A23" s="19"/>
      <c r="B23" s="19"/>
      <c r="C23" s="19"/>
      <c r="D23" s="19"/>
      <c r="E23" s="19"/>
      <c r="F23" s="30"/>
      <c r="G23" s="31"/>
      <c r="H23" s="19"/>
      <c r="I23" s="19"/>
      <c r="J23" s="19"/>
      <c r="K23" s="19"/>
    </row>
    <row r="24" spans="1:11" x14ac:dyDescent="0.2">
      <c r="A24" s="19"/>
      <c r="B24" s="19"/>
      <c r="C24" s="19"/>
      <c r="D24" s="19"/>
      <c r="E24" s="19"/>
      <c r="F24" s="30"/>
      <c r="G24" s="31"/>
      <c r="H24" s="19"/>
      <c r="I24" s="19"/>
      <c r="J24" s="19"/>
      <c r="K24" s="19"/>
    </row>
    <row r="25" spans="1:11" x14ac:dyDescent="0.2">
      <c r="A25" s="19"/>
      <c r="B25" s="19"/>
      <c r="C25" s="19"/>
      <c r="D25" s="19"/>
      <c r="E25" s="19"/>
      <c r="F25" s="30"/>
      <c r="G25" s="31"/>
      <c r="H25" s="19"/>
      <c r="I25" s="19"/>
      <c r="J25" s="19"/>
      <c r="K25" s="19"/>
    </row>
    <row r="26" spans="1:11" x14ac:dyDescent="0.2">
      <c r="A26" s="19"/>
      <c r="B26" s="19"/>
      <c r="C26" s="19"/>
      <c r="D26" s="19"/>
      <c r="E26" s="19"/>
      <c r="F26" s="30"/>
      <c r="G26" s="31"/>
      <c r="H26" s="19"/>
      <c r="I26" s="19"/>
      <c r="J26" s="19"/>
      <c r="K26" s="19"/>
    </row>
    <row r="27" spans="1:11" x14ac:dyDescent="0.2">
      <c r="A27" s="19"/>
      <c r="B27" s="19"/>
      <c r="C27" s="19"/>
      <c r="D27" s="19"/>
      <c r="E27" s="19"/>
      <c r="F27" s="30"/>
      <c r="G27" s="31"/>
      <c r="H27" s="19"/>
      <c r="I27" s="19"/>
      <c r="J27" s="19"/>
      <c r="K27" s="19"/>
    </row>
    <row r="28" spans="1:11" x14ac:dyDescent="0.2">
      <c r="A28" s="19"/>
      <c r="B28" s="19"/>
      <c r="C28" s="19"/>
      <c r="D28" s="19"/>
      <c r="E28" s="19"/>
      <c r="F28" s="30"/>
      <c r="G28" s="19"/>
      <c r="H28" s="19"/>
      <c r="I28" s="19"/>
      <c r="J28" s="19"/>
      <c r="K28" s="19"/>
    </row>
    <row r="29" spans="1:11" x14ac:dyDescent="0.2">
      <c r="A29" s="19"/>
      <c r="B29" s="19"/>
      <c r="C29" s="19"/>
      <c r="D29" s="19"/>
      <c r="E29" s="19"/>
      <c r="F29" s="30"/>
      <c r="G29" s="19"/>
      <c r="H29" s="19"/>
      <c r="I29" s="19"/>
      <c r="J29" s="19"/>
      <c r="K29" s="19"/>
    </row>
    <row r="30" spans="1:11" x14ac:dyDescent="0.2">
      <c r="A30" s="19"/>
      <c r="B30" s="19"/>
      <c r="C30" s="19"/>
      <c r="D30" s="19"/>
      <c r="E30" s="19"/>
      <c r="F30" s="30"/>
      <c r="G30" s="19"/>
      <c r="H30" s="19"/>
      <c r="I30" s="19"/>
      <c r="J30" s="19"/>
      <c r="K30" s="19"/>
    </row>
    <row r="31" spans="1:11" x14ac:dyDescent="0.2">
      <c r="A31" s="19"/>
      <c r="B31" s="19"/>
      <c r="C31" s="19"/>
      <c r="D31" s="19"/>
      <c r="E31" s="19"/>
      <c r="F31" s="32"/>
      <c r="G31" s="19"/>
      <c r="H31" s="19"/>
      <c r="I31" s="19"/>
      <c r="J31" s="19"/>
      <c r="K31" s="19"/>
    </row>
    <row r="32" spans="1:11" x14ac:dyDescent="0.2">
      <c r="A32" s="19"/>
      <c r="B32" s="19"/>
      <c r="C32" s="19"/>
      <c r="D32" s="19"/>
      <c r="E32" s="19"/>
      <c r="F32" s="32"/>
      <c r="G32" s="19"/>
      <c r="H32" s="19"/>
      <c r="I32" s="19"/>
      <c r="J32" s="19"/>
      <c r="K32" s="19"/>
    </row>
    <row r="33" spans="1:11" x14ac:dyDescent="0.2">
      <c r="A33" s="19"/>
      <c r="B33" s="19"/>
      <c r="C33" s="19"/>
      <c r="D33" s="19"/>
      <c r="E33" s="19"/>
      <c r="F33" s="32"/>
      <c r="G33" s="19"/>
      <c r="H33" s="19"/>
      <c r="I33" s="19"/>
      <c r="J33" s="19"/>
      <c r="K33" s="19"/>
    </row>
    <row r="34" spans="1:11" x14ac:dyDescent="0.2">
      <c r="A34" s="19"/>
      <c r="B34" s="19"/>
      <c r="C34" s="19"/>
      <c r="D34" s="19"/>
      <c r="E34" s="19"/>
      <c r="F34" s="32"/>
      <c r="G34" s="19"/>
      <c r="H34" s="19"/>
      <c r="I34" s="19"/>
      <c r="J34" s="19"/>
      <c r="K34" s="19"/>
    </row>
    <row r="35" spans="1:11" x14ac:dyDescent="0.2">
      <c r="A35" s="19"/>
      <c r="B35" s="19"/>
      <c r="C35" s="19"/>
      <c r="D35" s="19"/>
      <c r="E35" s="19"/>
      <c r="F35" s="32"/>
      <c r="G35" s="19"/>
      <c r="H35" s="19"/>
      <c r="I35" s="19"/>
      <c r="J35" s="19"/>
      <c r="K35" s="19"/>
    </row>
    <row r="36" spans="1:11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</row>
    <row r="37" spans="1:11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</row>
    <row r="38" spans="1:11" x14ac:dyDescent="0.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</row>
    <row r="39" spans="1:11" x14ac:dyDescent="0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</row>
    <row r="40" spans="1:1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</row>
    <row r="41" spans="1:11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</row>
    <row r="42" spans="1:11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</row>
    <row r="43" spans="1:11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</row>
    <row r="44" spans="1:11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</row>
    <row r="45" spans="1:11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</row>
    <row r="46" spans="1:11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</row>
    <row r="47" spans="1:11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</row>
    <row r="48" spans="1:11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</row>
    <row r="49" spans="1:11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</row>
    <row r="50" spans="1:11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</row>
    <row r="51" spans="1:11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</row>
    <row r="52" spans="1:11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</row>
    <row r="53" spans="1:11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</row>
    <row r="54" spans="1:11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</row>
    <row r="55" spans="1:11" x14ac:dyDescent="0.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</row>
    <row r="56" spans="1:11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</row>
    <row r="57" spans="1:11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</row>
    <row r="58" spans="1:11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</row>
    <row r="59" spans="1:11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</row>
    <row r="60" spans="1:11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</row>
    <row r="61" spans="1:11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</row>
    <row r="62" spans="1:1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</row>
    <row r="63" spans="1:11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</row>
    <row r="64" spans="1:11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</row>
    <row r="65" spans="1:11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 spans="1:11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</row>
    <row r="67" spans="1:11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</row>
    <row r="68" spans="1:11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</row>
    <row r="69" spans="1:11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</row>
    <row r="70" spans="1:11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</row>
    <row r="71" spans="1:1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</row>
    <row r="72" spans="1:1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</row>
    <row r="73" spans="1:1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</row>
    <row r="74" spans="1:1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</row>
    <row r="75" spans="1:1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</row>
    <row r="76" spans="1:1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</row>
    <row r="77" spans="1:1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</row>
    <row r="78" spans="1:1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</row>
    <row r="79" spans="1:1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</row>
    <row r="80" spans="1:1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</row>
    <row r="81" spans="1:1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</row>
    <row r="82" spans="1:1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</row>
    <row r="83" spans="1:1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</row>
    <row r="84" spans="1:1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</row>
    <row r="85" spans="1:1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</row>
    <row r="86" spans="1:1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</row>
    <row r="87" spans="1:1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</row>
    <row r="88" spans="1:1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</row>
    <row r="89" spans="1:1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</row>
    <row r="90" spans="1:1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</row>
    <row r="91" spans="1:1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</row>
    <row r="92" spans="1:1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</row>
    <row r="93" spans="1:1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</row>
    <row r="94" spans="1:1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</row>
    <row r="95" spans="1:1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</row>
    <row r="96" spans="1:1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</row>
    <row r="97" spans="1:1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</row>
    <row r="98" spans="1:1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</row>
    <row r="99" spans="1:1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</row>
    <row r="100" spans="1:1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  <row r="101" spans="1:1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</row>
    <row r="102" spans="1:1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1:1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1:1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</row>
    <row r="106" spans="1:1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</row>
    <row r="107" spans="1:1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</row>
    <row r="108" spans="1:1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</row>
    <row r="109" spans="1:1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</row>
    <row r="110" spans="1:1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</row>
    <row r="111" spans="1:1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</row>
    <row r="112" spans="1:1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</row>
    <row r="113" spans="1:1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</row>
    <row r="114" spans="1:1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</row>
    <row r="115" spans="1:1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</row>
    <row r="116" spans="1:1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</row>
    <row r="117" spans="1:1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</row>
    <row r="118" spans="1:1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</row>
    <row r="119" spans="1:1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</row>
    <row r="120" spans="1:1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</row>
    <row r="121" spans="1:1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</row>
    <row r="122" spans="1:1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</row>
    <row r="123" spans="1:1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</row>
    <row r="124" spans="1:1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</row>
    <row r="125" spans="1:1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</row>
    <row r="126" spans="1:1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</row>
    <row r="127" spans="1:1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</row>
    <row r="128" spans="1:1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</row>
    <row r="129" spans="1:1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</row>
    <row r="130" spans="1:1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</row>
    <row r="131" spans="1:1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</row>
    <row r="132" spans="1:1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</row>
    <row r="133" spans="1:1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</row>
    <row r="134" spans="1:1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</row>
    <row r="135" spans="1:1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</row>
    <row r="136" spans="1:1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</row>
    <row r="137" spans="1:1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</row>
    <row r="138" spans="1:1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</row>
    <row r="139" spans="1:1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</row>
    <row r="140" spans="1:1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</row>
    <row r="141" spans="1:1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</row>
    <row r="142" spans="1:1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</row>
    <row r="143" spans="1:1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</row>
    <row r="144" spans="1:1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</row>
    <row r="145" spans="1:1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1:1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</row>
    <row r="177" spans="1:1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1:1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1:1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</row>
    <row r="180" spans="1:1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</row>
    <row r="181" spans="1:1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</row>
    <row r="182" spans="1:1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</row>
    <row r="183" spans="1:1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</row>
    <row r="184" spans="1:1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</row>
    <row r="185" spans="1:1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</row>
    <row r="186" spans="1:1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</row>
    <row r="187" spans="1:1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</row>
    <row r="188" spans="1:1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</row>
    <row r="189" spans="1:1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</row>
    <row r="190" spans="1:1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</row>
    <row r="191" spans="1:1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</row>
    <row r="192" spans="1:1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</row>
    <row r="193" spans="1:1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</row>
    <row r="194" spans="1:1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</row>
    <row r="195" spans="1:1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</row>
    <row r="196" spans="1:1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</row>
    <row r="197" spans="1:1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</row>
    <row r="198" spans="1:1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</row>
    <row r="199" spans="1:1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</row>
    <row r="200" spans="1:1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</row>
    <row r="201" spans="1:1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</row>
    <row r="202" spans="1:1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</row>
    <row r="203" spans="1:1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</row>
    <row r="204" spans="1:1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</row>
    <row r="205" spans="1:1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</row>
    <row r="206" spans="1:1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</row>
    <row r="207" spans="1:1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</row>
    <row r="208" spans="1:1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</row>
    <row r="209" spans="1:1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</row>
    <row r="210" spans="1:1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</row>
    <row r="211" spans="1:1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</row>
    <row r="212" spans="1:1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</row>
    <row r="213" spans="1:1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</row>
    <row r="214" spans="1:1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</row>
    <row r="215" spans="1:1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</row>
    <row r="216" spans="1:1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</row>
    <row r="217" spans="1:1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</row>
    <row r="218" spans="1:1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</row>
    <row r="219" spans="1:1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</row>
    <row r="220" spans="1:1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</row>
    <row r="221" spans="1:1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</row>
    <row r="222" spans="1:1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</row>
    <row r="223" spans="1:1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</row>
    <row r="224" spans="1:1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</row>
    <row r="225" spans="1:1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</row>
    <row r="226" spans="1:1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</row>
    <row r="227" spans="1:1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</row>
    <row r="228" spans="1:1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</row>
    <row r="229" spans="1:1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</row>
    <row r="230" spans="1:1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</row>
    <row r="231" spans="1:1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</row>
    <row r="232" spans="1:1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</row>
    <row r="233" spans="1:1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</row>
    <row r="234" spans="1:1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</row>
    <row r="235" spans="1:1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</row>
    <row r="236" spans="1:1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</row>
    <row r="237" spans="1:1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</row>
    <row r="238" spans="1:1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</row>
    <row r="239" spans="1:1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</row>
    <row r="240" spans="1:1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</row>
    <row r="241" spans="1:1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</row>
    <row r="242" spans="1:1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</row>
    <row r="243" spans="1:1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</row>
    <row r="244" spans="1:1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</row>
    <row r="245" spans="1:1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</row>
    <row r="246" spans="1:1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</row>
    <row r="247" spans="1:1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</row>
    <row r="248" spans="1:1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</row>
    <row r="249" spans="1:11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</row>
    <row r="250" spans="1:11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</row>
    <row r="251" spans="1:11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</row>
    <row r="252" spans="1:11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</row>
    <row r="253" spans="1:11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</row>
    <row r="254" spans="1:11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</row>
    <row r="255" spans="1:11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</row>
    <row r="256" spans="1:11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</row>
    <row r="257" spans="1:11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</row>
    <row r="258" spans="1:11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</row>
    <row r="259" spans="1:11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</row>
    <row r="260" spans="1:11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</row>
    <row r="261" spans="1:11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</row>
    <row r="262" spans="1:11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</row>
    <row r="263" spans="1:11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</row>
    <row r="264" spans="1:11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</row>
    <row r="265" spans="1:11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</row>
    <row r="266" spans="1:11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</row>
    <row r="267" spans="1:11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</row>
    <row r="268" spans="1:11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</row>
    <row r="269" spans="1:11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</row>
    <row r="270" spans="1:11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</row>
    <row r="271" spans="1:11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</row>
    <row r="272" spans="1:11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</row>
    <row r="273" spans="1:11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</row>
    <row r="274" spans="1:11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</row>
    <row r="275" spans="1:11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</row>
    <row r="276" spans="1:11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</row>
    <row r="277" spans="1:11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</row>
    <row r="278" spans="1:11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</row>
    <row r="279" spans="1:11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</row>
    <row r="280" spans="1:11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</row>
    <row r="281" spans="1:11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</row>
    <row r="282" spans="1:11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</row>
    <row r="283" spans="1:11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</row>
    <row r="284" spans="1:11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</row>
    <row r="285" spans="1:11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</row>
    <row r="286" spans="1:11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</row>
    <row r="287" spans="1:11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</row>
    <row r="288" spans="1:11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</row>
    <row r="289" spans="1:11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</row>
    <row r="290" spans="1:11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</row>
    <row r="291" spans="1:11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</row>
    <row r="292" spans="1:11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</row>
    <row r="293" spans="1:11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</row>
    <row r="294" spans="1:11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</row>
    <row r="295" spans="1:11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</row>
    <row r="296" spans="1:11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</row>
    <row r="297" spans="1:11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</row>
    <row r="298" spans="1:11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</row>
    <row r="299" spans="1:11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</row>
    <row r="300" spans="1:11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</row>
    <row r="301" spans="1:11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</row>
    <row r="302" spans="1:11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</row>
    <row r="303" spans="1:11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</row>
    <row r="304" spans="1:11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</row>
    <row r="305" spans="1:11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</row>
    <row r="306" spans="1:11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</row>
    <row r="307" spans="1:11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</row>
    <row r="308" spans="1:11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</row>
    <row r="309" spans="1:11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</row>
    <row r="310" spans="1:11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</row>
    <row r="311" spans="1:11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</row>
    <row r="312" spans="1:11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</row>
    <row r="313" spans="1:11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</row>
    <row r="314" spans="1:11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</row>
    <row r="315" spans="1:11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</row>
    <row r="316" spans="1:11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</row>
    <row r="317" spans="1:11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</row>
    <row r="318" spans="1:11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</row>
    <row r="319" spans="1:11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</row>
    <row r="320" spans="1:11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</row>
    <row r="321" spans="1:11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</row>
    <row r="322" spans="1:11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</row>
    <row r="323" spans="1:11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</row>
    <row r="324" spans="1:11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</row>
    <row r="325" spans="1:11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</row>
    <row r="326" spans="1:11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</row>
    <row r="327" spans="1:11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</row>
    <row r="328" spans="1:11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</row>
    <row r="329" spans="1:11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</row>
    <row r="330" spans="1:11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</row>
    <row r="331" spans="1:11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</row>
    <row r="332" spans="1:11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</row>
    <row r="333" spans="1:11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</row>
    <row r="334" spans="1:11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</row>
    <row r="335" spans="1:11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</row>
    <row r="336" spans="1:11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</row>
    <row r="337" spans="1:11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</row>
    <row r="338" spans="1:11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</row>
    <row r="339" spans="1:11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</row>
    <row r="340" spans="1:11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</row>
    <row r="341" spans="1:11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</row>
    <row r="342" spans="1:11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</row>
    <row r="343" spans="1:11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</row>
    <row r="344" spans="1:11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</row>
    <row r="345" spans="1:11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</row>
    <row r="346" spans="1:11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</row>
    <row r="347" spans="1:11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</row>
    <row r="348" spans="1:11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</row>
    <row r="349" spans="1:11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</row>
    <row r="350" spans="1:11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</row>
    <row r="351" spans="1:11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</row>
    <row r="352" spans="1:11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</row>
    <row r="353" spans="1:11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</row>
    <row r="354" spans="1:11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</row>
    <row r="355" spans="1:11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</row>
    <row r="356" spans="1:11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</row>
    <row r="357" spans="1:11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</row>
    <row r="358" spans="1:11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</row>
    <row r="359" spans="1:11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</row>
    <row r="360" spans="1:11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</row>
    <row r="361" spans="1:11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</row>
    <row r="362" spans="1:11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</row>
    <row r="363" spans="1:11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</row>
    <row r="364" spans="1:11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</row>
    <row r="365" spans="1:11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</row>
    <row r="366" spans="1:11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</row>
    <row r="367" spans="1:11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</row>
    <row r="368" spans="1:11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</row>
    <row r="369" spans="1:11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</row>
    <row r="370" spans="1:11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</row>
    <row r="371" spans="1:11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</row>
    <row r="372" spans="1:11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</row>
    <row r="373" spans="1:11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</row>
    <row r="374" spans="1:11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</row>
    <row r="375" spans="1:11" x14ac:dyDescent="0.2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</row>
    <row r="376" spans="1:11" x14ac:dyDescent="0.2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</row>
    <row r="377" spans="1:11" x14ac:dyDescent="0.2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</row>
    <row r="378" spans="1:11" x14ac:dyDescent="0.2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</row>
    <row r="379" spans="1:11" x14ac:dyDescent="0.2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</row>
    <row r="380" spans="1:11" x14ac:dyDescent="0.2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</row>
    <row r="381" spans="1:11" x14ac:dyDescent="0.2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</row>
    <row r="382" spans="1:11" x14ac:dyDescent="0.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</row>
    <row r="383" spans="1:11" x14ac:dyDescent="0.2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</row>
    <row r="384" spans="1:11" x14ac:dyDescent="0.2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</row>
    <row r="385" spans="1:11" x14ac:dyDescent="0.2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</row>
    <row r="386" spans="1:11" x14ac:dyDescent="0.2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</row>
    <row r="387" spans="1:11" x14ac:dyDescent="0.2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</row>
    <row r="388" spans="1:11" x14ac:dyDescent="0.2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</row>
    <row r="389" spans="1:11" x14ac:dyDescent="0.2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</row>
    <row r="390" spans="1:11" x14ac:dyDescent="0.2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</row>
    <row r="391" spans="1:11" x14ac:dyDescent="0.2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</row>
    <row r="392" spans="1:11" x14ac:dyDescent="0.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</row>
    <row r="393" spans="1:11" x14ac:dyDescent="0.2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</row>
    <row r="394" spans="1:11" x14ac:dyDescent="0.2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</row>
    <row r="395" spans="1:11" x14ac:dyDescent="0.2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</row>
    <row r="396" spans="1:11" x14ac:dyDescent="0.2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</row>
    <row r="397" spans="1:11" x14ac:dyDescent="0.2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</row>
    <row r="398" spans="1:11" x14ac:dyDescent="0.2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</row>
    <row r="399" spans="1:11" x14ac:dyDescent="0.2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</row>
    <row r="400" spans="1:11" x14ac:dyDescent="0.2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</row>
    <row r="401" spans="1:11" x14ac:dyDescent="0.2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</row>
    <row r="402" spans="1:11" x14ac:dyDescent="0.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</row>
    <row r="403" spans="1:11" x14ac:dyDescent="0.2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</row>
    <row r="404" spans="1:11" x14ac:dyDescent="0.2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</row>
    <row r="405" spans="1:11" x14ac:dyDescent="0.2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</row>
    <row r="406" spans="1:11" x14ac:dyDescent="0.2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</row>
    <row r="407" spans="1:11" x14ac:dyDescent="0.2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</row>
    <row r="408" spans="1:11" x14ac:dyDescent="0.2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</row>
    <row r="409" spans="1:11" x14ac:dyDescent="0.2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</row>
    <row r="410" spans="1:11" x14ac:dyDescent="0.2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</row>
    <row r="411" spans="1:11" x14ac:dyDescent="0.2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</row>
    <row r="412" spans="1:11" x14ac:dyDescent="0.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</row>
    <row r="413" spans="1:11" x14ac:dyDescent="0.2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</row>
    <row r="414" spans="1:11" x14ac:dyDescent="0.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</row>
    <row r="415" spans="1:11" x14ac:dyDescent="0.2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</row>
    <row r="416" spans="1:11" x14ac:dyDescent="0.2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</row>
    <row r="417" spans="1:11" x14ac:dyDescent="0.2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</row>
    <row r="418" spans="1:11" x14ac:dyDescent="0.2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</row>
    <row r="419" spans="1:11" x14ac:dyDescent="0.2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</row>
    <row r="420" spans="1:11" x14ac:dyDescent="0.2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</row>
    <row r="421" spans="1:11" x14ac:dyDescent="0.2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</row>
    <row r="422" spans="1:11" x14ac:dyDescent="0.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</row>
    <row r="423" spans="1:11" x14ac:dyDescent="0.2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</row>
    <row r="424" spans="1:11" x14ac:dyDescent="0.2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</row>
    <row r="425" spans="1:11" x14ac:dyDescent="0.2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</row>
    <row r="426" spans="1:11" x14ac:dyDescent="0.2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</row>
    <row r="427" spans="1:11" x14ac:dyDescent="0.2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</row>
    <row r="428" spans="1:11" x14ac:dyDescent="0.2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</row>
    <row r="429" spans="1:11" x14ac:dyDescent="0.2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</row>
    <row r="430" spans="1:11" x14ac:dyDescent="0.2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</row>
    <row r="431" spans="1:11" x14ac:dyDescent="0.2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</row>
    <row r="432" spans="1:11" x14ac:dyDescent="0.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</row>
    <row r="433" spans="1:11" x14ac:dyDescent="0.2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</row>
    <row r="434" spans="1:11" x14ac:dyDescent="0.2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</row>
    <row r="435" spans="1:11" x14ac:dyDescent="0.2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</row>
    <row r="436" spans="1:11" x14ac:dyDescent="0.2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</row>
    <row r="437" spans="1:11" x14ac:dyDescent="0.2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</row>
    <row r="438" spans="1:11" x14ac:dyDescent="0.2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</row>
    <row r="439" spans="1:11" x14ac:dyDescent="0.2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</row>
    <row r="440" spans="1:11" x14ac:dyDescent="0.2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</row>
    <row r="441" spans="1:11" x14ac:dyDescent="0.2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</row>
    <row r="442" spans="1:11" x14ac:dyDescent="0.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</row>
    <row r="443" spans="1:11" x14ac:dyDescent="0.2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</row>
    <row r="444" spans="1:11" x14ac:dyDescent="0.2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</row>
    <row r="445" spans="1:11" x14ac:dyDescent="0.2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</row>
    <row r="446" spans="1:11" x14ac:dyDescent="0.2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</row>
    <row r="447" spans="1:11" x14ac:dyDescent="0.2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</row>
    <row r="448" spans="1:11" x14ac:dyDescent="0.2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</row>
    <row r="449" spans="1:11" x14ac:dyDescent="0.2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</row>
    <row r="450" spans="1:11" x14ac:dyDescent="0.2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</row>
    <row r="451" spans="1:11" x14ac:dyDescent="0.2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</row>
    <row r="452" spans="1:11" x14ac:dyDescent="0.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</row>
    <row r="453" spans="1:11" x14ac:dyDescent="0.2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</row>
    <row r="454" spans="1:11" x14ac:dyDescent="0.2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</row>
    <row r="455" spans="1:11" x14ac:dyDescent="0.2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</row>
    <row r="456" spans="1:11" x14ac:dyDescent="0.2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</row>
    <row r="457" spans="1:11" x14ac:dyDescent="0.2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</row>
    <row r="458" spans="1:11" x14ac:dyDescent="0.2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</row>
    <row r="459" spans="1:11" x14ac:dyDescent="0.2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</row>
    <row r="460" spans="1:11" x14ac:dyDescent="0.2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</row>
    <row r="461" spans="1:11" x14ac:dyDescent="0.2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</row>
    <row r="462" spans="1:11" x14ac:dyDescent="0.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</row>
    <row r="463" spans="1:11" x14ac:dyDescent="0.2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</row>
    <row r="464" spans="1:11" x14ac:dyDescent="0.2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</row>
    <row r="465" spans="1:11" x14ac:dyDescent="0.2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</row>
    <row r="466" spans="1:11" x14ac:dyDescent="0.2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</row>
    <row r="467" spans="1:11" x14ac:dyDescent="0.2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</row>
    <row r="468" spans="1:11" x14ac:dyDescent="0.2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</row>
    <row r="469" spans="1:11" x14ac:dyDescent="0.2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</row>
    <row r="470" spans="1:11" x14ac:dyDescent="0.2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</row>
    <row r="471" spans="1:11" x14ac:dyDescent="0.2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</row>
    <row r="472" spans="1:11" x14ac:dyDescent="0.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</row>
    <row r="473" spans="1:11" x14ac:dyDescent="0.2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</row>
    <row r="474" spans="1:11" x14ac:dyDescent="0.2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</row>
    <row r="475" spans="1:11" x14ac:dyDescent="0.2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</row>
    <row r="476" spans="1:11" x14ac:dyDescent="0.2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</row>
    <row r="477" spans="1:11" x14ac:dyDescent="0.2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</row>
    <row r="478" spans="1:11" x14ac:dyDescent="0.2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</row>
    <row r="479" spans="1:11" x14ac:dyDescent="0.2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</row>
    <row r="480" spans="1:11" x14ac:dyDescent="0.2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</row>
    <row r="481" spans="1:11" x14ac:dyDescent="0.2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</row>
    <row r="482" spans="1:11" x14ac:dyDescent="0.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</row>
    <row r="483" spans="1:11" x14ac:dyDescent="0.2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</row>
    <row r="484" spans="1:11" x14ac:dyDescent="0.2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</row>
    <row r="485" spans="1:11" x14ac:dyDescent="0.2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</row>
    <row r="486" spans="1:11" x14ac:dyDescent="0.2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</row>
    <row r="487" spans="1:11" x14ac:dyDescent="0.2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</row>
    <row r="488" spans="1:11" x14ac:dyDescent="0.2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</row>
    <row r="489" spans="1:11" x14ac:dyDescent="0.2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</row>
    <row r="490" spans="1:11" x14ac:dyDescent="0.2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</row>
    <row r="491" spans="1:11" x14ac:dyDescent="0.2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</row>
    <row r="492" spans="1:11" x14ac:dyDescent="0.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</row>
    <row r="493" spans="1:11" x14ac:dyDescent="0.2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</row>
    <row r="494" spans="1:11" x14ac:dyDescent="0.2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</row>
    <row r="495" spans="1:11" x14ac:dyDescent="0.2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</row>
    <row r="496" spans="1:11" x14ac:dyDescent="0.2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</row>
    <row r="497" spans="1:11" x14ac:dyDescent="0.2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</row>
    <row r="498" spans="1:11" x14ac:dyDescent="0.2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</row>
    <row r="499" spans="1:11" x14ac:dyDescent="0.2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</row>
    <row r="500" spans="1:11" x14ac:dyDescent="0.2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</row>
    <row r="501" spans="1:11" x14ac:dyDescent="0.2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</row>
    <row r="502" spans="1:11" x14ac:dyDescent="0.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</row>
    <row r="503" spans="1:11" x14ac:dyDescent="0.2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</row>
    <row r="504" spans="1:11" x14ac:dyDescent="0.2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</row>
    <row r="505" spans="1:11" x14ac:dyDescent="0.2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</row>
    <row r="506" spans="1:11" x14ac:dyDescent="0.2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</row>
    <row r="507" spans="1:11" x14ac:dyDescent="0.2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</row>
    <row r="508" spans="1:11" x14ac:dyDescent="0.2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</row>
    <row r="509" spans="1:11" x14ac:dyDescent="0.2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</row>
    <row r="510" spans="1:11" x14ac:dyDescent="0.2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</row>
    <row r="511" spans="1:11" x14ac:dyDescent="0.2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</row>
    <row r="512" spans="1:11" x14ac:dyDescent="0.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</row>
    <row r="513" spans="1:11" x14ac:dyDescent="0.2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</row>
    <row r="514" spans="1:11" x14ac:dyDescent="0.2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</row>
    <row r="515" spans="1:11" x14ac:dyDescent="0.2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</row>
    <row r="516" spans="1:11" x14ac:dyDescent="0.2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</row>
    <row r="517" spans="1:11" x14ac:dyDescent="0.2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</row>
    <row r="518" spans="1:11" x14ac:dyDescent="0.2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</row>
    <row r="519" spans="1:11" x14ac:dyDescent="0.2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</row>
    <row r="520" spans="1:11" x14ac:dyDescent="0.2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</row>
    <row r="521" spans="1:11" x14ac:dyDescent="0.2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</row>
    <row r="522" spans="1:11" x14ac:dyDescent="0.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</row>
    <row r="523" spans="1:11" x14ac:dyDescent="0.2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</row>
    <row r="524" spans="1:11" x14ac:dyDescent="0.2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</row>
    <row r="525" spans="1:11" x14ac:dyDescent="0.2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</row>
    <row r="526" spans="1:11" x14ac:dyDescent="0.2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</row>
    <row r="527" spans="1:11" x14ac:dyDescent="0.2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</row>
    <row r="528" spans="1:11" x14ac:dyDescent="0.2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</row>
    <row r="529" spans="1:11" x14ac:dyDescent="0.2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</row>
    <row r="530" spans="1:11" x14ac:dyDescent="0.2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</row>
    <row r="531" spans="1:11" x14ac:dyDescent="0.2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</row>
    <row r="532" spans="1:11" x14ac:dyDescent="0.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</row>
    <row r="533" spans="1:11" x14ac:dyDescent="0.2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</row>
    <row r="534" spans="1:11" x14ac:dyDescent="0.2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</row>
    <row r="535" spans="1:11" x14ac:dyDescent="0.2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</row>
    <row r="536" spans="1:11" x14ac:dyDescent="0.2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</row>
    <row r="537" spans="1:11" x14ac:dyDescent="0.2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</row>
    <row r="538" spans="1:11" x14ac:dyDescent="0.2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</row>
    <row r="539" spans="1:11" x14ac:dyDescent="0.2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</row>
    <row r="540" spans="1:11" x14ac:dyDescent="0.2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</row>
    <row r="541" spans="1:11" x14ac:dyDescent="0.2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</row>
    <row r="542" spans="1:11" x14ac:dyDescent="0.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</row>
    <row r="543" spans="1:11" x14ac:dyDescent="0.2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</row>
    <row r="544" spans="1:11" x14ac:dyDescent="0.2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</row>
    <row r="545" spans="1:11" x14ac:dyDescent="0.2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</row>
    <row r="546" spans="1:11" x14ac:dyDescent="0.2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</row>
    <row r="547" spans="1:11" x14ac:dyDescent="0.2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</row>
    <row r="548" spans="1:11" x14ac:dyDescent="0.2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</row>
    <row r="549" spans="1:11" x14ac:dyDescent="0.2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</row>
    <row r="550" spans="1:11" x14ac:dyDescent="0.2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</row>
    <row r="551" spans="1:11" x14ac:dyDescent="0.2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</row>
    <row r="552" spans="1:11" x14ac:dyDescent="0.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</row>
    <row r="553" spans="1:11" x14ac:dyDescent="0.2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</row>
    <row r="554" spans="1:11" x14ac:dyDescent="0.2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</row>
    <row r="555" spans="1:11" x14ac:dyDescent="0.2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</row>
    <row r="556" spans="1:11" x14ac:dyDescent="0.2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</row>
    <row r="557" spans="1:11" x14ac:dyDescent="0.2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</row>
    <row r="558" spans="1:11" x14ac:dyDescent="0.2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</row>
    <row r="559" spans="1:11" x14ac:dyDescent="0.2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</row>
    <row r="560" spans="1:11" x14ac:dyDescent="0.2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</row>
    <row r="561" spans="1:11" x14ac:dyDescent="0.2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</row>
    <row r="562" spans="1:11" x14ac:dyDescent="0.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</row>
    <row r="563" spans="1:11" x14ac:dyDescent="0.2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</row>
    <row r="564" spans="1:11" x14ac:dyDescent="0.2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</row>
    <row r="565" spans="1:11" x14ac:dyDescent="0.2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</row>
    <row r="566" spans="1:11" x14ac:dyDescent="0.2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</row>
    <row r="567" spans="1:11" x14ac:dyDescent="0.2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</row>
    <row r="568" spans="1:11" x14ac:dyDescent="0.2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</row>
    <row r="569" spans="1:11" x14ac:dyDescent="0.2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</row>
    <row r="570" spans="1:11" x14ac:dyDescent="0.2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</row>
    <row r="571" spans="1:11" x14ac:dyDescent="0.2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</row>
    <row r="572" spans="1:11" x14ac:dyDescent="0.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</row>
    <row r="573" spans="1:11" x14ac:dyDescent="0.2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</row>
    <row r="574" spans="1:11" x14ac:dyDescent="0.2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</row>
    <row r="575" spans="1:11" x14ac:dyDescent="0.2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</row>
    <row r="576" spans="1:11" x14ac:dyDescent="0.2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</row>
    <row r="577" spans="1:11" x14ac:dyDescent="0.2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</row>
    <row r="578" spans="1:11" x14ac:dyDescent="0.2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</row>
    <row r="579" spans="1:11" x14ac:dyDescent="0.2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</row>
    <row r="580" spans="1:11" x14ac:dyDescent="0.2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</row>
    <row r="581" spans="1:11" x14ac:dyDescent="0.2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</row>
    <row r="582" spans="1:11" x14ac:dyDescent="0.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</row>
    <row r="583" spans="1:11" x14ac:dyDescent="0.2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</row>
    <row r="584" spans="1:11" x14ac:dyDescent="0.2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</row>
    <row r="585" spans="1:11" x14ac:dyDescent="0.2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</row>
    <row r="586" spans="1:11" x14ac:dyDescent="0.2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</row>
    <row r="587" spans="1:11" x14ac:dyDescent="0.2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</row>
    <row r="588" spans="1:11" x14ac:dyDescent="0.2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</row>
    <row r="589" spans="1:11" x14ac:dyDescent="0.2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</row>
    <row r="590" spans="1:11" x14ac:dyDescent="0.2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</row>
    <row r="591" spans="1:11" x14ac:dyDescent="0.2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</row>
    <row r="592" spans="1:11" x14ac:dyDescent="0.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</row>
    <row r="593" spans="1:11" x14ac:dyDescent="0.2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</row>
    <row r="594" spans="1:11" x14ac:dyDescent="0.2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</row>
    <row r="595" spans="1:11" x14ac:dyDescent="0.2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</row>
    <row r="596" spans="1:11" x14ac:dyDescent="0.2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</row>
    <row r="597" spans="1:11" x14ac:dyDescent="0.2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</row>
    <row r="598" spans="1:11" x14ac:dyDescent="0.2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</row>
    <row r="599" spans="1:11" x14ac:dyDescent="0.2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</row>
    <row r="600" spans="1:11" x14ac:dyDescent="0.2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</row>
    <row r="601" spans="1:11" x14ac:dyDescent="0.2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</row>
    <row r="602" spans="1:11" x14ac:dyDescent="0.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</row>
    <row r="603" spans="1:11" x14ac:dyDescent="0.2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</row>
    <row r="604" spans="1:11" x14ac:dyDescent="0.2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</row>
    <row r="605" spans="1:11" x14ac:dyDescent="0.2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</row>
    <row r="606" spans="1:11" x14ac:dyDescent="0.2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</row>
    <row r="607" spans="1:11" x14ac:dyDescent="0.2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</row>
    <row r="608" spans="1:11" x14ac:dyDescent="0.2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</row>
    <row r="609" spans="1:11" x14ac:dyDescent="0.2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</row>
    <row r="610" spans="1:11" x14ac:dyDescent="0.2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</row>
    <row r="611" spans="1:11" x14ac:dyDescent="0.2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</row>
    <row r="612" spans="1:11" x14ac:dyDescent="0.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</row>
    <row r="613" spans="1:11" x14ac:dyDescent="0.2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</row>
    <row r="614" spans="1:11" x14ac:dyDescent="0.2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</row>
    <row r="615" spans="1:11" x14ac:dyDescent="0.2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</row>
    <row r="616" spans="1:11" x14ac:dyDescent="0.2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</row>
    <row r="617" spans="1:11" x14ac:dyDescent="0.2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</row>
    <row r="618" spans="1:11" x14ac:dyDescent="0.2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</row>
    <row r="619" spans="1:11" x14ac:dyDescent="0.2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</row>
    <row r="620" spans="1:11" x14ac:dyDescent="0.2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</row>
    <row r="621" spans="1:11" x14ac:dyDescent="0.2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</row>
    <row r="622" spans="1:11" x14ac:dyDescent="0.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</row>
    <row r="623" spans="1:11" x14ac:dyDescent="0.2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</row>
    <row r="624" spans="1:11" x14ac:dyDescent="0.2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</row>
    <row r="625" spans="1:11" x14ac:dyDescent="0.2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</row>
    <row r="626" spans="1:11" x14ac:dyDescent="0.2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</row>
    <row r="627" spans="1:11" x14ac:dyDescent="0.2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</row>
    <row r="628" spans="1:11" x14ac:dyDescent="0.2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</row>
    <row r="629" spans="1:11" x14ac:dyDescent="0.2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</row>
    <row r="630" spans="1:11" x14ac:dyDescent="0.2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</row>
    <row r="631" spans="1:11" x14ac:dyDescent="0.2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</row>
    <row r="632" spans="1:11" x14ac:dyDescent="0.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</row>
    <row r="633" spans="1:11" x14ac:dyDescent="0.2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</row>
    <row r="634" spans="1:11" x14ac:dyDescent="0.2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</row>
    <row r="635" spans="1:11" x14ac:dyDescent="0.2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</row>
    <row r="636" spans="1:11" x14ac:dyDescent="0.2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</row>
    <row r="637" spans="1:11" x14ac:dyDescent="0.2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</row>
    <row r="638" spans="1:11" x14ac:dyDescent="0.2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</row>
    <row r="639" spans="1:11" x14ac:dyDescent="0.2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</row>
    <row r="640" spans="1:11" x14ac:dyDescent="0.2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</row>
    <row r="641" spans="1:11" x14ac:dyDescent="0.2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</row>
    <row r="642" spans="1:11" x14ac:dyDescent="0.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</row>
    <row r="643" spans="1:11" x14ac:dyDescent="0.2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</row>
    <row r="644" spans="1:11" x14ac:dyDescent="0.2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</row>
    <row r="645" spans="1:11" x14ac:dyDescent="0.2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</row>
    <row r="646" spans="1:11" x14ac:dyDescent="0.2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</row>
    <row r="647" spans="1:11" x14ac:dyDescent="0.2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</row>
    <row r="648" spans="1:11" x14ac:dyDescent="0.2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</row>
    <row r="649" spans="1:11" x14ac:dyDescent="0.2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</row>
    <row r="650" spans="1:11" x14ac:dyDescent="0.2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</row>
    <row r="651" spans="1:11" x14ac:dyDescent="0.2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</row>
    <row r="652" spans="1:11" x14ac:dyDescent="0.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</row>
    <row r="653" spans="1:11" x14ac:dyDescent="0.2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</row>
    <row r="654" spans="1:11" x14ac:dyDescent="0.2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</row>
    <row r="655" spans="1:11" x14ac:dyDescent="0.2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</row>
    <row r="656" spans="1:11" x14ac:dyDescent="0.2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</row>
    <row r="657" spans="1:11" x14ac:dyDescent="0.2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</row>
    <row r="658" spans="1:11" x14ac:dyDescent="0.2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</row>
    <row r="659" spans="1:11" x14ac:dyDescent="0.2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</row>
    <row r="660" spans="1:11" x14ac:dyDescent="0.2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</row>
    <row r="661" spans="1:11" x14ac:dyDescent="0.2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</row>
    <row r="662" spans="1:11" x14ac:dyDescent="0.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</row>
    <row r="663" spans="1:11" x14ac:dyDescent="0.2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</row>
    <row r="664" spans="1:11" x14ac:dyDescent="0.2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</row>
    <row r="665" spans="1:11" x14ac:dyDescent="0.2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</row>
    <row r="666" spans="1:11" x14ac:dyDescent="0.2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</row>
    <row r="667" spans="1:11" x14ac:dyDescent="0.2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</row>
    <row r="668" spans="1:11" x14ac:dyDescent="0.2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</row>
    <row r="669" spans="1:11" x14ac:dyDescent="0.2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</row>
    <row r="670" spans="1:11" x14ac:dyDescent="0.2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</row>
    <row r="671" spans="1:11" x14ac:dyDescent="0.2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</row>
    <row r="672" spans="1:11" x14ac:dyDescent="0.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</row>
    <row r="673" spans="1:11" x14ac:dyDescent="0.2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</row>
    <row r="674" spans="1:11" x14ac:dyDescent="0.2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</row>
    <row r="675" spans="1:11" x14ac:dyDescent="0.2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</row>
    <row r="676" spans="1:11" x14ac:dyDescent="0.2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</row>
    <row r="677" spans="1:11" x14ac:dyDescent="0.2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</row>
    <row r="678" spans="1:11" x14ac:dyDescent="0.2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</row>
    <row r="679" spans="1:11" x14ac:dyDescent="0.2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</row>
    <row r="680" spans="1:11" x14ac:dyDescent="0.2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</row>
    <row r="681" spans="1:11" x14ac:dyDescent="0.2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</row>
    <row r="682" spans="1:11" x14ac:dyDescent="0.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</row>
    <row r="683" spans="1:11" x14ac:dyDescent="0.2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</row>
    <row r="684" spans="1:11" x14ac:dyDescent="0.2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</row>
    <row r="685" spans="1:11" x14ac:dyDescent="0.2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</row>
    <row r="686" spans="1:11" x14ac:dyDescent="0.2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</row>
    <row r="687" spans="1:11" x14ac:dyDescent="0.2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</row>
    <row r="688" spans="1:11" x14ac:dyDescent="0.2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</row>
    <row r="689" spans="1:11" x14ac:dyDescent="0.2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</row>
    <row r="690" spans="1:11" x14ac:dyDescent="0.2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</row>
    <row r="691" spans="1:11" x14ac:dyDescent="0.2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</row>
    <row r="692" spans="1:11" x14ac:dyDescent="0.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</row>
    <row r="693" spans="1:11" x14ac:dyDescent="0.2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</row>
    <row r="694" spans="1:11" x14ac:dyDescent="0.2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</row>
    <row r="695" spans="1:11" x14ac:dyDescent="0.2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</row>
    <row r="696" spans="1:11" x14ac:dyDescent="0.2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</row>
    <row r="697" spans="1:11" x14ac:dyDescent="0.2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</row>
    <row r="698" spans="1:11" x14ac:dyDescent="0.2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</row>
    <row r="699" spans="1:11" x14ac:dyDescent="0.2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</row>
    <row r="700" spans="1:11" x14ac:dyDescent="0.2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</row>
    <row r="701" spans="1:11" x14ac:dyDescent="0.2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</row>
    <row r="702" spans="1:11" x14ac:dyDescent="0.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</row>
    <row r="703" spans="1:11" x14ac:dyDescent="0.2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</row>
    <row r="704" spans="1:11" x14ac:dyDescent="0.2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</row>
    <row r="705" spans="1:11" x14ac:dyDescent="0.2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</row>
    <row r="706" spans="1:11" x14ac:dyDescent="0.2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</row>
    <row r="707" spans="1:11" x14ac:dyDescent="0.2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</row>
    <row r="708" spans="1:11" x14ac:dyDescent="0.2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</row>
    <row r="709" spans="1:11" x14ac:dyDescent="0.2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</row>
    <row r="710" spans="1:11" x14ac:dyDescent="0.2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</row>
    <row r="711" spans="1:11" x14ac:dyDescent="0.2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</row>
    <row r="712" spans="1:11" x14ac:dyDescent="0.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</row>
    <row r="713" spans="1:11" x14ac:dyDescent="0.2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</row>
    <row r="714" spans="1:11" x14ac:dyDescent="0.2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</row>
    <row r="715" spans="1:11" x14ac:dyDescent="0.2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</row>
    <row r="716" spans="1:11" x14ac:dyDescent="0.2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</row>
    <row r="717" spans="1:11" x14ac:dyDescent="0.2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</row>
    <row r="718" spans="1:11" x14ac:dyDescent="0.2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</row>
    <row r="719" spans="1:11" x14ac:dyDescent="0.2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</row>
    <row r="720" spans="1:11" x14ac:dyDescent="0.2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</row>
    <row r="721" spans="1:11" x14ac:dyDescent="0.2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</row>
    <row r="722" spans="1:11" x14ac:dyDescent="0.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</row>
    <row r="723" spans="1:11" x14ac:dyDescent="0.2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</row>
    <row r="724" spans="1:11" x14ac:dyDescent="0.2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</row>
    <row r="725" spans="1:11" x14ac:dyDescent="0.2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</row>
    <row r="726" spans="1:11" x14ac:dyDescent="0.2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</row>
    <row r="727" spans="1:11" x14ac:dyDescent="0.2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</row>
    <row r="728" spans="1:11" x14ac:dyDescent="0.2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</row>
    <row r="729" spans="1:11" x14ac:dyDescent="0.2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</row>
    <row r="730" spans="1:11" x14ac:dyDescent="0.2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</row>
    <row r="731" spans="1:11" x14ac:dyDescent="0.2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</row>
    <row r="732" spans="1:11" x14ac:dyDescent="0.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</row>
    <row r="733" spans="1:11" x14ac:dyDescent="0.2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</row>
    <row r="734" spans="1:11" x14ac:dyDescent="0.2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</row>
    <row r="735" spans="1:11" x14ac:dyDescent="0.2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</row>
    <row r="736" spans="1:11" x14ac:dyDescent="0.2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</row>
    <row r="737" spans="1:11" x14ac:dyDescent="0.2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</row>
    <row r="738" spans="1:11" x14ac:dyDescent="0.2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</row>
    <row r="739" spans="1:11" x14ac:dyDescent="0.2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</row>
    <row r="740" spans="1:11" x14ac:dyDescent="0.2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</row>
    <row r="741" spans="1:11" x14ac:dyDescent="0.2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</row>
    <row r="742" spans="1:11" x14ac:dyDescent="0.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</row>
    <row r="743" spans="1:11" x14ac:dyDescent="0.2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</row>
    <row r="744" spans="1:11" x14ac:dyDescent="0.2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</row>
    <row r="745" spans="1:11" x14ac:dyDescent="0.2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</row>
    <row r="746" spans="1:11" x14ac:dyDescent="0.2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</row>
    <row r="747" spans="1:11" x14ac:dyDescent="0.2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</row>
    <row r="748" spans="1:11" x14ac:dyDescent="0.2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</row>
    <row r="749" spans="1:11" x14ac:dyDescent="0.2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</row>
    <row r="750" spans="1:11" x14ac:dyDescent="0.2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</row>
    <row r="751" spans="1:11" x14ac:dyDescent="0.2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</row>
    <row r="752" spans="1:11" x14ac:dyDescent="0.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</row>
    <row r="753" spans="1:11" x14ac:dyDescent="0.2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</row>
    <row r="754" spans="1:11" x14ac:dyDescent="0.2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</row>
    <row r="755" spans="1:11" x14ac:dyDescent="0.2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</row>
    <row r="756" spans="1:11" x14ac:dyDescent="0.2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</row>
    <row r="757" spans="1:11" x14ac:dyDescent="0.2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</row>
    <row r="758" spans="1:11" x14ac:dyDescent="0.2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</row>
    <row r="759" spans="1:11" x14ac:dyDescent="0.2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</row>
    <row r="760" spans="1:11" x14ac:dyDescent="0.2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</row>
    <row r="761" spans="1:11" x14ac:dyDescent="0.2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</row>
    <row r="762" spans="1:11" x14ac:dyDescent="0.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</row>
    <row r="763" spans="1:11" x14ac:dyDescent="0.2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</row>
    <row r="764" spans="1:11" x14ac:dyDescent="0.2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</row>
    <row r="765" spans="1:11" x14ac:dyDescent="0.2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</row>
    <row r="766" spans="1:11" x14ac:dyDescent="0.2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</row>
    <row r="767" spans="1:11" x14ac:dyDescent="0.2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</row>
    <row r="768" spans="1:11" x14ac:dyDescent="0.2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</row>
    <row r="769" spans="1:11" x14ac:dyDescent="0.2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</row>
    <row r="770" spans="1:11" x14ac:dyDescent="0.2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</row>
    <row r="771" spans="1:11" x14ac:dyDescent="0.2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</row>
    <row r="772" spans="1:11" x14ac:dyDescent="0.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</row>
    <row r="773" spans="1:11" x14ac:dyDescent="0.2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</row>
    <row r="774" spans="1:11" x14ac:dyDescent="0.2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</row>
    <row r="775" spans="1:11" x14ac:dyDescent="0.2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</row>
    <row r="776" spans="1:11" x14ac:dyDescent="0.2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</row>
    <row r="777" spans="1:11" x14ac:dyDescent="0.2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</row>
    <row r="778" spans="1:11" x14ac:dyDescent="0.2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</row>
    <row r="779" spans="1:11" x14ac:dyDescent="0.2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</row>
    <row r="780" spans="1:11" x14ac:dyDescent="0.2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</row>
    <row r="781" spans="1:11" x14ac:dyDescent="0.2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</row>
    <row r="782" spans="1:11" x14ac:dyDescent="0.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</row>
    <row r="783" spans="1:11" x14ac:dyDescent="0.2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</row>
    <row r="784" spans="1:11" x14ac:dyDescent="0.2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</row>
    <row r="785" spans="1:11" x14ac:dyDescent="0.2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</row>
    <row r="786" spans="1:11" x14ac:dyDescent="0.2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</row>
    <row r="787" spans="1:11" x14ac:dyDescent="0.2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</row>
    <row r="788" spans="1:11" x14ac:dyDescent="0.2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</row>
    <row r="789" spans="1:11" x14ac:dyDescent="0.2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</row>
    <row r="790" spans="1:11" x14ac:dyDescent="0.2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</row>
    <row r="791" spans="1:11" x14ac:dyDescent="0.2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</row>
    <row r="792" spans="1:11" x14ac:dyDescent="0.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</row>
    <row r="793" spans="1:11" x14ac:dyDescent="0.2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</row>
    <row r="794" spans="1:11" x14ac:dyDescent="0.2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</row>
    <row r="795" spans="1:11" x14ac:dyDescent="0.2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</row>
    <row r="796" spans="1:11" x14ac:dyDescent="0.2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</row>
    <row r="797" spans="1:11" x14ac:dyDescent="0.2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</row>
    <row r="798" spans="1:11" x14ac:dyDescent="0.2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</row>
    <row r="799" spans="1:11" x14ac:dyDescent="0.2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</row>
    <row r="800" spans="1:11" x14ac:dyDescent="0.2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</row>
    <row r="801" spans="1:11" x14ac:dyDescent="0.2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</row>
    <row r="802" spans="1:11" x14ac:dyDescent="0.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</row>
    <row r="803" spans="1:11" x14ac:dyDescent="0.2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</row>
    <row r="804" spans="1:11" x14ac:dyDescent="0.2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</row>
    <row r="805" spans="1:11" x14ac:dyDescent="0.2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</row>
    <row r="806" spans="1:11" x14ac:dyDescent="0.2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</row>
    <row r="807" spans="1:11" x14ac:dyDescent="0.2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</row>
    <row r="808" spans="1:11" x14ac:dyDescent="0.2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</row>
    <row r="809" spans="1:11" x14ac:dyDescent="0.2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</row>
    <row r="810" spans="1:11" x14ac:dyDescent="0.2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</row>
    <row r="811" spans="1:11" x14ac:dyDescent="0.2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</row>
    <row r="812" spans="1:11" x14ac:dyDescent="0.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</row>
    <row r="813" spans="1:11" x14ac:dyDescent="0.2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</row>
    <row r="814" spans="1:11" x14ac:dyDescent="0.2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</row>
    <row r="815" spans="1:11" x14ac:dyDescent="0.2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</row>
    <row r="816" spans="1:11" x14ac:dyDescent="0.2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</row>
    <row r="817" spans="1:11" x14ac:dyDescent="0.2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</row>
    <row r="818" spans="1:11" x14ac:dyDescent="0.2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</row>
    <row r="819" spans="1:11" x14ac:dyDescent="0.2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</row>
    <row r="820" spans="1:11" x14ac:dyDescent="0.2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</row>
    <row r="821" spans="1:11" x14ac:dyDescent="0.2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</row>
    <row r="822" spans="1:11" x14ac:dyDescent="0.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</row>
    <row r="823" spans="1:11" x14ac:dyDescent="0.2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</row>
    <row r="824" spans="1:11" x14ac:dyDescent="0.2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</row>
    <row r="825" spans="1:11" x14ac:dyDescent="0.2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</row>
    <row r="826" spans="1:11" x14ac:dyDescent="0.2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</row>
    <row r="827" spans="1:11" x14ac:dyDescent="0.2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</row>
    <row r="828" spans="1:11" x14ac:dyDescent="0.2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</row>
    <row r="829" spans="1:11" x14ac:dyDescent="0.2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</row>
    <row r="830" spans="1:11" x14ac:dyDescent="0.2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</row>
    <row r="831" spans="1:11" x14ac:dyDescent="0.2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</row>
    <row r="832" spans="1:11" x14ac:dyDescent="0.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</row>
    <row r="833" spans="1:11" x14ac:dyDescent="0.2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</row>
    <row r="834" spans="1:11" x14ac:dyDescent="0.2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</row>
    <row r="835" spans="1:11" x14ac:dyDescent="0.2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</row>
    <row r="836" spans="1:11" x14ac:dyDescent="0.2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</row>
    <row r="837" spans="1:11" x14ac:dyDescent="0.2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</row>
    <row r="838" spans="1:11" x14ac:dyDescent="0.2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</row>
    <row r="839" spans="1:11" x14ac:dyDescent="0.2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</row>
    <row r="840" spans="1:11" x14ac:dyDescent="0.2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</row>
    <row r="841" spans="1:11" x14ac:dyDescent="0.2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</row>
    <row r="842" spans="1:11" x14ac:dyDescent="0.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</row>
    <row r="843" spans="1:11" x14ac:dyDescent="0.2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</row>
    <row r="844" spans="1:11" x14ac:dyDescent="0.2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</row>
    <row r="845" spans="1:11" x14ac:dyDescent="0.2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</row>
    <row r="846" spans="1:11" x14ac:dyDescent="0.2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</row>
    <row r="847" spans="1:11" x14ac:dyDescent="0.2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</row>
    <row r="848" spans="1:11" x14ac:dyDescent="0.2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</row>
    <row r="849" spans="1:11" x14ac:dyDescent="0.2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</row>
    <row r="850" spans="1:11" x14ac:dyDescent="0.2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</row>
    <row r="851" spans="1:11" x14ac:dyDescent="0.2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</row>
    <row r="852" spans="1:11" x14ac:dyDescent="0.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</row>
    <row r="853" spans="1:11" x14ac:dyDescent="0.2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</row>
    <row r="854" spans="1:11" x14ac:dyDescent="0.2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</row>
    <row r="855" spans="1:11" x14ac:dyDescent="0.2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</row>
    <row r="856" spans="1:11" x14ac:dyDescent="0.2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</row>
    <row r="857" spans="1:11" x14ac:dyDescent="0.2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</row>
    <row r="858" spans="1:11" x14ac:dyDescent="0.2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</row>
    <row r="859" spans="1:11" x14ac:dyDescent="0.2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</row>
    <row r="860" spans="1:11" x14ac:dyDescent="0.2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</row>
    <row r="861" spans="1:11" x14ac:dyDescent="0.2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</row>
    <row r="862" spans="1:11" x14ac:dyDescent="0.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</row>
    <row r="863" spans="1:11" x14ac:dyDescent="0.2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</row>
    <row r="864" spans="1:11" x14ac:dyDescent="0.2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</row>
    <row r="865" spans="1:11" x14ac:dyDescent="0.2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</row>
    <row r="866" spans="1:11" x14ac:dyDescent="0.2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</row>
    <row r="867" spans="1:11" x14ac:dyDescent="0.2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</row>
    <row r="868" spans="1:11" x14ac:dyDescent="0.2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</row>
    <row r="869" spans="1:11" x14ac:dyDescent="0.2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</row>
    <row r="870" spans="1:11" x14ac:dyDescent="0.2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</row>
    <row r="871" spans="1:11" x14ac:dyDescent="0.2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</row>
    <row r="872" spans="1:11" x14ac:dyDescent="0.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</row>
    <row r="873" spans="1:11" x14ac:dyDescent="0.2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</row>
    <row r="874" spans="1:11" x14ac:dyDescent="0.2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</row>
    <row r="875" spans="1:11" x14ac:dyDescent="0.2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</row>
    <row r="876" spans="1:11" x14ac:dyDescent="0.2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</row>
    <row r="877" spans="1:11" x14ac:dyDescent="0.2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</row>
    <row r="878" spans="1:11" x14ac:dyDescent="0.2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</row>
    <row r="879" spans="1:11" x14ac:dyDescent="0.2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</row>
    <row r="880" spans="1:11" x14ac:dyDescent="0.2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</row>
    <row r="881" spans="1:11" x14ac:dyDescent="0.2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</row>
    <row r="882" spans="1:11" x14ac:dyDescent="0.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</row>
    <row r="883" spans="1:11" x14ac:dyDescent="0.2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</row>
    <row r="884" spans="1:11" x14ac:dyDescent="0.2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</row>
    <row r="885" spans="1:11" x14ac:dyDescent="0.2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</row>
    <row r="886" spans="1:11" x14ac:dyDescent="0.2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</row>
    <row r="887" spans="1:11" x14ac:dyDescent="0.2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</row>
    <row r="888" spans="1:11" x14ac:dyDescent="0.2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</row>
    <row r="889" spans="1:11" x14ac:dyDescent="0.2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</row>
    <row r="890" spans="1:11" x14ac:dyDescent="0.2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</row>
    <row r="891" spans="1:11" x14ac:dyDescent="0.2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</row>
    <row r="892" spans="1:11" x14ac:dyDescent="0.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</row>
    <row r="893" spans="1:11" x14ac:dyDescent="0.2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</row>
    <row r="894" spans="1:11" x14ac:dyDescent="0.2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</row>
    <row r="895" spans="1:11" x14ac:dyDescent="0.2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</row>
    <row r="896" spans="1:11" x14ac:dyDescent="0.2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</row>
    <row r="897" spans="1:11" x14ac:dyDescent="0.2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</row>
    <row r="898" spans="1:11" x14ac:dyDescent="0.2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</row>
    <row r="899" spans="1:11" x14ac:dyDescent="0.2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</row>
    <row r="900" spans="1:11" x14ac:dyDescent="0.2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</row>
    <row r="901" spans="1:11" x14ac:dyDescent="0.2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</row>
    <row r="902" spans="1:11" x14ac:dyDescent="0.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</row>
    <row r="903" spans="1:11" x14ac:dyDescent="0.2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</row>
    <row r="904" spans="1:11" x14ac:dyDescent="0.2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</row>
    <row r="905" spans="1:11" x14ac:dyDescent="0.2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</row>
    <row r="906" spans="1:11" x14ac:dyDescent="0.2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</row>
    <row r="907" spans="1:11" x14ac:dyDescent="0.2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</row>
    <row r="908" spans="1:11" x14ac:dyDescent="0.2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</row>
    <row r="909" spans="1:11" x14ac:dyDescent="0.2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</row>
    <row r="910" spans="1:11" x14ac:dyDescent="0.2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</row>
    <row r="911" spans="1:11" x14ac:dyDescent="0.2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</row>
    <row r="912" spans="1:11" x14ac:dyDescent="0.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</row>
    <row r="913" spans="1:11" x14ac:dyDescent="0.2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</row>
    <row r="914" spans="1:11" x14ac:dyDescent="0.2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</row>
    <row r="915" spans="1:11" x14ac:dyDescent="0.2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</row>
    <row r="916" spans="1:11" x14ac:dyDescent="0.2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</row>
    <row r="917" spans="1:11" x14ac:dyDescent="0.2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</row>
    <row r="918" spans="1:11" x14ac:dyDescent="0.2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</row>
    <row r="919" spans="1:11" x14ac:dyDescent="0.2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</row>
    <row r="920" spans="1:11" x14ac:dyDescent="0.2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</row>
    <row r="921" spans="1:11" x14ac:dyDescent="0.2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</row>
    <row r="922" spans="1:11" x14ac:dyDescent="0.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</row>
    <row r="923" spans="1:11" x14ac:dyDescent="0.2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</row>
    <row r="924" spans="1:11" x14ac:dyDescent="0.2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</row>
    <row r="925" spans="1:11" x14ac:dyDescent="0.2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</row>
    <row r="926" spans="1:11" x14ac:dyDescent="0.2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</row>
    <row r="927" spans="1:11" x14ac:dyDescent="0.2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</row>
    <row r="928" spans="1:11" x14ac:dyDescent="0.2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</row>
    <row r="929" spans="1:11" x14ac:dyDescent="0.2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</row>
    <row r="930" spans="1:11" x14ac:dyDescent="0.2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</row>
    <row r="931" spans="1:11" x14ac:dyDescent="0.2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</row>
    <row r="932" spans="1:11" x14ac:dyDescent="0.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</row>
    <row r="933" spans="1:11" x14ac:dyDescent="0.2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</row>
    <row r="934" spans="1:11" x14ac:dyDescent="0.2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</row>
    <row r="935" spans="1:11" x14ac:dyDescent="0.2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</row>
    <row r="936" spans="1:11" x14ac:dyDescent="0.2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</row>
    <row r="937" spans="1:11" x14ac:dyDescent="0.2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</row>
    <row r="938" spans="1:11" x14ac:dyDescent="0.2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</row>
    <row r="939" spans="1:11" x14ac:dyDescent="0.2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</row>
    <row r="940" spans="1:11" x14ac:dyDescent="0.2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</row>
    <row r="941" spans="1:11" x14ac:dyDescent="0.2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</row>
    <row r="942" spans="1:11" x14ac:dyDescent="0.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</row>
    <row r="943" spans="1:11" x14ac:dyDescent="0.2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</row>
    <row r="944" spans="1:11" x14ac:dyDescent="0.2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</row>
    <row r="945" spans="1:11" x14ac:dyDescent="0.2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</row>
    <row r="946" spans="1:11" x14ac:dyDescent="0.2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</row>
    <row r="947" spans="1:11" x14ac:dyDescent="0.2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</row>
    <row r="948" spans="1:11" x14ac:dyDescent="0.2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</row>
    <row r="949" spans="1:11" x14ac:dyDescent="0.2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</row>
    <row r="950" spans="1:11" x14ac:dyDescent="0.2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</row>
    <row r="951" spans="1:11" x14ac:dyDescent="0.2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</row>
    <row r="952" spans="1:11" x14ac:dyDescent="0.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</row>
    <row r="953" spans="1:11" x14ac:dyDescent="0.2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</row>
    <row r="954" spans="1:11" x14ac:dyDescent="0.2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</row>
    <row r="955" spans="1:11" x14ac:dyDescent="0.2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</row>
    <row r="956" spans="1:11" x14ac:dyDescent="0.2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</row>
    <row r="957" spans="1:11" x14ac:dyDescent="0.2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</row>
    <row r="958" spans="1:11" x14ac:dyDescent="0.2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</row>
    <row r="959" spans="1:11" x14ac:dyDescent="0.2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</row>
    <row r="960" spans="1:11" x14ac:dyDescent="0.2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</row>
    <row r="961" spans="1:11" x14ac:dyDescent="0.2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</row>
    <row r="962" spans="1:11" x14ac:dyDescent="0.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</row>
    <row r="963" spans="1:11" x14ac:dyDescent="0.2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</row>
    <row r="964" spans="1:11" x14ac:dyDescent="0.2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</row>
    <row r="965" spans="1:11" x14ac:dyDescent="0.2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</row>
    <row r="966" spans="1:11" x14ac:dyDescent="0.2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</row>
    <row r="967" spans="1:11" x14ac:dyDescent="0.2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</row>
    <row r="968" spans="1:11" x14ac:dyDescent="0.2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</row>
    <row r="969" spans="1:11" x14ac:dyDescent="0.2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</row>
    <row r="970" spans="1:11" x14ac:dyDescent="0.2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</row>
    <row r="971" spans="1:11" x14ac:dyDescent="0.2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</row>
    <row r="972" spans="1:11" x14ac:dyDescent="0.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</row>
    <row r="973" spans="1:11" x14ac:dyDescent="0.2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</row>
    <row r="974" spans="1:11" x14ac:dyDescent="0.2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</row>
    <row r="975" spans="1:11" x14ac:dyDescent="0.2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</row>
    <row r="976" spans="1:11" x14ac:dyDescent="0.2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</row>
    <row r="977" spans="1:11" x14ac:dyDescent="0.2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</row>
    <row r="978" spans="1:11" x14ac:dyDescent="0.2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</row>
    <row r="979" spans="1:11" x14ac:dyDescent="0.2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</row>
    <row r="980" spans="1:11" x14ac:dyDescent="0.2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</row>
    <row r="981" spans="1:11" x14ac:dyDescent="0.2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</row>
    <row r="982" spans="1:11" x14ac:dyDescent="0.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</row>
    <row r="983" spans="1:11" x14ac:dyDescent="0.2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</row>
    <row r="984" spans="1:11" x14ac:dyDescent="0.2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</row>
    <row r="985" spans="1:11" x14ac:dyDescent="0.2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</row>
    <row r="986" spans="1:11" x14ac:dyDescent="0.2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</row>
    <row r="987" spans="1:11" x14ac:dyDescent="0.2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</row>
    <row r="988" spans="1:11" x14ac:dyDescent="0.2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802CD-BFD1-4AD0-BBCC-DF3F8702C671}">
  <sheetPr>
    <tabColor rgb="FF00B050"/>
  </sheetPr>
  <dimension ref="A1:L51"/>
  <sheetViews>
    <sheetView zoomScaleNormal="100" workbookViewId="0">
      <selection activeCell="C2" sqref="C2:C13"/>
    </sheetView>
  </sheetViews>
  <sheetFormatPr baseColWidth="10" defaultColWidth="8.83203125" defaultRowHeight="15" x14ac:dyDescent="0.2"/>
  <cols>
    <col min="2" max="2" width="19.83203125" customWidth="1"/>
    <col min="4" max="4" width="50.33203125" bestFit="1" customWidth="1"/>
    <col min="9" max="9" width="19.6640625" bestFit="1" customWidth="1"/>
    <col min="10" max="10" width="18.5" bestFit="1" customWidth="1"/>
  </cols>
  <sheetData>
    <row r="1" spans="1:12" x14ac:dyDescent="0.2">
      <c r="A1" s="15" t="s">
        <v>24</v>
      </c>
      <c r="B1" s="15" t="s">
        <v>25</v>
      </c>
      <c r="C1" s="15" t="s">
        <v>26</v>
      </c>
      <c r="D1" s="16" t="s">
        <v>27</v>
      </c>
    </row>
    <row r="2" spans="1:12" x14ac:dyDescent="0.2">
      <c r="A2" s="17">
        <v>0</v>
      </c>
      <c r="B2" s="18" t="s">
        <v>28</v>
      </c>
      <c r="C2" s="19">
        <v>230</v>
      </c>
      <c r="D2" t="s">
        <v>29</v>
      </c>
    </row>
    <row r="3" spans="1:12" x14ac:dyDescent="0.2">
      <c r="A3" s="17">
        <v>1</v>
      </c>
      <c r="B3" s="18" t="s">
        <v>30</v>
      </c>
      <c r="C3" s="19">
        <v>230</v>
      </c>
      <c r="D3" t="s">
        <v>31</v>
      </c>
    </row>
    <row r="4" spans="1:12" x14ac:dyDescent="0.2">
      <c r="A4" s="17">
        <v>2</v>
      </c>
      <c r="B4" s="18" t="s">
        <v>33</v>
      </c>
      <c r="C4" s="19">
        <v>230</v>
      </c>
      <c r="D4" t="s">
        <v>34</v>
      </c>
    </row>
    <row r="5" spans="1:12" x14ac:dyDescent="0.2">
      <c r="A5" s="17">
        <v>3</v>
      </c>
      <c r="B5" s="18" t="s">
        <v>37</v>
      </c>
      <c r="C5" s="19">
        <v>230</v>
      </c>
      <c r="D5" t="s">
        <v>38</v>
      </c>
    </row>
    <row r="6" spans="1:12" x14ac:dyDescent="0.2">
      <c r="A6" s="17">
        <v>4</v>
      </c>
      <c r="B6" s="20" t="s">
        <v>35</v>
      </c>
      <c r="C6" s="19">
        <v>230</v>
      </c>
      <c r="D6" t="s">
        <v>36</v>
      </c>
    </row>
    <row r="7" spans="1:12" x14ac:dyDescent="0.2">
      <c r="A7" s="17">
        <v>5</v>
      </c>
      <c r="B7" s="20" t="s">
        <v>40</v>
      </c>
      <c r="C7" s="19">
        <v>230</v>
      </c>
      <c r="D7" t="s">
        <v>32</v>
      </c>
      <c r="L7" s="21"/>
    </row>
    <row r="8" spans="1:12" x14ac:dyDescent="0.2">
      <c r="A8" s="17">
        <v>6</v>
      </c>
      <c r="B8" s="20" t="s">
        <v>41</v>
      </c>
      <c r="C8" s="19">
        <v>115</v>
      </c>
      <c r="D8" t="s">
        <v>42</v>
      </c>
      <c r="L8" s="22"/>
    </row>
    <row r="9" spans="1:12" x14ac:dyDescent="0.2">
      <c r="A9" s="17">
        <v>7</v>
      </c>
      <c r="B9" s="20" t="s">
        <v>45</v>
      </c>
      <c r="C9" s="19">
        <v>230</v>
      </c>
      <c r="D9" t="s">
        <v>39</v>
      </c>
      <c r="L9" s="23"/>
    </row>
    <row r="10" spans="1:12" x14ac:dyDescent="0.2">
      <c r="A10" s="17">
        <v>8</v>
      </c>
      <c r="B10" s="20" t="s">
        <v>43</v>
      </c>
      <c r="C10" s="19">
        <v>230</v>
      </c>
      <c r="D10" t="s">
        <v>44</v>
      </c>
      <c r="L10" s="23"/>
    </row>
    <row r="11" spans="1:12" x14ac:dyDescent="0.2">
      <c r="A11" s="17">
        <v>9</v>
      </c>
      <c r="B11" s="20" t="s">
        <v>69</v>
      </c>
      <c r="C11" s="17">
        <v>115</v>
      </c>
      <c r="D11" t="s">
        <v>29</v>
      </c>
    </row>
    <row r="12" spans="1:12" x14ac:dyDescent="0.2">
      <c r="A12" s="17">
        <v>10</v>
      </c>
      <c r="B12" s="20" t="s">
        <v>70</v>
      </c>
      <c r="C12" s="17">
        <v>115</v>
      </c>
      <c r="D12" t="s">
        <v>34</v>
      </c>
    </row>
    <row r="13" spans="1:12" x14ac:dyDescent="0.2">
      <c r="A13" s="17">
        <v>11</v>
      </c>
      <c r="B13" s="20" t="s">
        <v>71</v>
      </c>
      <c r="C13" s="17">
        <v>115</v>
      </c>
      <c r="D13" t="s">
        <v>38</v>
      </c>
    </row>
    <row r="14" spans="1:12" x14ac:dyDescent="0.2">
      <c r="A14" s="17">
        <v>12</v>
      </c>
      <c r="B14" s="17" t="s">
        <v>72</v>
      </c>
      <c r="C14" s="17">
        <v>230</v>
      </c>
      <c r="D14" t="s">
        <v>44</v>
      </c>
      <c r="L14" s="23"/>
    </row>
    <row r="15" spans="1:12" x14ac:dyDescent="0.2">
      <c r="A15" s="17">
        <v>13</v>
      </c>
      <c r="B15" s="17" t="s">
        <v>73</v>
      </c>
      <c r="C15" s="17">
        <v>115</v>
      </c>
      <c r="D15" t="s">
        <v>36</v>
      </c>
      <c r="L15" s="23"/>
    </row>
    <row r="16" spans="1:12" x14ac:dyDescent="0.2">
      <c r="A16" s="17">
        <v>14</v>
      </c>
      <c r="B16" s="17" t="s">
        <v>74</v>
      </c>
      <c r="C16" s="17">
        <v>115</v>
      </c>
      <c r="D16" t="s">
        <v>39</v>
      </c>
    </row>
    <row r="18" spans="9:12" x14ac:dyDescent="0.2">
      <c r="I18" s="24"/>
    </row>
    <row r="19" spans="9:12" x14ac:dyDescent="0.2">
      <c r="L19" s="21"/>
    </row>
    <row r="20" spans="9:12" x14ac:dyDescent="0.2">
      <c r="L20" s="22"/>
    </row>
    <row r="21" spans="9:12" x14ac:dyDescent="0.2">
      <c r="L21" s="23"/>
    </row>
    <row r="22" spans="9:12" x14ac:dyDescent="0.2">
      <c r="I22" s="24"/>
      <c r="L22" s="23"/>
    </row>
    <row r="26" spans="9:12" x14ac:dyDescent="0.2">
      <c r="L26" s="21"/>
    </row>
    <row r="27" spans="9:12" x14ac:dyDescent="0.2">
      <c r="L27" s="22"/>
    </row>
    <row r="28" spans="9:12" x14ac:dyDescent="0.2">
      <c r="L28" s="23"/>
    </row>
    <row r="29" spans="9:12" x14ac:dyDescent="0.2">
      <c r="L29" s="23"/>
    </row>
    <row r="30" spans="9:12" x14ac:dyDescent="0.2">
      <c r="L30" s="21"/>
    </row>
    <row r="31" spans="9:12" x14ac:dyDescent="0.2">
      <c r="L31" s="22"/>
    </row>
    <row r="32" spans="9:12" x14ac:dyDescent="0.2">
      <c r="L32" s="23"/>
    </row>
    <row r="33" spans="12:12" x14ac:dyDescent="0.2">
      <c r="L33" s="23"/>
    </row>
    <row r="37" spans="12:12" x14ac:dyDescent="0.2">
      <c r="L37" s="21"/>
    </row>
    <row r="38" spans="12:12" x14ac:dyDescent="0.2">
      <c r="L38" s="22"/>
    </row>
    <row r="39" spans="12:12" x14ac:dyDescent="0.2">
      <c r="L39" s="23"/>
    </row>
    <row r="40" spans="12:12" x14ac:dyDescent="0.2">
      <c r="L40" s="23"/>
    </row>
    <row r="41" spans="12:12" x14ac:dyDescent="0.2">
      <c r="L41" s="21"/>
    </row>
    <row r="42" spans="12:12" x14ac:dyDescent="0.2">
      <c r="L42" s="22"/>
    </row>
    <row r="43" spans="12:12" x14ac:dyDescent="0.2">
      <c r="L43" s="23"/>
    </row>
    <row r="44" spans="12:12" x14ac:dyDescent="0.2">
      <c r="L44" s="23"/>
    </row>
    <row r="48" spans="12:12" x14ac:dyDescent="0.2">
      <c r="L48" s="21"/>
    </row>
    <row r="49" spans="12:12" x14ac:dyDescent="0.2">
      <c r="L49" s="22"/>
    </row>
    <row r="50" spans="12:12" x14ac:dyDescent="0.2">
      <c r="L50" s="23"/>
    </row>
    <row r="51" spans="12:12" x14ac:dyDescent="0.2">
      <c r="L51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333A6-8C6C-4E6A-9CC1-33E06297A556}">
  <sheetPr>
    <tabColor rgb="FF00B050"/>
  </sheetPr>
  <dimension ref="A1:W21"/>
  <sheetViews>
    <sheetView workbookViewId="0">
      <selection activeCell="X16" sqref="X16"/>
    </sheetView>
  </sheetViews>
  <sheetFormatPr baseColWidth="10" defaultColWidth="8.83203125" defaultRowHeight="15" x14ac:dyDescent="0.2"/>
  <cols>
    <col min="1" max="1" width="24.5" bestFit="1" customWidth="1"/>
    <col min="2" max="2" width="27.5" bestFit="1" customWidth="1"/>
    <col min="3" max="3" width="25.83203125" bestFit="1" customWidth="1"/>
    <col min="4" max="4" width="24" bestFit="1" customWidth="1"/>
    <col min="5" max="5" width="32.1640625" bestFit="1" customWidth="1"/>
    <col min="6" max="6" width="27.83203125" bestFit="1" customWidth="1"/>
    <col min="7" max="7" width="26.5" bestFit="1" customWidth="1"/>
    <col min="8" max="8" width="28.5" bestFit="1" customWidth="1"/>
    <col min="9" max="9" width="25.83203125" bestFit="1" customWidth="1"/>
  </cols>
  <sheetData>
    <row r="1" spans="1:23" x14ac:dyDescent="0.2">
      <c r="A1" s="12" t="s">
        <v>46</v>
      </c>
      <c r="B1" s="12" t="s">
        <v>25</v>
      </c>
      <c r="C1" s="12" t="s">
        <v>24</v>
      </c>
      <c r="D1" s="12" t="s">
        <v>80</v>
      </c>
      <c r="E1" s="16" t="s">
        <v>81</v>
      </c>
      <c r="F1" s="12" t="s">
        <v>82</v>
      </c>
      <c r="G1" s="16" t="s">
        <v>83</v>
      </c>
      <c r="H1" s="12" t="s">
        <v>84</v>
      </c>
      <c r="I1" s="16" t="s">
        <v>85</v>
      </c>
      <c r="J1" s="12" t="s">
        <v>86</v>
      </c>
      <c r="K1" s="16" t="s">
        <v>87</v>
      </c>
      <c r="L1" s="12" t="s">
        <v>88</v>
      </c>
      <c r="M1" s="16" t="s">
        <v>89</v>
      </c>
      <c r="N1" s="12" t="s">
        <v>90</v>
      </c>
      <c r="O1" s="16" t="s">
        <v>91</v>
      </c>
      <c r="P1" s="12" t="s">
        <v>92</v>
      </c>
      <c r="Q1" s="16" t="s">
        <v>93</v>
      </c>
      <c r="R1" s="12" t="s">
        <v>94</v>
      </c>
      <c r="S1" s="16" t="s">
        <v>95</v>
      </c>
      <c r="T1" s="12" t="s">
        <v>96</v>
      </c>
      <c r="U1" s="16" t="s">
        <v>97</v>
      </c>
      <c r="V1" s="12" t="s">
        <v>98</v>
      </c>
      <c r="W1" s="16" t="s">
        <v>99</v>
      </c>
    </row>
    <row r="2" spans="1:23" x14ac:dyDescent="0.2">
      <c r="A2">
        <v>0</v>
      </c>
      <c r="B2" s="18" t="s">
        <v>28</v>
      </c>
      <c r="C2">
        <v>0</v>
      </c>
      <c r="D2" s="47">
        <v>3769.3756819999999</v>
      </c>
      <c r="E2" s="43">
        <v>3631.3716490000002</v>
      </c>
      <c r="F2">
        <v>3493.367616</v>
      </c>
      <c r="G2">
        <v>3355.3635829999998</v>
      </c>
      <c r="H2">
        <v>3217.359551</v>
      </c>
      <c r="I2">
        <v>3079.3555179999998</v>
      </c>
      <c r="J2">
        <v>2941.3514850000001</v>
      </c>
      <c r="K2">
        <v>2803.347452</v>
      </c>
      <c r="L2">
        <v>2665.3434189999998</v>
      </c>
      <c r="M2">
        <v>2527.3389999999999</v>
      </c>
      <c r="N2">
        <v>2389.335</v>
      </c>
      <c r="O2">
        <v>2251.3310000000001</v>
      </c>
      <c r="P2">
        <v>2113.3270000000002</v>
      </c>
      <c r="Q2">
        <v>1975.3230000000001</v>
      </c>
      <c r="R2">
        <v>1837.319</v>
      </c>
      <c r="S2">
        <v>1699.3150000000001</v>
      </c>
      <c r="T2">
        <v>1561.3109999999999</v>
      </c>
      <c r="U2">
        <v>1423.307</v>
      </c>
      <c r="V2">
        <v>1285.3030000000001</v>
      </c>
      <c r="W2">
        <v>1147.299</v>
      </c>
    </row>
    <row r="3" spans="1:23" x14ac:dyDescent="0.2">
      <c r="A3">
        <v>1</v>
      </c>
      <c r="B3" s="18" t="s">
        <v>30</v>
      </c>
      <c r="C3">
        <v>1</v>
      </c>
      <c r="D3" s="47">
        <v>24.047999999999998</v>
      </c>
      <c r="E3" s="43">
        <v>22.9956</v>
      </c>
      <c r="F3">
        <v>21.943200000000001</v>
      </c>
      <c r="G3">
        <v>20.890799999999999</v>
      </c>
      <c r="H3">
        <v>19.8384</v>
      </c>
      <c r="I3">
        <v>18.786000000000001</v>
      </c>
      <c r="J3">
        <v>17.733599999999999</v>
      </c>
      <c r="K3">
        <v>16.6812</v>
      </c>
      <c r="L3">
        <v>15.6288</v>
      </c>
      <c r="M3">
        <v>14.5764</v>
      </c>
      <c r="N3">
        <v>13.523999999999999</v>
      </c>
      <c r="O3">
        <v>12.4716</v>
      </c>
      <c r="P3">
        <v>11.4192</v>
      </c>
      <c r="Q3">
        <v>10.3668</v>
      </c>
      <c r="R3">
        <v>9.3143999999999991</v>
      </c>
      <c r="S3">
        <v>8.2620000000000005</v>
      </c>
      <c r="T3">
        <v>7.2096</v>
      </c>
      <c r="U3">
        <v>6.1571999999999996</v>
      </c>
      <c r="V3">
        <v>5.1048</v>
      </c>
      <c r="W3">
        <v>4.0523999999999996</v>
      </c>
    </row>
    <row r="4" spans="1:23" x14ac:dyDescent="0.2">
      <c r="A4">
        <v>2</v>
      </c>
      <c r="B4" s="18" t="s">
        <v>33</v>
      </c>
      <c r="C4">
        <v>2</v>
      </c>
      <c r="D4" s="47">
        <v>170</v>
      </c>
      <c r="E4" s="43">
        <v>170</v>
      </c>
      <c r="F4">
        <v>170</v>
      </c>
      <c r="G4">
        <v>170</v>
      </c>
      <c r="H4">
        <v>170</v>
      </c>
      <c r="I4">
        <v>170</v>
      </c>
      <c r="J4">
        <v>170</v>
      </c>
      <c r="K4">
        <v>170</v>
      </c>
      <c r="L4">
        <v>170</v>
      </c>
      <c r="M4">
        <v>170</v>
      </c>
      <c r="N4">
        <v>170</v>
      </c>
      <c r="O4">
        <v>170</v>
      </c>
      <c r="P4">
        <v>170</v>
      </c>
      <c r="Q4">
        <v>170</v>
      </c>
      <c r="R4">
        <v>170</v>
      </c>
      <c r="S4">
        <v>170</v>
      </c>
      <c r="T4">
        <v>170</v>
      </c>
      <c r="U4">
        <v>170</v>
      </c>
      <c r="V4">
        <v>170</v>
      </c>
      <c r="W4">
        <v>170</v>
      </c>
    </row>
    <row r="5" spans="1:23" x14ac:dyDescent="0.2">
      <c r="A5">
        <v>3</v>
      </c>
      <c r="B5" s="18" t="s">
        <v>37</v>
      </c>
      <c r="C5">
        <v>3</v>
      </c>
      <c r="D5" s="47">
        <v>729.27499999999998</v>
      </c>
      <c r="E5" s="43">
        <v>717.31124999999997</v>
      </c>
      <c r="F5">
        <v>705.34749999999997</v>
      </c>
      <c r="G5">
        <v>693.38374999999996</v>
      </c>
      <c r="H5">
        <v>681.42</v>
      </c>
      <c r="I5">
        <v>669.45624999999995</v>
      </c>
      <c r="J5">
        <v>657.49249999999995</v>
      </c>
      <c r="K5">
        <v>645.52874999999995</v>
      </c>
      <c r="L5">
        <v>633.56500000000005</v>
      </c>
      <c r="M5">
        <v>621.60130000000004</v>
      </c>
      <c r="N5">
        <v>609.63750000000005</v>
      </c>
      <c r="O5">
        <v>597.67380000000003</v>
      </c>
      <c r="P5">
        <v>585.71</v>
      </c>
      <c r="Q5">
        <v>573.74630000000002</v>
      </c>
      <c r="R5">
        <v>561.78250000000003</v>
      </c>
      <c r="S5">
        <v>549.81880000000001</v>
      </c>
      <c r="T5">
        <v>537.85500000000002</v>
      </c>
      <c r="U5">
        <v>525.8913</v>
      </c>
      <c r="V5">
        <v>513.92750000000001</v>
      </c>
      <c r="W5">
        <v>501.96379999999999</v>
      </c>
    </row>
    <row r="6" spans="1:23" x14ac:dyDescent="0.2">
      <c r="A6">
        <v>4</v>
      </c>
      <c r="B6" s="37" t="s">
        <v>35</v>
      </c>
      <c r="C6">
        <v>4</v>
      </c>
      <c r="D6" s="47">
        <v>4240.0821999999998</v>
      </c>
      <c r="E6" s="28">
        <v>4072.3229000000001</v>
      </c>
      <c r="F6">
        <v>3904.5636</v>
      </c>
      <c r="G6">
        <v>3736.8042999999998</v>
      </c>
      <c r="H6">
        <v>3569.0450000000001</v>
      </c>
      <c r="I6">
        <v>3401.2856999999999</v>
      </c>
      <c r="J6">
        <v>3233.5264000000002</v>
      </c>
      <c r="K6">
        <v>3065.7671</v>
      </c>
      <c r="L6">
        <v>2898.0077999999999</v>
      </c>
      <c r="M6">
        <v>2730.2489999999998</v>
      </c>
      <c r="N6">
        <v>2562.489</v>
      </c>
      <c r="O6">
        <v>2394.73</v>
      </c>
      <c r="P6">
        <v>2226.971</v>
      </c>
      <c r="Q6">
        <v>2059.2109999999998</v>
      </c>
      <c r="R6">
        <v>1891.452</v>
      </c>
      <c r="S6">
        <v>1723.693</v>
      </c>
      <c r="T6">
        <v>1555.933</v>
      </c>
      <c r="U6">
        <v>1388.174</v>
      </c>
      <c r="V6">
        <v>1220.415</v>
      </c>
      <c r="W6">
        <v>1052.6559999999999</v>
      </c>
    </row>
    <row r="7" spans="1:23" x14ac:dyDescent="0.2">
      <c r="A7">
        <v>5</v>
      </c>
      <c r="B7" s="37" t="s">
        <v>40</v>
      </c>
      <c r="C7">
        <v>5</v>
      </c>
      <c r="D7" s="47">
        <v>4249.098</v>
      </c>
      <c r="E7" s="28">
        <v>4112.7430999999997</v>
      </c>
      <c r="F7">
        <v>3976.3881999999999</v>
      </c>
      <c r="G7">
        <v>3840.0333000000001</v>
      </c>
      <c r="H7">
        <v>3703.6783999999998</v>
      </c>
      <c r="I7">
        <v>3567.3235</v>
      </c>
      <c r="J7">
        <v>3430.9686000000002</v>
      </c>
      <c r="K7">
        <v>3294.6136999999999</v>
      </c>
      <c r="L7">
        <v>3158.2588000000001</v>
      </c>
      <c r="M7">
        <v>3021.904</v>
      </c>
      <c r="N7">
        <v>2885.549</v>
      </c>
      <c r="O7">
        <v>2749.194</v>
      </c>
      <c r="P7">
        <v>2612.8389999999999</v>
      </c>
      <c r="Q7">
        <v>2476.4839999999999</v>
      </c>
      <c r="R7">
        <v>2340.1289999999999</v>
      </c>
      <c r="S7">
        <v>2203.7750000000001</v>
      </c>
      <c r="T7">
        <v>2067.42</v>
      </c>
      <c r="U7">
        <v>1931.0650000000001</v>
      </c>
      <c r="V7">
        <v>1794.71</v>
      </c>
      <c r="W7">
        <v>1658.355</v>
      </c>
    </row>
    <row r="8" spans="1:23" x14ac:dyDescent="0.2">
      <c r="A8">
        <v>6</v>
      </c>
      <c r="B8" s="37" t="s">
        <v>41</v>
      </c>
      <c r="C8">
        <v>6</v>
      </c>
      <c r="D8" s="47">
        <v>1197.182912</v>
      </c>
      <c r="E8" s="28">
        <v>1160.7884120000001</v>
      </c>
      <c r="F8">
        <v>1124.393912</v>
      </c>
      <c r="G8">
        <v>1087.9994119999999</v>
      </c>
      <c r="H8">
        <v>1051.604912</v>
      </c>
      <c r="I8">
        <v>1015.210412</v>
      </c>
      <c r="J8">
        <v>978.81591219999996</v>
      </c>
      <c r="K8">
        <v>942.42141219999996</v>
      </c>
      <c r="L8">
        <v>906.02691219999997</v>
      </c>
      <c r="M8">
        <v>869.63239999999996</v>
      </c>
      <c r="N8">
        <v>833.23789999999997</v>
      </c>
      <c r="O8">
        <v>796.84339999999997</v>
      </c>
      <c r="P8">
        <v>760.44889999999998</v>
      </c>
      <c r="Q8">
        <v>724.05439999999999</v>
      </c>
      <c r="R8">
        <v>687.65989999999999</v>
      </c>
      <c r="S8">
        <v>651.2654</v>
      </c>
      <c r="T8">
        <v>614.87090000000001</v>
      </c>
      <c r="U8">
        <v>578.47640000000001</v>
      </c>
      <c r="V8">
        <v>542.08190000000002</v>
      </c>
      <c r="W8">
        <v>505.68740000000003</v>
      </c>
    </row>
    <row r="9" spans="1:23" x14ac:dyDescent="0.2">
      <c r="A9">
        <v>7</v>
      </c>
      <c r="B9" s="37" t="s">
        <v>45</v>
      </c>
      <c r="C9">
        <v>7</v>
      </c>
      <c r="D9" s="47">
        <v>682.78240100000005</v>
      </c>
      <c r="E9" s="28">
        <v>675.28240100000005</v>
      </c>
      <c r="F9">
        <v>667.78240100000005</v>
      </c>
      <c r="G9">
        <v>660.28240100000005</v>
      </c>
      <c r="H9">
        <v>652.78240100000005</v>
      </c>
      <c r="I9">
        <v>645.28240100000005</v>
      </c>
      <c r="J9">
        <v>637.78240100000005</v>
      </c>
      <c r="K9">
        <v>630.28240100000005</v>
      </c>
      <c r="L9">
        <v>622.78240100000005</v>
      </c>
      <c r="M9">
        <v>615.28240000000005</v>
      </c>
      <c r="N9">
        <v>607.78240000000005</v>
      </c>
      <c r="O9">
        <v>600.28240000000005</v>
      </c>
      <c r="P9">
        <v>592.78240000000005</v>
      </c>
      <c r="Q9">
        <v>585.28240000000005</v>
      </c>
      <c r="R9">
        <v>577.78240000000005</v>
      </c>
      <c r="S9">
        <v>570.28240000000005</v>
      </c>
      <c r="T9">
        <v>562.78240000000005</v>
      </c>
      <c r="U9">
        <v>555.28240000000005</v>
      </c>
      <c r="V9">
        <v>547.78240000000005</v>
      </c>
      <c r="W9">
        <v>540.28240000000005</v>
      </c>
    </row>
    <row r="10" spans="1:23" x14ac:dyDescent="0.2">
      <c r="A10">
        <v>8</v>
      </c>
      <c r="B10" s="37" t="s">
        <v>43</v>
      </c>
      <c r="C10">
        <v>8</v>
      </c>
      <c r="D10" s="47">
        <v>496.328125</v>
      </c>
      <c r="E10" s="43">
        <v>490.96598749999998</v>
      </c>
      <c r="F10">
        <v>485.60385000000002</v>
      </c>
      <c r="G10">
        <v>480.24171250000001</v>
      </c>
      <c r="H10">
        <v>474.87957499999999</v>
      </c>
      <c r="I10">
        <v>469.51743750000003</v>
      </c>
      <c r="J10">
        <v>464.15530000000001</v>
      </c>
      <c r="K10">
        <v>458.79316249999999</v>
      </c>
      <c r="L10">
        <v>453.43102499999998</v>
      </c>
      <c r="M10">
        <v>448.06889999999999</v>
      </c>
      <c r="N10">
        <v>442.70679999999999</v>
      </c>
      <c r="O10">
        <v>437.34460000000001</v>
      </c>
      <c r="P10">
        <v>431.98250000000002</v>
      </c>
      <c r="Q10">
        <v>426.62029999999999</v>
      </c>
      <c r="R10">
        <v>421.25819999999999</v>
      </c>
      <c r="S10">
        <v>415.89609999999999</v>
      </c>
      <c r="T10">
        <v>410.53390000000002</v>
      </c>
      <c r="U10">
        <v>405.17180000000002</v>
      </c>
      <c r="V10">
        <v>399.80970000000002</v>
      </c>
      <c r="W10">
        <v>394.44749999999999</v>
      </c>
    </row>
    <row r="11" spans="1:23" x14ac:dyDescent="0.2">
      <c r="B11" s="25"/>
      <c r="D11" s="11"/>
    </row>
    <row r="12" spans="1:23" x14ac:dyDescent="0.2">
      <c r="B12" s="25"/>
      <c r="D12" s="11"/>
    </row>
    <row r="13" spans="1:23" x14ac:dyDescent="0.2">
      <c r="A13" s="26"/>
      <c r="B13" s="25"/>
      <c r="D13" s="11"/>
    </row>
    <row r="14" spans="1:23" x14ac:dyDescent="0.2">
      <c r="B14" s="25"/>
      <c r="D14" s="11"/>
    </row>
    <row r="16" spans="1:23" x14ac:dyDescent="0.2">
      <c r="D16" s="11"/>
    </row>
    <row r="17" spans="2:4" x14ac:dyDescent="0.2">
      <c r="B17" s="25"/>
      <c r="D17" s="11"/>
    </row>
    <row r="18" spans="2:4" x14ac:dyDescent="0.2">
      <c r="B18" s="25"/>
      <c r="D18" s="11"/>
    </row>
    <row r="21" spans="2:4" x14ac:dyDescent="0.2">
      <c r="C21" s="11"/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4624-7DBD-42CD-8280-F8F118E7E01A}">
  <dimension ref="B1:D23"/>
  <sheetViews>
    <sheetView workbookViewId="0">
      <selection activeCell="D2" sqref="D2:D10"/>
    </sheetView>
  </sheetViews>
  <sheetFormatPr baseColWidth="10" defaultColWidth="8.83203125" defaultRowHeight="15" x14ac:dyDescent="0.2"/>
  <cols>
    <col min="3" max="3" width="11.83203125" bestFit="1" customWidth="1"/>
  </cols>
  <sheetData>
    <row r="1" spans="2:4" x14ac:dyDescent="0.2">
      <c r="C1" s="12" t="s">
        <v>78</v>
      </c>
      <c r="D1" s="12" t="s">
        <v>47</v>
      </c>
    </row>
    <row r="2" spans="2:4" x14ac:dyDescent="0.2">
      <c r="C2" s="18" t="s">
        <v>28</v>
      </c>
      <c r="D2" s="47">
        <f>VLOOKUP(Table1[[#This Row],[Region]],Table2[#All],3,TRUE)</f>
        <v>3079.3555177500002</v>
      </c>
    </row>
    <row r="3" spans="2:4" x14ac:dyDescent="0.2">
      <c r="C3" s="18" t="s">
        <v>30</v>
      </c>
      <c r="D3" s="47">
        <f>VLOOKUP(Table1[[#This Row],[Region]],Table2[#All],3,TRUE)</f>
        <v>18.786000000000001</v>
      </c>
    </row>
    <row r="4" spans="2:4" x14ac:dyDescent="0.2">
      <c r="C4" s="18" t="s">
        <v>33</v>
      </c>
      <c r="D4" s="47">
        <f>VLOOKUP(Table1[[#This Row],[Region]],Table2[#All],3,TRUE)</f>
        <v>170</v>
      </c>
    </row>
    <row r="5" spans="2:4" x14ac:dyDescent="0.2">
      <c r="C5" s="18" t="s">
        <v>37</v>
      </c>
      <c r="D5" s="47">
        <f>VLOOKUP(Table1[[#This Row],[Region]],Table2[#All],3,TRUE)</f>
        <v>669.45624999999995</v>
      </c>
    </row>
    <row r="6" spans="2:4" x14ac:dyDescent="0.2">
      <c r="C6" s="37" t="s">
        <v>35</v>
      </c>
      <c r="D6" s="47">
        <f>VLOOKUP(Table1[[#This Row],[Region]],Table2[#All],3,TRUE)</f>
        <v>3401.2856999999999</v>
      </c>
    </row>
    <row r="7" spans="2:4" x14ac:dyDescent="0.2">
      <c r="C7" s="37" t="s">
        <v>40</v>
      </c>
      <c r="D7" s="47">
        <f>VLOOKUP(Table1[[#This Row],[Region]],Table2[#All],3,TRUE)</f>
        <v>3567.3235000000004</v>
      </c>
    </row>
    <row r="8" spans="2:4" x14ac:dyDescent="0.2">
      <c r="C8" s="37" t="s">
        <v>41</v>
      </c>
      <c r="D8" s="47">
        <f>VLOOKUP(Table1[[#This Row],[Region]],Table2[#All],3,TRUE)</f>
        <v>1015.2104122000001</v>
      </c>
    </row>
    <row r="9" spans="2:4" x14ac:dyDescent="0.2">
      <c r="C9" s="37" t="s">
        <v>45</v>
      </c>
      <c r="D9" s="47">
        <f>VLOOKUP(Table1[[#This Row],[Region]],Table2[#All],3,TRUE)</f>
        <v>645.28240100000005</v>
      </c>
    </row>
    <row r="10" spans="2:4" x14ac:dyDescent="0.2">
      <c r="C10" s="37" t="s">
        <v>43</v>
      </c>
      <c r="D10" s="47">
        <f>VLOOKUP(Table1[[#This Row],[Region]],Table2[#All],3,TRUE)</f>
        <v>469.51743750000003</v>
      </c>
    </row>
    <row r="14" spans="2:4" x14ac:dyDescent="0.2">
      <c r="B14" t="s">
        <v>78</v>
      </c>
      <c r="C14" t="s">
        <v>79</v>
      </c>
      <c r="D14" t="s">
        <v>47</v>
      </c>
    </row>
    <row r="15" spans="2:4" x14ac:dyDescent="0.2">
      <c r="B15" t="s">
        <v>33</v>
      </c>
      <c r="C15">
        <v>0.17</v>
      </c>
      <c r="D15">
        <f>C15*1000</f>
        <v>170</v>
      </c>
    </row>
    <row r="16" spans="2:4" x14ac:dyDescent="0.2">
      <c r="B16" t="s">
        <v>45</v>
      </c>
      <c r="C16">
        <v>0.64528240100000001</v>
      </c>
      <c r="D16">
        <f t="shared" ref="D16:D23" si="0">C16*1000</f>
        <v>645.28240100000005</v>
      </c>
    </row>
    <row r="17" spans="2:4" x14ac:dyDescent="0.2">
      <c r="B17" t="s">
        <v>35</v>
      </c>
      <c r="C17">
        <v>3.4012856999999999</v>
      </c>
      <c r="D17">
        <f t="shared" si="0"/>
        <v>3401.2856999999999</v>
      </c>
    </row>
    <row r="18" spans="2:4" x14ac:dyDescent="0.2">
      <c r="B18" t="s">
        <v>28</v>
      </c>
      <c r="C18">
        <v>3.0793555177500003</v>
      </c>
      <c r="D18">
        <f t="shared" si="0"/>
        <v>3079.3555177500002</v>
      </c>
    </row>
    <row r="19" spans="2:4" x14ac:dyDescent="0.2">
      <c r="B19" t="s">
        <v>37</v>
      </c>
      <c r="C19">
        <v>0.66945624999999997</v>
      </c>
      <c r="D19">
        <f t="shared" si="0"/>
        <v>669.45624999999995</v>
      </c>
    </row>
    <row r="20" spans="2:4" x14ac:dyDescent="0.2">
      <c r="B20" t="s">
        <v>30</v>
      </c>
      <c r="C20">
        <v>1.8786000000000001E-2</v>
      </c>
      <c r="D20">
        <f t="shared" si="0"/>
        <v>18.786000000000001</v>
      </c>
    </row>
    <row r="21" spans="2:4" x14ac:dyDescent="0.2">
      <c r="B21" t="s">
        <v>41</v>
      </c>
      <c r="C21">
        <v>1.0152104122000001</v>
      </c>
      <c r="D21">
        <f t="shared" si="0"/>
        <v>1015.2104122000001</v>
      </c>
    </row>
    <row r="22" spans="2:4" x14ac:dyDescent="0.2">
      <c r="B22" t="s">
        <v>40</v>
      </c>
      <c r="C22">
        <v>3.5673235000000005</v>
      </c>
      <c r="D22">
        <f t="shared" si="0"/>
        <v>3567.3235000000004</v>
      </c>
    </row>
    <row r="23" spans="2:4" x14ac:dyDescent="0.2">
      <c r="B23" t="s">
        <v>43</v>
      </c>
      <c r="C23">
        <v>0.46951743750000002</v>
      </c>
      <c r="D23">
        <f t="shared" si="0"/>
        <v>469.51743750000003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814C-4FB3-4326-A236-EDA23AC9B17E}">
  <dimension ref="A1:FS113"/>
  <sheetViews>
    <sheetView zoomScale="130" zoomScaleNormal="130" workbookViewId="0">
      <selection activeCell="E31" sqref="E31"/>
    </sheetView>
  </sheetViews>
  <sheetFormatPr baseColWidth="10" defaultColWidth="8.83203125" defaultRowHeight="15" x14ac:dyDescent="0.2"/>
  <cols>
    <col min="1" max="1" width="13.83203125" customWidth="1"/>
    <col min="2" max="2" width="11.5" bestFit="1" customWidth="1"/>
    <col min="3" max="3" width="10" bestFit="1" customWidth="1"/>
    <col min="4" max="4" width="10.33203125" customWidth="1"/>
    <col min="5" max="5" width="14.5" customWidth="1"/>
    <col min="6" max="6" width="10.33203125" customWidth="1"/>
    <col min="7" max="7" width="8.83203125" customWidth="1"/>
    <col min="8" max="8" width="15.1640625" customWidth="1"/>
    <col min="9" max="9" width="14.1640625" customWidth="1"/>
    <col min="10" max="10" width="14.33203125" customWidth="1"/>
    <col min="11" max="11" width="12.1640625" customWidth="1"/>
    <col min="12" max="12" width="14.33203125" bestFit="1" customWidth="1"/>
    <col min="13" max="13" width="8.83203125" customWidth="1"/>
  </cols>
  <sheetData>
    <row r="1" spans="1:1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4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6" t="s">
        <v>14</v>
      </c>
      <c r="P1" s="2"/>
      <c r="Q1" s="2"/>
      <c r="R1" s="2"/>
      <c r="S1" s="2"/>
      <c r="T1" s="2"/>
      <c r="U1" s="2"/>
      <c r="V1" s="2"/>
      <c r="W1" s="2"/>
    </row>
    <row r="2" spans="1:175" x14ac:dyDescent="0.2">
      <c r="A2" s="3">
        <v>2</v>
      </c>
      <c r="B2" s="3">
        <v>0</v>
      </c>
      <c r="C2" s="3">
        <v>477</v>
      </c>
      <c r="D2" s="3">
        <v>0</v>
      </c>
      <c r="E2" s="3">
        <v>2</v>
      </c>
      <c r="F2" s="3">
        <v>12</v>
      </c>
      <c r="G2" s="3">
        <v>0</v>
      </c>
      <c r="H2" s="3">
        <v>0</v>
      </c>
      <c r="I2" s="3">
        <v>3.8059999999999997E-2</v>
      </c>
      <c r="J2" s="3">
        <v>0.22243824000000001</v>
      </c>
      <c r="K2" s="4">
        <v>7.9896113339417254E-6</v>
      </c>
      <c r="L2" s="3">
        <v>1.51</v>
      </c>
      <c r="M2" s="3">
        <v>3</v>
      </c>
      <c r="N2" s="3">
        <v>115</v>
      </c>
      <c r="O2" s="6" t="s">
        <v>15</v>
      </c>
      <c r="P2" s="2"/>
      <c r="Q2" s="2"/>
      <c r="R2" s="2"/>
      <c r="S2" s="2"/>
      <c r="T2" s="2"/>
      <c r="U2" s="2"/>
      <c r="V2" s="2"/>
      <c r="W2" s="2"/>
    </row>
    <row r="3" spans="1:175" x14ac:dyDescent="0.2">
      <c r="A3" s="3">
        <v>0</v>
      </c>
      <c r="B3" s="3">
        <v>3</v>
      </c>
      <c r="C3" s="3">
        <v>286</v>
      </c>
      <c r="D3" s="3">
        <v>0</v>
      </c>
      <c r="E3" s="3">
        <v>2</v>
      </c>
      <c r="F3" s="3">
        <v>12</v>
      </c>
      <c r="G3" s="3">
        <v>0</v>
      </c>
      <c r="H3" s="3">
        <v>0</v>
      </c>
      <c r="I3" s="3">
        <v>2.9530000000000001E-2</v>
      </c>
      <c r="J3" s="3">
        <v>0.21390000000000001</v>
      </c>
      <c r="K3" s="4">
        <v>7.8015145149068814E-6</v>
      </c>
      <c r="L3" s="3">
        <v>1.8149999999999999</v>
      </c>
      <c r="M3" s="3">
        <v>3</v>
      </c>
      <c r="N3" s="5">
        <v>230</v>
      </c>
      <c r="O3" s="6" t="s">
        <v>15</v>
      </c>
      <c r="P3" s="2"/>
      <c r="Q3" s="2"/>
      <c r="R3" s="2"/>
      <c r="S3" s="2"/>
      <c r="T3" s="2"/>
      <c r="U3" s="2"/>
      <c r="V3" s="2"/>
      <c r="W3" s="2"/>
    </row>
    <row r="4" spans="1:175" x14ac:dyDescent="0.2">
      <c r="A4" s="3">
        <v>0</v>
      </c>
      <c r="B4" s="3">
        <v>4</v>
      </c>
      <c r="C4" s="3">
        <v>298</v>
      </c>
      <c r="D4" s="3">
        <v>0</v>
      </c>
      <c r="E4" s="3">
        <v>2</v>
      </c>
      <c r="F4" s="3">
        <v>12</v>
      </c>
      <c r="G4" s="3">
        <v>0</v>
      </c>
      <c r="H4" s="3">
        <v>0</v>
      </c>
      <c r="I4" s="3">
        <v>2.9530000000000001E-2</v>
      </c>
      <c r="J4" s="3">
        <v>0.21390000000000001</v>
      </c>
      <c r="K4" s="4">
        <v>7.8015145149068814E-6</v>
      </c>
      <c r="L4" s="3">
        <v>1.8149999999999999</v>
      </c>
      <c r="M4" s="3">
        <v>3</v>
      </c>
      <c r="N4" s="5">
        <v>230</v>
      </c>
      <c r="O4" s="6" t="s">
        <v>15</v>
      </c>
      <c r="P4" s="2"/>
      <c r="Q4" s="2"/>
      <c r="R4" s="2"/>
      <c r="S4" s="2"/>
      <c r="T4" s="2"/>
      <c r="U4" s="2"/>
      <c r="V4" s="2"/>
      <c r="W4" s="2"/>
    </row>
    <row r="5" spans="1:175" x14ac:dyDescent="0.2">
      <c r="A5" s="3">
        <v>3</v>
      </c>
      <c r="B5" s="3">
        <v>4</v>
      </c>
      <c r="C5" s="3">
        <v>138</v>
      </c>
      <c r="D5" s="3">
        <v>0</v>
      </c>
      <c r="E5" s="3">
        <v>2</v>
      </c>
      <c r="F5" s="3">
        <v>12</v>
      </c>
      <c r="G5" s="3">
        <v>0</v>
      </c>
      <c r="H5" s="3">
        <v>0</v>
      </c>
      <c r="I5" s="3">
        <v>2.9530000000000001E-2</v>
      </c>
      <c r="J5" s="3">
        <v>0.21390000000000001</v>
      </c>
      <c r="K5" s="4">
        <v>7.8015145149068814E-6</v>
      </c>
      <c r="L5" s="3">
        <v>1.8149999999999999</v>
      </c>
      <c r="M5" s="3">
        <v>3</v>
      </c>
      <c r="N5" s="5">
        <v>230</v>
      </c>
      <c r="O5" s="6" t="s">
        <v>15</v>
      </c>
      <c r="P5" s="2"/>
      <c r="Q5" s="2"/>
      <c r="R5" s="2"/>
      <c r="S5" s="2"/>
      <c r="T5" s="2"/>
      <c r="U5" s="2"/>
      <c r="V5" s="2"/>
      <c r="W5" s="2"/>
    </row>
    <row r="6" spans="1:175" x14ac:dyDescent="0.2">
      <c r="A6" s="3">
        <v>4</v>
      </c>
      <c r="B6" s="3">
        <v>5</v>
      </c>
      <c r="C6" s="3">
        <v>401</v>
      </c>
      <c r="D6" s="3">
        <v>0</v>
      </c>
      <c r="E6" s="3">
        <v>2</v>
      </c>
      <c r="F6" s="3">
        <v>12</v>
      </c>
      <c r="G6" s="3">
        <v>0</v>
      </c>
      <c r="H6" s="3">
        <v>0</v>
      </c>
      <c r="I6" s="3">
        <v>2.9530000000000001E-2</v>
      </c>
      <c r="J6" s="3">
        <v>0.21390000000000001</v>
      </c>
      <c r="K6" s="4">
        <v>7.8015145149068814E-6</v>
      </c>
      <c r="L6" s="3">
        <v>1.8149999999999999</v>
      </c>
      <c r="M6" s="3">
        <v>3</v>
      </c>
      <c r="N6" s="5">
        <v>230</v>
      </c>
      <c r="O6" s="6" t="s">
        <v>15</v>
      </c>
      <c r="P6" s="2"/>
      <c r="Q6" s="2"/>
      <c r="R6" s="2"/>
      <c r="S6" s="2"/>
      <c r="T6" s="2"/>
      <c r="U6" s="2"/>
      <c r="V6" s="2"/>
      <c r="W6" s="2"/>
    </row>
    <row r="7" spans="1:175" x14ac:dyDescent="0.2">
      <c r="A7" s="3">
        <v>5</v>
      </c>
      <c r="B7" s="3">
        <v>2</v>
      </c>
      <c r="C7" s="3">
        <v>538</v>
      </c>
      <c r="D7" s="3">
        <v>0</v>
      </c>
      <c r="E7" s="3">
        <v>2</v>
      </c>
      <c r="F7" s="3">
        <v>12</v>
      </c>
      <c r="G7" s="3">
        <v>0</v>
      </c>
      <c r="H7" s="3">
        <v>0</v>
      </c>
      <c r="I7" s="3">
        <v>2.9530000000000001E-2</v>
      </c>
      <c r="J7" s="3">
        <v>0.21390000000000001</v>
      </c>
      <c r="K7" s="4">
        <v>7.8015145149068814E-6</v>
      </c>
      <c r="L7" s="3">
        <v>1.8149999999999999</v>
      </c>
      <c r="M7" s="3">
        <v>3</v>
      </c>
      <c r="N7" s="5">
        <v>230</v>
      </c>
      <c r="O7" s="6" t="s">
        <v>15</v>
      </c>
      <c r="P7" s="2"/>
      <c r="Q7" s="2"/>
      <c r="R7" s="2"/>
      <c r="S7" s="2"/>
      <c r="T7" s="2"/>
      <c r="U7" s="2"/>
      <c r="V7" s="2"/>
      <c r="W7" s="2"/>
    </row>
    <row r="8" spans="1:175" x14ac:dyDescent="0.2">
      <c r="A8" s="3">
        <v>4</v>
      </c>
      <c r="B8" s="3">
        <v>6</v>
      </c>
      <c r="C8" s="3">
        <v>365</v>
      </c>
      <c r="D8" s="3">
        <v>0</v>
      </c>
      <c r="E8" s="3">
        <v>2</v>
      </c>
      <c r="F8" s="3">
        <v>12</v>
      </c>
      <c r="G8" s="3">
        <v>0</v>
      </c>
      <c r="H8" s="3">
        <v>0</v>
      </c>
      <c r="I8" s="3">
        <v>3.8059999999999997E-2</v>
      </c>
      <c r="J8" s="3">
        <v>0.22243824000000001</v>
      </c>
      <c r="K8" s="4">
        <v>7.9896113339417254E-6</v>
      </c>
      <c r="L8" s="3">
        <v>1.51</v>
      </c>
      <c r="M8" s="3">
        <v>3</v>
      </c>
      <c r="N8" s="5">
        <v>115</v>
      </c>
      <c r="O8" s="6" t="s">
        <v>15</v>
      </c>
      <c r="P8" s="2"/>
      <c r="Q8" s="2"/>
      <c r="R8" s="2"/>
      <c r="S8" s="2"/>
      <c r="T8" s="2"/>
      <c r="U8" s="2"/>
      <c r="V8" s="2"/>
      <c r="W8" s="2"/>
    </row>
    <row r="9" spans="1:175" x14ac:dyDescent="0.2">
      <c r="A9" s="3">
        <v>3</v>
      </c>
      <c r="B9" s="3">
        <v>6</v>
      </c>
      <c r="C9" s="3">
        <v>329</v>
      </c>
      <c r="D9" s="3">
        <v>0</v>
      </c>
      <c r="E9" s="3">
        <v>2</v>
      </c>
      <c r="F9" s="3">
        <v>12</v>
      </c>
      <c r="G9" s="3">
        <v>0</v>
      </c>
      <c r="H9" s="3">
        <v>0</v>
      </c>
      <c r="I9" s="3">
        <v>3.8059999999999997E-2</v>
      </c>
      <c r="J9" s="3">
        <v>0.22243824000000001</v>
      </c>
      <c r="K9" s="4">
        <v>7.9896113339417254E-6</v>
      </c>
      <c r="L9" s="3">
        <v>1.51</v>
      </c>
      <c r="M9" s="3">
        <v>3</v>
      </c>
      <c r="N9" s="5">
        <v>115</v>
      </c>
      <c r="O9" s="6" t="s">
        <v>15</v>
      </c>
      <c r="P9" s="2"/>
      <c r="Q9" s="2"/>
      <c r="R9" s="2"/>
      <c r="S9" s="2"/>
      <c r="T9" s="2"/>
      <c r="U9" s="2"/>
      <c r="V9" s="2"/>
      <c r="W9" s="2"/>
    </row>
    <row r="10" spans="1:175" x14ac:dyDescent="0.2">
      <c r="A10" s="3">
        <v>6</v>
      </c>
      <c r="B10" s="3">
        <v>7</v>
      </c>
      <c r="C10" s="3">
        <v>155</v>
      </c>
      <c r="D10" s="3">
        <v>0</v>
      </c>
      <c r="E10" s="3">
        <v>2</v>
      </c>
      <c r="F10" s="3">
        <v>12</v>
      </c>
      <c r="G10" s="3">
        <v>0</v>
      </c>
      <c r="H10" s="3">
        <v>0</v>
      </c>
      <c r="I10" s="3">
        <v>3.8059999999999997E-2</v>
      </c>
      <c r="J10" s="3">
        <v>0.22243824000000001</v>
      </c>
      <c r="K10" s="4">
        <v>7.9896113339417254E-6</v>
      </c>
      <c r="L10" s="3">
        <v>1.51</v>
      </c>
      <c r="M10" s="3">
        <v>3</v>
      </c>
      <c r="N10" s="5">
        <v>115</v>
      </c>
      <c r="O10" s="6" t="s">
        <v>15</v>
      </c>
      <c r="P10" s="2"/>
      <c r="Q10" s="2"/>
      <c r="R10" s="2"/>
      <c r="S10" s="2"/>
      <c r="T10" s="2"/>
      <c r="U10" s="2"/>
      <c r="V10" s="2"/>
      <c r="W10" s="2"/>
    </row>
    <row r="11" spans="1:175" x14ac:dyDescent="0.2">
      <c r="A11" s="5">
        <v>4</v>
      </c>
      <c r="B11" s="3">
        <v>7</v>
      </c>
      <c r="C11" s="3">
        <v>246</v>
      </c>
      <c r="D11" s="3">
        <v>0</v>
      </c>
      <c r="E11" s="3">
        <v>2</v>
      </c>
      <c r="F11" s="3">
        <v>12</v>
      </c>
      <c r="G11" s="3">
        <v>0</v>
      </c>
      <c r="H11" s="3">
        <v>0</v>
      </c>
      <c r="I11" s="3">
        <v>2.9530000000000001E-2</v>
      </c>
      <c r="J11" s="3">
        <v>0.21390000000000001</v>
      </c>
      <c r="K11" s="4">
        <v>7.8015145149068814E-6</v>
      </c>
      <c r="L11" s="6">
        <v>1.8149999999999999</v>
      </c>
      <c r="M11" s="3">
        <v>3</v>
      </c>
      <c r="N11" s="5">
        <v>230</v>
      </c>
      <c r="O11" s="6" t="s">
        <v>15</v>
      </c>
      <c r="P11" s="2"/>
      <c r="Q11" s="2"/>
      <c r="R11" s="2"/>
      <c r="S11" s="2"/>
      <c r="T11" s="2"/>
      <c r="U11" s="2"/>
      <c r="V11" s="2"/>
      <c r="W11" s="2"/>
    </row>
    <row r="12" spans="1:175" s="7" customFormat="1" x14ac:dyDescent="0.2">
      <c r="A12" s="3">
        <v>2</v>
      </c>
      <c r="B12" s="3">
        <v>1</v>
      </c>
      <c r="C12" s="3">
        <v>1123</v>
      </c>
      <c r="D12" s="3">
        <v>0</v>
      </c>
      <c r="E12" s="3">
        <v>2</v>
      </c>
      <c r="F12" s="3">
        <v>12</v>
      </c>
      <c r="G12" s="3">
        <v>0</v>
      </c>
      <c r="H12" s="3">
        <v>0</v>
      </c>
      <c r="I12" s="3">
        <v>2.9530000000000001E-2</v>
      </c>
      <c r="J12" s="3">
        <v>0.21390000000000001</v>
      </c>
      <c r="K12" s="4">
        <v>7.8015145149068814E-6</v>
      </c>
      <c r="L12" s="3">
        <v>1.8149999999999999</v>
      </c>
      <c r="M12" s="3">
        <v>3</v>
      </c>
      <c r="N12" s="5">
        <v>230</v>
      </c>
      <c r="O12" s="6" t="s">
        <v>15</v>
      </c>
      <c r="P12" s="2"/>
      <c r="Q12" s="2"/>
      <c r="R12" s="2"/>
      <c r="S12" s="2"/>
      <c r="T12" s="2"/>
      <c r="U12" s="2"/>
      <c r="V12" s="2"/>
      <c r="W12" s="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</row>
    <row r="13" spans="1:175" x14ac:dyDescent="0.2">
      <c r="A13" s="5">
        <v>6</v>
      </c>
      <c r="B13" s="3">
        <v>8</v>
      </c>
      <c r="C13" s="3">
        <v>328</v>
      </c>
      <c r="D13" s="3">
        <v>0</v>
      </c>
      <c r="E13" s="3">
        <v>2</v>
      </c>
      <c r="F13" s="3">
        <v>12</v>
      </c>
      <c r="G13" s="3">
        <v>0</v>
      </c>
      <c r="H13" s="3">
        <v>0</v>
      </c>
      <c r="I13" s="3">
        <v>2.9530000000000001E-2</v>
      </c>
      <c r="J13" s="35">
        <v>0.21390000000000001</v>
      </c>
      <c r="K13" s="4">
        <v>7.8015145149068814E-6</v>
      </c>
      <c r="L13" s="3">
        <v>1.8149999999999999</v>
      </c>
      <c r="M13" s="3">
        <v>3</v>
      </c>
      <c r="N13" s="5">
        <v>230</v>
      </c>
      <c r="O13" s="5" t="s">
        <v>15</v>
      </c>
    </row>
    <row r="14" spans="1:175" x14ac:dyDescent="0.2">
      <c r="I14" s="2"/>
      <c r="J14" s="2"/>
      <c r="K14" s="2"/>
      <c r="L14" s="2"/>
      <c r="M14" s="2"/>
      <c r="N14" s="2"/>
      <c r="O14" s="2"/>
      <c r="Q14" s="2"/>
      <c r="R14" s="2"/>
      <c r="S14" s="2"/>
      <c r="T14" s="2"/>
      <c r="U14" s="2"/>
      <c r="V14" s="2"/>
      <c r="W14" s="2"/>
      <c r="X14" s="2"/>
      <c r="Y14" s="2"/>
    </row>
    <row r="15" spans="1:175" x14ac:dyDescent="0.2">
      <c r="A15" s="8" t="s">
        <v>16</v>
      </c>
      <c r="B15" s="6"/>
      <c r="C15" s="6"/>
      <c r="D15" s="6"/>
      <c r="E15" s="6"/>
      <c r="F15" s="6"/>
      <c r="G15" s="6"/>
      <c r="H15" s="6"/>
      <c r="I15" s="2"/>
      <c r="J15" s="2"/>
      <c r="K15" s="2"/>
      <c r="L15" s="2"/>
      <c r="M15" s="2"/>
      <c r="N15" s="2"/>
      <c r="O15" s="2"/>
      <c r="Q15" s="2"/>
      <c r="R15" s="2"/>
      <c r="S15" s="2"/>
      <c r="T15" s="2"/>
      <c r="U15" s="2"/>
      <c r="V15" s="2"/>
      <c r="W15" s="2"/>
      <c r="X15" s="2"/>
      <c r="Y15" s="2"/>
    </row>
    <row r="16" spans="1:175" x14ac:dyDescent="0.2">
      <c r="A16" s="8" t="s">
        <v>17</v>
      </c>
      <c r="B16" s="8"/>
      <c r="C16" s="8" t="s">
        <v>18</v>
      </c>
      <c r="D16" s="8" t="s">
        <v>19</v>
      </c>
      <c r="E16" s="8" t="s">
        <v>20</v>
      </c>
      <c r="F16" s="8" t="s">
        <v>21</v>
      </c>
      <c r="G16" s="8" t="s">
        <v>22</v>
      </c>
      <c r="H16" s="8" t="s">
        <v>11</v>
      </c>
      <c r="I16" s="2" t="s">
        <v>60</v>
      </c>
      <c r="J16" s="2" t="s">
        <v>63</v>
      </c>
      <c r="K16" s="2" t="s">
        <v>64</v>
      </c>
      <c r="L16" s="2" t="s">
        <v>65</v>
      </c>
      <c r="M16" s="2" t="s">
        <v>66</v>
      </c>
      <c r="N16" s="2" t="s">
        <v>67</v>
      </c>
      <c r="O16" s="2" t="s">
        <v>68</v>
      </c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">
      <c r="A17" s="8" t="s">
        <v>61</v>
      </c>
      <c r="B17" s="8" t="s">
        <v>23</v>
      </c>
      <c r="C17" t="s">
        <v>100</v>
      </c>
      <c r="D17">
        <v>1181.5999999999999</v>
      </c>
      <c r="E17">
        <v>2.9530000000000001E-2</v>
      </c>
      <c r="F17">
        <v>0.21390000000000001</v>
      </c>
      <c r="G17" s="49">
        <v>1.0000000000000001E-9</v>
      </c>
      <c r="H17">
        <v>1.8149999999999999</v>
      </c>
      <c r="I17">
        <v>230</v>
      </c>
      <c r="J17">
        <v>7.6</v>
      </c>
      <c r="K17">
        <v>12.2</v>
      </c>
      <c r="L17">
        <v>6.1000000000000004E-3</v>
      </c>
      <c r="M17" s="49">
        <v>8.8500000000000005E-12</v>
      </c>
      <c r="N17" s="49">
        <v>7.7999999999999999E-12</v>
      </c>
      <c r="O17" s="49">
        <v>7.7999999999999999E-6</v>
      </c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">
      <c r="C18" t="s">
        <v>101</v>
      </c>
      <c r="D18">
        <v>908.6</v>
      </c>
      <c r="E18">
        <v>3.8059999999999997E-2</v>
      </c>
      <c r="F18">
        <v>0.2224382</v>
      </c>
      <c r="G18" s="49">
        <v>1.0000000000000001E-9</v>
      </c>
      <c r="H18">
        <v>1.51</v>
      </c>
      <c r="I18">
        <v>115</v>
      </c>
      <c r="J18">
        <v>6.9</v>
      </c>
      <c r="K18">
        <v>13.1</v>
      </c>
      <c r="L18">
        <v>6.5500000000000003E-3</v>
      </c>
      <c r="M18" s="49">
        <v>8.8500000000000005E-12</v>
      </c>
      <c r="N18" s="49">
        <v>7.9899999999999997E-12</v>
      </c>
      <c r="O18" s="49">
        <v>7.9899999999999997E-6</v>
      </c>
    </row>
    <row r="22" spans="1:25" x14ac:dyDescent="0.2">
      <c r="B22" t="s">
        <v>103</v>
      </c>
      <c r="C22" t="s">
        <v>62</v>
      </c>
      <c r="D22">
        <v>483.8</v>
      </c>
      <c r="E22">
        <v>6.2010000000000003E-2</v>
      </c>
      <c r="F22">
        <v>0.24540000000000001</v>
      </c>
      <c r="G22" s="49">
        <v>1.0000000000000001E-9</v>
      </c>
      <c r="H22">
        <v>1.0900000000000001</v>
      </c>
      <c r="I22">
        <v>230</v>
      </c>
      <c r="J22">
        <v>7.6</v>
      </c>
      <c r="K22">
        <v>7.41</v>
      </c>
      <c r="L22">
        <v>3.705E-3</v>
      </c>
      <c r="M22" s="49">
        <v>8.8500000000000005E-12</v>
      </c>
      <c r="N22" s="49">
        <v>7.2899999999999998E-12</v>
      </c>
      <c r="O22" s="49">
        <v>7.2899999999999997E-6</v>
      </c>
    </row>
    <row r="23" spans="1:25" x14ac:dyDescent="0.2">
      <c r="C23" t="s">
        <v>102</v>
      </c>
      <c r="D23">
        <v>201.3</v>
      </c>
      <c r="E23">
        <v>0.1444</v>
      </c>
      <c r="F23">
        <v>0.27389999999999998</v>
      </c>
      <c r="G23" s="49">
        <v>1.0000000000000001E-9</v>
      </c>
      <c r="H23">
        <v>0.63500000000000001</v>
      </c>
      <c r="I23">
        <v>115</v>
      </c>
      <c r="J23">
        <v>6.9</v>
      </c>
      <c r="K23">
        <v>7.32</v>
      </c>
      <c r="L23">
        <v>3.6600000000000001E-3</v>
      </c>
      <c r="M23" s="49">
        <v>8.8500000000000005E-12</v>
      </c>
      <c r="N23" s="49">
        <v>7.3699999999999995E-12</v>
      </c>
      <c r="O23" s="49">
        <v>7.3699999999999997E-6</v>
      </c>
    </row>
    <row r="38" spans="1:5" x14ac:dyDescent="0.2">
      <c r="A38" s="9"/>
      <c r="B38" s="9"/>
      <c r="C38" s="9"/>
      <c r="E38" s="10"/>
    </row>
    <row r="39" spans="1:5" x14ac:dyDescent="0.2">
      <c r="A39" s="9"/>
      <c r="B39" s="9"/>
      <c r="C39" s="9"/>
      <c r="D39" s="9"/>
      <c r="E39" s="10"/>
    </row>
    <row r="40" spans="1:5" x14ac:dyDescent="0.2">
      <c r="A40" s="9"/>
      <c r="B40" s="9"/>
      <c r="C40" s="9"/>
      <c r="E40" s="10"/>
    </row>
    <row r="41" spans="1:5" x14ac:dyDescent="0.2">
      <c r="A41" s="9"/>
      <c r="B41" s="9"/>
      <c r="C41" s="9"/>
      <c r="E41" s="10"/>
    </row>
    <row r="42" spans="1:5" x14ac:dyDescent="0.2">
      <c r="A42" s="9"/>
      <c r="B42" s="9"/>
      <c r="C42" s="9"/>
      <c r="E42" s="10"/>
    </row>
    <row r="43" spans="1:5" x14ac:dyDescent="0.2">
      <c r="A43" s="9"/>
      <c r="B43" s="9"/>
      <c r="C43" s="9"/>
      <c r="E43" s="10"/>
    </row>
    <row r="45" spans="1:5" x14ac:dyDescent="0.2">
      <c r="E45" s="11"/>
    </row>
    <row r="57" spans="1:5" x14ac:dyDescent="0.2">
      <c r="A57" s="9"/>
      <c r="B57" s="9"/>
      <c r="C57" s="9"/>
      <c r="D57" s="9"/>
      <c r="E57" s="12"/>
    </row>
    <row r="62" spans="1:5" x14ac:dyDescent="0.2">
      <c r="A62" s="13"/>
      <c r="B62" s="13"/>
      <c r="C62" s="9"/>
      <c r="D62" s="13"/>
    </row>
    <row r="69" spans="1:4" x14ac:dyDescent="0.2">
      <c r="A69" s="9"/>
      <c r="B69" s="9"/>
      <c r="C69" s="9"/>
      <c r="D69" s="9"/>
    </row>
    <row r="71" spans="1:4" x14ac:dyDescent="0.2">
      <c r="A71" s="9"/>
      <c r="B71" s="9"/>
      <c r="C71" s="9"/>
      <c r="D71" s="9"/>
    </row>
    <row r="72" spans="1:4" x14ac:dyDescent="0.2">
      <c r="A72" s="14"/>
      <c r="B72" s="14"/>
      <c r="C72" s="14"/>
      <c r="D72" s="14"/>
    </row>
    <row r="73" spans="1:4" x14ac:dyDescent="0.2">
      <c r="A73" s="14"/>
      <c r="B73" s="14"/>
      <c r="C73" s="14"/>
      <c r="D73" s="14"/>
    </row>
    <row r="74" spans="1:4" x14ac:dyDescent="0.2">
      <c r="A74" s="14"/>
      <c r="B74" s="14"/>
      <c r="C74" s="14"/>
      <c r="D74" s="14"/>
    </row>
    <row r="77" spans="1:4" x14ac:dyDescent="0.2">
      <c r="A77" s="9"/>
    </row>
    <row r="81" spans="1:4" x14ac:dyDescent="0.2">
      <c r="A81" s="9"/>
      <c r="B81" s="9"/>
      <c r="C81" s="9"/>
      <c r="D81" s="9"/>
    </row>
    <row r="101" spans="1:4" x14ac:dyDescent="0.2">
      <c r="A101" s="9"/>
      <c r="B101" s="9"/>
      <c r="C101" s="9"/>
      <c r="D101" s="9"/>
    </row>
    <row r="106" spans="1:4" x14ac:dyDescent="0.2">
      <c r="A106" s="9"/>
      <c r="B106" s="9"/>
      <c r="C106" s="9"/>
      <c r="D106" s="9"/>
    </row>
    <row r="107" spans="1:4" x14ac:dyDescent="0.2">
      <c r="A107" s="9"/>
      <c r="B107" s="9"/>
      <c r="C107" s="9"/>
      <c r="D107" s="9"/>
    </row>
    <row r="109" spans="1:4" x14ac:dyDescent="0.2">
      <c r="A109" s="9"/>
      <c r="B109" s="9"/>
      <c r="C109" s="9"/>
      <c r="D109" s="9"/>
    </row>
    <row r="111" spans="1:4" x14ac:dyDescent="0.2">
      <c r="A111" s="9"/>
      <c r="B111" s="9"/>
      <c r="C111" s="9"/>
      <c r="D111" s="9"/>
    </row>
    <row r="112" spans="1:4" x14ac:dyDescent="0.2">
      <c r="B112" s="50"/>
      <c r="C112" s="50"/>
      <c r="D112" s="50"/>
    </row>
    <row r="113" spans="1:4" x14ac:dyDescent="0.2">
      <c r="A113" s="9"/>
      <c r="B113" s="50"/>
      <c r="C113" s="50"/>
      <c r="D113" s="50"/>
    </row>
  </sheetData>
  <mergeCells count="3">
    <mergeCell ref="B112:B113"/>
    <mergeCell ref="C112:C113"/>
    <mergeCell ref="D112:D1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BCE0-55AB-4205-A7E2-84AE35E32458}">
  <dimension ref="A1:L25"/>
  <sheetViews>
    <sheetView workbookViewId="0">
      <selection activeCell="B13" sqref="B13"/>
    </sheetView>
  </sheetViews>
  <sheetFormatPr baseColWidth="10" defaultColWidth="8.83203125" defaultRowHeight="15" x14ac:dyDescent="0.2"/>
  <cols>
    <col min="1" max="2" width="15.6640625" customWidth="1"/>
  </cols>
  <sheetData>
    <row r="1" spans="1:12" x14ac:dyDescent="0.2">
      <c r="B1" s="12" t="s">
        <v>53</v>
      </c>
      <c r="C1" s="12" t="s">
        <v>54</v>
      </c>
      <c r="D1" s="12" t="s">
        <v>55</v>
      </c>
      <c r="E1" s="12" t="s">
        <v>56</v>
      </c>
    </row>
    <row r="2" spans="1:12" x14ac:dyDescent="0.2">
      <c r="A2" s="20" t="s">
        <v>28</v>
      </c>
      <c r="B2">
        <v>0</v>
      </c>
      <c r="C2">
        <v>115</v>
      </c>
      <c r="D2">
        <v>230</v>
      </c>
      <c r="E2">
        <v>2250</v>
      </c>
    </row>
    <row r="3" spans="1:12" x14ac:dyDescent="0.2">
      <c r="A3" s="20" t="s">
        <v>35</v>
      </c>
      <c r="B3">
        <v>4</v>
      </c>
      <c r="C3">
        <v>115</v>
      </c>
      <c r="D3">
        <v>230</v>
      </c>
      <c r="E3">
        <v>2250</v>
      </c>
    </row>
    <row r="4" spans="1:12" x14ac:dyDescent="0.2">
      <c r="A4" s="20" t="s">
        <v>40</v>
      </c>
      <c r="B4">
        <v>5</v>
      </c>
      <c r="C4">
        <v>115</v>
      </c>
      <c r="D4">
        <v>230</v>
      </c>
      <c r="E4" s="19">
        <v>5000</v>
      </c>
    </row>
    <row r="5" spans="1:12" x14ac:dyDescent="0.2">
      <c r="C5">
        <v>230</v>
      </c>
      <c r="D5">
        <v>115</v>
      </c>
    </row>
    <row r="6" spans="1:12" x14ac:dyDescent="0.2">
      <c r="C6">
        <v>230</v>
      </c>
      <c r="D6">
        <v>115</v>
      </c>
    </row>
    <row r="7" spans="1:12" x14ac:dyDescent="0.2">
      <c r="A7" s="17">
        <v>12</v>
      </c>
      <c r="B7" s="20" t="s">
        <v>57</v>
      </c>
      <c r="C7" s="17">
        <v>230</v>
      </c>
      <c r="D7" t="s">
        <v>29</v>
      </c>
    </row>
    <row r="8" spans="1:12" x14ac:dyDescent="0.2">
      <c r="A8" s="17">
        <v>13</v>
      </c>
      <c r="B8" s="20" t="s">
        <v>58</v>
      </c>
      <c r="C8" s="17">
        <v>230</v>
      </c>
      <c r="D8" t="s">
        <v>36</v>
      </c>
      <c r="L8" s="21"/>
    </row>
    <row r="9" spans="1:12" x14ac:dyDescent="0.2">
      <c r="A9" s="17">
        <v>14</v>
      </c>
      <c r="B9" s="20" t="s">
        <v>59</v>
      </c>
      <c r="C9" s="17">
        <v>230</v>
      </c>
      <c r="D9" t="s">
        <v>32</v>
      </c>
      <c r="L9" s="22"/>
    </row>
    <row r="16" spans="1:12" x14ac:dyDescent="0.2">
      <c r="A16" t="s">
        <v>75</v>
      </c>
      <c r="B16" t="s">
        <v>77</v>
      </c>
      <c r="D16" t="s">
        <v>76</v>
      </c>
    </row>
    <row r="17" spans="1:4" x14ac:dyDescent="0.2">
      <c r="A17" s="36">
        <f>6.324397407*1000</f>
        <v>6324.3974070000004</v>
      </c>
      <c r="B17" s="36">
        <v>3500</v>
      </c>
      <c r="D17" s="47">
        <v>3769.3756800000001</v>
      </c>
    </row>
    <row r="18" spans="1:4" x14ac:dyDescent="0.2">
      <c r="A18" s="36">
        <f>0.351048*1000</f>
        <v>351.048</v>
      </c>
      <c r="B18" s="36">
        <v>200</v>
      </c>
      <c r="D18" s="47">
        <v>24.047999999999998</v>
      </c>
    </row>
    <row r="19" spans="1:4" x14ac:dyDescent="0.2">
      <c r="A19" s="36">
        <f>0.17*1000</f>
        <v>170</v>
      </c>
      <c r="B19" s="36">
        <f>0.17*1000</f>
        <v>170</v>
      </c>
      <c r="D19" s="47">
        <v>34</v>
      </c>
    </row>
    <row r="20" spans="1:4" x14ac:dyDescent="0.2">
      <c r="A20" s="36">
        <f>1.989275*1000</f>
        <v>1989.2749999999999</v>
      </c>
      <c r="B20" s="36">
        <v>800</v>
      </c>
      <c r="D20" s="47">
        <v>729.27499999999998</v>
      </c>
    </row>
    <row r="21" spans="1:4" x14ac:dyDescent="0.2">
      <c r="A21" s="11">
        <f>6.08484*1000</f>
        <v>6084.84</v>
      </c>
      <c r="B21" s="11">
        <v>2300</v>
      </c>
      <c r="D21" s="47">
        <v>4240.0821999999998</v>
      </c>
    </row>
    <row r="22" spans="1:4" x14ac:dyDescent="0.2">
      <c r="A22" s="11">
        <f>7.957098*1000</f>
        <v>7957.098</v>
      </c>
      <c r="B22" s="11">
        <v>4000</v>
      </c>
      <c r="D22" s="47">
        <v>4249.098</v>
      </c>
    </row>
    <row r="23" spans="1:4" x14ac:dyDescent="0.2">
      <c r="A23" s="11">
        <f>2.574354561*1000</f>
        <v>2574.3545609999996</v>
      </c>
      <c r="B23" s="11">
        <v>1500</v>
      </c>
      <c r="D23" s="47">
        <v>1197.18291</v>
      </c>
    </row>
    <row r="24" spans="1:4" x14ac:dyDescent="0.2">
      <c r="A24" s="11">
        <f>1.98927467*1000</f>
        <v>1989.27467</v>
      </c>
      <c r="B24" s="11">
        <v>800</v>
      </c>
      <c r="D24" s="47">
        <v>682.78240100000005</v>
      </c>
    </row>
    <row r="25" spans="1:4" x14ac:dyDescent="0.2">
      <c r="A25" s="11">
        <f>1.404194*1000</f>
        <v>1404.194</v>
      </c>
      <c r="B25" s="11">
        <v>750</v>
      </c>
      <c r="D25" s="47">
        <v>496.328125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E5793-B03C-3E4A-9839-D4DA16DACB68}">
  <sheetPr>
    <tabColor rgb="FF00B050"/>
  </sheetPr>
  <dimension ref="A1:E21"/>
  <sheetViews>
    <sheetView tabSelected="1" workbookViewId="0">
      <selection activeCell="D41" sqref="D41"/>
    </sheetView>
  </sheetViews>
  <sheetFormatPr baseColWidth="10" defaultColWidth="8.83203125" defaultRowHeight="15" x14ac:dyDescent="0.2"/>
  <cols>
    <col min="1" max="1" width="24.5" bestFit="1" customWidth="1"/>
    <col min="2" max="2" width="27.5" bestFit="1" customWidth="1"/>
    <col min="3" max="3" width="25.83203125" bestFit="1" customWidth="1"/>
    <col min="4" max="4" width="24" bestFit="1" customWidth="1"/>
    <col min="5" max="5" width="32.1640625" bestFit="1" customWidth="1"/>
    <col min="6" max="6" width="27.83203125" bestFit="1" customWidth="1"/>
    <col min="7" max="7" width="26.5" bestFit="1" customWidth="1"/>
    <col min="8" max="8" width="28.5" bestFit="1" customWidth="1"/>
    <col min="9" max="9" width="25.83203125" bestFit="1" customWidth="1"/>
  </cols>
  <sheetData>
    <row r="1" spans="1:5" x14ac:dyDescent="0.2">
      <c r="A1" s="12" t="s">
        <v>46</v>
      </c>
      <c r="B1" s="12" t="s">
        <v>25</v>
      </c>
      <c r="C1" s="12" t="s">
        <v>24</v>
      </c>
      <c r="D1" s="12" t="s">
        <v>80</v>
      </c>
      <c r="E1" s="39"/>
    </row>
    <row r="2" spans="1:5" x14ac:dyDescent="0.2">
      <c r="A2">
        <v>0</v>
      </c>
      <c r="B2" s="18" t="s">
        <v>28</v>
      </c>
      <c r="C2">
        <v>0</v>
      </c>
      <c r="D2" s="47">
        <v>3079.3555177500002</v>
      </c>
      <c r="E2" s="43"/>
    </row>
    <row r="3" spans="1:5" x14ac:dyDescent="0.2">
      <c r="A3">
        <v>1</v>
      </c>
      <c r="B3" s="18" t="s">
        <v>30</v>
      </c>
      <c r="C3">
        <v>1</v>
      </c>
      <c r="D3" s="47">
        <v>18.786000000000001</v>
      </c>
      <c r="E3" s="43"/>
    </row>
    <row r="4" spans="1:5" x14ac:dyDescent="0.2">
      <c r="A4">
        <v>2</v>
      </c>
      <c r="B4" s="18" t="s">
        <v>33</v>
      </c>
      <c r="C4">
        <v>2</v>
      </c>
      <c r="D4" s="47">
        <v>170</v>
      </c>
      <c r="E4" s="43"/>
    </row>
    <row r="5" spans="1:5" x14ac:dyDescent="0.2">
      <c r="A5">
        <v>3</v>
      </c>
      <c r="B5" s="18" t="s">
        <v>37</v>
      </c>
      <c r="C5">
        <v>3</v>
      </c>
      <c r="D5" s="47">
        <v>669.45624999999995</v>
      </c>
      <c r="E5" s="43"/>
    </row>
    <row r="6" spans="1:5" x14ac:dyDescent="0.2">
      <c r="A6">
        <v>4</v>
      </c>
      <c r="B6" s="37" t="s">
        <v>35</v>
      </c>
      <c r="C6">
        <v>4</v>
      </c>
      <c r="D6" s="47">
        <v>3401.2856999999999</v>
      </c>
      <c r="E6" s="28"/>
    </row>
    <row r="7" spans="1:5" x14ac:dyDescent="0.2">
      <c r="A7">
        <v>5</v>
      </c>
      <c r="B7" s="37" t="s">
        <v>40</v>
      </c>
      <c r="C7">
        <v>5</v>
      </c>
      <c r="D7" s="47">
        <v>3567.3235000000004</v>
      </c>
      <c r="E7" s="28"/>
    </row>
    <row r="8" spans="1:5" x14ac:dyDescent="0.2">
      <c r="A8">
        <v>6</v>
      </c>
      <c r="B8" s="37" t="s">
        <v>41</v>
      </c>
      <c r="C8">
        <v>6</v>
      </c>
      <c r="D8" s="47">
        <v>1015.2104122000001</v>
      </c>
      <c r="E8" s="28"/>
    </row>
    <row r="9" spans="1:5" x14ac:dyDescent="0.2">
      <c r="A9">
        <v>7</v>
      </c>
      <c r="B9" s="37" t="s">
        <v>45</v>
      </c>
      <c r="C9">
        <v>7</v>
      </c>
      <c r="D9" s="47">
        <v>645.28240100000005</v>
      </c>
      <c r="E9" s="28"/>
    </row>
    <row r="10" spans="1:5" x14ac:dyDescent="0.2">
      <c r="A10">
        <v>8</v>
      </c>
      <c r="B10" s="37" t="s">
        <v>43</v>
      </c>
      <c r="C10">
        <v>8</v>
      </c>
      <c r="D10" s="47">
        <v>469.51743750000003</v>
      </c>
      <c r="E10" s="43"/>
    </row>
    <row r="11" spans="1:5" x14ac:dyDescent="0.2">
      <c r="B11" s="25"/>
      <c r="D11" s="11"/>
    </row>
    <row r="12" spans="1:5" x14ac:dyDescent="0.2">
      <c r="B12" s="25"/>
      <c r="D12" s="11"/>
    </row>
    <row r="13" spans="1:5" x14ac:dyDescent="0.2">
      <c r="A13" s="26"/>
      <c r="B13" s="25"/>
      <c r="D13" s="11"/>
    </row>
    <row r="14" spans="1:5" x14ac:dyDescent="0.2">
      <c r="B14" s="25"/>
      <c r="D14" s="11"/>
    </row>
    <row r="16" spans="1:5" x14ac:dyDescent="0.2">
      <c r="D16" s="11"/>
    </row>
    <row r="17" spans="2:4" x14ac:dyDescent="0.2">
      <c r="B17" s="25"/>
      <c r="D17" s="11"/>
    </row>
    <row r="18" spans="2:4" x14ac:dyDescent="0.2">
      <c r="B18" s="25"/>
      <c r="D18" s="11"/>
    </row>
    <row r="21" spans="2:4" x14ac:dyDescent="0.2">
      <c r="C21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C8B8-F9EB-DB4B-8938-C8146BFAB94E}">
  <dimension ref="A3:U12"/>
  <sheetViews>
    <sheetView workbookViewId="0">
      <selection activeCell="G37" sqref="G37"/>
    </sheetView>
  </sheetViews>
  <sheetFormatPr baseColWidth="10" defaultRowHeight="15" x14ac:dyDescent="0.2"/>
  <sheetData>
    <row r="3" spans="1:21" x14ac:dyDescent="0.2">
      <c r="A3" s="7" t="s">
        <v>78</v>
      </c>
      <c r="B3" s="48">
        <v>1</v>
      </c>
      <c r="C3" s="48">
        <v>0.95</v>
      </c>
      <c r="D3" s="48">
        <v>0.9</v>
      </c>
      <c r="E3" s="48">
        <v>0.85</v>
      </c>
      <c r="F3" s="48">
        <v>0.8</v>
      </c>
      <c r="G3" s="48">
        <v>0.75</v>
      </c>
      <c r="H3" s="48">
        <v>0.7</v>
      </c>
      <c r="I3" s="48">
        <v>0.65</v>
      </c>
      <c r="J3" s="48">
        <v>0.6</v>
      </c>
      <c r="K3" s="48">
        <v>0.55000000000000004</v>
      </c>
      <c r="L3" s="48">
        <v>0.5</v>
      </c>
      <c r="M3" s="48">
        <v>0.45</v>
      </c>
      <c r="N3" s="48">
        <v>0.4</v>
      </c>
      <c r="O3" s="48">
        <v>0.35</v>
      </c>
      <c r="P3" s="48">
        <v>0.3</v>
      </c>
      <c r="Q3" s="48">
        <v>0.25</v>
      </c>
      <c r="R3" s="48">
        <v>0.2</v>
      </c>
      <c r="S3" s="48">
        <v>0.15</v>
      </c>
      <c r="T3" s="48">
        <v>0.1</v>
      </c>
      <c r="U3" s="48">
        <v>0.05</v>
      </c>
    </row>
    <row r="4" spans="1:21" x14ac:dyDescent="0.2">
      <c r="A4" s="7" t="s">
        <v>28</v>
      </c>
      <c r="B4">
        <v>3769.3756819999999</v>
      </c>
      <c r="C4">
        <v>3631.3716490000002</v>
      </c>
      <c r="D4">
        <v>3493.367616</v>
      </c>
      <c r="E4">
        <v>3355.3635829999998</v>
      </c>
      <c r="F4">
        <v>3217.359551</v>
      </c>
      <c r="G4">
        <v>3079.3555179999998</v>
      </c>
      <c r="H4">
        <v>2941.3514850000001</v>
      </c>
      <c r="I4">
        <v>2803.347452</v>
      </c>
      <c r="J4">
        <v>2665.3434189999998</v>
      </c>
      <c r="K4">
        <v>2527.3389999999999</v>
      </c>
      <c r="L4">
        <v>2389.335</v>
      </c>
      <c r="M4">
        <v>2251.3310000000001</v>
      </c>
      <c r="N4">
        <v>2113.3270000000002</v>
      </c>
      <c r="O4">
        <v>1975.3230000000001</v>
      </c>
      <c r="P4">
        <v>1837.319</v>
      </c>
      <c r="Q4">
        <v>1699.3150000000001</v>
      </c>
      <c r="R4">
        <v>1561.3109999999999</v>
      </c>
      <c r="S4">
        <v>1423.307</v>
      </c>
      <c r="T4">
        <v>1285.3030000000001</v>
      </c>
      <c r="U4">
        <v>1147.299</v>
      </c>
    </row>
    <row r="5" spans="1:21" x14ac:dyDescent="0.2">
      <c r="A5" s="7" t="s">
        <v>30</v>
      </c>
      <c r="B5">
        <v>24.047999999999998</v>
      </c>
      <c r="C5">
        <v>22.9956</v>
      </c>
      <c r="D5">
        <v>21.943200000000001</v>
      </c>
      <c r="E5">
        <v>20.890799999999999</v>
      </c>
      <c r="F5">
        <v>19.8384</v>
      </c>
      <c r="G5">
        <v>18.786000000000001</v>
      </c>
      <c r="H5">
        <v>17.733599999999999</v>
      </c>
      <c r="I5">
        <v>16.6812</v>
      </c>
      <c r="J5">
        <v>15.6288</v>
      </c>
      <c r="K5">
        <v>14.5764</v>
      </c>
      <c r="L5">
        <v>13.523999999999999</v>
      </c>
      <c r="M5">
        <v>12.4716</v>
      </c>
      <c r="N5">
        <v>11.4192</v>
      </c>
      <c r="O5">
        <v>10.3668</v>
      </c>
      <c r="P5">
        <v>9.3143999999999991</v>
      </c>
      <c r="Q5">
        <v>8.2620000000000005</v>
      </c>
      <c r="R5">
        <v>7.2096</v>
      </c>
      <c r="S5">
        <v>6.1571999999999996</v>
      </c>
      <c r="T5">
        <v>5.1048</v>
      </c>
      <c r="U5">
        <v>4.0523999999999996</v>
      </c>
    </row>
    <row r="6" spans="1:21" x14ac:dyDescent="0.2">
      <c r="A6" s="7" t="s">
        <v>33</v>
      </c>
      <c r="B6">
        <v>170</v>
      </c>
      <c r="C6">
        <v>170</v>
      </c>
      <c r="D6">
        <v>170</v>
      </c>
      <c r="E6">
        <v>170</v>
      </c>
      <c r="F6">
        <v>170</v>
      </c>
      <c r="G6">
        <v>170</v>
      </c>
      <c r="H6">
        <v>170</v>
      </c>
      <c r="I6">
        <v>170</v>
      </c>
      <c r="J6">
        <v>170</v>
      </c>
      <c r="K6">
        <v>170</v>
      </c>
      <c r="L6">
        <v>170</v>
      </c>
      <c r="M6">
        <v>170</v>
      </c>
      <c r="N6">
        <v>170</v>
      </c>
      <c r="O6">
        <v>170</v>
      </c>
      <c r="P6">
        <v>170</v>
      </c>
      <c r="Q6">
        <v>170</v>
      </c>
      <c r="R6">
        <v>170</v>
      </c>
      <c r="S6">
        <v>170</v>
      </c>
      <c r="T6">
        <v>170</v>
      </c>
      <c r="U6">
        <v>170</v>
      </c>
    </row>
    <row r="7" spans="1:21" x14ac:dyDescent="0.2">
      <c r="A7" s="7" t="s">
        <v>37</v>
      </c>
      <c r="B7">
        <v>729.27499999999998</v>
      </c>
      <c r="C7">
        <v>717.31124999999997</v>
      </c>
      <c r="D7">
        <v>705.34749999999997</v>
      </c>
      <c r="E7">
        <v>693.38374999999996</v>
      </c>
      <c r="F7">
        <v>681.42</v>
      </c>
      <c r="G7">
        <v>669.45624999999995</v>
      </c>
      <c r="H7">
        <v>657.49249999999995</v>
      </c>
      <c r="I7">
        <v>645.52874999999995</v>
      </c>
      <c r="J7">
        <v>633.56500000000005</v>
      </c>
      <c r="K7">
        <v>621.60130000000004</v>
      </c>
      <c r="L7">
        <v>609.63750000000005</v>
      </c>
      <c r="M7">
        <v>597.67380000000003</v>
      </c>
      <c r="N7">
        <v>585.71</v>
      </c>
      <c r="O7">
        <v>573.74630000000002</v>
      </c>
      <c r="P7">
        <v>561.78250000000003</v>
      </c>
      <c r="Q7">
        <v>549.81880000000001</v>
      </c>
      <c r="R7">
        <v>537.85500000000002</v>
      </c>
      <c r="S7">
        <v>525.8913</v>
      </c>
      <c r="T7">
        <v>513.92750000000001</v>
      </c>
      <c r="U7">
        <v>501.96379999999999</v>
      </c>
    </row>
    <row r="8" spans="1:21" x14ac:dyDescent="0.2">
      <c r="A8" s="7" t="s">
        <v>35</v>
      </c>
      <c r="B8">
        <v>4240.0821999999998</v>
      </c>
      <c r="C8">
        <v>4072.3229000000001</v>
      </c>
      <c r="D8">
        <v>3904.5636</v>
      </c>
      <c r="E8">
        <v>3736.8042999999998</v>
      </c>
      <c r="F8">
        <v>3569.0450000000001</v>
      </c>
      <c r="G8">
        <v>3401.2856999999999</v>
      </c>
      <c r="H8">
        <v>3233.5264000000002</v>
      </c>
      <c r="I8">
        <v>3065.7671</v>
      </c>
      <c r="J8">
        <v>2898.0077999999999</v>
      </c>
      <c r="K8">
        <v>2730.2489999999998</v>
      </c>
      <c r="L8">
        <v>2562.489</v>
      </c>
      <c r="M8">
        <v>2394.73</v>
      </c>
      <c r="N8">
        <v>2226.971</v>
      </c>
      <c r="O8">
        <v>2059.2109999999998</v>
      </c>
      <c r="P8">
        <v>1891.452</v>
      </c>
      <c r="Q8">
        <v>1723.693</v>
      </c>
      <c r="R8">
        <v>1555.933</v>
      </c>
      <c r="S8">
        <v>1388.174</v>
      </c>
      <c r="T8">
        <v>1220.415</v>
      </c>
      <c r="U8">
        <v>1052.6559999999999</v>
      </c>
    </row>
    <row r="9" spans="1:21" x14ac:dyDescent="0.2">
      <c r="A9" s="7" t="s">
        <v>40</v>
      </c>
      <c r="B9">
        <v>4249.098</v>
      </c>
      <c r="C9">
        <v>4112.7430999999997</v>
      </c>
      <c r="D9">
        <v>3976.3881999999999</v>
      </c>
      <c r="E9">
        <v>3840.0333000000001</v>
      </c>
      <c r="F9">
        <v>3703.6783999999998</v>
      </c>
      <c r="G9">
        <v>3567.3235</v>
      </c>
      <c r="H9">
        <v>3430.9686000000002</v>
      </c>
      <c r="I9">
        <v>3294.6136999999999</v>
      </c>
      <c r="J9">
        <v>3158.2588000000001</v>
      </c>
      <c r="K9">
        <v>3021.904</v>
      </c>
      <c r="L9">
        <v>2885.549</v>
      </c>
      <c r="M9">
        <v>2749.194</v>
      </c>
      <c r="N9">
        <v>2612.8389999999999</v>
      </c>
      <c r="O9">
        <v>2476.4839999999999</v>
      </c>
      <c r="P9">
        <v>2340.1289999999999</v>
      </c>
      <c r="Q9">
        <v>2203.7750000000001</v>
      </c>
      <c r="R9">
        <v>2067.42</v>
      </c>
      <c r="S9">
        <v>1931.0650000000001</v>
      </c>
      <c r="T9">
        <v>1794.71</v>
      </c>
      <c r="U9">
        <v>1658.355</v>
      </c>
    </row>
    <row r="10" spans="1:21" x14ac:dyDescent="0.2">
      <c r="A10" s="7" t="s">
        <v>41</v>
      </c>
      <c r="B10">
        <v>1197.182912</v>
      </c>
      <c r="C10">
        <v>1160.7884120000001</v>
      </c>
      <c r="D10">
        <v>1124.393912</v>
      </c>
      <c r="E10">
        <v>1087.9994119999999</v>
      </c>
      <c r="F10">
        <v>1051.604912</v>
      </c>
      <c r="G10">
        <v>1015.210412</v>
      </c>
      <c r="H10">
        <v>978.81591219999996</v>
      </c>
      <c r="I10">
        <v>942.42141219999996</v>
      </c>
      <c r="J10">
        <v>906.02691219999997</v>
      </c>
      <c r="K10">
        <v>869.63239999999996</v>
      </c>
      <c r="L10">
        <v>833.23789999999997</v>
      </c>
      <c r="M10">
        <v>796.84339999999997</v>
      </c>
      <c r="N10">
        <v>760.44889999999998</v>
      </c>
      <c r="O10">
        <v>724.05439999999999</v>
      </c>
      <c r="P10">
        <v>687.65989999999999</v>
      </c>
      <c r="Q10">
        <v>651.2654</v>
      </c>
      <c r="R10">
        <v>614.87090000000001</v>
      </c>
      <c r="S10">
        <v>578.47640000000001</v>
      </c>
      <c r="T10">
        <v>542.08190000000002</v>
      </c>
      <c r="U10">
        <v>505.68740000000003</v>
      </c>
    </row>
    <row r="11" spans="1:21" x14ac:dyDescent="0.2">
      <c r="A11" s="7" t="s">
        <v>45</v>
      </c>
      <c r="B11">
        <v>682.78240100000005</v>
      </c>
      <c r="C11">
        <v>675.28240100000005</v>
      </c>
      <c r="D11">
        <v>667.78240100000005</v>
      </c>
      <c r="E11">
        <v>660.28240100000005</v>
      </c>
      <c r="F11">
        <v>652.78240100000005</v>
      </c>
      <c r="G11">
        <v>645.28240100000005</v>
      </c>
      <c r="H11">
        <v>637.78240100000005</v>
      </c>
      <c r="I11">
        <v>630.28240100000005</v>
      </c>
      <c r="J11">
        <v>622.78240100000005</v>
      </c>
      <c r="K11">
        <v>615.28240000000005</v>
      </c>
      <c r="L11">
        <v>607.78240000000005</v>
      </c>
      <c r="M11">
        <v>600.28240000000005</v>
      </c>
      <c r="N11">
        <v>592.78240000000005</v>
      </c>
      <c r="O11">
        <v>585.28240000000005</v>
      </c>
      <c r="P11">
        <v>577.78240000000005</v>
      </c>
      <c r="Q11">
        <v>570.28240000000005</v>
      </c>
      <c r="R11">
        <v>562.78240000000005</v>
      </c>
      <c r="S11">
        <v>555.28240000000005</v>
      </c>
      <c r="T11">
        <v>547.78240000000005</v>
      </c>
      <c r="U11">
        <v>540.28240000000005</v>
      </c>
    </row>
    <row r="12" spans="1:21" x14ac:dyDescent="0.2">
      <c r="A12" s="7" t="s">
        <v>43</v>
      </c>
      <c r="B12">
        <v>496.328125</v>
      </c>
      <c r="C12">
        <v>490.96598749999998</v>
      </c>
      <c r="D12">
        <v>485.60385000000002</v>
      </c>
      <c r="E12">
        <v>480.24171250000001</v>
      </c>
      <c r="F12">
        <v>474.87957499999999</v>
      </c>
      <c r="G12">
        <v>469.51743750000003</v>
      </c>
      <c r="H12">
        <v>464.15530000000001</v>
      </c>
      <c r="I12">
        <v>458.79316249999999</v>
      </c>
      <c r="J12">
        <v>453.43102499999998</v>
      </c>
      <c r="K12">
        <v>448.06889999999999</v>
      </c>
      <c r="L12">
        <v>442.70679999999999</v>
      </c>
      <c r="M12">
        <v>437.34460000000001</v>
      </c>
      <c r="N12">
        <v>431.98250000000002</v>
      </c>
      <c r="O12">
        <v>426.62029999999999</v>
      </c>
      <c r="P12">
        <v>421.25819999999999</v>
      </c>
      <c r="Q12">
        <v>415.89609999999999</v>
      </c>
      <c r="R12">
        <v>410.53390000000002</v>
      </c>
      <c r="S12">
        <v>405.17180000000002</v>
      </c>
      <c r="T12">
        <v>399.80970000000002</v>
      </c>
      <c r="U12">
        <v>394.44749999999999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lines_2</vt:lpstr>
      <vt:lpstr>loads</vt:lpstr>
      <vt:lpstr>buses</vt:lpstr>
      <vt:lpstr>gen</vt:lpstr>
      <vt:lpstr>Sheet8</vt:lpstr>
      <vt:lpstr>lines</vt:lpstr>
      <vt:lpstr>trafos</vt:lpstr>
      <vt:lpstr>gen 100</vt:lpstr>
      <vt:lpstr>Generation capacity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Nokanaidu</dc:creator>
  <cp:lastModifiedBy>Eleanor McIndoe</cp:lastModifiedBy>
  <dcterms:created xsi:type="dcterms:W3CDTF">2024-04-29T22:59:41Z</dcterms:created>
  <dcterms:modified xsi:type="dcterms:W3CDTF">2024-05-01T21:02:46Z</dcterms:modified>
</cp:coreProperties>
</file>