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ugment Systems\Employee AUG-01-012021\Misc Questions\Statistics\1. Stats QA &amp; Formula Sheet\"/>
    </mc:Choice>
  </mc:AlternateContent>
  <xr:revisionPtr revIDLastSave="0" documentId="13_ncr:1_{E40E04AD-6499-4981-9177-B274830E03CC}" xr6:coauthVersionLast="36" xr6:coauthVersionMax="46" xr10:uidLastSave="{00000000-0000-0000-0000-000000000000}"/>
  <bookViews>
    <workbookView xWindow="-108" yWindow="-108" windowWidth="23256" windowHeight="12576" activeTab="1" xr2:uid="{6150CA0D-14C2-40B5-8C46-B3F24ACBDB5E}"/>
  </bookViews>
  <sheets>
    <sheet name="ANNOVA" sheetId="1" r:id="rId1"/>
    <sheet name="Regress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B14" i="2"/>
  <c r="C13" i="2"/>
  <c r="E4" i="2" s="1"/>
  <c r="B13" i="2"/>
  <c r="D11" i="2" s="1"/>
  <c r="S3" i="1"/>
  <c r="U6" i="1"/>
  <c r="U8" i="1" s="1"/>
  <c r="S8" i="1"/>
  <c r="T6" i="1"/>
  <c r="S6" i="1"/>
  <c r="B16" i="1"/>
  <c r="B5" i="1"/>
  <c r="B6" i="1"/>
  <c r="B7" i="1"/>
  <c r="B8" i="1"/>
  <c r="B14" i="1" s="1"/>
  <c r="B9" i="1"/>
  <c r="B10" i="1"/>
  <c r="B11" i="1"/>
  <c r="B12" i="1"/>
  <c r="B13" i="1"/>
  <c r="B4" i="1"/>
  <c r="G5" i="1"/>
  <c r="G6" i="1"/>
  <c r="G7" i="1"/>
  <c r="G8" i="1"/>
  <c r="G9" i="1"/>
  <c r="G10" i="1"/>
  <c r="G11" i="1"/>
  <c r="G12" i="1"/>
  <c r="G13" i="1"/>
  <c r="G14" i="1"/>
  <c r="G15" i="1"/>
  <c r="G4" i="1"/>
  <c r="F5" i="1"/>
  <c r="F6" i="1"/>
  <c r="F7" i="1"/>
  <c r="F8" i="1"/>
  <c r="F9" i="1"/>
  <c r="F10" i="1"/>
  <c r="F11" i="1"/>
  <c r="F12" i="1"/>
  <c r="F13" i="1"/>
  <c r="F4" i="1"/>
  <c r="A5" i="1"/>
  <c r="A6" i="1"/>
  <c r="A7" i="1"/>
  <c r="A8" i="1"/>
  <c r="A9" i="1"/>
  <c r="A10" i="1"/>
  <c r="A11" i="1"/>
  <c r="A12" i="1"/>
  <c r="A13" i="1"/>
  <c r="A4" i="1"/>
  <c r="D4" i="2" l="1"/>
  <c r="F4" i="2" s="1"/>
  <c r="D9" i="2"/>
  <c r="D8" i="2"/>
  <c r="D3" i="2"/>
  <c r="D7" i="2"/>
  <c r="D12" i="2"/>
  <c r="D6" i="2"/>
  <c r="F6" i="2" s="1"/>
  <c r="D10" i="2"/>
  <c r="F10" i="2" s="1"/>
  <c r="F11" i="2"/>
  <c r="E7" i="2"/>
  <c r="G7" i="2" s="1"/>
  <c r="E6" i="2"/>
  <c r="G6" i="2" s="1"/>
  <c r="F9" i="2"/>
  <c r="G4" i="2"/>
  <c r="E11" i="2"/>
  <c r="G11" i="2" s="1"/>
  <c r="E3" i="2"/>
  <c r="G3" i="2" s="1"/>
  <c r="E10" i="2"/>
  <c r="E2" i="2"/>
  <c r="E9" i="2"/>
  <c r="G9" i="2" s="1"/>
  <c r="E5" i="2"/>
  <c r="F12" i="2"/>
  <c r="F8" i="2"/>
  <c r="D2" i="2"/>
  <c r="D5" i="2"/>
  <c r="E12" i="2"/>
  <c r="G12" i="2" s="1"/>
  <c r="E8" i="2"/>
  <c r="G8" i="2" s="1"/>
  <c r="F7" i="2"/>
  <c r="F3" i="2"/>
  <c r="F14" i="1"/>
  <c r="A14" i="1"/>
  <c r="G10" i="2" l="1"/>
  <c r="E13" i="2"/>
  <c r="G5" i="2"/>
  <c r="F5" i="2"/>
  <c r="G2" i="2"/>
  <c r="F2" i="2"/>
  <c r="F14" i="2" l="1"/>
  <c r="G14" i="2"/>
  <c r="I3" i="2" s="1"/>
</calcChain>
</file>

<file path=xl/sharedStrings.xml><?xml version="1.0" encoding="utf-8"?>
<sst xmlns="http://schemas.openxmlformats.org/spreadsheetml/2006/main" count="134" uniqueCount="65">
  <si>
    <t>A</t>
  </si>
  <si>
    <t>B</t>
  </si>
  <si>
    <t>C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</si>
  <si>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</si>
  <si>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</si>
  <si>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</si>
  <si>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</si>
  <si>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</si>
  <si>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</si>
  <si>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</si>
  <si>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</si>
  <si>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</si>
  <si>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</si>
  <si>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</si>
  <si>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</si>
  <si>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</si>
  <si>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</si>
  <si>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</si>
  <si>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</si>
  <si>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</si>
  <si>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</si>
  <si>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</si>
  <si>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</si>
  <si>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</si>
  <si>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Column1</t>
  </si>
  <si>
    <t>Column2</t>
  </si>
  <si>
    <t>Column3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</si>
  <si>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</si>
  <si>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</si>
  <si>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</si>
  <si>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</si>
  <si>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</si>
  <si>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</si>
  <si>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</si>
  <si>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</si>
  <si>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</si>
  <si>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</si>
  <si>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</si>
  <si>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Confidence Level(95.0%)</t>
  </si>
  <si>
    <t>Interest rate</t>
  </si>
  <si>
    <t>Housing starts</t>
  </si>
  <si>
    <t>SUMMARY OUTPUT</t>
  </si>
  <si>
    <t>Regression Statistics</t>
  </si>
  <si>
    <t>Multiple R</t>
  </si>
  <si>
    <t>R Square</t>
  </si>
  <si>
    <t>Adjusted R Square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</si>
  <si>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</si>
  <si>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</si>
  <si>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</si>
  <si>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</si>
  <si>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</si>
  <si>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</si>
  <si>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</si>
  <si>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</si>
  <si>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</si>
  <si>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</si>
  <si>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</si>
  <si>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X Variable 1</t>
  </si>
  <si>
    <t>Interest Rate</t>
  </si>
  <si>
    <t>X Variable 2</t>
  </si>
  <si>
    <t>X-X^2</t>
  </si>
  <si>
    <t>Y-Y^2</t>
  </si>
  <si>
    <t>(X-X^2)^2</t>
  </si>
  <si>
    <t>(X-X^2)*Y-Y^2</t>
  </si>
  <si>
    <t>Sum/Total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</si>
</sst>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imes New Roman"/>
      <family val="2"/>
    </font>
    <font>
      <i/>
      <sz val="11"/>
      <color theme="1"/>
      <name val="Times New Roman"/>
      <family val="2"/>
    </font>
    <font>
      <sz val="10"/>
      <color theme="1"/>
      <name val="Calibri"/>
      <family val="2"/>
    </font>
    <font>
      <b/>
      <sz val="14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10" xfId="0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71BA3-D230-40E0-9222-76360E7E5D10}">
  <dimension ref="A2:X37"/>
  <sheetViews>
    <sheetView workbookViewId="0">
      <selection activeCell="Q21" sqref="Q21"/>
    </sheetView>
  </sheetViews>
  <sheetFormatPr defaultRowHeight="13.8" x14ac:dyDescent="0.25"/>
  <cols>
    <col min="2" max="2" width="22" bestFit="1" customWidth="1"/>
    <col min="3" max="3" width="12.6640625" bestFit="1" customWidth="1"/>
    <col min="4" max="4" width="22" bestFit="1" customWidth="1"/>
    <col min="5" max="5" width="12.6640625" bestFit="1" customWidth="1"/>
    <col min="6" max="6" width="22" bestFit="1" customWidth="1"/>
    <col min="7" max="7" width="12.6640625" bestFit="1" customWidth="1"/>
    <col min="8" max="8" width="18" bestFit="1" customWidth="1"/>
    <col min="9" max="9" width="6.5546875" bestFit="1" customWidth="1"/>
    <col min="10" max="10" width="5.109375" bestFit="1" customWidth="1"/>
    <col min="11" max="11" width="11" bestFit="1" customWidth="1"/>
    <col min="12" max="14" width="12" bestFit="1" customWidth="1"/>
    <col min="16" max="16" width="20.21875" bestFit="1" customWidth="1"/>
    <col min="17" max="17" width="12.6640625" bestFit="1" customWidth="1"/>
    <col min="18" max="18" width="14.21875" bestFit="1" customWidth="1"/>
    <col min="19" max="19" width="12.6640625" bestFit="1" customWidth="1"/>
    <col min="20" max="20" width="12" bestFit="1" customWidth="1"/>
    <col min="21" max="21" width="13.77734375" bestFit="1" customWidth="1"/>
    <col min="22" max="22" width="12" bestFit="1" customWidth="1"/>
    <col min="23" max="23" width="12.6640625" bestFit="1" customWidth="1"/>
    <col min="24" max="24" width="12.44140625" bestFit="1" customWidth="1"/>
  </cols>
  <sheetData>
    <row r="2" spans="1:21" ht="14.4" thickBot="1" x14ac:dyDescent="0.3"/>
    <row r="3" spans="1:21" x14ac:dyDescent="0.25">
      <c r="A3" s="14"/>
      <c r="B3" s="14"/>
      <c r="C3" s="5" t="s">
        <v>0</v>
      </c>
      <c r="D3" s="6" t="s">
        <v>1</v>
      </c>
      <c r="E3" s="7" t="s">
        <v>2</v>
      </c>
      <c r="F3" s="14"/>
      <c r="G3" s="14"/>
      <c r="H3" t="s">
        <v>3</v>
      </c>
      <c r="P3" t="s">
        <v>41</v>
      </c>
      <c r="S3">
        <f>1 - (R15/R16)</f>
        <v>0.13702460850111853</v>
      </c>
    </row>
    <row r="4" spans="1:21" ht="14.4" thickBot="1" x14ac:dyDescent="0.3">
      <c r="A4" s="14">
        <f>C4^2</f>
        <v>36</v>
      </c>
      <c r="B4" s="14">
        <f>E4^2</f>
        <v>36</v>
      </c>
      <c r="C4" s="8">
        <v>6</v>
      </c>
      <c r="D4" s="9">
        <v>5</v>
      </c>
      <c r="E4" s="10">
        <v>6</v>
      </c>
      <c r="F4" s="14">
        <f>D4^2</f>
        <v>25</v>
      </c>
      <c r="G4" s="14">
        <f>E4^2</f>
        <v>36</v>
      </c>
    </row>
    <row r="5" spans="1:21" ht="14.4" thickBot="1" x14ac:dyDescent="0.3">
      <c r="A5" s="14">
        <f t="shared" ref="A5:A13" si="0">C5^2</f>
        <v>25</v>
      </c>
      <c r="B5" s="14">
        <f t="shared" ref="B5:B13" si="1">E5^2</f>
        <v>49</v>
      </c>
      <c r="C5" s="8">
        <v>5</v>
      </c>
      <c r="D5" s="9">
        <v>5</v>
      </c>
      <c r="E5" s="10">
        <v>7</v>
      </c>
      <c r="F5" s="14">
        <f t="shared" ref="F5:F13" si="2">D5^2</f>
        <v>25</v>
      </c>
      <c r="G5" s="14">
        <f t="shared" ref="G5:G15" si="3">E5^2</f>
        <v>49</v>
      </c>
      <c r="H5" t="s">
        <v>4</v>
      </c>
      <c r="P5" s="4" t="s">
        <v>42</v>
      </c>
      <c r="Q5" s="4"/>
    </row>
    <row r="6" spans="1:21" x14ac:dyDescent="0.25">
      <c r="A6" s="14">
        <f t="shared" si="0"/>
        <v>16</v>
      </c>
      <c r="B6" s="14">
        <f t="shared" si="1"/>
        <v>36</v>
      </c>
      <c r="C6" s="8">
        <v>4</v>
      </c>
      <c r="D6" s="9">
        <v>4</v>
      </c>
      <c r="E6" s="10">
        <v>6</v>
      </c>
      <c r="F6" s="14">
        <f t="shared" si="2"/>
        <v>16</v>
      </c>
      <c r="G6" s="14">
        <f t="shared" si="3"/>
        <v>36</v>
      </c>
      <c r="H6" s="3" t="s">
        <v>5</v>
      </c>
      <c r="I6" s="3" t="s">
        <v>6</v>
      </c>
      <c r="J6" s="3" t="s">
        <v>7</v>
      </c>
      <c r="K6" s="3" t="s">
        <v>8</v>
      </c>
      <c r="L6" s="3" t="s">
        <v>9</v>
      </c>
      <c r="P6" s="1" t="s">
        <v>43</v>
      </c>
      <c r="Q6" s="1">
        <v>0.37016835156603878</v>
      </c>
      <c r="S6">
        <f>R14+R15</f>
        <v>6</v>
      </c>
      <c r="T6">
        <f>34.1036-174.6631</f>
        <v>-140.55949999999999</v>
      </c>
      <c r="U6">
        <f>T6/21</f>
        <v>-6.693309523809523</v>
      </c>
    </row>
    <row r="7" spans="1:21" x14ac:dyDescent="0.25">
      <c r="A7" s="14">
        <f t="shared" si="0"/>
        <v>25</v>
      </c>
      <c r="B7" s="14">
        <f t="shared" si="1"/>
        <v>25</v>
      </c>
      <c r="C7" s="8">
        <v>5</v>
      </c>
      <c r="D7" s="9">
        <v>4</v>
      </c>
      <c r="E7" s="10">
        <v>5</v>
      </c>
      <c r="F7" s="14">
        <f t="shared" si="2"/>
        <v>16</v>
      </c>
      <c r="G7" s="14">
        <f t="shared" si="3"/>
        <v>25</v>
      </c>
      <c r="H7" s="1" t="s">
        <v>10</v>
      </c>
      <c r="I7" s="1">
        <v>10</v>
      </c>
      <c r="J7" s="1">
        <v>50</v>
      </c>
      <c r="K7" s="1">
        <v>5</v>
      </c>
      <c r="L7" s="1">
        <v>0.66666666666666663</v>
      </c>
      <c r="P7" s="1" t="s">
        <v>44</v>
      </c>
      <c r="Q7" s="1">
        <v>0.1370246085011185</v>
      </c>
    </row>
    <row r="8" spans="1:21" ht="14.4" x14ac:dyDescent="0.3">
      <c r="A8" s="14">
        <f t="shared" si="0"/>
        <v>36</v>
      </c>
      <c r="B8" s="14">
        <f t="shared" si="1"/>
        <v>36</v>
      </c>
      <c r="C8" s="8">
        <v>6</v>
      </c>
      <c r="D8" s="9">
        <v>5</v>
      </c>
      <c r="E8" s="10">
        <v>6</v>
      </c>
      <c r="F8" s="14">
        <f t="shared" si="2"/>
        <v>25</v>
      </c>
      <c r="G8" s="14">
        <f t="shared" si="3"/>
        <v>36</v>
      </c>
      <c r="H8" s="1" t="s">
        <v>11</v>
      </c>
      <c r="I8" s="1">
        <v>10</v>
      </c>
      <c r="J8" s="1">
        <v>49</v>
      </c>
      <c r="K8" s="1">
        <v>4.9000000000000004</v>
      </c>
      <c r="L8" s="1">
        <v>0.54444444444444506</v>
      </c>
      <c r="P8" s="1" t="s">
        <v>45</v>
      </c>
      <c r="Q8" s="1">
        <v>-0.10953978906999051</v>
      </c>
      <c r="S8">
        <f>R14/Q14</f>
        <v>0.41107382550335547</v>
      </c>
      <c r="U8" s="15">
        <f>11.36786/U6</f>
        <v>-1.698391499685187</v>
      </c>
    </row>
    <row r="9" spans="1:21" ht="14.4" thickBot="1" x14ac:dyDescent="0.3">
      <c r="A9" s="14">
        <f t="shared" si="0"/>
        <v>16</v>
      </c>
      <c r="B9" s="14">
        <f t="shared" si="1"/>
        <v>36</v>
      </c>
      <c r="C9" s="8">
        <v>4</v>
      </c>
      <c r="D9" s="9">
        <v>4</v>
      </c>
      <c r="E9" s="10">
        <v>6</v>
      </c>
      <c r="F9" s="14">
        <f t="shared" si="2"/>
        <v>16</v>
      </c>
      <c r="G9" s="14">
        <f t="shared" si="3"/>
        <v>36</v>
      </c>
      <c r="H9" s="2" t="s">
        <v>12</v>
      </c>
      <c r="I9" s="2">
        <v>10</v>
      </c>
      <c r="J9" s="2">
        <v>57</v>
      </c>
      <c r="K9" s="2">
        <v>5.7</v>
      </c>
      <c r="L9" s="2">
        <v>0.67777777777778025</v>
      </c>
      <c r="P9" s="1" t="s">
        <v>28</v>
      </c>
      <c r="Q9" s="1">
        <v>0.86005418010339729</v>
      </c>
    </row>
    <row r="10" spans="1:21" ht="14.4" thickBot="1" x14ac:dyDescent="0.3">
      <c r="A10" s="14">
        <f t="shared" si="0"/>
        <v>25</v>
      </c>
      <c r="B10" s="14">
        <f t="shared" si="1"/>
        <v>36</v>
      </c>
      <c r="C10" s="8">
        <v>5</v>
      </c>
      <c r="D10" s="9">
        <v>5</v>
      </c>
      <c r="E10" s="10">
        <v>6</v>
      </c>
      <c r="F10" s="14">
        <f t="shared" si="2"/>
        <v>25</v>
      </c>
      <c r="G10" s="14">
        <f t="shared" si="3"/>
        <v>36</v>
      </c>
      <c r="P10" s="2" t="s">
        <v>46</v>
      </c>
      <c r="Q10" s="2">
        <v>10</v>
      </c>
    </row>
    <row r="11" spans="1:21" x14ac:dyDescent="0.25">
      <c r="A11" s="14">
        <f t="shared" si="0"/>
        <v>16</v>
      </c>
      <c r="B11" s="14">
        <f t="shared" si="1"/>
        <v>36</v>
      </c>
      <c r="C11" s="8">
        <v>4</v>
      </c>
      <c r="D11" s="9">
        <v>6</v>
      </c>
      <c r="E11" s="10">
        <v>6</v>
      </c>
      <c r="F11" s="14">
        <f t="shared" si="2"/>
        <v>36</v>
      </c>
      <c r="G11" s="14">
        <f t="shared" si="3"/>
        <v>36</v>
      </c>
    </row>
    <row r="12" spans="1:21" ht="14.4" thickBot="1" x14ac:dyDescent="0.3">
      <c r="A12" s="14">
        <f t="shared" si="0"/>
        <v>36</v>
      </c>
      <c r="B12" s="14">
        <f t="shared" si="1"/>
        <v>16</v>
      </c>
      <c r="C12" s="8">
        <v>6</v>
      </c>
      <c r="D12" s="9">
        <v>5</v>
      </c>
      <c r="E12" s="10">
        <v>4</v>
      </c>
      <c r="F12" s="14">
        <f t="shared" si="2"/>
        <v>25</v>
      </c>
      <c r="G12" s="14">
        <f t="shared" si="3"/>
        <v>16</v>
      </c>
      <c r="H12" t="s">
        <v>13</v>
      </c>
      <c r="P12" t="s">
        <v>13</v>
      </c>
    </row>
    <row r="13" spans="1:21" ht="14.4" thickBot="1" x14ac:dyDescent="0.3">
      <c r="A13" s="14">
        <f t="shared" si="0"/>
        <v>25</v>
      </c>
      <c r="B13" s="14">
        <f t="shared" si="1"/>
        <v>25</v>
      </c>
      <c r="C13" s="11">
        <v>5</v>
      </c>
      <c r="D13" s="12">
        <v>6</v>
      </c>
      <c r="E13" s="13">
        <v>5</v>
      </c>
      <c r="F13" s="14">
        <f t="shared" si="2"/>
        <v>36</v>
      </c>
      <c r="G13" s="14">
        <f t="shared" si="3"/>
        <v>25</v>
      </c>
      <c r="H13" s="3" t="s">
        <v>14</v>
      </c>
      <c r="I13" s="3" t="s">
        <v>15</v>
      </c>
      <c r="J13" s="3" t="s">
        <v>16</v>
      </c>
      <c r="K13" s="3" t="s">
        <v>17</v>
      </c>
      <c r="L13" s="3" t="s">
        <v>18</v>
      </c>
      <c r="M13" s="3" t="s">
        <v>19</v>
      </c>
      <c r="N13" s="3" t="s">
        <v>20</v>
      </c>
      <c r="P13" s="3"/>
      <c r="Q13" s="3" t="s">
        <v>16</v>
      </c>
      <c r="R13" s="3" t="s">
        <v>15</v>
      </c>
      <c r="S13" s="3" t="s">
        <v>17</v>
      </c>
      <c r="T13" s="3" t="s">
        <v>18</v>
      </c>
      <c r="U13" s="3" t="s">
        <v>50</v>
      </c>
    </row>
    <row r="14" spans="1:21" x14ac:dyDescent="0.25">
      <c r="A14" s="14">
        <f>SUM(A4:A13)</f>
        <v>256</v>
      </c>
      <c r="B14" s="14">
        <f>SUM(B4:B13)</f>
        <v>331</v>
      </c>
      <c r="C14" s="14"/>
      <c r="D14" s="14"/>
      <c r="E14" s="14"/>
      <c r="F14" s="14">
        <f>SUM(F4:F13)</f>
        <v>245</v>
      </c>
      <c r="G14" s="14">
        <f t="shared" si="3"/>
        <v>0</v>
      </c>
      <c r="H14" s="1" t="s">
        <v>21</v>
      </c>
      <c r="I14" s="1">
        <v>3.8000000000000078</v>
      </c>
      <c r="J14" s="1">
        <v>2</v>
      </c>
      <c r="K14" s="1">
        <v>1.9000000000000039</v>
      </c>
      <c r="L14" s="1">
        <v>3.0176470588235356</v>
      </c>
      <c r="M14" s="1">
        <v>6.5645568934997844E-2</v>
      </c>
      <c r="N14" s="1">
        <v>3.3541308285291991</v>
      </c>
      <c r="P14" s="1" t="s">
        <v>47</v>
      </c>
      <c r="Q14" s="1">
        <v>2</v>
      </c>
      <c r="R14" s="1">
        <v>0.82214765100671094</v>
      </c>
      <c r="S14" s="1">
        <v>0.41107382550335547</v>
      </c>
      <c r="T14" s="1">
        <v>0.5557355800388849</v>
      </c>
      <c r="U14" s="1">
        <v>0.59702764400471975</v>
      </c>
    </row>
    <row r="15" spans="1:21" x14ac:dyDescent="0.25">
      <c r="A15" s="14"/>
      <c r="B15" s="14"/>
      <c r="C15" s="14"/>
      <c r="D15" s="14"/>
      <c r="E15" s="14"/>
      <c r="F15" s="14"/>
      <c r="G15" s="14">
        <f t="shared" si="3"/>
        <v>0</v>
      </c>
      <c r="H15" s="1" t="s">
        <v>22</v>
      </c>
      <c r="I15" s="1">
        <v>17</v>
      </c>
      <c r="J15" s="1">
        <v>27</v>
      </c>
      <c r="K15" s="1">
        <v>0.62962962962962965</v>
      </c>
      <c r="L15" s="1"/>
      <c r="M15" s="1"/>
      <c r="N15" s="1"/>
      <c r="P15" s="1" t="s">
        <v>48</v>
      </c>
      <c r="Q15" s="1">
        <v>7</v>
      </c>
      <c r="R15" s="1">
        <v>5.1778523489932891</v>
      </c>
      <c r="S15" s="1">
        <v>0.73969319271332701</v>
      </c>
      <c r="T15" s="1"/>
      <c r="U15" s="1"/>
    </row>
    <row r="16" spans="1:21" ht="14.4" thickBot="1" x14ac:dyDescent="0.3">
      <c r="A16" s="14"/>
      <c r="B16" s="14">
        <f>256+331+245</f>
        <v>832</v>
      </c>
      <c r="C16" s="14"/>
      <c r="D16" s="14"/>
      <c r="E16" s="14"/>
      <c r="F16" s="14"/>
      <c r="G16" s="14"/>
      <c r="H16" s="1"/>
      <c r="I16" s="1"/>
      <c r="J16" s="1"/>
      <c r="K16" s="1"/>
      <c r="L16" s="1"/>
      <c r="M16" s="1"/>
      <c r="N16" s="1"/>
      <c r="P16" s="2" t="s">
        <v>23</v>
      </c>
      <c r="Q16" s="2">
        <v>9</v>
      </c>
      <c r="R16" s="2">
        <v>6</v>
      </c>
      <c r="S16" s="2"/>
      <c r="T16" s="2"/>
      <c r="U16" s="2"/>
    </row>
    <row r="17" spans="2:24" ht="14.4" thickBot="1" x14ac:dyDescent="0.3">
      <c r="H17" s="2" t="s">
        <v>23</v>
      </c>
      <c r="I17" s="2">
        <v>20.800000000000008</v>
      </c>
      <c r="J17" s="2">
        <v>29</v>
      </c>
      <c r="K17" s="2"/>
      <c r="L17" s="2"/>
      <c r="M17" s="2"/>
      <c r="N17" s="2"/>
    </row>
    <row r="18" spans="2:24" x14ac:dyDescent="0.25">
      <c r="P18" s="3"/>
      <c r="Q18" s="3" t="s">
        <v>51</v>
      </c>
      <c r="R18" s="3" t="s">
        <v>28</v>
      </c>
      <c r="S18" s="3" t="s">
        <v>52</v>
      </c>
      <c r="T18" s="3" t="s">
        <v>19</v>
      </c>
      <c r="U18" s="3" t="s">
        <v>53</v>
      </c>
      <c r="V18" s="3" t="s">
        <v>54</v>
      </c>
      <c r="W18" s="3" t="s">
        <v>55</v>
      </c>
      <c r="X18" s="3" t="s">
        <v>56</v>
      </c>
    </row>
    <row r="19" spans="2:24" x14ac:dyDescent="0.25">
      <c r="P19" s="1" t="s">
        <v>49</v>
      </c>
      <c r="Q19" s="1">
        <v>5.9127516778523495</v>
      </c>
      <c r="R19" s="1">
        <v>2.8420155723925995</v>
      </c>
      <c r="S19" s="1">
        <v>2.0804782828387522</v>
      </c>
      <c r="T19" s="1">
        <v>7.6031430017716548E-2</v>
      </c>
      <c r="U19" s="1">
        <v>-0.80754726803154142</v>
      </c>
      <c r="V19" s="1">
        <v>12.63305062373624</v>
      </c>
      <c r="W19" s="1">
        <v>-0.80754726803154142</v>
      </c>
      <c r="X19" s="1">
        <v>12.63305062373624</v>
      </c>
    </row>
    <row r="20" spans="2:24" x14ac:dyDescent="0.25">
      <c r="P20" s="1" t="s">
        <v>57</v>
      </c>
      <c r="Q20" s="1">
        <v>0.18456375838926176</v>
      </c>
      <c r="R20" s="1">
        <v>0.38911914272272052</v>
      </c>
      <c r="S20" s="1">
        <v>0.47431169049624128</v>
      </c>
      <c r="T20" s="1">
        <v>0.64971679806716132</v>
      </c>
      <c r="U20" s="1">
        <v>-0.73555680325187733</v>
      </c>
      <c r="V20" s="1">
        <v>1.1046843200304008</v>
      </c>
      <c r="W20" s="1">
        <v>-0.73555680325187733</v>
      </c>
      <c r="X20" s="1">
        <v>1.1046843200304008</v>
      </c>
    </row>
    <row r="21" spans="2:24" ht="14.4" thickBot="1" x14ac:dyDescent="0.3">
      <c r="P21" s="2" t="s">
        <v>59</v>
      </c>
      <c r="Q21" s="2">
        <v>-0.31879194630872482</v>
      </c>
      <c r="R21" s="2">
        <v>0.34875120669466264</v>
      </c>
      <c r="S21" s="2">
        <v>-0.91409560795536504</v>
      </c>
      <c r="T21" s="2">
        <v>0.39106490716459924</v>
      </c>
      <c r="U21" s="2">
        <v>-1.1434575074311721</v>
      </c>
      <c r="V21" s="2">
        <v>0.50587361481372239</v>
      </c>
      <c r="W21" s="2">
        <v>-1.1434575074311721</v>
      </c>
      <c r="X21" s="2">
        <v>0.50587361481372239</v>
      </c>
    </row>
    <row r="22" spans="2:24" x14ac:dyDescent="0.25">
      <c r="B22" s="3" t="s">
        <v>24</v>
      </c>
      <c r="C22" s="3"/>
      <c r="D22" s="3" t="s">
        <v>25</v>
      </c>
      <c r="E22" s="3"/>
      <c r="F22" s="3" t="s">
        <v>26</v>
      </c>
      <c r="G22" s="3"/>
    </row>
    <row r="23" spans="2:24" x14ac:dyDescent="0.25">
      <c r="B23" s="1"/>
      <c r="C23" s="1"/>
      <c r="D23" s="1"/>
      <c r="E23" s="1"/>
      <c r="F23" s="1"/>
      <c r="G23" s="1"/>
    </row>
    <row r="24" spans="2:24" x14ac:dyDescent="0.25">
      <c r="B24" s="1" t="s">
        <v>27</v>
      </c>
      <c r="C24" s="1">
        <v>5</v>
      </c>
      <c r="D24" s="1" t="s">
        <v>27</v>
      </c>
      <c r="E24" s="1">
        <v>4.9000000000000004</v>
      </c>
      <c r="F24" s="1" t="s">
        <v>27</v>
      </c>
      <c r="G24" s="1">
        <v>5.7</v>
      </c>
    </row>
    <row r="25" spans="2:24" x14ac:dyDescent="0.25">
      <c r="B25" s="1" t="s">
        <v>28</v>
      </c>
      <c r="C25" s="1">
        <v>0.2581988897471611</v>
      </c>
      <c r="D25" s="1" t="s">
        <v>28</v>
      </c>
      <c r="E25" s="1">
        <v>0.23333333333333345</v>
      </c>
      <c r="F25" s="1" t="s">
        <v>28</v>
      </c>
      <c r="G25" s="1">
        <v>0.26034165586355562</v>
      </c>
    </row>
    <row r="26" spans="2:24" x14ac:dyDescent="0.25">
      <c r="B26" s="1" t="s">
        <v>29</v>
      </c>
      <c r="C26" s="1">
        <v>5</v>
      </c>
      <c r="D26" s="1" t="s">
        <v>29</v>
      </c>
      <c r="E26" s="1">
        <v>5</v>
      </c>
      <c r="F26" s="1" t="s">
        <v>29</v>
      </c>
      <c r="G26" s="1">
        <v>6</v>
      </c>
    </row>
    <row r="27" spans="2:24" x14ac:dyDescent="0.25">
      <c r="B27" s="1" t="s">
        <v>30</v>
      </c>
      <c r="C27" s="1">
        <v>5</v>
      </c>
      <c r="D27" s="1" t="s">
        <v>30</v>
      </c>
      <c r="E27" s="1">
        <v>5</v>
      </c>
      <c r="F27" s="1" t="s">
        <v>30</v>
      </c>
      <c r="G27" s="1">
        <v>6</v>
      </c>
    </row>
    <row r="28" spans="2:24" x14ac:dyDescent="0.25">
      <c r="B28" s="1" t="s">
        <v>31</v>
      </c>
      <c r="C28" s="1">
        <v>0.81649658092772603</v>
      </c>
      <c r="D28" s="1" t="s">
        <v>31</v>
      </c>
      <c r="E28" s="1">
        <v>0.73786478737262229</v>
      </c>
      <c r="F28" s="1" t="s">
        <v>31</v>
      </c>
      <c r="G28" s="1">
        <v>0.82327260234856614</v>
      </c>
    </row>
    <row r="29" spans="2:24" x14ac:dyDescent="0.25">
      <c r="B29" s="1" t="s">
        <v>32</v>
      </c>
      <c r="C29" s="1">
        <v>0.66666666666666663</v>
      </c>
      <c r="D29" s="1" t="s">
        <v>32</v>
      </c>
      <c r="E29" s="1">
        <v>0.54444444444444506</v>
      </c>
      <c r="F29" s="1" t="s">
        <v>32</v>
      </c>
      <c r="G29" s="1">
        <v>0.67777777777778025</v>
      </c>
    </row>
    <row r="30" spans="2:24" x14ac:dyDescent="0.25">
      <c r="B30" s="1" t="s">
        <v>33</v>
      </c>
      <c r="C30" s="1">
        <v>-1.3928571428571437</v>
      </c>
      <c r="D30" s="1" t="s">
        <v>33</v>
      </c>
      <c r="E30" s="1">
        <v>-0.73362289522222834</v>
      </c>
      <c r="F30" s="1" t="s">
        <v>33</v>
      </c>
      <c r="G30" s="1">
        <v>1.2369946634929168</v>
      </c>
    </row>
    <row r="31" spans="2:24" x14ac:dyDescent="0.25">
      <c r="B31" s="1" t="s">
        <v>34</v>
      </c>
      <c r="C31" s="1">
        <v>0</v>
      </c>
      <c r="D31" s="1" t="s">
        <v>34</v>
      </c>
      <c r="E31" s="1">
        <v>0.16595043114586069</v>
      </c>
      <c r="F31" s="1" t="s">
        <v>34</v>
      </c>
      <c r="G31" s="1">
        <v>-0.80645757472736368</v>
      </c>
    </row>
    <row r="32" spans="2:24" x14ac:dyDescent="0.25">
      <c r="B32" s="1" t="s">
        <v>35</v>
      </c>
      <c r="C32" s="1">
        <v>2</v>
      </c>
      <c r="D32" s="1" t="s">
        <v>35</v>
      </c>
      <c r="E32" s="1">
        <v>2</v>
      </c>
      <c r="F32" s="1" t="s">
        <v>35</v>
      </c>
      <c r="G32" s="1">
        <v>3</v>
      </c>
    </row>
    <row r="33" spans="2:7" x14ac:dyDescent="0.25">
      <c r="B33" s="1" t="s">
        <v>36</v>
      </c>
      <c r="C33" s="1">
        <v>4</v>
      </c>
      <c r="D33" s="1" t="s">
        <v>36</v>
      </c>
      <c r="E33" s="1">
        <v>4</v>
      </c>
      <c r="F33" s="1" t="s">
        <v>36</v>
      </c>
      <c r="G33" s="1">
        <v>4</v>
      </c>
    </row>
    <row r="34" spans="2:7" x14ac:dyDescent="0.25">
      <c r="B34" s="1" t="s">
        <v>37</v>
      </c>
      <c r="C34" s="1">
        <v>6</v>
      </c>
      <c r="D34" s="1" t="s">
        <v>37</v>
      </c>
      <c r="E34" s="1">
        <v>6</v>
      </c>
      <c r="F34" s="1" t="s">
        <v>37</v>
      </c>
      <c r="G34" s="1">
        <v>7</v>
      </c>
    </row>
    <row r="35" spans="2:7" x14ac:dyDescent="0.25">
      <c r="B35" s="1" t="s">
        <v>7</v>
      </c>
      <c r="C35" s="1">
        <v>50</v>
      </c>
      <c r="D35" s="1" t="s">
        <v>7</v>
      </c>
      <c r="E35" s="1">
        <v>49</v>
      </c>
      <c r="F35" s="1" t="s">
        <v>7</v>
      </c>
      <c r="G35" s="1">
        <v>57</v>
      </c>
    </row>
    <row r="36" spans="2:7" x14ac:dyDescent="0.25">
      <c r="B36" s="1" t="s">
        <v>6</v>
      </c>
      <c r="C36" s="1">
        <v>10</v>
      </c>
      <c r="D36" s="1" t="s">
        <v>6</v>
      </c>
      <c r="E36" s="1">
        <v>10</v>
      </c>
      <c r="F36" s="1" t="s">
        <v>6</v>
      </c>
      <c r="G36" s="1">
        <v>10</v>
      </c>
    </row>
    <row r="37" spans="2:7" ht="14.4" thickBot="1" x14ac:dyDescent="0.3">
      <c r="B37" s="2" t="s">
        <v>38</v>
      </c>
      <c r="C37" s="2">
        <v>0.58408646786808449</v>
      </c>
      <c r="D37" s="2" t="s">
        <v>38</v>
      </c>
      <c r="E37" s="2">
        <v>0.52783667131958145</v>
      </c>
      <c r="F37" s="2" t="s">
        <v>38</v>
      </c>
      <c r="G37" s="2">
        <v>0.58893374158648759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5674A-DCED-491E-AB95-8CA2DF1B0C37}">
  <dimension ref="A1:N39"/>
  <sheetViews>
    <sheetView tabSelected="1" workbookViewId="0">
      <selection activeCell="G26" sqref="G26"/>
    </sheetView>
  </sheetViews>
  <sheetFormatPr defaultRowHeight="13.8" x14ac:dyDescent="0.25"/>
  <cols>
    <col min="1" max="1" width="9.44140625" bestFit="1" customWidth="1"/>
    <col min="2" max="2" width="18.21875" bestFit="1" customWidth="1"/>
    <col min="3" max="3" width="20.33203125" bestFit="1" customWidth="1"/>
    <col min="4" max="5" width="12.6640625" bestFit="1" customWidth="1"/>
    <col min="6" max="6" width="15.77734375" bestFit="1" customWidth="1"/>
    <col min="7" max="7" width="22.109375" bestFit="1" customWidth="1"/>
    <col min="8" max="8" width="14.21875" bestFit="1" customWidth="1"/>
    <col min="9" max="9" width="12.6640625" bestFit="1" customWidth="1"/>
    <col min="10" max="10" width="12" bestFit="1" customWidth="1"/>
    <col min="11" max="11" width="13.77734375" bestFit="1" customWidth="1"/>
    <col min="12" max="14" width="12.6640625" bestFit="1" customWidth="1"/>
  </cols>
  <sheetData>
    <row r="1" spans="1:9" ht="17.399999999999999" x14ac:dyDescent="0.3">
      <c r="A1" s="16"/>
      <c r="B1" s="17" t="s">
        <v>39</v>
      </c>
      <c r="C1" s="17" t="s">
        <v>40</v>
      </c>
      <c r="D1" s="17" t="s">
        <v>60</v>
      </c>
      <c r="E1" s="17" t="s">
        <v>61</v>
      </c>
      <c r="F1" s="17" t="s">
        <v>62</v>
      </c>
      <c r="G1" s="17" t="s">
        <v>63</v>
      </c>
    </row>
    <row r="2" spans="1:9" x14ac:dyDescent="0.25">
      <c r="A2" s="16"/>
      <c r="B2" s="16">
        <v>3.5</v>
      </c>
      <c r="C2" s="16">
        <v>100</v>
      </c>
      <c r="D2" s="16">
        <f t="shared" ref="D2:D12" si="0">B2-$B$13</f>
        <v>0.41363636363636358</v>
      </c>
      <c r="E2" s="16">
        <f t="shared" ref="E2:E12" si="1">C2-$C$13</f>
        <v>-39.363636363636374</v>
      </c>
      <c r="F2" s="16">
        <f>D2^2</f>
        <v>0.17109504132231401</v>
      </c>
      <c r="G2" s="16">
        <f>D2*E2</f>
        <v>-16.282231404958679</v>
      </c>
    </row>
    <row r="3" spans="1:9" x14ac:dyDescent="0.25">
      <c r="A3" s="16"/>
      <c r="B3" s="16">
        <v>3</v>
      </c>
      <c r="C3" s="16">
        <v>120</v>
      </c>
      <c r="D3" s="16">
        <f t="shared" si="0"/>
        <v>-8.636363636363642E-2</v>
      </c>
      <c r="E3" s="16">
        <f t="shared" si="1"/>
        <v>-19.363636363636374</v>
      </c>
      <c r="F3" s="16">
        <f t="shared" ref="F3:F12" si="2">D3^2</f>
        <v>7.4586776859504227E-3</v>
      </c>
      <c r="G3" s="16">
        <f t="shared" ref="G3:G12" si="3">D3*E3</f>
        <v>1.6723140495867788</v>
      </c>
      <c r="I3">
        <f>G14/F14</f>
        <v>-72.43347937141597</v>
      </c>
    </row>
    <row r="4" spans="1:9" x14ac:dyDescent="0.25">
      <c r="A4" s="16"/>
      <c r="B4" s="16">
        <v>2.8</v>
      </c>
      <c r="C4" s="16">
        <v>150</v>
      </c>
      <c r="D4" s="16">
        <f t="shared" si="0"/>
        <v>-0.2863636363636366</v>
      </c>
      <c r="E4" s="16">
        <f t="shared" si="1"/>
        <v>10.636363636363626</v>
      </c>
      <c r="F4" s="16">
        <f t="shared" si="2"/>
        <v>8.2004132231405097E-2</v>
      </c>
      <c r="G4" s="16">
        <f t="shared" si="3"/>
        <v>-3.0458677685950408</v>
      </c>
    </row>
    <row r="5" spans="1:9" x14ac:dyDescent="0.25">
      <c r="A5" s="16"/>
      <c r="B5" s="16">
        <v>3.6</v>
      </c>
      <c r="C5" s="16">
        <v>130</v>
      </c>
      <c r="D5" s="16">
        <f t="shared" si="0"/>
        <v>0.51363636363636367</v>
      </c>
      <c r="E5" s="16">
        <f t="shared" si="1"/>
        <v>-9.363636363636374</v>
      </c>
      <c r="F5" s="16">
        <f t="shared" si="2"/>
        <v>0.26382231404958684</v>
      </c>
      <c r="G5" s="16">
        <f t="shared" si="3"/>
        <v>-4.8095041322314103</v>
      </c>
    </row>
    <row r="6" spans="1:9" x14ac:dyDescent="0.25">
      <c r="A6" s="16"/>
      <c r="B6" s="16">
        <v>2.75</v>
      </c>
      <c r="C6" s="16">
        <v>170</v>
      </c>
      <c r="D6" s="16">
        <f t="shared" si="0"/>
        <v>-0.33636363636363642</v>
      </c>
      <c r="E6" s="16">
        <f t="shared" si="1"/>
        <v>30.636363636363626</v>
      </c>
      <c r="F6" s="16">
        <f t="shared" si="2"/>
        <v>0.11314049586776863</v>
      </c>
      <c r="G6" s="16">
        <f t="shared" si="3"/>
        <v>-10.304958677685949</v>
      </c>
    </row>
    <row r="7" spans="1:9" x14ac:dyDescent="0.25">
      <c r="A7" s="16"/>
      <c r="B7" s="16">
        <v>3.4</v>
      </c>
      <c r="C7" s="16">
        <v>135</v>
      </c>
      <c r="D7" s="16">
        <f t="shared" si="0"/>
        <v>0.31363636363636349</v>
      </c>
      <c r="E7" s="16">
        <f t="shared" si="1"/>
        <v>-4.363636363636374</v>
      </c>
      <c r="F7" s="16">
        <f t="shared" si="2"/>
        <v>9.8367768595041233E-2</v>
      </c>
      <c r="G7" s="16">
        <f t="shared" si="3"/>
        <v>-1.3685950413223167</v>
      </c>
    </row>
    <row r="8" spans="1:9" x14ac:dyDescent="0.25">
      <c r="A8" s="16"/>
      <c r="B8" s="16">
        <v>3.12</v>
      </c>
      <c r="C8" s="16">
        <v>130</v>
      </c>
      <c r="D8" s="16">
        <f t="shared" si="0"/>
        <v>3.3636363636363686E-2</v>
      </c>
      <c r="E8" s="16">
        <f t="shared" si="1"/>
        <v>-9.363636363636374</v>
      </c>
      <c r="F8" s="16">
        <f t="shared" si="2"/>
        <v>1.1314049586776892E-3</v>
      </c>
      <c r="G8" s="16">
        <f t="shared" si="3"/>
        <v>-0.3149586776859512</v>
      </c>
    </row>
    <row r="9" spans="1:9" x14ac:dyDescent="0.25">
      <c r="A9" s="16"/>
      <c r="B9" s="16">
        <v>2.86</v>
      </c>
      <c r="C9" s="16">
        <v>185</v>
      </c>
      <c r="D9" s="16">
        <f t="shared" si="0"/>
        <v>-0.22636363636363654</v>
      </c>
      <c r="E9" s="16">
        <f t="shared" si="1"/>
        <v>45.636363636363626</v>
      </c>
      <c r="F9" s="16">
        <f t="shared" si="2"/>
        <v>5.124049586776868E-2</v>
      </c>
      <c r="G9" s="16">
        <f t="shared" si="3"/>
        <v>-10.330413223140502</v>
      </c>
    </row>
    <row r="10" spans="1:9" x14ac:dyDescent="0.25">
      <c r="A10" s="16"/>
      <c r="B10" s="16">
        <v>3.02</v>
      </c>
      <c r="C10" s="16">
        <v>127</v>
      </c>
      <c r="D10" s="16">
        <f t="shared" si="0"/>
        <v>-6.6363636363636402E-2</v>
      </c>
      <c r="E10" s="16">
        <f t="shared" si="1"/>
        <v>-12.363636363636374</v>
      </c>
      <c r="F10" s="16">
        <f t="shared" si="2"/>
        <v>4.4041322314049636E-3</v>
      </c>
      <c r="G10" s="16">
        <f t="shared" si="3"/>
        <v>0.82049586776859618</v>
      </c>
    </row>
    <row r="11" spans="1:9" x14ac:dyDescent="0.25">
      <c r="A11" s="16"/>
      <c r="B11" s="16">
        <v>2.6</v>
      </c>
      <c r="C11" s="16">
        <v>190</v>
      </c>
      <c r="D11" s="16">
        <f t="shared" si="0"/>
        <v>-0.48636363636363633</v>
      </c>
      <c r="E11" s="16">
        <f t="shared" si="1"/>
        <v>50.636363636363626</v>
      </c>
      <c r="F11" s="16">
        <f t="shared" si="2"/>
        <v>0.23654958677685947</v>
      </c>
      <c r="G11" s="16">
        <f t="shared" si="3"/>
        <v>-24.627685950413216</v>
      </c>
    </row>
    <row r="12" spans="1:9" x14ac:dyDescent="0.25">
      <c r="A12" s="16"/>
      <c r="B12" s="16">
        <v>3.3</v>
      </c>
      <c r="C12" s="16">
        <v>96</v>
      </c>
      <c r="D12" s="16">
        <f t="shared" si="0"/>
        <v>0.2136363636363634</v>
      </c>
      <c r="E12" s="16">
        <f t="shared" si="1"/>
        <v>-43.363636363636374</v>
      </c>
      <c r="F12" s="16">
        <f t="shared" si="2"/>
        <v>4.5640495867768492E-2</v>
      </c>
      <c r="G12" s="16">
        <f t="shared" si="3"/>
        <v>-9.2640495867768511</v>
      </c>
    </row>
    <row r="13" spans="1:9" x14ac:dyDescent="0.25">
      <c r="A13" s="16" t="s">
        <v>8</v>
      </c>
      <c r="B13" s="16">
        <f>AVERAGE(B2:B12)</f>
        <v>3.0863636363636364</v>
      </c>
      <c r="C13" s="16">
        <f>AVERAGE(C2:C12)</f>
        <v>139.36363636363637</v>
      </c>
      <c r="D13" s="16"/>
      <c r="E13" s="16">
        <f>(SUM(E2:E12))^2</f>
        <v>1.2924697071141057E-26</v>
      </c>
      <c r="F13" s="16"/>
      <c r="G13" s="16"/>
    </row>
    <row r="14" spans="1:9" x14ac:dyDescent="0.25">
      <c r="A14" s="16" t="s">
        <v>64</v>
      </c>
      <c r="B14" s="16">
        <f>SUM(B2:B12)</f>
        <v>33.950000000000003</v>
      </c>
      <c r="C14" s="16">
        <f>SUM(C2:C12)</f>
        <v>1533</v>
      </c>
      <c r="D14" s="16"/>
      <c r="E14" s="16"/>
      <c r="F14" s="16">
        <f>SUM(F2:F12)</f>
        <v>1.0748545454545457</v>
      </c>
      <c r="G14" s="16">
        <f>SUM(G2:G12)</f>
        <v>-77.855454545454535</v>
      </c>
    </row>
    <row r="22" spans="2:11" ht="14.4" thickBot="1" x14ac:dyDescent="0.3">
      <c r="F22" t="s">
        <v>41</v>
      </c>
    </row>
    <row r="23" spans="2:11" ht="14.4" thickBot="1" x14ac:dyDescent="0.3">
      <c r="B23" s="3"/>
      <c r="C23" s="3" t="s">
        <v>10</v>
      </c>
      <c r="D23" s="3" t="s">
        <v>11</v>
      </c>
    </row>
    <row r="24" spans="2:11" x14ac:dyDescent="0.25">
      <c r="B24" s="1" t="s">
        <v>10</v>
      </c>
      <c r="C24" s="1">
        <v>1</v>
      </c>
      <c r="D24" s="1"/>
      <c r="F24" s="4" t="s">
        <v>42</v>
      </c>
      <c r="G24" s="4"/>
    </row>
    <row r="25" spans="2:11" ht="14.4" thickBot="1" x14ac:dyDescent="0.3">
      <c r="B25" s="2" t="s">
        <v>11</v>
      </c>
      <c r="C25" s="2">
        <v>-0.7566308699996307</v>
      </c>
      <c r="D25" s="2">
        <v>1</v>
      </c>
      <c r="F25" s="1" t="s">
        <v>43</v>
      </c>
      <c r="G25" s="1">
        <v>0.75663086999963081</v>
      </c>
    </row>
    <row r="26" spans="2:11" x14ac:dyDescent="0.25">
      <c r="F26" s="1" t="s">
        <v>44</v>
      </c>
      <c r="G26" s="1">
        <v>0.57249027343639824</v>
      </c>
    </row>
    <row r="27" spans="2:11" x14ac:dyDescent="0.25">
      <c r="F27" s="1" t="s">
        <v>45</v>
      </c>
      <c r="G27" s="1">
        <v>0.52498919270710909</v>
      </c>
    </row>
    <row r="28" spans="2:11" x14ac:dyDescent="0.25">
      <c r="F28" s="1" t="s">
        <v>28</v>
      </c>
      <c r="G28" s="1">
        <v>21.631263367263024</v>
      </c>
    </row>
    <row r="29" spans="2:11" ht="14.4" thickBot="1" x14ac:dyDescent="0.3">
      <c r="F29" s="2" t="s">
        <v>46</v>
      </c>
      <c r="G29" s="2">
        <v>11</v>
      </c>
    </row>
    <row r="31" spans="2:11" ht="14.4" thickBot="1" x14ac:dyDescent="0.3">
      <c r="F31" t="s">
        <v>13</v>
      </c>
    </row>
    <row r="32" spans="2:11" x14ac:dyDescent="0.25">
      <c r="F32" s="3"/>
      <c r="G32" s="3" t="s">
        <v>16</v>
      </c>
      <c r="H32" s="3" t="s">
        <v>15</v>
      </c>
      <c r="I32" s="3" t="s">
        <v>17</v>
      </c>
      <c r="J32" s="3" t="s">
        <v>18</v>
      </c>
      <c r="K32" s="3" t="s">
        <v>50</v>
      </c>
    </row>
    <row r="33" spans="6:14" x14ac:dyDescent="0.25">
      <c r="F33" s="1" t="s">
        <v>47</v>
      </c>
      <c r="G33" s="1">
        <v>1</v>
      </c>
      <c r="H33" s="1">
        <v>5639.3414607703971</v>
      </c>
      <c r="I33" s="1">
        <v>5639.3414607703971</v>
      </c>
      <c r="J33" s="1">
        <v>12.052152596254547</v>
      </c>
      <c r="K33" s="1">
        <v>7.0307777578655839E-3</v>
      </c>
    </row>
    <row r="34" spans="6:14" x14ac:dyDescent="0.25">
      <c r="F34" s="1" t="s">
        <v>48</v>
      </c>
      <c r="G34" s="1">
        <v>9</v>
      </c>
      <c r="H34" s="1">
        <v>4211.2039937750569</v>
      </c>
      <c r="I34" s="1">
        <v>467.91155486389522</v>
      </c>
      <c r="J34" s="1"/>
      <c r="K34" s="1"/>
    </row>
    <row r="35" spans="6:14" ht="14.4" thickBot="1" x14ac:dyDescent="0.3">
      <c r="F35" s="2" t="s">
        <v>23</v>
      </c>
      <c r="G35" s="2">
        <v>10</v>
      </c>
      <c r="H35" s="2">
        <v>9850.545454545454</v>
      </c>
      <c r="I35" s="2"/>
      <c r="J35" s="2"/>
      <c r="K35" s="2"/>
    </row>
    <row r="36" spans="6:14" ht="14.4" thickBot="1" x14ac:dyDescent="0.3"/>
    <row r="37" spans="6:14" x14ac:dyDescent="0.25">
      <c r="F37" s="3"/>
      <c r="G37" s="3" t="s">
        <v>51</v>
      </c>
      <c r="H37" s="3" t="s">
        <v>28</v>
      </c>
      <c r="I37" s="3" t="s">
        <v>52</v>
      </c>
      <c r="J37" s="3" t="s">
        <v>19</v>
      </c>
      <c r="K37" s="3" t="s">
        <v>53</v>
      </c>
      <c r="L37" s="3" t="s">
        <v>54</v>
      </c>
      <c r="M37" s="3" t="s">
        <v>55</v>
      </c>
      <c r="N37" s="3" t="s">
        <v>56</v>
      </c>
    </row>
    <row r="38" spans="6:14" x14ac:dyDescent="0.25">
      <c r="F38" s="1" t="s">
        <v>49</v>
      </c>
      <c r="G38" s="1">
        <v>362.91969315087033</v>
      </c>
      <c r="H38" s="1">
        <v>64.724734784053013</v>
      </c>
      <c r="I38" s="1">
        <v>5.607125225954376</v>
      </c>
      <c r="J38" s="1">
        <v>3.3123873972100307E-4</v>
      </c>
      <c r="K38" s="1">
        <v>216.50217074891066</v>
      </c>
      <c r="L38" s="1">
        <v>509.33721555283</v>
      </c>
      <c r="M38" s="1">
        <v>216.50217074891066</v>
      </c>
      <c r="N38" s="1">
        <v>509.33721555283</v>
      </c>
    </row>
    <row r="39" spans="6:14" ht="14.4" thickBot="1" x14ac:dyDescent="0.3">
      <c r="F39" s="2" t="s">
        <v>58</v>
      </c>
      <c r="G39" s="2">
        <v>-72.433479371416013</v>
      </c>
      <c r="H39" s="2">
        <v>20.864454583156366</v>
      </c>
      <c r="I39" s="2">
        <v>-3.4716210329260524</v>
      </c>
      <c r="J39" s="2">
        <v>7.0307777578655735E-3</v>
      </c>
      <c r="K39" s="2">
        <v>-119.63215475458102</v>
      </c>
      <c r="L39" s="2">
        <v>-25.234803988250995</v>
      </c>
      <c r="M39" s="2">
        <v>-119.63215475458102</v>
      </c>
      <c r="N39" s="2">
        <v>-25.234803988250995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ANNOVA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KASOTIYA</dc:creator>
  <cp:lastModifiedBy>VIJAY KAS0TIYA</cp:lastModifiedBy>
  <dcterms:created xsi:type="dcterms:W3CDTF">2021-02-18T09:06:33Z</dcterms:created>
  <dcterms:modified xsi:type="dcterms:W3CDTF">2022-12-28T15:44:47Z</dcterms:modified>
</cp:coreProperties>
</file>