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gment Systems Kasotiya\Excel\13. BEP Analysis\"/>
    </mc:Choice>
  </mc:AlternateContent>
  <xr:revisionPtr revIDLastSave="0" documentId="13_ncr:1_{35FAB72A-8778-464C-9472-24B90C79D999}" xr6:coauthVersionLast="47" xr6:coauthVersionMax="47" xr10:uidLastSave="{00000000-0000-0000-0000-000000000000}"/>
  <bookViews>
    <workbookView xWindow="-108" yWindow="-108" windowWidth="23256" windowHeight="12456" tabRatio="774" activeTab="6" xr2:uid="{96FDFC67-3E69-4A1E-96B5-D38B1C7A5648}"/>
  </bookViews>
  <sheets>
    <sheet name="START UP COST" sheetId="1" r:id="rId1"/>
    <sheet name="OPERATION COST" sheetId="2" r:id="rId2"/>
    <sheet name="PROJECT SOURCES OF FUND " sheetId="3" r:id="rId3"/>
    <sheet name="PROFIT &amp; LOSS" sheetId="4" r:id="rId4"/>
    <sheet name="BEP Analysis" sheetId="5" r:id="rId5"/>
    <sheet name="Chart" sheetId="6" r:id="rId6"/>
    <sheet name="Sales Forecast" sheetId="7" r:id="rId7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'PROFIT &amp; LOSS'!$B$10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4" l="1"/>
  <c r="J10" i="4"/>
  <c r="K10" i="4"/>
  <c r="L10" i="4"/>
  <c r="H10" i="4"/>
  <c r="D11" i="5"/>
  <c r="E11" i="5"/>
  <c r="F11" i="5"/>
  <c r="G11" i="5"/>
  <c r="H11" i="5"/>
  <c r="D17" i="3"/>
  <c r="E32" i="4"/>
  <c r="E29" i="4"/>
  <c r="E26" i="4"/>
  <c r="D26" i="4"/>
  <c r="D29" i="4" s="1"/>
  <c r="D32" i="4" s="1"/>
  <c r="F25" i="4"/>
  <c r="E25" i="4"/>
  <c r="D25" i="4"/>
  <c r="C25" i="4"/>
  <c r="B25" i="4"/>
  <c r="F10" i="4"/>
  <c r="F26" i="4" s="1"/>
  <c r="F29" i="4" s="1"/>
  <c r="F32" i="4" s="1"/>
  <c r="E10" i="4"/>
  <c r="D10" i="4"/>
  <c r="C10" i="4"/>
  <c r="C26" i="4" s="1"/>
  <c r="C29" i="4" s="1"/>
  <c r="C32" i="4" s="1"/>
  <c r="B10" i="4"/>
  <c r="C7" i="7"/>
  <c r="C9" i="7"/>
  <c r="C10" i="7"/>
  <c r="C8" i="7"/>
  <c r="B26" i="4" l="1"/>
  <c r="B29" i="4" s="1"/>
  <c r="B32" i="4" s="1"/>
  <c r="D8" i="7"/>
  <c r="E8" i="7"/>
  <c r="E10" i="7"/>
  <c r="D10" i="7"/>
  <c r="E9" i="7"/>
  <c r="D9" i="7"/>
  <c r="D7" i="7"/>
  <c r="E7" i="7"/>
</calcChain>
</file>

<file path=xl/sharedStrings.xml><?xml version="1.0" encoding="utf-8"?>
<sst xmlns="http://schemas.openxmlformats.org/spreadsheetml/2006/main" count="118" uniqueCount="104">
  <si>
    <t>BIL</t>
  </si>
  <si>
    <t>MATERIAL</t>
  </si>
  <si>
    <t>PRICE (RM)</t>
  </si>
  <si>
    <t>Fence Pole</t>
  </si>
  <si>
    <t>5 000</t>
  </si>
  <si>
    <t>Wire Fence</t>
  </si>
  <si>
    <t>6 000</t>
  </si>
  <si>
    <t>Water Drainage System</t>
  </si>
  <si>
    <t>Chicken Manure Fertilizer</t>
  </si>
  <si>
    <t>7 000</t>
  </si>
  <si>
    <t>Bamboo Stakes</t>
  </si>
  <si>
    <t>2 000</t>
  </si>
  <si>
    <t>Water Pump</t>
  </si>
  <si>
    <t xml:space="preserve">                       10 000</t>
  </si>
  <si>
    <t>Herbicides</t>
  </si>
  <si>
    <t xml:space="preserve">                         2 000</t>
  </si>
  <si>
    <t>Tray</t>
  </si>
  <si>
    <t>2 500</t>
  </si>
  <si>
    <t>Chili Seeds</t>
  </si>
  <si>
    <t>1 000</t>
  </si>
  <si>
    <t>Raffia Rope</t>
  </si>
  <si>
    <t>Insecticides</t>
  </si>
  <si>
    <t>TOTAL</t>
  </si>
  <si>
    <t xml:space="preserve">                       46 500</t>
  </si>
  <si>
    <r>
      <t xml:space="preserve">                </t>
    </r>
    <r>
      <rPr>
        <b/>
        <sz val="12"/>
        <color theme="1"/>
        <rFont val="Times New Roman"/>
        <family val="1"/>
      </rPr>
      <t>START UP COST</t>
    </r>
  </si>
  <si>
    <t>OPERATION COST (10 ACRES)</t>
  </si>
  <si>
    <t>OPERATION</t>
  </si>
  <si>
    <t>ESTIMATED COST (RM)</t>
  </si>
  <si>
    <t>Employee Salary (4 orang)</t>
  </si>
  <si>
    <t xml:space="preserve">                        28 800</t>
  </si>
  <si>
    <t>Land Preparation</t>
  </si>
  <si>
    <t xml:space="preserve"> 2  000</t>
  </si>
  <si>
    <t>Diesel/Petrol</t>
  </si>
  <si>
    <t xml:space="preserve"> 5 000</t>
  </si>
  <si>
    <t>Retail Money</t>
  </si>
  <si>
    <t>Land Lease</t>
  </si>
  <si>
    <t xml:space="preserve"> 6 500</t>
  </si>
  <si>
    <t>Hidden Costs</t>
  </si>
  <si>
    <t xml:space="preserve"> 3 000</t>
  </si>
  <si>
    <t>Rent House</t>
  </si>
  <si>
    <t xml:space="preserve"> 2 000</t>
  </si>
  <si>
    <t>Utility Bill</t>
  </si>
  <si>
    <t xml:space="preserve"> 1 200</t>
  </si>
  <si>
    <t>JUMLAH</t>
  </si>
  <si>
    <t xml:space="preserve">                        53 500</t>
  </si>
  <si>
    <t xml:space="preserve">            </t>
  </si>
  <si>
    <t xml:space="preserve">PROJECT SOURCES OF FUND </t>
  </si>
  <si>
    <t>COMPANY : AGRIORGANIC ENTERPRISE</t>
  </si>
  <si>
    <t>SOURCES OF CAPITAL</t>
  </si>
  <si>
    <t>SHARES (RM)</t>
  </si>
  <si>
    <t>TOTAL (RM)</t>
  </si>
  <si>
    <t>PARTNERSHIP SHARES :</t>
  </si>
  <si>
    <t>KESYAVARTHINI A/P MURALEE</t>
  </si>
  <si>
    <t>NAVINA A/P SINNA</t>
  </si>
  <si>
    <t>RUUPHA SHREE A/P MOHAN</t>
  </si>
  <si>
    <t>VADI VALAGAN A/L BALA KRISHNAN</t>
  </si>
  <si>
    <t>DARWENA A/P ALAGESAMY</t>
  </si>
  <si>
    <t>INVESTORS</t>
  </si>
  <si>
    <t>BANK LOAN</t>
  </si>
  <si>
    <t>TOTAL CAPITAL FUND</t>
  </si>
  <si>
    <t>AGRIORGANIC ENTERPRISE</t>
  </si>
  <si>
    <t>Net Profit Forecast for the Financial Year 2022, 2023, 2024, 2025, 2026</t>
  </si>
  <si>
    <t>Item</t>
  </si>
  <si>
    <t>Year</t>
  </si>
  <si>
    <t>(RM)</t>
  </si>
  <si>
    <t>Total Net Revenue</t>
  </si>
  <si>
    <t>(-) Cost of Goods Sold</t>
  </si>
  <si>
    <t>Gross Profit</t>
  </si>
  <si>
    <t>(-) Expenses</t>
  </si>
  <si>
    <t>Advertising &amp; Promotion</t>
  </si>
  <si>
    <t>Depreciation &amp; Amortization</t>
  </si>
  <si>
    <t>Insurance</t>
  </si>
  <si>
    <t>7,90</t>
  </si>
  <si>
    <t>Maintenance</t>
  </si>
  <si>
    <t>Office Supplies</t>
  </si>
  <si>
    <t>Rent</t>
  </si>
  <si>
    <t>Salaries, Benefits &amp; Wages</t>
  </si>
  <si>
    <t>Telecommunication</t>
  </si>
  <si>
    <t>Travel</t>
  </si>
  <si>
    <t>Utilities</t>
  </si>
  <si>
    <t>Other Expense 1</t>
  </si>
  <si>
    <t>Other Expense 2</t>
  </si>
  <si>
    <t>Total Expenses</t>
  </si>
  <si>
    <t>Earnings Before Interest &amp; Taxes (EBIT)</t>
  </si>
  <si>
    <t>(-) Interest Expense</t>
  </si>
  <si>
    <t>Earnings Before Taxes (EBT)</t>
  </si>
  <si>
    <t>(-) Income Taxes</t>
  </si>
  <si>
    <t>Net Earnings</t>
  </si>
  <si>
    <t>`</t>
  </si>
  <si>
    <t>Cost of Material (Fixed Cost)</t>
  </si>
  <si>
    <t>Operation Cost (Variable Cost)</t>
  </si>
  <si>
    <t>Break Even Point = Total Cost</t>
  </si>
  <si>
    <t>Break even point = Fixed costs/(Selling price per unit - Variable costs per unit)</t>
  </si>
  <si>
    <t>Formula</t>
  </si>
  <si>
    <t>Given</t>
  </si>
  <si>
    <t>Selling Price</t>
  </si>
  <si>
    <t>BEP Analysis</t>
  </si>
  <si>
    <t>Goal Seek</t>
  </si>
  <si>
    <t>Revenue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</si>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</sst>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Open Sans"/>
      <family val="2"/>
    </font>
    <font>
      <b/>
      <sz val="10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BFBFBF"/>
      </left>
      <right/>
      <top style="medium">
        <color rgb="FF7F7F7F"/>
      </top>
      <bottom style="medium">
        <color rgb="FFBFBFBF"/>
      </bottom>
      <diagonal/>
    </border>
    <border>
      <left/>
      <right/>
      <top style="medium">
        <color rgb="FF7F7F7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7F7F7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7F7F7F"/>
      </bottom>
      <diagonal/>
    </border>
    <border>
      <left/>
      <right style="medium">
        <color rgb="FFBFBFBF"/>
      </right>
      <top/>
      <bottom style="medium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7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17" fontId="0" fillId="2" borderId="17" xfId="0" applyNumberFormat="1" applyFill="1" applyBorder="1" applyAlignment="1">
      <alignment horizontal="center" vertical="center"/>
    </xf>
    <xf numFmtId="17" fontId="0" fillId="2" borderId="10" xfId="0" applyNumberForma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" fillId="0" borderId="0" xfId="0" applyFont="1"/>
    <xf numFmtId="3" fontId="0" fillId="0" borderId="1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3" fontId="0" fillId="0" borderId="2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8" xfId="0" applyFont="1" applyBorder="1"/>
    <xf numFmtId="3" fontId="0" fillId="3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22" xfId="0" applyBorder="1"/>
    <xf numFmtId="0" fontId="0" fillId="0" borderId="0" xfId="0" applyBorder="1"/>
    <xf numFmtId="0" fontId="0" fillId="0" borderId="16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0" fillId="0" borderId="24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1" fillId="0" borderId="8" xfId="0" applyFont="1" applyBorder="1"/>
    <xf numFmtId="0" fontId="1" fillId="0" borderId="16" xfId="0" applyFont="1" applyBorder="1"/>
    <xf numFmtId="0" fontId="1" fillId="0" borderId="14" xfId="0" applyFont="1" applyBorder="1" applyAlignment="1">
      <alignment horizontal="center"/>
    </xf>
    <xf numFmtId="0" fontId="0" fillId="0" borderId="12" xfId="0" applyBorder="1"/>
    <xf numFmtId="17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quotePrefix="1"/>
    <xf numFmtId="3" fontId="0" fillId="0" borderId="0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BeP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68586067220962E-2"/>
          <c:y val="0.15406600135153803"/>
          <c:w val="0.86104983381737732"/>
          <c:h val="0.7104979409579492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'BEP Analysis'!$D$10:$H$10</c:f>
              <c:numCache>
                <c:formatCode>mmm\-yy</c:formatCode>
                <c:ptCount val="5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</c:numCache>
            </c:numRef>
          </c:cat>
          <c:val>
            <c:numRef>
              <c:f>'BEP Analysis'!$D$11:$H$11</c:f>
              <c:numCache>
                <c:formatCode>General</c:formatCode>
                <c:ptCount val="5"/>
                <c:pt idx="0">
                  <c:v>1</c:v>
                </c:pt>
                <c:pt idx="1">
                  <c:v>0.90291262135922334</c:v>
                </c:pt>
                <c:pt idx="2">
                  <c:v>0.3675889328063241</c:v>
                </c:pt>
                <c:pt idx="3">
                  <c:v>0.29712460063897761</c:v>
                </c:pt>
                <c:pt idx="4">
                  <c:v>0.20805369127516779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2CD-AA0E-8A7B78A5DC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22808111"/>
        <c:axId val="2022810607"/>
      </c:lineChart>
      <c:dateAx>
        <c:axId val="202280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10607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202281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'Sales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Forecast'!$B$2:$B$10</c:f>
              <c:numCache>
                <c:formatCode>#,##0</c:formatCode>
                <c:ptCount val="9"/>
                <c:pt idx="0">
                  <c:v>100000</c:v>
                </c:pt>
                <c:pt idx="1">
                  <c:v>105000</c:v>
                </c:pt>
                <c:pt idx="2">
                  <c:v>180000</c:v>
                </c:pt>
                <c:pt idx="3">
                  <c:v>210000</c:v>
                </c:pt>
                <c:pt idx="4">
                  <c:v>277000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AA9-AFE7-A1422E6E13AE}"/>
            </c:ext>
          </c:extLst>
        </c:ser>
        <c:ser>
          <c:idx val="1"/>
          <c:order val="1"/>
          <c:tx>
            <c:strRef>
              <c:f>'Sales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Forecast'!$A$2:$A$10</c:f>
              <c:numCache>
                <c:formatCode>mmm\-yy</c:formatCode>
                <c:ptCount val="9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  <c:pt idx="6">
                  <c:v>47088</c:v>
                </c:pt>
                <c:pt idx="7">
                  <c:v>47453</c:v>
                </c:pt>
                <c:pt idx="8">
                  <c:v>47818</c:v>
                </c:pt>
              </c:numCache>
            </c:numRef>
          </c:cat>
          <c:val>
            <c:numRef>
              <c:f>'Sales Forecast'!$C$2:$C$10</c:f>
              <c:numCache>
                <c:formatCode>General</c:formatCode>
                <c:ptCount val="9"/>
                <c:pt idx="4" formatCode="#,##0">
                  <c:v>277000</c:v>
                </c:pt>
                <c:pt idx="5" formatCode="#,##0">
                  <c:v>300886.12322941719</c:v>
                </c:pt>
                <c:pt idx="6" formatCode="#,##0">
                  <c:v>382156.6805916914</c:v>
                </c:pt>
                <c:pt idx="7" formatCode="#,##0">
                  <c:v>397590.21874026291</c:v>
                </c:pt>
                <c:pt idx="8" formatCode="#,##0">
                  <c:v>478860.77610253711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AA9-AFE7-A1422E6E13AE}"/>
            </c:ext>
          </c:extLst>
        </c:ser>
        <c:ser>
          <c:idx val="2"/>
          <c:order val="2"/>
          <c:tx>
            <c:strRef>
              <c:f>'Sales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Forecast'!$A$2:$A$10</c:f>
              <c:numCache>
                <c:formatCode>mmm\-yy</c:formatCode>
                <c:ptCount val="9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  <c:pt idx="6">
                  <c:v>47088</c:v>
                </c:pt>
                <c:pt idx="7">
                  <c:v>47453</c:v>
                </c:pt>
                <c:pt idx="8">
                  <c:v>47818</c:v>
                </c:pt>
              </c:numCache>
            </c:numRef>
          </c:cat>
          <c:val>
            <c:numRef>
              <c:f>'Sales Forecast'!$D$2:$D$10</c:f>
              <c:numCache>
                <c:formatCode>General</c:formatCode>
                <c:ptCount val="9"/>
                <c:pt idx="4" formatCode="#,##0">
                  <c:v>277000</c:v>
                </c:pt>
                <c:pt idx="5" formatCode="#,##0">
                  <c:v>282237.7787029309</c:v>
                </c:pt>
                <c:pt idx="6" formatCode="#,##0">
                  <c:v>362925.32722086017</c:v>
                </c:pt>
                <c:pt idx="7" formatCode="#,##0">
                  <c:v>377784.13166452642</c:v>
                </c:pt>
                <c:pt idx="8" formatCode="#,##0">
                  <c:v>458496.16910830501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8-4AA9-AFE7-A1422E6E13AE}"/>
            </c:ext>
          </c:extLst>
        </c:ser>
        <c:ser>
          <c:idx val="3"/>
          <c:order val="3"/>
          <c:tx>
            <c:strRef>
              <c:f>'Sales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Forecast'!$A$2:$A$10</c:f>
              <c:numCache>
                <c:formatCode>mmm\-yy</c:formatCode>
                <c:ptCount val="9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  <c:pt idx="6">
                  <c:v>47088</c:v>
                </c:pt>
                <c:pt idx="7">
                  <c:v>47453</c:v>
                </c:pt>
                <c:pt idx="8">
                  <c:v>47818</c:v>
                </c:pt>
              </c:numCache>
            </c:numRef>
          </c:cat>
          <c:val>
            <c:numRef>
              <c:f>'Sales Forecast'!$E$2:$E$10</c:f>
              <c:numCache>
                <c:formatCode>General</c:formatCode>
                <c:ptCount val="9"/>
                <c:pt idx="4" formatCode="#,##0">
                  <c:v>277000</c:v>
                </c:pt>
                <c:pt idx="5" formatCode="#,##0">
                  <c:v>319534.46775590349</c:v>
                </c:pt>
                <c:pt idx="6" formatCode="#,##0">
                  <c:v>401388.03396252263</c:v>
                </c:pt>
                <c:pt idx="7" formatCode="#,##0">
                  <c:v>417396.3058159994</c:v>
                </c:pt>
                <c:pt idx="8" formatCode="#,##0">
                  <c:v>499225.38309676922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8-4AA9-AFE7-A1422E6E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415439"/>
        <c:axId val="2021412527"/>
      </c:lineChart>
      <c:catAx>
        <c:axId val="20214154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12527"/>
        <c:crosses val="autoZero"/>
        <c:auto val="1"/>
        <c:lblAlgn val="ctr"/>
        <c:lblOffset val="100"/>
        <c:noMultiLvlLbl val="0"/>
      </c:catAx>
      <c:valAx>
        <c:axId val="2021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236220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3E22-C01E-450A-A26E-0CAD1CCC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7621</xdr:colOff>
      <xdr:row>0</xdr:row>
      <xdr:rowOff>156211</xdr:rowOff>
    </xdr:from>
    <xdr:to>
      <xdr:col>15</xdr:col>
      <xdr:colOff>190501</xdr:colOff>
      <xdr:row>20</xdr:row>
      <xdr:rowOff>22861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59A69-584A-D7CE-4D43-77BA0030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849F1-CFF0-419C-8C31-A830388F4CC6}" name="Table1" displayName="Table1" ref="A1:E10" totalsRowShown="0">
  <autoFilter ref="A1:E10" xr:uid="{353849F1-CFF0-419C-8C31-A830388F4CC6}"/>
  <tableColumns count="5">
    <tableColumn id="1" xr3:uid="{8FB671A1-D9AB-44F1-AF7D-967F7F41C3B7}" name="Timeline" dataDxfId="3"/>
    <tableColumn id="2" xr3:uid="{30F0051D-F67D-40AB-A352-9FFEAF4C8897}" name="Values"/>
    <tableColumn id="3" xr3:uid="{E9980794-3120-46A6-8043-4A638D643137}" name="Forecast" dataDxfId="2">
      <calculatedColumnFormula>_xlfn.FORECAST.ETS(A2,$B$2:$B$6,$A$2:$A$6,1,1)</calculatedColumnFormula>
    </tableColumn>
    <tableColumn id="4" xr3:uid="{04EF1651-8669-427F-89AF-3F31F7304AF3}" name="Lower Confidence Bound" dataDxfId="1">
      <calculatedColumnFormula>C2-_xlfn.FORECAST.ETS.CONFINT(A2,$B$2:$B$6,$A$2:$A$6,0.95,1,1)</calculatedColumnFormula>
    </tableColumn>
    <tableColumn id="5" xr3:uid="{1A986284-C0E0-436A-ACB1-EEED2911AB25}" name="Upper Confidence Bound" dataDxfId="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2A4-7737-4FF3-933D-343D2EEA1270}">
  <dimension ref="A1:G17"/>
  <sheetViews>
    <sheetView zoomScale="115" zoomScaleNormal="115" workbookViewId="0">
      <selection activeCell="B3" sqref="B3:D3"/>
    </sheetView>
  </sheetViews>
  <sheetFormatPr defaultRowHeight="14.4" x14ac:dyDescent="0.3"/>
  <cols>
    <col min="3" max="3" width="39.6640625" customWidth="1"/>
    <col min="4" max="4" width="30.44140625" customWidth="1"/>
  </cols>
  <sheetData>
    <row r="1" spans="1:7" ht="15.6" x14ac:dyDescent="0.3">
      <c r="A1" s="12" t="s">
        <v>24</v>
      </c>
      <c r="B1" s="17"/>
      <c r="C1" s="17"/>
      <c r="D1" s="17"/>
    </row>
    <row r="2" spans="1:7" ht="16.2" thickBot="1" x14ac:dyDescent="0.35">
      <c r="B2" s="2"/>
    </row>
    <row r="3" spans="1:7" ht="31.5" customHeight="1" thickBot="1" x14ac:dyDescent="0.35">
      <c r="B3" s="51" t="s">
        <v>88</v>
      </c>
      <c r="C3" s="52"/>
      <c r="D3" s="53"/>
    </row>
    <row r="4" spans="1:7" ht="16.2" thickBot="1" x14ac:dyDescent="0.35">
      <c r="B4" s="3" t="s">
        <v>0</v>
      </c>
      <c r="C4" s="4" t="s">
        <v>1</v>
      </c>
      <c r="D4" s="4" t="s">
        <v>2</v>
      </c>
    </row>
    <row r="5" spans="1:7" ht="16.2" thickBot="1" x14ac:dyDescent="0.35">
      <c r="B5" s="5">
        <v>1</v>
      </c>
      <c r="C5" s="6" t="s">
        <v>3</v>
      </c>
      <c r="D5" s="6" t="s">
        <v>4</v>
      </c>
    </row>
    <row r="6" spans="1:7" ht="16.2" thickBot="1" x14ac:dyDescent="0.35">
      <c r="B6" s="5">
        <v>2</v>
      </c>
      <c r="C6" s="6" t="s">
        <v>5</v>
      </c>
      <c r="D6" s="6" t="s">
        <v>6</v>
      </c>
    </row>
    <row r="7" spans="1:7" ht="16.2" thickBot="1" x14ac:dyDescent="0.35">
      <c r="B7" s="5">
        <v>3</v>
      </c>
      <c r="C7" s="6" t="s">
        <v>7</v>
      </c>
      <c r="D7" s="6" t="s">
        <v>4</v>
      </c>
    </row>
    <row r="8" spans="1:7" ht="14.4" customHeight="1" thickBot="1" x14ac:dyDescent="0.35">
      <c r="B8" s="5">
        <v>4</v>
      </c>
      <c r="C8" s="16" t="s">
        <v>8</v>
      </c>
      <c r="D8" s="6" t="s">
        <v>9</v>
      </c>
    </row>
    <row r="9" spans="1:7" ht="16.2" thickBot="1" x14ac:dyDescent="0.35">
      <c r="B9" s="5">
        <v>5</v>
      </c>
      <c r="C9" s="6" t="s">
        <v>10</v>
      </c>
      <c r="D9" s="6" t="s">
        <v>11</v>
      </c>
    </row>
    <row r="10" spans="1:7" ht="16.2" thickBot="1" x14ac:dyDescent="0.35">
      <c r="B10" s="5">
        <v>6</v>
      </c>
      <c r="C10" s="6" t="s">
        <v>12</v>
      </c>
      <c r="D10" s="7" t="s">
        <v>13</v>
      </c>
    </row>
    <row r="11" spans="1:7" ht="16.2" thickBot="1" x14ac:dyDescent="0.35">
      <c r="B11" s="5">
        <v>7</v>
      </c>
      <c r="C11" s="6" t="s">
        <v>14</v>
      </c>
      <c r="D11" s="7" t="s">
        <v>15</v>
      </c>
    </row>
    <row r="12" spans="1:7" ht="16.2" thickBot="1" x14ac:dyDescent="0.35">
      <c r="B12" s="5">
        <v>8</v>
      </c>
      <c r="C12" s="6" t="s">
        <v>16</v>
      </c>
      <c r="D12" s="6" t="s">
        <v>17</v>
      </c>
      <c r="G12" s="17"/>
    </row>
    <row r="13" spans="1:7" ht="16.2" thickBot="1" x14ac:dyDescent="0.35">
      <c r="B13" s="5">
        <v>9</v>
      </c>
      <c r="C13" s="6" t="s">
        <v>18</v>
      </c>
      <c r="D13" s="6" t="s">
        <v>19</v>
      </c>
    </row>
    <row r="14" spans="1:7" ht="16.2" thickBot="1" x14ac:dyDescent="0.35">
      <c r="B14" s="5">
        <v>10</v>
      </c>
      <c r="C14" s="6" t="s">
        <v>20</v>
      </c>
      <c r="D14" s="6" t="s">
        <v>19</v>
      </c>
    </row>
    <row r="15" spans="1:7" ht="16.2" thickBot="1" x14ac:dyDescent="0.35">
      <c r="B15" s="5">
        <v>11</v>
      </c>
      <c r="C15" s="6" t="s">
        <v>21</v>
      </c>
      <c r="D15" s="6" t="s">
        <v>4</v>
      </c>
    </row>
    <row r="16" spans="1:7" ht="16.2" thickBot="1" x14ac:dyDescent="0.35">
      <c r="B16" s="8"/>
      <c r="C16" s="9" t="s">
        <v>22</v>
      </c>
      <c r="D16" s="10" t="s">
        <v>23</v>
      </c>
    </row>
    <row r="17" spans="2:2" ht="15.6" x14ac:dyDescent="0.3">
      <c r="B17" s="11"/>
    </row>
  </sheetData>
  <mergeCells count="1">
    <mergeCell ref="B3:D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DDA6-4872-461E-95F6-977901975C9E}">
  <dimension ref="B2:D15"/>
  <sheetViews>
    <sheetView workbookViewId="0">
      <selection activeCell="G12" sqref="G12"/>
    </sheetView>
  </sheetViews>
  <sheetFormatPr defaultRowHeight="14.4" x14ac:dyDescent="0.3"/>
  <cols>
    <col min="3" max="3" width="37.5546875" customWidth="1"/>
    <col min="4" max="4" width="36.5546875" customWidth="1"/>
  </cols>
  <sheetData>
    <row r="2" spans="2:4" ht="16.2" thickBot="1" x14ac:dyDescent="0.35">
      <c r="B2" s="2"/>
    </row>
    <row r="3" spans="2:4" ht="31.5" customHeight="1" thickBot="1" x14ac:dyDescent="0.35">
      <c r="B3" s="51" t="s">
        <v>25</v>
      </c>
      <c r="C3" s="52"/>
      <c r="D3" s="53"/>
    </row>
    <row r="4" spans="2:4" ht="16.2" thickBot="1" x14ac:dyDescent="0.35">
      <c r="B4" s="3" t="s">
        <v>0</v>
      </c>
      <c r="C4" s="4" t="s">
        <v>26</v>
      </c>
      <c r="D4" s="4" t="s">
        <v>27</v>
      </c>
    </row>
    <row r="5" spans="2:4" ht="29.25" customHeight="1" thickBot="1" x14ac:dyDescent="0.35">
      <c r="B5" s="5">
        <v>1</v>
      </c>
      <c r="C5" s="6" t="s">
        <v>28</v>
      </c>
      <c r="D5" s="7" t="s">
        <v>29</v>
      </c>
    </row>
    <row r="6" spans="2:4" ht="16.2" thickBot="1" x14ac:dyDescent="0.35">
      <c r="B6" s="5">
        <v>2</v>
      </c>
      <c r="C6" s="6" t="s">
        <v>30</v>
      </c>
      <c r="D6" s="6" t="s">
        <v>31</v>
      </c>
    </row>
    <row r="7" spans="2:4" ht="16.2" thickBot="1" x14ac:dyDescent="0.35">
      <c r="B7" s="5">
        <v>3</v>
      </c>
      <c r="C7" s="6" t="s">
        <v>32</v>
      </c>
      <c r="D7" s="6" t="s">
        <v>33</v>
      </c>
    </row>
    <row r="8" spans="2:4" ht="16.2" thickBot="1" x14ac:dyDescent="0.35">
      <c r="B8" s="5">
        <v>4</v>
      </c>
      <c r="C8" s="6" t="s">
        <v>34</v>
      </c>
      <c r="D8" s="6" t="s">
        <v>33</v>
      </c>
    </row>
    <row r="9" spans="2:4" ht="16.2" thickBot="1" x14ac:dyDescent="0.35">
      <c r="B9" s="5">
        <v>5</v>
      </c>
      <c r="C9" s="6" t="s">
        <v>35</v>
      </c>
      <c r="D9" s="6" t="s">
        <v>36</v>
      </c>
    </row>
    <row r="10" spans="2:4" ht="16.2" thickBot="1" x14ac:dyDescent="0.35">
      <c r="B10" s="5">
        <v>6</v>
      </c>
      <c r="C10" s="6" t="s">
        <v>37</v>
      </c>
      <c r="D10" s="6" t="s">
        <v>38</v>
      </c>
    </row>
    <row r="11" spans="2:4" ht="16.2" thickBot="1" x14ac:dyDescent="0.35">
      <c r="B11" s="5">
        <v>7</v>
      </c>
      <c r="C11" s="6" t="s">
        <v>39</v>
      </c>
      <c r="D11" s="6" t="s">
        <v>40</v>
      </c>
    </row>
    <row r="12" spans="2:4" ht="16.2" thickBot="1" x14ac:dyDescent="0.35">
      <c r="B12" s="5">
        <v>8</v>
      </c>
      <c r="C12" s="6" t="s">
        <v>41</v>
      </c>
      <c r="D12" s="6" t="s">
        <v>42</v>
      </c>
    </row>
    <row r="13" spans="2:4" ht="16.2" thickBot="1" x14ac:dyDescent="0.35">
      <c r="B13" s="8"/>
      <c r="C13" s="9" t="s">
        <v>43</v>
      </c>
      <c r="D13" s="10" t="s">
        <v>44</v>
      </c>
    </row>
    <row r="14" spans="2:4" ht="15.6" x14ac:dyDescent="0.3">
      <c r="B14" s="11"/>
    </row>
    <row r="15" spans="2:4" ht="15.6" x14ac:dyDescent="0.3">
      <c r="B15" s="2" t="s">
        <v>45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E0AA-CAF5-4565-8F10-E065DDFD5502}">
  <dimension ref="B2:E18"/>
  <sheetViews>
    <sheetView zoomScaleNormal="100" workbookViewId="0">
      <selection activeCell="H2" sqref="H2"/>
    </sheetView>
  </sheetViews>
  <sheetFormatPr defaultRowHeight="14.4" x14ac:dyDescent="0.3"/>
  <cols>
    <col min="2" max="2" width="5.88671875" customWidth="1"/>
    <col min="3" max="3" width="35.5546875" customWidth="1"/>
    <col min="4" max="4" width="8.109375" bestFit="1" customWidth="1"/>
    <col min="8" max="8" width="26.109375" bestFit="1" customWidth="1"/>
    <col min="11" max="11" width="12" bestFit="1" customWidth="1"/>
    <col min="18" max="18" width="9.77734375" customWidth="1"/>
  </cols>
  <sheetData>
    <row r="2" spans="2:5" x14ac:dyDescent="0.3">
      <c r="B2" s="54" t="s">
        <v>46</v>
      </c>
      <c r="C2" s="54"/>
      <c r="D2" s="54"/>
      <c r="E2" s="54"/>
    </row>
    <row r="3" spans="2:5" x14ac:dyDescent="0.3">
      <c r="B3" s="54" t="s">
        <v>47</v>
      </c>
      <c r="C3" s="54"/>
      <c r="D3" s="54"/>
      <c r="E3" s="54"/>
    </row>
    <row r="4" spans="2:5" ht="15" thickBot="1" x14ac:dyDescent="0.35">
      <c r="B4" s="1"/>
    </row>
    <row r="5" spans="2:5" ht="29.4" thickBot="1" x14ac:dyDescent="0.35">
      <c r="B5" s="57" t="s">
        <v>48</v>
      </c>
      <c r="C5" s="58"/>
      <c r="D5" s="13" t="s">
        <v>49</v>
      </c>
      <c r="E5" s="13" t="s">
        <v>50</v>
      </c>
    </row>
    <row r="6" spans="2:5" ht="30" customHeight="1" thickBot="1" x14ac:dyDescent="0.35">
      <c r="B6" s="57" t="s">
        <v>51</v>
      </c>
      <c r="C6" s="58"/>
      <c r="D6" s="14"/>
      <c r="E6" s="14"/>
    </row>
    <row r="7" spans="2:5" ht="27" customHeight="1" thickBot="1" x14ac:dyDescent="0.35">
      <c r="B7" s="18">
        <v>1</v>
      </c>
      <c r="C7" s="14" t="s">
        <v>52</v>
      </c>
      <c r="D7" s="15">
        <v>3000</v>
      </c>
      <c r="E7" s="14"/>
    </row>
    <row r="8" spans="2:5" ht="24" customHeight="1" thickBot="1" x14ac:dyDescent="0.35">
      <c r="B8" s="18">
        <v>2</v>
      </c>
      <c r="C8" s="14" t="s">
        <v>53</v>
      </c>
      <c r="D8" s="15">
        <v>3000</v>
      </c>
      <c r="E8" s="14"/>
    </row>
    <row r="9" spans="2:5" ht="27.75" customHeight="1" thickBot="1" x14ac:dyDescent="0.35">
      <c r="B9" s="18">
        <v>3</v>
      </c>
      <c r="C9" s="14" t="s">
        <v>54</v>
      </c>
      <c r="D9" s="15">
        <v>3000</v>
      </c>
      <c r="E9" s="14"/>
    </row>
    <row r="10" spans="2:5" ht="25.5" customHeight="1" thickBot="1" x14ac:dyDescent="0.35">
      <c r="B10" s="18">
        <v>4</v>
      </c>
      <c r="C10" s="14" t="s">
        <v>55</v>
      </c>
      <c r="D10" s="15">
        <v>3000</v>
      </c>
      <c r="E10" s="14"/>
    </row>
    <row r="11" spans="2:5" ht="24" customHeight="1" thickBot="1" x14ac:dyDescent="0.35">
      <c r="B11" s="18">
        <v>5</v>
      </c>
      <c r="C11" s="14" t="s">
        <v>56</v>
      </c>
      <c r="D11" s="15">
        <v>3000</v>
      </c>
      <c r="E11" s="14"/>
    </row>
    <row r="12" spans="2:5" ht="15" thickBot="1" x14ac:dyDescent="0.35">
      <c r="B12" s="55"/>
      <c r="C12" s="56"/>
      <c r="D12" s="15"/>
      <c r="E12" s="15">
        <v>15000</v>
      </c>
    </row>
    <row r="13" spans="2:5" ht="15" thickBot="1" x14ac:dyDescent="0.35">
      <c r="B13" s="55"/>
      <c r="C13" s="56"/>
      <c r="D13" s="15"/>
      <c r="E13" s="15"/>
    </row>
    <row r="14" spans="2:5" ht="15" thickBot="1" x14ac:dyDescent="0.35">
      <c r="B14" s="55" t="s">
        <v>57</v>
      </c>
      <c r="C14" s="56"/>
      <c r="D14" s="15">
        <v>25000</v>
      </c>
      <c r="E14" s="15">
        <v>25000</v>
      </c>
    </row>
    <row r="15" spans="2:5" ht="15" thickBot="1" x14ac:dyDescent="0.35">
      <c r="B15" s="55" t="s">
        <v>58</v>
      </c>
      <c r="C15" s="56"/>
      <c r="D15" s="15">
        <v>60000</v>
      </c>
      <c r="E15" s="15">
        <v>60000</v>
      </c>
    </row>
    <row r="16" spans="2:5" ht="15" thickBot="1" x14ac:dyDescent="0.35">
      <c r="B16" s="55"/>
      <c r="C16" s="56"/>
      <c r="D16" s="15"/>
      <c r="E16" s="15"/>
    </row>
    <row r="17" spans="2:5" ht="30" customHeight="1" thickBot="1" x14ac:dyDescent="0.35">
      <c r="B17" s="55" t="s">
        <v>59</v>
      </c>
      <c r="C17" s="56"/>
      <c r="D17" s="15">
        <f>E12+D14+D15</f>
        <v>100000</v>
      </c>
      <c r="E17" s="15">
        <v>100000</v>
      </c>
    </row>
    <row r="18" spans="2:5" x14ac:dyDescent="0.3">
      <c r="B18" s="1"/>
    </row>
  </sheetData>
  <mergeCells count="10">
    <mergeCell ref="B2:E2"/>
    <mergeCell ref="B3:E3"/>
    <mergeCell ref="B16:C16"/>
    <mergeCell ref="B17:C17"/>
    <mergeCell ref="B5:C5"/>
    <mergeCell ref="B6:C6"/>
    <mergeCell ref="B12:C12"/>
    <mergeCell ref="B13:C13"/>
    <mergeCell ref="B14:C14"/>
    <mergeCell ref="B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0A8C-14F7-4B78-81B0-6FBD59B938FC}">
  <dimension ref="A2:L32"/>
  <sheetViews>
    <sheetView topLeftCell="A3" zoomScale="110" zoomScaleNormal="110" workbookViewId="0">
      <selection activeCell="I18" sqref="H13:I18"/>
    </sheetView>
  </sheetViews>
  <sheetFormatPr defaultRowHeight="14.4" x14ac:dyDescent="0.3"/>
  <cols>
    <col min="1" max="1" width="40.5546875" customWidth="1"/>
  </cols>
  <sheetData>
    <row r="2" spans="1:12" ht="15" thickBot="1" x14ac:dyDescent="0.35"/>
    <row r="3" spans="1:12" x14ac:dyDescent="0.3">
      <c r="A3" s="59" t="s">
        <v>60</v>
      </c>
      <c r="B3" s="60"/>
      <c r="C3" s="60"/>
      <c r="D3" s="60"/>
      <c r="E3" s="60"/>
      <c r="F3" s="61"/>
    </row>
    <row r="4" spans="1:12" ht="15" thickBot="1" x14ac:dyDescent="0.35">
      <c r="A4" s="62" t="s">
        <v>61</v>
      </c>
      <c r="B4" s="63"/>
      <c r="C4" s="63"/>
      <c r="D4" s="63"/>
      <c r="E4" s="63"/>
      <c r="F4" s="64"/>
    </row>
    <row r="5" spans="1:12" ht="15" thickBot="1" x14ac:dyDescent="0.35">
      <c r="A5" s="65" t="s">
        <v>62</v>
      </c>
      <c r="B5" s="63" t="s">
        <v>63</v>
      </c>
      <c r="C5" s="63"/>
      <c r="D5" s="63"/>
      <c r="E5" s="63"/>
      <c r="F5" s="64"/>
    </row>
    <row r="6" spans="1:12" ht="15" thickBot="1" x14ac:dyDescent="0.35">
      <c r="A6" s="66"/>
      <c r="B6" s="19">
        <v>44896</v>
      </c>
      <c r="C6" s="19">
        <v>45261</v>
      </c>
      <c r="D6" s="19">
        <v>45627</v>
      </c>
      <c r="E6" s="19">
        <v>45992</v>
      </c>
      <c r="F6" s="19">
        <v>46357</v>
      </c>
    </row>
    <row r="7" spans="1:12" ht="15" thickBot="1" x14ac:dyDescent="0.35">
      <c r="A7" s="67"/>
      <c r="B7" s="20" t="s">
        <v>64</v>
      </c>
      <c r="C7" s="20" t="s">
        <v>64</v>
      </c>
      <c r="D7" s="20" t="s">
        <v>64</v>
      </c>
      <c r="E7" s="20" t="s">
        <v>64</v>
      </c>
      <c r="F7" s="20" t="s">
        <v>64</v>
      </c>
      <c r="H7" s="71" t="s">
        <v>97</v>
      </c>
      <c r="I7" s="72"/>
      <c r="J7" s="72"/>
      <c r="K7" s="72"/>
      <c r="L7" s="73"/>
    </row>
    <row r="8" spans="1:12" x14ac:dyDescent="0.3">
      <c r="A8" t="s">
        <v>65</v>
      </c>
      <c r="B8" s="21">
        <v>500000</v>
      </c>
      <c r="C8" s="21">
        <v>550000</v>
      </c>
      <c r="D8" s="21">
        <v>608000</v>
      </c>
      <c r="E8" s="21">
        <v>690000</v>
      </c>
      <c r="F8" s="21">
        <v>750000</v>
      </c>
      <c r="G8" s="22" t="s">
        <v>98</v>
      </c>
      <c r="H8" s="74">
        <v>100000</v>
      </c>
      <c r="I8" s="69">
        <v>105000</v>
      </c>
      <c r="J8" s="69">
        <v>180000</v>
      </c>
      <c r="K8" s="69">
        <v>210000</v>
      </c>
      <c r="L8" s="75">
        <v>277000</v>
      </c>
    </row>
    <row r="9" spans="1:12" ht="15" thickBot="1" x14ac:dyDescent="0.35">
      <c r="A9" t="s">
        <v>66</v>
      </c>
      <c r="B9" s="21">
        <v>100000</v>
      </c>
      <c r="C9" s="21">
        <v>105000</v>
      </c>
      <c r="D9" s="21">
        <v>180000</v>
      </c>
      <c r="E9" s="21">
        <v>210000</v>
      </c>
      <c r="F9" s="21">
        <v>277000</v>
      </c>
      <c r="H9" s="74">
        <v>100000</v>
      </c>
      <c r="I9" s="69">
        <v>105000</v>
      </c>
      <c r="J9" s="69">
        <v>180000</v>
      </c>
      <c r="K9" s="69">
        <v>210000</v>
      </c>
      <c r="L9" s="75">
        <v>277000</v>
      </c>
    </row>
    <row r="10" spans="1:12" ht="15" thickBot="1" x14ac:dyDescent="0.35">
      <c r="A10" s="22" t="s">
        <v>67</v>
      </c>
      <c r="B10" s="23">
        <f>B8-B9</f>
        <v>400000</v>
      </c>
      <c r="C10" s="23">
        <f>C8-C9</f>
        <v>445000</v>
      </c>
      <c r="D10" s="23">
        <f>D8-D9</f>
        <v>428000</v>
      </c>
      <c r="E10" s="23">
        <f>E8-E9</f>
        <v>480000</v>
      </c>
      <c r="F10" s="23">
        <f>F8-F9</f>
        <v>473000</v>
      </c>
      <c r="H10" s="70">
        <f>H8-H9</f>
        <v>0</v>
      </c>
      <c r="I10" s="43">
        <f>I8-I9</f>
        <v>0</v>
      </c>
      <c r="J10" s="43">
        <f>J8-J9</f>
        <v>0</v>
      </c>
      <c r="K10" s="43">
        <f>K8-K9</f>
        <v>0</v>
      </c>
      <c r="L10" s="44">
        <f>L8-L9</f>
        <v>0</v>
      </c>
    </row>
    <row r="11" spans="1:12" x14ac:dyDescent="0.3">
      <c r="B11" s="24"/>
      <c r="C11" s="24"/>
      <c r="D11" s="24"/>
      <c r="E11" s="24"/>
      <c r="F11" s="24"/>
      <c r="J11" s="68"/>
    </row>
    <row r="12" spans="1:12" x14ac:dyDescent="0.3">
      <c r="A12" s="22" t="s">
        <v>68</v>
      </c>
      <c r="B12" s="24"/>
      <c r="C12" s="24"/>
      <c r="D12" s="24"/>
      <c r="E12" s="24"/>
      <c r="F12" s="24"/>
      <c r="H12" s="49"/>
      <c r="J12" s="49"/>
      <c r="K12" s="49"/>
      <c r="L12" s="49"/>
    </row>
    <row r="13" spans="1:12" ht="15" x14ac:dyDescent="0.35">
      <c r="A13" s="25" t="s">
        <v>69</v>
      </c>
      <c r="B13" s="21">
        <v>12500</v>
      </c>
      <c r="C13" s="21">
        <v>12750</v>
      </c>
      <c r="D13" s="21">
        <v>13000</v>
      </c>
      <c r="E13" s="21">
        <v>13250</v>
      </c>
      <c r="F13" s="21">
        <v>13550</v>
      </c>
      <c r="H13" s="49">
        <v>44896</v>
      </c>
      <c r="I13" s="69">
        <v>100000</v>
      </c>
    </row>
    <row r="14" spans="1:12" ht="15" x14ac:dyDescent="0.35">
      <c r="A14" s="25" t="s">
        <v>70</v>
      </c>
      <c r="B14" s="21">
        <v>72800</v>
      </c>
      <c r="C14" s="21">
        <v>74250</v>
      </c>
      <c r="D14" s="21">
        <v>75750</v>
      </c>
      <c r="E14" s="21">
        <v>77250</v>
      </c>
      <c r="F14" s="21">
        <v>78800</v>
      </c>
      <c r="H14" s="49">
        <v>45261</v>
      </c>
      <c r="I14" s="69">
        <v>105000</v>
      </c>
    </row>
    <row r="15" spans="1:12" ht="15" x14ac:dyDescent="0.35">
      <c r="A15" s="25" t="s">
        <v>71</v>
      </c>
      <c r="B15" s="24">
        <v>700</v>
      </c>
      <c r="C15" s="24">
        <v>750</v>
      </c>
      <c r="D15" s="24">
        <v>755</v>
      </c>
      <c r="E15" s="24">
        <v>760</v>
      </c>
      <c r="F15" s="24" t="s">
        <v>72</v>
      </c>
      <c r="H15" s="49">
        <v>45627</v>
      </c>
      <c r="I15" s="69">
        <v>180000</v>
      </c>
    </row>
    <row r="16" spans="1:12" ht="15" x14ac:dyDescent="0.35">
      <c r="A16" s="25" t="s">
        <v>73</v>
      </c>
      <c r="B16" s="21">
        <v>3800</v>
      </c>
      <c r="C16" s="21">
        <v>3850</v>
      </c>
      <c r="D16" s="21">
        <v>3950</v>
      </c>
      <c r="E16" s="21">
        <v>4050</v>
      </c>
      <c r="F16" s="24">
        <v>4100</v>
      </c>
      <c r="H16" s="49">
        <v>45992</v>
      </c>
      <c r="I16" s="69">
        <v>210000</v>
      </c>
    </row>
    <row r="17" spans="1:9" ht="15" x14ac:dyDescent="0.35">
      <c r="A17" s="25" t="s">
        <v>74</v>
      </c>
      <c r="B17" s="21">
        <v>1850</v>
      </c>
      <c r="C17" s="21">
        <v>1900</v>
      </c>
      <c r="D17" s="21">
        <v>1950</v>
      </c>
      <c r="E17" s="21">
        <v>2050</v>
      </c>
      <c r="F17" s="21">
        <v>3100</v>
      </c>
      <c r="H17" s="49">
        <v>46357</v>
      </c>
      <c r="I17" s="69">
        <v>277000</v>
      </c>
    </row>
    <row r="18" spans="1:9" ht="15" x14ac:dyDescent="0.35">
      <c r="A18" s="25" t="s">
        <v>75</v>
      </c>
      <c r="B18" s="21">
        <v>3850</v>
      </c>
      <c r="C18" s="21">
        <v>3950</v>
      </c>
      <c r="D18" s="21">
        <v>4000</v>
      </c>
      <c r="E18" s="21">
        <v>4100</v>
      </c>
      <c r="F18" s="21">
        <v>4200</v>
      </c>
      <c r="H18" s="49">
        <v>46722</v>
      </c>
    </row>
    <row r="19" spans="1:9" ht="15" x14ac:dyDescent="0.35">
      <c r="A19" s="25" t="s">
        <v>76</v>
      </c>
      <c r="B19" s="21">
        <v>168300</v>
      </c>
      <c r="C19" s="21">
        <v>171650</v>
      </c>
      <c r="D19" s="21">
        <v>175050</v>
      </c>
      <c r="E19" s="21">
        <v>178550</v>
      </c>
      <c r="F19" s="21">
        <v>182100</v>
      </c>
    </row>
    <row r="20" spans="1:9" ht="15" x14ac:dyDescent="0.35">
      <c r="A20" s="25" t="s">
        <v>77</v>
      </c>
      <c r="B20" s="21">
        <v>1020</v>
      </c>
      <c r="C20" s="21">
        <v>1080</v>
      </c>
      <c r="D20" s="21">
        <v>1110</v>
      </c>
      <c r="E20" s="21">
        <v>1150</v>
      </c>
      <c r="F20" s="21">
        <v>1190</v>
      </c>
    </row>
    <row r="21" spans="1:9" ht="15" x14ac:dyDescent="0.35">
      <c r="A21" s="25" t="s">
        <v>78</v>
      </c>
      <c r="B21" s="21">
        <v>1530</v>
      </c>
      <c r="C21" s="21">
        <v>1550</v>
      </c>
      <c r="D21" s="21">
        <v>1600</v>
      </c>
      <c r="E21" s="21">
        <v>2100</v>
      </c>
      <c r="F21" s="21">
        <v>2500</v>
      </c>
    </row>
    <row r="22" spans="1:9" ht="15" x14ac:dyDescent="0.35">
      <c r="A22" s="25" t="s">
        <v>79</v>
      </c>
      <c r="B22" s="24">
        <v>900</v>
      </c>
      <c r="C22" s="24">
        <v>950</v>
      </c>
      <c r="D22" s="24">
        <v>985</v>
      </c>
      <c r="E22" s="24">
        <v>975</v>
      </c>
      <c r="F22" s="21">
        <v>1050</v>
      </c>
    </row>
    <row r="23" spans="1:9" ht="15" x14ac:dyDescent="0.35">
      <c r="A23" s="25" t="s">
        <v>80</v>
      </c>
      <c r="B23" s="21">
        <v>2550</v>
      </c>
      <c r="C23" s="21">
        <v>2600</v>
      </c>
      <c r="D23" s="21">
        <v>2850</v>
      </c>
      <c r="E23" s="21">
        <v>3050</v>
      </c>
      <c r="F23" s="21">
        <v>3160</v>
      </c>
    </row>
    <row r="24" spans="1:9" ht="15" x14ac:dyDescent="0.35">
      <c r="A24" s="25" t="s">
        <v>81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</row>
    <row r="25" spans="1:9" ht="15" x14ac:dyDescent="0.35">
      <c r="A25" s="26" t="s">
        <v>82</v>
      </c>
      <c r="B25" s="27">
        <f>SUM(B13:B24)</f>
        <v>269800</v>
      </c>
      <c r="C25" s="27">
        <f>SUM(C13:C24)</f>
        <v>275280</v>
      </c>
      <c r="D25" s="27">
        <f>SUM(D13:D24)</f>
        <v>281000</v>
      </c>
      <c r="E25" s="27">
        <f t="shared" ref="E25:F25" si="0">SUM(E13:E24)</f>
        <v>287285</v>
      </c>
      <c r="F25" s="27">
        <f t="shared" si="0"/>
        <v>293750</v>
      </c>
    </row>
    <row r="26" spans="1:9" ht="15" x14ac:dyDescent="0.35">
      <c r="A26" s="26" t="s">
        <v>83</v>
      </c>
      <c r="B26" s="23">
        <f>B10-B25</f>
        <v>130200</v>
      </c>
      <c r="C26" s="23">
        <f>C10-C25</f>
        <v>169720</v>
      </c>
      <c r="D26" s="23">
        <f t="shared" ref="D26:F26" si="1">D10-D25</f>
        <v>147000</v>
      </c>
      <c r="E26" s="23">
        <f t="shared" si="1"/>
        <v>192715</v>
      </c>
      <c r="F26" s="23">
        <f t="shared" si="1"/>
        <v>179250</v>
      </c>
    </row>
    <row r="27" spans="1:9" x14ac:dyDescent="0.3">
      <c r="B27" s="24"/>
      <c r="C27" s="24"/>
      <c r="D27" s="24"/>
      <c r="E27" s="24"/>
      <c r="F27" s="24"/>
    </row>
    <row r="28" spans="1:9" ht="15" x14ac:dyDescent="0.35">
      <c r="A28" s="25" t="s">
        <v>84</v>
      </c>
      <c r="B28" s="24">
        <v>1500</v>
      </c>
      <c r="C28" s="24">
        <v>125</v>
      </c>
      <c r="D28" s="24">
        <v>125</v>
      </c>
      <c r="E28" s="24">
        <v>125</v>
      </c>
      <c r="F28" s="24">
        <v>125</v>
      </c>
    </row>
    <row r="29" spans="1:9" ht="15" x14ac:dyDescent="0.35">
      <c r="A29" s="26" t="s">
        <v>85</v>
      </c>
      <c r="B29" s="23">
        <f>B26-B28</f>
        <v>128700</v>
      </c>
      <c r="C29" s="23">
        <f t="shared" ref="C29:F29" si="2">C26-C28</f>
        <v>169595</v>
      </c>
      <c r="D29" s="23">
        <f t="shared" si="2"/>
        <v>146875</v>
      </c>
      <c r="E29" s="23">
        <f t="shared" si="2"/>
        <v>192590</v>
      </c>
      <c r="F29" s="23">
        <f t="shared" si="2"/>
        <v>179125</v>
      </c>
    </row>
    <row r="30" spans="1:9" x14ac:dyDescent="0.3">
      <c r="B30" s="24"/>
      <c r="C30" s="24"/>
      <c r="D30" s="24"/>
      <c r="E30" s="24"/>
      <c r="F30" s="24"/>
    </row>
    <row r="31" spans="1:9" ht="15.6" thickBot="1" x14ac:dyDescent="0.4">
      <c r="A31" s="25" t="s">
        <v>86</v>
      </c>
      <c r="B31" s="28">
        <v>5400</v>
      </c>
      <c r="C31" s="29">
        <v>5550</v>
      </c>
      <c r="D31" s="28">
        <v>5300</v>
      </c>
      <c r="E31" s="28">
        <v>5050</v>
      </c>
      <c r="F31" s="28">
        <v>4800</v>
      </c>
    </row>
    <row r="32" spans="1:9" ht="15.6" thickBot="1" x14ac:dyDescent="0.4">
      <c r="A32" s="30" t="s">
        <v>87</v>
      </c>
      <c r="B32" s="31">
        <f>B29-B31</f>
        <v>123300</v>
      </c>
      <c r="C32" s="31">
        <f t="shared" ref="C32:F32" si="3">C29-C31</f>
        <v>164045</v>
      </c>
      <c r="D32" s="31">
        <f t="shared" si="3"/>
        <v>141575</v>
      </c>
      <c r="E32" s="31">
        <f t="shared" si="3"/>
        <v>187540</v>
      </c>
      <c r="F32" s="31">
        <f t="shared" si="3"/>
        <v>174325</v>
      </c>
    </row>
  </sheetData>
  <mergeCells count="5">
    <mergeCell ref="A3:F3"/>
    <mergeCell ref="A4:F4"/>
    <mergeCell ref="A5:A7"/>
    <mergeCell ref="B5:F5"/>
    <mergeCell ref="H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359B-ABB0-401E-AC83-AFA12068D851}">
  <dimension ref="C1:O13"/>
  <sheetViews>
    <sheetView zoomScaleNormal="100" workbookViewId="0">
      <selection activeCell="D10" sqref="D10:H10"/>
    </sheetView>
  </sheetViews>
  <sheetFormatPr defaultRowHeight="14.4" x14ac:dyDescent="0.3"/>
  <cols>
    <col min="4" max="6" width="26.109375" bestFit="1" customWidth="1"/>
    <col min="7" max="8" width="12" bestFit="1" customWidth="1"/>
  </cols>
  <sheetData>
    <row r="1" spans="3:15" ht="15" thickBot="1" x14ac:dyDescent="0.35"/>
    <row r="2" spans="3:15" x14ac:dyDescent="0.3">
      <c r="C2" s="48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3:15" ht="15" thickBot="1" x14ac:dyDescent="0.35">
      <c r="C3" s="38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3"/>
    </row>
    <row r="4" spans="3:15" x14ac:dyDescent="0.3">
      <c r="C4" s="38"/>
      <c r="D4" s="41" t="s">
        <v>94</v>
      </c>
      <c r="E4" s="47"/>
      <c r="F4" s="39"/>
      <c r="G4" s="41" t="s">
        <v>93</v>
      </c>
      <c r="H4" s="42"/>
      <c r="I4" s="42"/>
      <c r="J4" s="42"/>
      <c r="K4" s="42"/>
      <c r="L4" s="42"/>
      <c r="M4" s="42"/>
      <c r="N4" s="47"/>
      <c r="O4" s="33"/>
    </row>
    <row r="5" spans="3:15" x14ac:dyDescent="0.3">
      <c r="C5" s="38"/>
      <c r="D5" s="32" t="s">
        <v>89</v>
      </c>
      <c r="E5" s="33">
        <v>46500</v>
      </c>
      <c r="F5" s="39"/>
      <c r="G5" s="38">
        <v>1</v>
      </c>
      <c r="H5" s="39" t="s">
        <v>91</v>
      </c>
      <c r="I5" s="39"/>
      <c r="J5" s="39"/>
      <c r="K5" s="39"/>
      <c r="L5" s="39"/>
      <c r="M5" s="39"/>
      <c r="N5" s="33"/>
      <c r="O5" s="33"/>
    </row>
    <row r="6" spans="3:15" ht="15" thickBot="1" x14ac:dyDescent="0.35">
      <c r="C6" s="38"/>
      <c r="D6" s="34" t="s">
        <v>90</v>
      </c>
      <c r="E6" s="35">
        <v>53500</v>
      </c>
      <c r="F6" s="39"/>
      <c r="G6" s="34">
        <v>2</v>
      </c>
      <c r="H6" s="40" t="s">
        <v>92</v>
      </c>
      <c r="I6" s="40"/>
      <c r="J6" s="40"/>
      <c r="K6" s="40"/>
      <c r="L6" s="40"/>
      <c r="M6" s="40"/>
      <c r="N6" s="35"/>
      <c r="O6" s="33"/>
    </row>
    <row r="7" spans="3:15" ht="15" thickBot="1" x14ac:dyDescent="0.35">
      <c r="C7" s="38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3"/>
    </row>
    <row r="8" spans="3:15" ht="15" thickBot="1" x14ac:dyDescent="0.35">
      <c r="C8" s="38"/>
      <c r="D8" s="39"/>
      <c r="E8" s="39"/>
      <c r="F8" s="39"/>
      <c r="G8" s="45" t="s">
        <v>95</v>
      </c>
      <c r="H8" s="43">
        <v>100000</v>
      </c>
      <c r="I8" s="43">
        <v>105000</v>
      </c>
      <c r="J8" s="43">
        <v>180000</v>
      </c>
      <c r="K8" s="43">
        <v>210000</v>
      </c>
      <c r="L8" s="44">
        <v>277000</v>
      </c>
      <c r="M8" s="39"/>
      <c r="N8" s="39"/>
      <c r="O8" s="33"/>
    </row>
    <row r="9" spans="3:15" ht="15" thickBot="1" x14ac:dyDescent="0.35">
      <c r="C9" s="38"/>
      <c r="D9" s="46" t="s">
        <v>96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3"/>
    </row>
    <row r="10" spans="3:15" x14ac:dyDescent="0.3">
      <c r="C10" s="38"/>
      <c r="D10" s="49">
        <v>44896</v>
      </c>
      <c r="E10" s="49">
        <v>45261</v>
      </c>
      <c r="F10" s="49">
        <v>45627</v>
      </c>
      <c r="G10" s="49">
        <v>45992</v>
      </c>
      <c r="H10" s="49">
        <v>46357</v>
      </c>
      <c r="I10" s="39"/>
      <c r="J10" s="39"/>
      <c r="K10" s="39"/>
      <c r="L10" s="39"/>
      <c r="M10" s="39"/>
      <c r="N10" s="39"/>
      <c r="O10" s="33"/>
    </row>
    <row r="11" spans="3:15" x14ac:dyDescent="0.3">
      <c r="C11" s="38"/>
      <c r="D11" s="50">
        <f>$E$5/(H8-$E$6)</f>
        <v>1</v>
      </c>
      <c r="E11" s="50">
        <f>$E$5/(I8-$E$6)</f>
        <v>0.90291262135922334</v>
      </c>
      <c r="F11" s="50">
        <f>$E$5/(J8-$E$6)</f>
        <v>0.3675889328063241</v>
      </c>
      <c r="G11" s="50">
        <f>$E$5/(K8-$E$6)</f>
        <v>0.29712460063897761</v>
      </c>
      <c r="H11" s="50">
        <f>$E$5/(L8-$E$6)</f>
        <v>0.20805369127516779</v>
      </c>
      <c r="I11" s="39"/>
      <c r="J11" s="39"/>
      <c r="K11" s="39"/>
      <c r="L11" s="39"/>
      <c r="M11" s="39"/>
      <c r="N11" s="39"/>
      <c r="O11" s="33"/>
    </row>
    <row r="12" spans="3:15" ht="17.399999999999999" customHeight="1" x14ac:dyDescent="0.3">
      <c r="C12" s="38"/>
      <c r="D12" t="s">
        <v>64</v>
      </c>
      <c r="E12" t="s">
        <v>64</v>
      </c>
      <c r="F12" t="s">
        <v>64</v>
      </c>
      <c r="G12" t="s">
        <v>64</v>
      </c>
      <c r="H12" t="s">
        <v>64</v>
      </c>
      <c r="I12" s="39"/>
      <c r="J12" s="39"/>
      <c r="K12" s="39"/>
      <c r="L12" s="39"/>
      <c r="M12" s="39"/>
      <c r="N12" s="39"/>
      <c r="O12" s="33"/>
    </row>
    <row r="13" spans="3:15" ht="15" thickBot="1" x14ac:dyDescent="0.35">
      <c r="C13" s="34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01D2-0EAD-4DCA-BE13-B1D3B380D84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AC2D-4128-4820-8FCB-F1CBCAAF20C6}">
  <dimension ref="A1:E10"/>
  <sheetViews>
    <sheetView tabSelected="1" workbookViewId="0">
      <selection activeCell="B12" sqref="B12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</row>
    <row r="2" spans="1:5" x14ac:dyDescent="0.3">
      <c r="A2" s="76">
        <v>44896</v>
      </c>
      <c r="B2" s="77">
        <v>100000</v>
      </c>
    </row>
    <row r="3" spans="1:5" x14ac:dyDescent="0.3">
      <c r="A3" s="76">
        <v>45261</v>
      </c>
      <c r="B3" s="77">
        <v>105000</v>
      </c>
    </row>
    <row r="4" spans="1:5" x14ac:dyDescent="0.3">
      <c r="A4" s="76">
        <v>45627</v>
      </c>
      <c r="B4" s="77">
        <v>180000</v>
      </c>
    </row>
    <row r="5" spans="1:5" x14ac:dyDescent="0.3">
      <c r="A5" s="76">
        <v>45992</v>
      </c>
      <c r="B5" s="77">
        <v>210000</v>
      </c>
    </row>
    <row r="6" spans="1:5" x14ac:dyDescent="0.3">
      <c r="A6" s="76">
        <v>46357</v>
      </c>
      <c r="B6" s="77">
        <v>277000</v>
      </c>
      <c r="C6" s="77">
        <v>277000</v>
      </c>
      <c r="D6" s="77">
        <v>277000</v>
      </c>
      <c r="E6" s="77">
        <v>277000</v>
      </c>
    </row>
    <row r="7" spans="1:5" x14ac:dyDescent="0.3">
      <c r="A7" s="76">
        <v>46722</v>
      </c>
      <c r="C7" s="77">
        <f>_xlfn.FORECAST.ETS(A7,$B$2:$B$6,$A$2:$A$6,1,1)</f>
        <v>300886.12322941719</v>
      </c>
      <c r="D7" s="77">
        <f>C7-_xlfn.FORECAST.ETS.CONFINT(A7,$B$2:$B$6,$A$2:$A$6,0.95,1,1)</f>
        <v>282237.7787029309</v>
      </c>
      <c r="E7" s="77">
        <f>C7+_xlfn.FORECAST.ETS.CONFINT(A7,$B$2:$B$6,$A$2:$A$6,0.95,1,1)</f>
        <v>319534.46775590349</v>
      </c>
    </row>
    <row r="8" spans="1:5" x14ac:dyDescent="0.3">
      <c r="A8" s="76">
        <v>47088</v>
      </c>
      <c r="C8" s="77">
        <f>_xlfn.FORECAST.ETS(A8,$B$2:$B$6,$A$2:$A$6,1,1)</f>
        <v>382156.6805916914</v>
      </c>
      <c r="D8" s="77">
        <f>C8-_xlfn.FORECAST.ETS.CONFINT(A8,$B$2:$B$6,$A$2:$A$6,0.95,1,1)</f>
        <v>362925.32722086017</v>
      </c>
      <c r="E8" s="77">
        <f>C8+_xlfn.FORECAST.ETS.CONFINT(A8,$B$2:$B$6,$A$2:$A$6,0.95,1,1)</f>
        <v>401388.03396252263</v>
      </c>
    </row>
    <row r="9" spans="1:5" x14ac:dyDescent="0.3">
      <c r="A9" s="76">
        <v>47453</v>
      </c>
      <c r="C9" s="77">
        <f>_xlfn.FORECAST.ETS(A9,$B$2:$B$6,$A$2:$A$6,1,1)</f>
        <v>397590.21874026291</v>
      </c>
      <c r="D9" s="77">
        <f>C9-_xlfn.FORECAST.ETS.CONFINT(A9,$B$2:$B$6,$A$2:$A$6,0.95,1,1)</f>
        <v>377784.13166452642</v>
      </c>
      <c r="E9" s="77">
        <f>C9+_xlfn.FORECAST.ETS.CONFINT(A9,$B$2:$B$6,$A$2:$A$6,0.95,1,1)</f>
        <v>417396.3058159994</v>
      </c>
    </row>
    <row r="10" spans="1:5" x14ac:dyDescent="0.3">
      <c r="A10" s="76">
        <v>47818</v>
      </c>
      <c r="C10" s="77">
        <f>_xlfn.FORECAST.ETS(A10,$B$2:$B$6,$A$2:$A$6,1,1)</f>
        <v>478860.77610253711</v>
      </c>
      <c r="D10" s="77">
        <f>C10-_xlfn.FORECAST.ETS.CONFINT(A10,$B$2:$B$6,$A$2:$A$6,0.95,1,1)</f>
        <v>458496.16910830501</v>
      </c>
      <c r="E10" s="77">
        <f>C10+_xlfn.FORECAST.ETS.CONFINT(A10,$B$2:$B$6,$A$2:$A$6,0.95,1,1)</f>
        <v>499225.38309676922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 UP COST</vt:lpstr>
      <vt:lpstr>OPERATION COST</vt:lpstr>
      <vt:lpstr>PROJECT SOURCES OF FUND </vt:lpstr>
      <vt:lpstr>PROFIT &amp; LOSS</vt:lpstr>
      <vt:lpstr>BEP Analysis</vt:lpstr>
      <vt:lpstr>Chart</vt:lpstr>
      <vt:lpstr>Sales Forecast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2022-06-09T05:30:54Z</dcterms:created>
  <dcterms:modified xsi:type="dcterms:W3CDTF">2022-06-09T12:46:00Z</dcterms:modified>
</cp:coreProperties>
</file>