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OneDrive\Desktop\Excel\26. Finance Management (Cost-Benefit Analysis)\"/>
    </mc:Choice>
  </mc:AlternateContent>
  <xr:revisionPtr revIDLastSave="0" documentId="13_ncr:1_{2CF9F7B3-AA55-4644-B60A-DDD419AED0B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inal Summary " sheetId="1" r:id="rId1"/>
    <sheet name="Angela" sheetId="2" r:id="rId2"/>
    <sheet name="Bob" sheetId="3" r:id="rId3"/>
    <sheet name="Carl" sheetId="4" r:id="rId4"/>
    <sheet name="Delila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5" l="1"/>
  <c r="D9" i="2"/>
  <c r="C9" i="2"/>
  <c r="G8" i="5"/>
  <c r="G11" i="5" s="1"/>
  <c r="B18" i="5"/>
  <c r="G10" i="5"/>
  <c r="F10" i="5"/>
  <c r="E10" i="5"/>
  <c r="D10" i="5"/>
  <c r="C10" i="5"/>
  <c r="D9" i="5"/>
  <c r="E9" i="5" s="1"/>
  <c r="F9" i="5" s="1"/>
  <c r="C9" i="5"/>
  <c r="F8" i="5"/>
  <c r="F11" i="5" s="1"/>
  <c r="E8" i="5"/>
  <c r="B20" i="5" s="1"/>
  <c r="D8" i="5"/>
  <c r="D11" i="5" s="1"/>
  <c r="C8" i="5"/>
  <c r="C11" i="5" s="1"/>
  <c r="C12" i="5" s="1"/>
  <c r="B8" i="5"/>
  <c r="B24" i="5" s="1"/>
  <c r="B26" i="4"/>
  <c r="B25" i="4"/>
  <c r="B24" i="4"/>
  <c r="B20" i="4"/>
  <c r="B19" i="4"/>
  <c r="B16" i="4" s="1"/>
  <c r="B4" i="1" s="1"/>
  <c r="B18" i="4"/>
  <c r="E4" i="1"/>
  <c r="D4" i="1"/>
  <c r="G6" i="4"/>
  <c r="D10" i="4"/>
  <c r="E10" i="4"/>
  <c r="F10" i="4"/>
  <c r="G10" i="4"/>
  <c r="C10" i="4"/>
  <c r="C9" i="4"/>
  <c r="C8" i="4"/>
  <c r="B8" i="4"/>
  <c r="B11" i="4" s="1"/>
  <c r="D8" i="4"/>
  <c r="E3" i="1"/>
  <c r="D3" i="1"/>
  <c r="C3" i="1"/>
  <c r="B3" i="1"/>
  <c r="B26" i="3"/>
  <c r="B25" i="3"/>
  <c r="B24" i="3"/>
  <c r="B22" i="3" s="1"/>
  <c r="B20" i="3"/>
  <c r="B19" i="3"/>
  <c r="B18" i="3"/>
  <c r="B16" i="3"/>
  <c r="G8" i="3"/>
  <c r="D5" i="3"/>
  <c r="E5" i="3" s="1"/>
  <c r="F5" i="3" s="1"/>
  <c r="G5" i="3" s="1"/>
  <c r="G10" i="3"/>
  <c r="F10" i="3"/>
  <c r="E10" i="3"/>
  <c r="D10" i="3"/>
  <c r="C10" i="3"/>
  <c r="C8" i="3"/>
  <c r="C11" i="3" s="1"/>
  <c r="C12" i="3" s="1"/>
  <c r="B8" i="3"/>
  <c r="B11" i="3" s="1"/>
  <c r="G6" i="3"/>
  <c r="B24" i="2"/>
  <c r="B23" i="2"/>
  <c r="B2" i="1"/>
  <c r="B15" i="2"/>
  <c r="B19" i="2"/>
  <c r="B18" i="2"/>
  <c r="G7" i="2"/>
  <c r="E9" i="2"/>
  <c r="F9" i="2"/>
  <c r="G9" i="2"/>
  <c r="D7" i="2"/>
  <c r="E7" i="2"/>
  <c r="E10" i="2" s="1"/>
  <c r="F7" i="2"/>
  <c r="F10" i="2" s="1"/>
  <c r="C7" i="2"/>
  <c r="C10" i="2" s="1"/>
  <c r="B7" i="2"/>
  <c r="B10" i="2" s="1"/>
  <c r="G9" i="5" l="1"/>
  <c r="D12" i="5"/>
  <c r="E12" i="5" s="1"/>
  <c r="F12" i="5" s="1"/>
  <c r="G12" i="5" s="1"/>
  <c r="E11" i="5"/>
  <c r="B14" i="5"/>
  <c r="B19" i="5"/>
  <c r="B16" i="5" s="1"/>
  <c r="B11" i="5"/>
  <c r="B13" i="5" s="1"/>
  <c r="C11" i="4"/>
  <c r="C12" i="4" s="1"/>
  <c r="D11" i="4"/>
  <c r="D12" i="4" s="1"/>
  <c r="D9" i="4"/>
  <c r="C9" i="3"/>
  <c r="E8" i="3"/>
  <c r="E11" i="3" s="1"/>
  <c r="D8" i="3"/>
  <c r="D11" i="3" s="1"/>
  <c r="D12" i="3" s="1"/>
  <c r="D10" i="2"/>
  <c r="B17" i="2"/>
  <c r="G10" i="2"/>
  <c r="B13" i="2"/>
  <c r="E2" i="1" s="1"/>
  <c r="C11" i="2"/>
  <c r="C8" i="2"/>
  <c r="D8" i="2"/>
  <c r="E8" i="2" s="1"/>
  <c r="F8" i="2" s="1"/>
  <c r="G8" i="2" s="1"/>
  <c r="B25" i="5" l="1"/>
  <c r="B26" i="5"/>
  <c r="E8" i="4"/>
  <c r="E9" i="4" s="1"/>
  <c r="E12" i="3"/>
  <c r="F8" i="3"/>
  <c r="F11" i="3" s="1"/>
  <c r="D9" i="3"/>
  <c r="E9" i="3" s="1"/>
  <c r="F9" i="3" s="1"/>
  <c r="G9" i="3" s="1"/>
  <c r="G11" i="3"/>
  <c r="B14" i="3"/>
  <c r="D11" i="2"/>
  <c r="E11" i="2" s="1"/>
  <c r="F11" i="2" s="1"/>
  <c r="G11" i="2" s="1"/>
  <c r="B25" i="2" s="1"/>
  <c r="B21" i="2" s="1"/>
  <c r="C2" i="1" s="1"/>
  <c r="B12" i="2"/>
  <c r="D2" i="1" s="1"/>
  <c r="B22" i="5" l="1"/>
  <c r="F8" i="4"/>
  <c r="F11" i="4" s="1"/>
  <c r="G8" i="4"/>
  <c r="G11" i="4" s="1"/>
  <c r="E11" i="4"/>
  <c r="B14" i="4"/>
  <c r="B13" i="3"/>
  <c r="F12" i="3"/>
  <c r="G12" i="3" s="1"/>
  <c r="F9" i="4" l="1"/>
  <c r="G9" i="4"/>
  <c r="B13" i="4"/>
  <c r="E12" i="4"/>
  <c r="F12" i="4" l="1"/>
  <c r="G12" i="4" s="1"/>
  <c r="B22" i="4" l="1"/>
  <c r="C4" i="1" s="1"/>
</calcChain>
</file>

<file path=xl/sharedStrings.xml><?xml version="1.0" encoding="utf-8"?>
<sst xmlns="http://schemas.openxmlformats.org/spreadsheetml/2006/main" count="105" uniqueCount="34">
  <si>
    <t>Scenario</t>
  </si>
  <si>
    <t>Angela</t>
  </si>
  <si>
    <t>Bob</t>
  </si>
  <si>
    <t>Carl</t>
  </si>
  <si>
    <t>Delilah</t>
  </si>
  <si>
    <t>Edward</t>
  </si>
  <si>
    <t>Nominal Payback</t>
  </si>
  <si>
    <t>Discounted Payback</t>
  </si>
  <si>
    <t>Year</t>
  </si>
  <si>
    <t>Equipment Cost</t>
  </si>
  <si>
    <t>Working capital required</t>
  </si>
  <si>
    <t>Annual Savings</t>
  </si>
  <si>
    <t>Working capital sold</t>
  </si>
  <si>
    <t>Cash Flows</t>
  </si>
  <si>
    <t>Discounted Cash Flows</t>
  </si>
  <si>
    <t>Cummulative Discounted Cassh Flows</t>
  </si>
  <si>
    <t>Net Present Value</t>
  </si>
  <si>
    <t>Internal Rate of Return</t>
  </si>
  <si>
    <t>Cummulative Cash Flows</t>
  </si>
  <si>
    <t>Table to compute Cumulative cash flows, Cumulative discounted cash flows, Net Present Value, Internal Rate of Return</t>
  </si>
  <si>
    <t>PVIFA @10%</t>
  </si>
  <si>
    <t>Payback Period</t>
  </si>
  <si>
    <t>Initial cost</t>
  </si>
  <si>
    <t>Start year</t>
  </si>
  <si>
    <t>Cumulative Cash flow from year 3</t>
  </si>
  <si>
    <t>Cumulative cash flow from year 4</t>
  </si>
  <si>
    <t>Discounted Payback period</t>
  </si>
  <si>
    <t>Cumulative Discounted Cash flow from year 4</t>
  </si>
  <si>
    <t>Cumulative Discounted cash flow from year 5</t>
  </si>
  <si>
    <t>Annual Savings growings @10%</t>
  </si>
  <si>
    <t>Equipment Sold</t>
  </si>
  <si>
    <t>PVIFA @14%</t>
  </si>
  <si>
    <t>Sale of Plant</t>
  </si>
  <si>
    <t>Cummulative Discounted 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</si>
</sst>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#,##0.0"/>
    <numFmt numFmtId="165" formatCode="#,##0.0000"/>
    <numFmt numFmtId="166" formatCode="0.0"/>
    <numFmt numFmtId="167" formatCode="_-[$$-C09]* #,##0_-;\-[$$-C09]* #,##0_-;_-[$$-C09]* &quot;-&quot;??_-;_-@_-"/>
    <numFmt numFmtId="168" formatCode="_-[$$-C09]* #,##0.000_-;\-[$$-C09]* #,##0.000_-;_-[$$-C09]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rgb="FF16192B"/>
      <name val="Arial"/>
      <family val="2"/>
    </font>
    <font>
      <b/>
      <sz val="9"/>
      <color rgb="FF16192B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5" xfId="0" applyBorder="1"/>
    <xf numFmtId="4" fontId="0" fillId="0" borderId="8" xfId="0" applyNumberFormat="1" applyBorder="1"/>
    <xf numFmtId="0" fontId="1" fillId="4" borderId="9" xfId="0" applyFont="1" applyFill="1" applyBorder="1" applyAlignment="1">
      <alignment horizontal="left"/>
    </xf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3" fontId="0" fillId="0" borderId="9" xfId="1" applyNumberFormat="1" applyFont="1" applyBorder="1"/>
    <xf numFmtId="4" fontId="0" fillId="0" borderId="9" xfId="1" applyNumberFormat="1" applyFont="1" applyBorder="1"/>
    <xf numFmtId="165" fontId="0" fillId="0" borderId="9" xfId="1" applyNumberFormat="1" applyFont="1" applyBorder="1"/>
    <xf numFmtId="0" fontId="1" fillId="2" borderId="9" xfId="0" applyFont="1" applyFill="1" applyBorder="1"/>
    <xf numFmtId="4" fontId="0" fillId="2" borderId="9" xfId="1" applyNumberFormat="1" applyFont="1" applyFill="1" applyBorder="1"/>
    <xf numFmtId="165" fontId="0" fillId="0" borderId="9" xfId="0" applyNumberForma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6" xfId="0" applyFont="1" applyBorder="1"/>
    <xf numFmtId="10" fontId="4" fillId="0" borderId="5" xfId="2" applyNumberFormat="1" applyFont="1" applyBorder="1"/>
    <xf numFmtId="164" fontId="4" fillId="0" borderId="0" xfId="0" applyNumberFormat="1" applyFont="1"/>
    <xf numFmtId="3" fontId="4" fillId="0" borderId="0" xfId="0" applyNumberFormat="1" applyFont="1"/>
    <xf numFmtId="0" fontId="1" fillId="3" borderId="10" xfId="0" applyFont="1" applyFill="1" applyBorder="1"/>
    <xf numFmtId="4" fontId="0" fillId="3" borderId="10" xfId="0" applyNumberFormat="1" applyFill="1" applyBorder="1"/>
    <xf numFmtId="0" fontId="5" fillId="0" borderId="4" xfId="0" applyFont="1" applyBorder="1"/>
    <xf numFmtId="3" fontId="0" fillId="0" borderId="5" xfId="0" applyNumberFormat="1" applyBorder="1"/>
    <xf numFmtId="0" fontId="5" fillId="0" borderId="6" xfId="0" applyFont="1" applyBorder="1"/>
    <xf numFmtId="3" fontId="0" fillId="0" borderId="8" xfId="0" applyNumberFormat="1" applyBorder="1"/>
    <xf numFmtId="4" fontId="0" fillId="0" borderId="5" xfId="0" applyNumberFormat="1" applyBorder="1"/>
    <xf numFmtId="164" fontId="4" fillId="0" borderId="7" xfId="0" applyNumberFormat="1" applyFont="1" applyBorder="1"/>
    <xf numFmtId="3" fontId="4" fillId="0" borderId="7" xfId="0" applyNumberFormat="1" applyFont="1" applyBorder="1"/>
    <xf numFmtId="10" fontId="4" fillId="0" borderId="8" xfId="2" applyNumberFormat="1" applyFont="1" applyBorder="1"/>
    <xf numFmtId="0" fontId="1" fillId="5" borderId="1" xfId="0" applyFont="1" applyFill="1" applyBorder="1"/>
    <xf numFmtId="166" fontId="0" fillId="5" borderId="3" xfId="0" applyNumberFormat="1" applyFill="1" applyBorder="1"/>
    <xf numFmtId="0" fontId="6" fillId="6" borderId="1" xfId="0" applyFont="1" applyFill="1" applyBorder="1"/>
    <xf numFmtId="166" fontId="0" fillId="6" borderId="3" xfId="0" applyNumberFormat="1" applyFill="1" applyBorder="1"/>
    <xf numFmtId="0" fontId="1" fillId="4" borderId="11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" fillId="0" borderId="14" xfId="0" applyFont="1" applyBorder="1"/>
    <xf numFmtId="0" fontId="1" fillId="0" borderId="15" xfId="0" applyFont="1" applyBorder="1" applyAlignment="1">
      <alignment horizontal="center"/>
    </xf>
    <xf numFmtId="3" fontId="0" fillId="0" borderId="15" xfId="1" applyNumberFormat="1" applyFont="1" applyBorder="1"/>
    <xf numFmtId="4" fontId="0" fillId="0" borderId="15" xfId="1" applyNumberFormat="1" applyFont="1" applyBorder="1"/>
    <xf numFmtId="0" fontId="1" fillId="2" borderId="14" xfId="0" applyFont="1" applyFill="1" applyBorder="1"/>
    <xf numFmtId="165" fontId="0" fillId="0" borderId="15" xfId="1" applyNumberFormat="1" applyFont="1" applyBorder="1"/>
    <xf numFmtId="0" fontId="1" fillId="3" borderId="16" xfId="0" applyFont="1" applyFill="1" applyBorder="1"/>
    <xf numFmtId="4" fontId="0" fillId="3" borderId="17" xfId="0" applyNumberFormat="1" applyFill="1" applyBorder="1"/>
    <xf numFmtId="165" fontId="0" fillId="0" borderId="17" xfId="0" applyNumberFormat="1" applyBorder="1"/>
    <xf numFmtId="165" fontId="0" fillId="0" borderId="18" xfId="0" applyNumberFormat="1" applyBorder="1"/>
    <xf numFmtId="4" fontId="1" fillId="2" borderId="9" xfId="1" applyNumberFormat="1" applyFont="1" applyFill="1" applyBorder="1"/>
    <xf numFmtId="4" fontId="1" fillId="3" borderId="17" xfId="0" applyNumberFormat="1" applyFont="1" applyFill="1" applyBorder="1"/>
    <xf numFmtId="166" fontId="1" fillId="6" borderId="3" xfId="0" applyNumberFormat="1" applyFont="1" applyFill="1" applyBorder="1"/>
    <xf numFmtId="166" fontId="1" fillId="5" borderId="3" xfId="0" applyNumberFormat="1" applyFont="1" applyFill="1" applyBorder="1"/>
    <xf numFmtId="167" fontId="0" fillId="0" borderId="0" xfId="0" applyNumberFormat="1"/>
    <xf numFmtId="168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396240</xdr:colOff>
      <xdr:row>14</xdr:row>
      <xdr:rowOff>45720</xdr:rowOff>
    </xdr:from>
    <xdr:to>
      <xdr:col>12</xdr:col>
      <xdr:colOff>427405</xdr:colOff>
      <xdr:row>17</xdr:row>
      <xdr:rowOff>91492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5FA44B-0D34-F956-D04D-354153467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613660"/>
          <a:ext cx="7910245" cy="594412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457200</xdr:colOff>
      <xdr:row>20</xdr:row>
      <xdr:rowOff>22860</xdr:rowOff>
    </xdr:from>
    <xdr:to>
      <xdr:col>12</xdr:col>
      <xdr:colOff>526469</xdr:colOff>
      <xdr:row>25</xdr:row>
      <xdr:rowOff>68664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6739D8-6586-4220-B937-AAB8B8D96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8560" y="3703320"/>
          <a:ext cx="7948349" cy="9678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16</xdr:row>
      <xdr:rowOff>7620</xdr:rowOff>
    </xdr:from>
    <xdr:to>
      <xdr:col>15</xdr:col>
      <xdr:colOff>160760</xdr:colOff>
      <xdr:row>24</xdr:row>
      <xdr:rowOff>175403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1D869A-C61D-3D2A-2AB2-34E5B8372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1920" y="2948940"/>
          <a:ext cx="8535140" cy="1646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547947</xdr:colOff>
      <xdr:row>15</xdr:row>
      <xdr:rowOff>34639</xdr:rowOff>
    </xdr:from>
    <xdr:to>
      <xdr:col>13</xdr:col>
      <xdr:colOff>13854</xdr:colOff>
      <xdr:row>23</xdr:row>
      <xdr:rowOff>10393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75D647-3C9E-E119-A566-313272CFF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2256" y="2763984"/>
          <a:ext cx="6760325" cy="14443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-0.249977111117893"/>
  </sheetPr>
  <dimension ref="A1:E6"/>
  <sheetViews>
    <sheetView workbookViewId="0">
      <selection activeCell="E2" sqref="E2"/>
    </sheetView>
  </sheetViews>
  <sheetFormatPr defaultRowHeight="14.4" x14ac:dyDescent="0.3"/>
  <cols>
    <col min="1" max="1" width="14.44140625" customWidth="1"/>
    <col min="2" max="2" width="19.44140625" bestFit="1" customWidth="1"/>
    <col min="3" max="3" width="22.5546875" bestFit="1" customWidth="1"/>
    <col min="4" max="4" width="20.44140625" bestFit="1" customWidth="1"/>
    <col min="5" max="5" width="25.6640625" bestFit="1" customWidth="1"/>
  </cols>
  <sheetData>
    <row r="1" spans="1:5" s="1" customFormat="1" ht="18" x14ac:dyDescent="0.35">
      <c r="A1" s="13" t="s">
        <v>0</v>
      </c>
      <c r="B1" s="14" t="s">
        <v>6</v>
      </c>
      <c r="C1" s="14" t="s">
        <v>7</v>
      </c>
      <c r="D1" s="14" t="s">
        <v>16</v>
      </c>
      <c r="E1" s="15" t="s">
        <v>17</v>
      </c>
    </row>
    <row r="2" spans="1:5" ht="18" x14ac:dyDescent="0.35">
      <c r="A2" s="16" t="s">
        <v>1</v>
      </c>
      <c r="B2" s="19">
        <f>Angela!B15</f>
        <v>3.3181818181818183</v>
      </c>
      <c r="C2" s="19">
        <f>Angela!B21</f>
        <v>2.7141741957378871</v>
      </c>
      <c r="D2" s="20">
        <f>Angela!B12</f>
        <v>122600.72896163305</v>
      </c>
      <c r="E2" s="18">
        <f>Angela!B13</f>
        <v>0.16267053050822122</v>
      </c>
    </row>
    <row r="3" spans="1:5" ht="18" x14ac:dyDescent="0.35">
      <c r="A3" s="16" t="s">
        <v>2</v>
      </c>
      <c r="B3" s="19">
        <f>Bob!B16</f>
        <v>2.9752270850536746</v>
      </c>
      <c r="C3" s="19">
        <f>Bob!B22</f>
        <v>2.8780144773319143</v>
      </c>
      <c r="D3" s="20">
        <f>Bob!B13</f>
        <v>423033.51112380525</v>
      </c>
      <c r="E3" s="18">
        <f>Bob!B14</f>
        <v>0.27580699232416506</v>
      </c>
    </row>
    <row r="4" spans="1:5" ht="18" x14ac:dyDescent="0.35">
      <c r="A4" s="16" t="s">
        <v>3</v>
      </c>
      <c r="B4" s="19">
        <f>Carl!B16</f>
        <v>3.3181818181818183</v>
      </c>
      <c r="C4" s="19">
        <f>Carl!B22</f>
        <v>2.9771901382364852</v>
      </c>
      <c r="D4" s="20">
        <f>Carl!B13</f>
        <v>225234.74892739046</v>
      </c>
      <c r="E4" s="18">
        <f>Carl!B14</f>
        <v>0.2429921101459851</v>
      </c>
    </row>
    <row r="5" spans="1:5" ht="18" x14ac:dyDescent="0.35">
      <c r="A5" s="16" t="s">
        <v>4</v>
      </c>
      <c r="B5" s="19"/>
      <c r="C5" s="19"/>
      <c r="D5" s="20"/>
      <c r="E5" s="18"/>
    </row>
    <row r="6" spans="1:5" ht="18.600000000000001" thickBot="1" x14ac:dyDescent="0.4">
      <c r="A6" s="17" t="s">
        <v>5</v>
      </c>
      <c r="B6" s="28"/>
      <c r="C6" s="28"/>
      <c r="D6" s="29"/>
      <c r="E6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4EE5-D7B8-400E-BC55-02C243C6AB88}">
  <sheetPr codeName="Sheet2">
    <tabColor theme="5" tint="-0.249977111117893"/>
  </sheetPr>
  <dimension ref="A1:N25"/>
  <sheetViews>
    <sheetView tabSelected="1" zoomScaleNormal="100" workbookViewId="0">
      <selection activeCell="B6" sqref="B6"/>
    </sheetView>
  </sheetViews>
  <sheetFormatPr defaultRowHeight="14.4" x14ac:dyDescent="0.3"/>
  <cols>
    <col min="1" max="1" width="34.88671875" customWidth="1"/>
    <col min="2" max="2" width="12.6640625" customWidth="1"/>
    <col min="3" max="6" width="10.44140625" bestFit="1" customWidth="1"/>
    <col min="7" max="7" width="12.33203125" customWidth="1"/>
    <col min="9" max="9" width="13.5546875" bestFit="1" customWidth="1"/>
    <col min="10" max="13" width="12.77734375" bestFit="1" customWidth="1"/>
    <col min="14" max="14" width="13.88671875" bestFit="1" customWidth="1"/>
  </cols>
  <sheetData>
    <row r="1" spans="1:14" x14ac:dyDescent="0.3">
      <c r="A1" s="4" t="s">
        <v>19</v>
      </c>
      <c r="B1" s="4"/>
      <c r="C1" s="4"/>
      <c r="D1" s="4"/>
      <c r="E1" s="4"/>
      <c r="F1" s="4"/>
      <c r="G1" s="4"/>
    </row>
    <row r="2" spans="1:14" x14ac:dyDescent="0.3">
      <c r="A2" s="5" t="s">
        <v>8</v>
      </c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</row>
    <row r="3" spans="1:14" x14ac:dyDescent="0.3">
      <c r="A3" s="5" t="s">
        <v>9</v>
      </c>
      <c r="B3" s="7">
        <v>-700000</v>
      </c>
      <c r="C3" s="7"/>
      <c r="D3" s="7"/>
      <c r="E3" s="7"/>
      <c r="F3" s="7"/>
      <c r="G3" s="7"/>
      <c r="I3" s="52"/>
      <c r="J3" s="52"/>
      <c r="K3" s="52"/>
      <c r="L3" s="52"/>
      <c r="M3" s="52"/>
      <c r="N3" s="52"/>
    </row>
    <row r="4" spans="1:14" x14ac:dyDescent="0.3">
      <c r="A4" s="5" t="s">
        <v>10</v>
      </c>
      <c r="B4" s="7">
        <v>-30000</v>
      </c>
      <c r="C4" s="7">
        <v>-30000</v>
      </c>
      <c r="D4" s="7">
        <v>-30000</v>
      </c>
      <c r="E4" s="7">
        <v>-30000</v>
      </c>
      <c r="F4" s="7">
        <v>-30000</v>
      </c>
      <c r="G4" s="7">
        <v>-30000</v>
      </c>
      <c r="I4" s="52"/>
      <c r="J4" s="52"/>
      <c r="K4" s="52"/>
      <c r="L4" s="52"/>
      <c r="M4" s="52"/>
      <c r="N4" s="52"/>
    </row>
    <row r="5" spans="1:14" x14ac:dyDescent="0.3">
      <c r="A5" s="5" t="s">
        <v>11</v>
      </c>
      <c r="B5" s="7"/>
      <c r="C5" s="7">
        <v>250000</v>
      </c>
      <c r="D5" s="7">
        <v>250000</v>
      </c>
      <c r="E5" s="7">
        <v>250000</v>
      </c>
      <c r="F5" s="7">
        <v>250000</v>
      </c>
      <c r="G5" s="7">
        <v>250000</v>
      </c>
      <c r="I5" s="52"/>
      <c r="J5" s="52"/>
      <c r="K5" s="52"/>
      <c r="L5" s="52"/>
      <c r="M5" s="52"/>
      <c r="N5" s="52"/>
    </row>
    <row r="6" spans="1:14" x14ac:dyDescent="0.3">
      <c r="A6" s="5" t="s">
        <v>12</v>
      </c>
      <c r="B6" s="7"/>
      <c r="C6" s="7"/>
      <c r="D6" s="7"/>
      <c r="E6" s="7"/>
      <c r="F6" s="7"/>
      <c r="G6" s="7">
        <v>30000</v>
      </c>
      <c r="I6" s="52"/>
      <c r="J6" s="52"/>
      <c r="K6" s="52"/>
      <c r="L6" s="52"/>
      <c r="M6" s="52"/>
      <c r="N6" s="52"/>
    </row>
    <row r="7" spans="1:14" x14ac:dyDescent="0.3">
      <c r="A7" s="5" t="s">
        <v>13</v>
      </c>
      <c r="B7" s="7">
        <f>SUM(B3:B4)</f>
        <v>-730000</v>
      </c>
      <c r="C7" s="7">
        <f>SUM(C4:C5)</f>
        <v>220000</v>
      </c>
      <c r="D7" s="7">
        <f t="shared" ref="D7:F7" si="0">SUM(D4:D5)</f>
        <v>220000</v>
      </c>
      <c r="E7" s="7">
        <f t="shared" si="0"/>
        <v>220000</v>
      </c>
      <c r="F7" s="7">
        <f t="shared" si="0"/>
        <v>220000</v>
      </c>
      <c r="G7" s="7">
        <f>SUM(G4:G6)</f>
        <v>250000</v>
      </c>
      <c r="I7" s="52"/>
      <c r="J7" s="52"/>
      <c r="K7" s="52"/>
      <c r="L7" s="52"/>
      <c r="M7" s="52"/>
      <c r="N7" s="52"/>
    </row>
    <row r="8" spans="1:14" x14ac:dyDescent="0.3">
      <c r="A8" s="5" t="s">
        <v>18</v>
      </c>
      <c r="B8" s="7"/>
      <c r="C8" s="7">
        <f>C7</f>
        <v>220000</v>
      </c>
      <c r="D8" s="7">
        <f>C7+D7</f>
        <v>440000</v>
      </c>
      <c r="E8" s="7">
        <f>D8+E7</f>
        <v>660000</v>
      </c>
      <c r="F8" s="7">
        <f t="shared" ref="F8:G8" si="1">E8+F7</f>
        <v>880000</v>
      </c>
      <c r="G8" s="7">
        <f t="shared" si="1"/>
        <v>1130000</v>
      </c>
      <c r="I8" s="52"/>
      <c r="J8" s="52"/>
      <c r="K8" s="52"/>
      <c r="L8" s="52"/>
      <c r="M8" s="52"/>
      <c r="N8" s="52"/>
    </row>
    <row r="9" spans="1:14" x14ac:dyDescent="0.3">
      <c r="A9" s="5" t="s">
        <v>20</v>
      </c>
      <c r="B9" s="7">
        <v>1</v>
      </c>
      <c r="C9" s="8">
        <f>1/1.1^C2</f>
        <v>0.90909090909090906</v>
      </c>
      <c r="D9" s="8">
        <f>1/1.1^D2</f>
        <v>0.82644628099173545</v>
      </c>
      <c r="E9" s="8">
        <f t="shared" ref="E9:G9" si="2">1/1.1^E2</f>
        <v>0.75131480090157754</v>
      </c>
      <c r="F9" s="8">
        <f t="shared" si="2"/>
        <v>0.68301345536507052</v>
      </c>
      <c r="G9" s="8">
        <f t="shared" si="2"/>
        <v>0.62092132305915493</v>
      </c>
      <c r="I9" s="53"/>
      <c r="J9" s="53"/>
      <c r="K9" s="53"/>
      <c r="L9" s="53"/>
      <c r="M9" s="53"/>
      <c r="N9" s="53"/>
    </row>
    <row r="10" spans="1:14" x14ac:dyDescent="0.3">
      <c r="A10" s="5" t="s">
        <v>14</v>
      </c>
      <c r="B10" s="8">
        <f>B7*B9</f>
        <v>-730000</v>
      </c>
      <c r="C10" s="8">
        <f t="shared" ref="C10:G10" si="3">C7*C9</f>
        <v>200000</v>
      </c>
      <c r="D10" s="8">
        <f t="shared" si="3"/>
        <v>181818.18181818179</v>
      </c>
      <c r="E10" s="8">
        <f t="shared" si="3"/>
        <v>165289.25619834705</v>
      </c>
      <c r="F10" s="8">
        <f t="shared" si="3"/>
        <v>150262.96018031551</v>
      </c>
      <c r="G10" s="8">
        <f t="shared" si="3"/>
        <v>155230.33076478873</v>
      </c>
      <c r="I10" s="52"/>
      <c r="J10" s="52"/>
      <c r="K10" s="52"/>
      <c r="L10" s="52"/>
      <c r="M10" s="52"/>
      <c r="N10" s="52"/>
    </row>
    <row r="11" spans="1:14" x14ac:dyDescent="0.3">
      <c r="A11" s="5" t="s">
        <v>33</v>
      </c>
      <c r="B11" s="9"/>
      <c r="C11" s="8">
        <f>C10</f>
        <v>200000</v>
      </c>
      <c r="D11" s="8">
        <f>C11+D10</f>
        <v>381818.18181818177</v>
      </c>
      <c r="E11" s="8">
        <f t="shared" ref="E11:G11" si="4">D11+E10</f>
        <v>547107.43801652885</v>
      </c>
      <c r="F11" s="8">
        <f t="shared" si="4"/>
        <v>697370.39819684438</v>
      </c>
      <c r="G11" s="8">
        <f t="shared" si="4"/>
        <v>852600.72896163305</v>
      </c>
      <c r="I11" s="52"/>
      <c r="J11" s="52"/>
      <c r="K11" s="52"/>
      <c r="L11" s="52"/>
      <c r="M11" s="52"/>
      <c r="N11" s="52"/>
    </row>
    <row r="12" spans="1:14" x14ac:dyDescent="0.3">
      <c r="A12" s="10" t="s">
        <v>16</v>
      </c>
      <c r="B12" s="11">
        <f>SUM(B10:G10)</f>
        <v>122600.72896163305</v>
      </c>
      <c r="C12" s="9"/>
      <c r="D12" s="9"/>
      <c r="E12" s="9"/>
      <c r="F12" s="9"/>
      <c r="G12" s="9"/>
    </row>
    <row r="13" spans="1:14" x14ac:dyDescent="0.3">
      <c r="A13" s="21" t="s">
        <v>17</v>
      </c>
      <c r="B13" s="22">
        <f>IRR(B7:G7)</f>
        <v>0.16267053050822122</v>
      </c>
      <c r="C13" s="12"/>
      <c r="D13" s="12"/>
      <c r="E13" s="12"/>
      <c r="F13" s="12"/>
      <c r="G13" s="12"/>
    </row>
    <row r="14" spans="1:14" ht="15" thickBot="1" x14ac:dyDescent="0.35"/>
    <row r="15" spans="1:14" x14ac:dyDescent="0.3">
      <c r="A15" s="31" t="s">
        <v>21</v>
      </c>
      <c r="B15" s="32">
        <f>B16+(ABS(B17)-B18)/(B19-B18)</f>
        <v>3.3181818181818183</v>
      </c>
    </row>
    <row r="16" spans="1:14" x14ac:dyDescent="0.3">
      <c r="A16" s="23" t="s">
        <v>23</v>
      </c>
      <c r="B16" s="2">
        <v>3</v>
      </c>
    </row>
    <row r="17" spans="1:2" x14ac:dyDescent="0.3">
      <c r="A17" s="23" t="s">
        <v>22</v>
      </c>
      <c r="B17" s="24">
        <f>B7</f>
        <v>-730000</v>
      </c>
    </row>
    <row r="18" spans="1:2" x14ac:dyDescent="0.3">
      <c r="A18" s="23" t="s">
        <v>24</v>
      </c>
      <c r="B18" s="24">
        <f>SUM(C7:E7)</f>
        <v>660000</v>
      </c>
    </row>
    <row r="19" spans="1:2" ht="15" thickBot="1" x14ac:dyDescent="0.35">
      <c r="A19" s="25" t="s">
        <v>25</v>
      </c>
      <c r="B19" s="26">
        <f>SUM(C7:F7)</f>
        <v>880000</v>
      </c>
    </row>
    <row r="20" spans="1:2" ht="15" thickBot="1" x14ac:dyDescent="0.35"/>
    <row r="21" spans="1:2" x14ac:dyDescent="0.3">
      <c r="A21" s="33" t="s">
        <v>26</v>
      </c>
      <c r="B21" s="34">
        <f>B22+(ABS(B23)-B24)/(B25-B24)</f>
        <v>2.7141741957378871</v>
      </c>
    </row>
    <row r="22" spans="1:2" x14ac:dyDescent="0.3">
      <c r="A22" s="23" t="s">
        <v>23</v>
      </c>
      <c r="B22" s="2">
        <v>4</v>
      </c>
    </row>
    <row r="23" spans="1:2" x14ac:dyDescent="0.3">
      <c r="A23" s="23" t="s">
        <v>22</v>
      </c>
      <c r="B23" s="24">
        <f>(B7)</f>
        <v>-730000</v>
      </c>
    </row>
    <row r="24" spans="1:2" x14ac:dyDescent="0.3">
      <c r="A24" s="23" t="s">
        <v>27</v>
      </c>
      <c r="B24" s="27">
        <f>SUM(C11:F11)</f>
        <v>1826296.018031555</v>
      </c>
    </row>
    <row r="25" spans="1:2" ht="15" thickBot="1" x14ac:dyDescent="0.35">
      <c r="A25" s="25" t="s">
        <v>28</v>
      </c>
      <c r="B25" s="3">
        <f>SUM(C11:G11)</f>
        <v>2678896.7469931878</v>
      </c>
    </row>
  </sheetData>
  <pageMargins left="0.7" right="0.7" top="0.75" bottom="0.75" header="0.3" footer="0.3"/>
  <pageSetup orientation="portrait" r:id="rId1"/>
  <ignoredErrors>
    <ignoredError sqref="B13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FA57-CCC7-4837-B433-7A4471E30F7C}">
  <sheetPr codeName="Sheet3">
    <tabColor theme="9" tint="-0.249977111117893"/>
  </sheetPr>
  <dimension ref="A1:G26"/>
  <sheetViews>
    <sheetView zoomScaleNormal="100" workbookViewId="0">
      <selection activeCell="B8" sqref="B8"/>
    </sheetView>
  </sheetViews>
  <sheetFormatPr defaultRowHeight="14.4" x14ac:dyDescent="0.3"/>
  <cols>
    <col min="1" max="1" width="39.6640625" customWidth="1"/>
    <col min="2" max="2" width="15.44140625" customWidth="1"/>
    <col min="3" max="6" width="10.44140625" bestFit="1" customWidth="1"/>
    <col min="7" max="7" width="11.44140625" bestFit="1" customWidth="1"/>
  </cols>
  <sheetData>
    <row r="1" spans="1:7" x14ac:dyDescent="0.3">
      <c r="A1" s="35" t="s">
        <v>19</v>
      </c>
      <c r="B1" s="36"/>
      <c r="C1" s="36"/>
      <c r="D1" s="36"/>
      <c r="E1" s="36"/>
      <c r="F1" s="36"/>
      <c r="G1" s="37"/>
    </row>
    <row r="2" spans="1:7" x14ac:dyDescent="0.3">
      <c r="A2" s="38" t="s">
        <v>8</v>
      </c>
      <c r="B2" s="6">
        <v>0</v>
      </c>
      <c r="C2" s="6">
        <v>1</v>
      </c>
      <c r="D2" s="6">
        <v>2</v>
      </c>
      <c r="E2" s="6">
        <v>3</v>
      </c>
      <c r="F2" s="6">
        <v>4</v>
      </c>
      <c r="G2" s="39">
        <v>5</v>
      </c>
    </row>
    <row r="3" spans="1:7" x14ac:dyDescent="0.3">
      <c r="A3" s="38" t="s">
        <v>9</v>
      </c>
      <c r="B3" s="7">
        <v>-700000</v>
      </c>
      <c r="C3" s="7"/>
      <c r="D3" s="7"/>
      <c r="E3" s="7"/>
      <c r="F3" s="7"/>
      <c r="G3" s="40"/>
    </row>
    <row r="4" spans="1:7" x14ac:dyDescent="0.3">
      <c r="A4" s="38" t="s">
        <v>10</v>
      </c>
      <c r="B4" s="7">
        <v>-30000</v>
      </c>
      <c r="C4" s="7">
        <v>-30000</v>
      </c>
      <c r="D4" s="7">
        <v>-30000</v>
      </c>
      <c r="E4" s="7">
        <v>-30000</v>
      </c>
      <c r="F4" s="7">
        <v>-30000</v>
      </c>
      <c r="G4" s="40">
        <v>-30000</v>
      </c>
    </row>
    <row r="5" spans="1:7" x14ac:dyDescent="0.3">
      <c r="A5" s="38" t="s">
        <v>29</v>
      </c>
      <c r="B5" s="7"/>
      <c r="C5" s="7">
        <v>250000</v>
      </c>
      <c r="D5" s="7">
        <f>C5*1.1</f>
        <v>275000</v>
      </c>
      <c r="E5" s="7">
        <f t="shared" ref="E5:G5" si="0">D5*1.1</f>
        <v>302500</v>
      </c>
      <c r="F5" s="7">
        <f t="shared" si="0"/>
        <v>332750</v>
      </c>
      <c r="G5" s="40">
        <f t="shared" si="0"/>
        <v>366025.00000000006</v>
      </c>
    </row>
    <row r="6" spans="1:7" x14ac:dyDescent="0.3">
      <c r="A6" s="38" t="s">
        <v>12</v>
      </c>
      <c r="B6" s="7"/>
      <c r="C6" s="7"/>
      <c r="D6" s="7"/>
      <c r="E6" s="7"/>
      <c r="F6" s="7"/>
      <c r="G6" s="40">
        <f>(30000*6)</f>
        <v>180000</v>
      </c>
    </row>
    <row r="7" spans="1:7" x14ac:dyDescent="0.3">
      <c r="A7" s="38" t="s">
        <v>30</v>
      </c>
      <c r="B7" s="7"/>
      <c r="C7" s="7"/>
      <c r="D7" s="7"/>
      <c r="E7" s="7"/>
      <c r="F7" s="7"/>
      <c r="G7" s="40">
        <v>30000</v>
      </c>
    </row>
    <row r="8" spans="1:7" x14ac:dyDescent="0.3">
      <c r="A8" s="38" t="s">
        <v>13</v>
      </c>
      <c r="B8" s="7">
        <f>SUM(B3:B4)</f>
        <v>-730000</v>
      </c>
      <c r="C8" s="7">
        <f>SUM(C4:C5)</f>
        <v>220000</v>
      </c>
      <c r="D8" s="7">
        <f t="shared" ref="D8:F8" si="1">SUM(D4:D5)</f>
        <v>245000</v>
      </c>
      <c r="E8" s="7">
        <f t="shared" si="1"/>
        <v>272500</v>
      </c>
      <c r="F8" s="7">
        <f t="shared" si="1"/>
        <v>302750</v>
      </c>
      <c r="G8" s="40">
        <f>SUM(G4:G7)</f>
        <v>546025</v>
      </c>
    </row>
    <row r="9" spans="1:7" x14ac:dyDescent="0.3">
      <c r="A9" s="38" t="s">
        <v>18</v>
      </c>
      <c r="B9" s="7"/>
      <c r="C9" s="7">
        <f>C8</f>
        <v>220000</v>
      </c>
      <c r="D9" s="7">
        <f>C8+D8</f>
        <v>465000</v>
      </c>
      <c r="E9" s="7">
        <f>D9+E8</f>
        <v>737500</v>
      </c>
      <c r="F9" s="7">
        <f t="shared" ref="F9:G9" si="2">E9+F8</f>
        <v>1040250</v>
      </c>
      <c r="G9" s="40">
        <f t="shared" si="2"/>
        <v>1586275</v>
      </c>
    </row>
    <row r="10" spans="1:7" x14ac:dyDescent="0.3">
      <c r="A10" s="38" t="s">
        <v>20</v>
      </c>
      <c r="B10" s="7">
        <v>1</v>
      </c>
      <c r="C10" s="8">
        <f>1/1.1^C2</f>
        <v>0.90909090909090906</v>
      </c>
      <c r="D10" s="8">
        <f t="shared" ref="D10:G10" si="3">1/1.1^D2</f>
        <v>0.82644628099173545</v>
      </c>
      <c r="E10" s="8">
        <f t="shared" si="3"/>
        <v>0.75131480090157754</v>
      </c>
      <c r="F10" s="8">
        <f t="shared" si="3"/>
        <v>0.68301345536507052</v>
      </c>
      <c r="G10" s="41">
        <f t="shared" si="3"/>
        <v>0.62092132305915493</v>
      </c>
    </row>
    <row r="11" spans="1:7" x14ac:dyDescent="0.3">
      <c r="A11" s="38" t="s">
        <v>14</v>
      </c>
      <c r="B11" s="8">
        <f>B8*B10</f>
        <v>-730000</v>
      </c>
      <c r="C11" s="8">
        <f t="shared" ref="C11:G11" si="4">C8*C10</f>
        <v>200000</v>
      </c>
      <c r="D11" s="8">
        <f t="shared" si="4"/>
        <v>202479.33884297518</v>
      </c>
      <c r="E11" s="8">
        <f t="shared" si="4"/>
        <v>204733.28324567989</v>
      </c>
      <c r="F11" s="8">
        <f t="shared" si="4"/>
        <v>206782.32361177509</v>
      </c>
      <c r="G11" s="41">
        <f t="shared" si="4"/>
        <v>339038.56542337505</v>
      </c>
    </row>
    <row r="12" spans="1:7" x14ac:dyDescent="0.3">
      <c r="A12" s="38" t="s">
        <v>15</v>
      </c>
      <c r="B12" s="9"/>
      <c r="C12" s="8">
        <f>C11</f>
        <v>200000</v>
      </c>
      <c r="D12" s="8">
        <f>C12+D11</f>
        <v>402479.33884297521</v>
      </c>
      <c r="E12" s="8">
        <f t="shared" ref="E12:G12" si="5">D12+E11</f>
        <v>607212.62208865513</v>
      </c>
      <c r="F12" s="8">
        <f t="shared" si="5"/>
        <v>813994.94570043019</v>
      </c>
      <c r="G12" s="41">
        <f t="shared" si="5"/>
        <v>1153033.5111238053</v>
      </c>
    </row>
    <row r="13" spans="1:7" x14ac:dyDescent="0.3">
      <c r="A13" s="42" t="s">
        <v>16</v>
      </c>
      <c r="B13" s="11">
        <f>SUM(B11:G11)</f>
        <v>423033.51112380525</v>
      </c>
      <c r="C13" s="9"/>
      <c r="D13" s="9"/>
      <c r="E13" s="9"/>
      <c r="F13" s="9"/>
      <c r="G13" s="43"/>
    </row>
    <row r="14" spans="1:7" ht="15" thickBot="1" x14ac:dyDescent="0.35">
      <c r="A14" s="44" t="s">
        <v>17</v>
      </c>
      <c r="B14" s="45">
        <f>IRR(B8:G8)</f>
        <v>0.27580699232416506</v>
      </c>
      <c r="C14" s="46"/>
      <c r="D14" s="46"/>
      <c r="E14" s="46"/>
      <c r="F14" s="46"/>
      <c r="G14" s="47"/>
    </row>
    <row r="15" spans="1:7" ht="15" thickBot="1" x14ac:dyDescent="0.35"/>
    <row r="16" spans="1:7" x14ac:dyDescent="0.3">
      <c r="A16" s="31" t="s">
        <v>21</v>
      </c>
      <c r="B16" s="32">
        <f>B17+(ABS(B18)-B19)/(B20-B19)</f>
        <v>2.9752270850536746</v>
      </c>
    </row>
    <row r="17" spans="1:2" x14ac:dyDescent="0.3">
      <c r="A17" s="23" t="s">
        <v>23</v>
      </c>
      <c r="B17" s="2">
        <v>3</v>
      </c>
    </row>
    <row r="18" spans="1:2" x14ac:dyDescent="0.3">
      <c r="A18" s="23" t="s">
        <v>22</v>
      </c>
      <c r="B18" s="24">
        <f>B8</f>
        <v>-730000</v>
      </c>
    </row>
    <row r="19" spans="1:2" x14ac:dyDescent="0.3">
      <c r="A19" s="23" t="s">
        <v>24</v>
      </c>
      <c r="B19" s="24">
        <f>SUM(C8:E8)</f>
        <v>737500</v>
      </c>
    </row>
    <row r="20" spans="1:2" ht="15" thickBot="1" x14ac:dyDescent="0.35">
      <c r="A20" s="25" t="s">
        <v>25</v>
      </c>
      <c r="B20" s="26">
        <f>SUM(C8:F8)</f>
        <v>1040250</v>
      </c>
    </row>
    <row r="21" spans="1:2" ht="15" thickBot="1" x14ac:dyDescent="0.35"/>
    <row r="22" spans="1:2" x14ac:dyDescent="0.3">
      <c r="A22" s="33" t="s">
        <v>26</v>
      </c>
      <c r="B22" s="34">
        <f>B23+(ABS(B24)-B25)/(B26-B25)</f>
        <v>2.8780144773319143</v>
      </c>
    </row>
    <row r="23" spans="1:2" x14ac:dyDescent="0.3">
      <c r="A23" s="23" t="s">
        <v>23</v>
      </c>
      <c r="B23" s="2">
        <v>4</v>
      </c>
    </row>
    <row r="24" spans="1:2" x14ac:dyDescent="0.3">
      <c r="A24" s="23" t="s">
        <v>22</v>
      </c>
      <c r="B24" s="24">
        <f>(B8)</f>
        <v>-730000</v>
      </c>
    </row>
    <row r="25" spans="1:2" x14ac:dyDescent="0.3">
      <c r="A25" s="23" t="s">
        <v>27</v>
      </c>
      <c r="B25" s="27">
        <f>SUM(C12:F12)</f>
        <v>2023686.9066320607</v>
      </c>
    </row>
    <row r="26" spans="1:2" ht="15" thickBot="1" x14ac:dyDescent="0.35">
      <c r="A26" s="25" t="s">
        <v>28</v>
      </c>
      <c r="B26" s="3">
        <f>SUM(C12:G12)</f>
        <v>3176720.417755866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41E97-24AD-4F8E-8379-9112D663AD6A}">
  <sheetPr codeName="Sheet4">
    <tabColor rgb="FFFFFF00"/>
  </sheetPr>
  <dimension ref="A1:G26"/>
  <sheetViews>
    <sheetView zoomScaleNormal="100" workbookViewId="0">
      <selection activeCell="G6" sqref="G6"/>
    </sheetView>
  </sheetViews>
  <sheetFormatPr defaultRowHeight="14.4" x14ac:dyDescent="0.3"/>
  <cols>
    <col min="1" max="1" width="44.77734375" customWidth="1"/>
    <col min="2" max="2" width="11.44140625" bestFit="1" customWidth="1"/>
    <col min="3" max="6" width="10.44140625" bestFit="1" customWidth="1"/>
    <col min="7" max="7" width="11.44140625" bestFit="1" customWidth="1"/>
  </cols>
  <sheetData>
    <row r="1" spans="1:7" x14ac:dyDescent="0.3">
      <c r="A1" s="35" t="s">
        <v>19</v>
      </c>
      <c r="B1" s="36"/>
      <c r="C1" s="36"/>
      <c r="D1" s="36"/>
      <c r="E1" s="36"/>
      <c r="F1" s="36"/>
      <c r="G1" s="37"/>
    </row>
    <row r="2" spans="1:7" x14ac:dyDescent="0.3">
      <c r="A2" s="38" t="s">
        <v>8</v>
      </c>
      <c r="B2" s="6">
        <v>0</v>
      </c>
      <c r="C2" s="6">
        <v>1</v>
      </c>
      <c r="D2" s="6">
        <v>2</v>
      </c>
      <c r="E2" s="6">
        <v>3</v>
      </c>
      <c r="F2" s="6">
        <v>4</v>
      </c>
      <c r="G2" s="39">
        <v>5</v>
      </c>
    </row>
    <row r="3" spans="1:7" x14ac:dyDescent="0.3">
      <c r="A3" s="38" t="s">
        <v>9</v>
      </c>
      <c r="B3" s="7">
        <v>-700000</v>
      </c>
      <c r="C3" s="7"/>
      <c r="D3" s="7"/>
      <c r="E3" s="7"/>
      <c r="F3" s="7"/>
      <c r="G3" s="40"/>
    </row>
    <row r="4" spans="1:7" x14ac:dyDescent="0.3">
      <c r="A4" s="38" t="s">
        <v>10</v>
      </c>
      <c r="B4" s="7">
        <v>-30000</v>
      </c>
      <c r="C4" s="7">
        <v>-30000</v>
      </c>
      <c r="D4" s="7">
        <v>-30000</v>
      </c>
      <c r="E4" s="7">
        <v>-30000</v>
      </c>
      <c r="F4" s="7">
        <v>-30000</v>
      </c>
      <c r="G4" s="40">
        <v>-30000</v>
      </c>
    </row>
    <row r="5" spans="1:7" x14ac:dyDescent="0.3">
      <c r="A5" s="38" t="s">
        <v>11</v>
      </c>
      <c r="B5" s="7"/>
      <c r="C5" s="7">
        <v>250000</v>
      </c>
      <c r="D5" s="7">
        <v>250000</v>
      </c>
      <c r="E5" s="7">
        <v>250000</v>
      </c>
      <c r="F5" s="7">
        <v>250000</v>
      </c>
      <c r="G5" s="40">
        <v>250000</v>
      </c>
    </row>
    <row r="6" spans="1:7" x14ac:dyDescent="0.3">
      <c r="A6" s="38" t="s">
        <v>12</v>
      </c>
      <c r="B6" s="7"/>
      <c r="C6" s="7"/>
      <c r="D6" s="7"/>
      <c r="E6" s="7"/>
      <c r="F6" s="7"/>
      <c r="G6" s="40">
        <f>(55000*6)</f>
        <v>330000</v>
      </c>
    </row>
    <row r="7" spans="1:7" x14ac:dyDescent="0.3">
      <c r="A7" s="38" t="s">
        <v>30</v>
      </c>
      <c r="B7" s="7"/>
      <c r="C7" s="7"/>
      <c r="D7" s="7"/>
      <c r="E7" s="7"/>
      <c r="F7" s="7"/>
      <c r="G7" s="40">
        <v>55000</v>
      </c>
    </row>
    <row r="8" spans="1:7" x14ac:dyDescent="0.3">
      <c r="A8" s="38" t="s">
        <v>13</v>
      </c>
      <c r="B8" s="7">
        <f>SUM(B3:B4)</f>
        <v>-730000</v>
      </c>
      <c r="C8" s="7">
        <f>SUM(C4:C5)</f>
        <v>220000</v>
      </c>
      <c r="D8" s="7">
        <f t="shared" ref="D8:F8" si="0">SUM(D4:D5)</f>
        <v>220000</v>
      </c>
      <c r="E8" s="7">
        <f t="shared" si="0"/>
        <v>220000</v>
      </c>
      <c r="F8" s="7">
        <f t="shared" si="0"/>
        <v>220000</v>
      </c>
      <c r="G8" s="40">
        <f>SUM(G4:G7)</f>
        <v>605000</v>
      </c>
    </row>
    <row r="9" spans="1:7" x14ac:dyDescent="0.3">
      <c r="A9" s="38" t="s">
        <v>18</v>
      </c>
      <c r="B9" s="7"/>
      <c r="C9" s="7">
        <f>C8</f>
        <v>220000</v>
      </c>
      <c r="D9" s="7">
        <f>C8+D8</f>
        <v>440000</v>
      </c>
      <c r="E9" s="7">
        <f>D9+E8</f>
        <v>660000</v>
      </c>
      <c r="F9" s="7">
        <f t="shared" ref="F9:G9" si="1">E9+F8</f>
        <v>880000</v>
      </c>
      <c r="G9" s="40">
        <f t="shared" si="1"/>
        <v>1485000</v>
      </c>
    </row>
    <row r="10" spans="1:7" x14ac:dyDescent="0.3">
      <c r="A10" s="38" t="s">
        <v>31</v>
      </c>
      <c r="B10" s="7">
        <v>1</v>
      </c>
      <c r="C10" s="8">
        <f>1/1.14^C2</f>
        <v>0.87719298245614041</v>
      </c>
      <c r="D10" s="8">
        <f t="shared" ref="D10:G10" si="2">1/1.14^D2</f>
        <v>0.76946752847029865</v>
      </c>
      <c r="E10" s="8">
        <f t="shared" si="2"/>
        <v>0.67497151620201634</v>
      </c>
      <c r="F10" s="8">
        <f t="shared" si="2"/>
        <v>0.59208027737018987</v>
      </c>
      <c r="G10" s="41">
        <f t="shared" si="2"/>
        <v>0.51936866435981566</v>
      </c>
    </row>
    <row r="11" spans="1:7" x14ac:dyDescent="0.3">
      <c r="A11" s="38" t="s">
        <v>14</v>
      </c>
      <c r="B11" s="8">
        <f>B8*B10</f>
        <v>-730000</v>
      </c>
      <c r="C11" s="8">
        <f t="shared" ref="C11:G11" si="3">C8*C10</f>
        <v>192982.4561403509</v>
      </c>
      <c r="D11" s="8">
        <f t="shared" si="3"/>
        <v>169282.85626346571</v>
      </c>
      <c r="E11" s="8">
        <f t="shared" si="3"/>
        <v>148493.7335644436</v>
      </c>
      <c r="F11" s="8">
        <f t="shared" si="3"/>
        <v>130257.66102144177</v>
      </c>
      <c r="G11" s="41">
        <f t="shared" si="3"/>
        <v>314218.04193768848</v>
      </c>
    </row>
    <row r="12" spans="1:7" x14ac:dyDescent="0.3">
      <c r="A12" s="38" t="s">
        <v>15</v>
      </c>
      <c r="B12" s="9"/>
      <c r="C12" s="8">
        <f>C11</f>
        <v>192982.4561403509</v>
      </c>
      <c r="D12" s="8">
        <f>C12+D11</f>
        <v>362265.31240381661</v>
      </c>
      <c r="E12" s="8">
        <f t="shared" ref="E12:G12" si="4">D12+E11</f>
        <v>510759.04596826021</v>
      </c>
      <c r="F12" s="8">
        <f t="shared" si="4"/>
        <v>641016.70698970195</v>
      </c>
      <c r="G12" s="41">
        <f t="shared" si="4"/>
        <v>955234.74892739044</v>
      </c>
    </row>
    <row r="13" spans="1:7" x14ac:dyDescent="0.3">
      <c r="A13" s="42" t="s">
        <v>16</v>
      </c>
      <c r="B13" s="48">
        <f>SUM(B11:G11)</f>
        <v>225234.74892739046</v>
      </c>
      <c r="C13" s="9"/>
      <c r="D13" s="9"/>
      <c r="E13" s="9"/>
      <c r="F13" s="9"/>
      <c r="G13" s="43"/>
    </row>
    <row r="14" spans="1:7" ht="15" thickBot="1" x14ac:dyDescent="0.35">
      <c r="A14" s="44" t="s">
        <v>17</v>
      </c>
      <c r="B14" s="49">
        <f>IRR(B8:G8)</f>
        <v>0.2429921101459851</v>
      </c>
      <c r="C14" s="46"/>
      <c r="D14" s="46"/>
      <c r="E14" s="46"/>
      <c r="F14" s="46"/>
      <c r="G14" s="47"/>
    </row>
    <row r="15" spans="1:7" ht="15" thickBot="1" x14ac:dyDescent="0.35"/>
    <row r="16" spans="1:7" x14ac:dyDescent="0.3">
      <c r="A16" s="31" t="s">
        <v>21</v>
      </c>
      <c r="B16" s="51">
        <f>B17+(ABS(B18)-B19)/(B20-B19)</f>
        <v>3.3181818181818183</v>
      </c>
    </row>
    <row r="17" spans="1:2" x14ac:dyDescent="0.3">
      <c r="A17" s="23" t="s">
        <v>23</v>
      </c>
      <c r="B17" s="2">
        <v>3</v>
      </c>
    </row>
    <row r="18" spans="1:2" x14ac:dyDescent="0.3">
      <c r="A18" s="23" t="s">
        <v>22</v>
      </c>
      <c r="B18" s="24">
        <f>B8</f>
        <v>-730000</v>
      </c>
    </row>
    <row r="19" spans="1:2" x14ac:dyDescent="0.3">
      <c r="A19" s="23" t="s">
        <v>24</v>
      </c>
      <c r="B19" s="24">
        <f>SUM(C8:E8)</f>
        <v>660000</v>
      </c>
    </row>
    <row r="20" spans="1:2" ht="15" thickBot="1" x14ac:dyDescent="0.35">
      <c r="A20" s="25" t="s">
        <v>25</v>
      </c>
      <c r="B20" s="26">
        <f>SUM(C8:F8)</f>
        <v>880000</v>
      </c>
    </row>
    <row r="21" spans="1:2" ht="15" thickBot="1" x14ac:dyDescent="0.35"/>
    <row r="22" spans="1:2" x14ac:dyDescent="0.3">
      <c r="A22" s="33" t="s">
        <v>26</v>
      </c>
      <c r="B22" s="50">
        <f>B23+(ABS(B24)-B25)/(B26-B25)</f>
        <v>2.9771901382364852</v>
      </c>
    </row>
    <row r="23" spans="1:2" x14ac:dyDescent="0.3">
      <c r="A23" s="23" t="s">
        <v>23</v>
      </c>
      <c r="B23" s="2">
        <v>4</v>
      </c>
    </row>
    <row r="24" spans="1:2" x14ac:dyDescent="0.3">
      <c r="A24" s="23" t="s">
        <v>22</v>
      </c>
      <c r="B24" s="24">
        <f>(B8)</f>
        <v>-730000</v>
      </c>
    </row>
    <row r="25" spans="1:2" x14ac:dyDescent="0.3">
      <c r="A25" s="23" t="s">
        <v>27</v>
      </c>
      <c r="B25" s="27">
        <f>SUM(C12:F12)</f>
        <v>1707023.5215021297</v>
      </c>
    </row>
    <row r="26" spans="1:2" ht="15" thickBot="1" x14ac:dyDescent="0.35">
      <c r="A26" s="25" t="s">
        <v>28</v>
      </c>
      <c r="B26" s="3">
        <f>SUM(C12:G12)</f>
        <v>2662258.2704295199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A60E-7ABA-4D70-A7DA-21D70A3EFC3C}">
  <sheetPr codeName="Sheet5">
    <tabColor theme="0" tint="-0.499984740745262"/>
  </sheetPr>
  <dimension ref="A1:G26"/>
  <sheetViews>
    <sheetView zoomScale="110" zoomScaleNormal="110" workbookViewId="0">
      <selection activeCell="A5" sqref="A5"/>
    </sheetView>
  </sheetViews>
  <sheetFormatPr defaultRowHeight="14.4" x14ac:dyDescent="0.3"/>
  <cols>
    <col min="1" max="1" width="36.77734375" customWidth="1"/>
    <col min="2" max="2" width="11.44140625" bestFit="1" customWidth="1"/>
    <col min="3" max="6" width="10.44140625" bestFit="1" customWidth="1"/>
    <col min="7" max="7" width="11.44140625" bestFit="1" customWidth="1"/>
  </cols>
  <sheetData>
    <row r="1" spans="1:7" x14ac:dyDescent="0.3">
      <c r="A1" s="35" t="s">
        <v>19</v>
      </c>
      <c r="B1" s="36"/>
      <c r="C1" s="36"/>
      <c r="D1" s="36"/>
      <c r="E1" s="36"/>
      <c r="F1" s="36"/>
      <c r="G1" s="37"/>
    </row>
    <row r="2" spans="1:7" x14ac:dyDescent="0.3">
      <c r="A2" s="38" t="s">
        <v>8</v>
      </c>
      <c r="B2" s="6">
        <v>0</v>
      </c>
      <c r="C2" s="6">
        <v>1</v>
      </c>
      <c r="D2" s="6">
        <v>2</v>
      </c>
      <c r="E2" s="6">
        <v>3</v>
      </c>
      <c r="F2" s="6">
        <v>4</v>
      </c>
      <c r="G2" s="39">
        <v>5</v>
      </c>
    </row>
    <row r="3" spans="1:7" x14ac:dyDescent="0.3">
      <c r="A3" s="38" t="s">
        <v>9</v>
      </c>
      <c r="B3" s="7">
        <v>-700000</v>
      </c>
      <c r="C3" s="7"/>
      <c r="D3" s="7"/>
      <c r="E3" s="7"/>
      <c r="F3" s="7"/>
      <c r="G3" s="40"/>
    </row>
    <row r="4" spans="1:7" x14ac:dyDescent="0.3">
      <c r="A4" s="38" t="s">
        <v>10</v>
      </c>
      <c r="B4" s="7">
        <v>-30000</v>
      </c>
      <c r="C4" s="7">
        <v>-30000</v>
      </c>
      <c r="D4" s="7">
        <v>-30000</v>
      </c>
      <c r="E4" s="7">
        <v>-30000</v>
      </c>
      <c r="F4" s="7">
        <v>-30000</v>
      </c>
      <c r="G4" s="40">
        <v>-30000</v>
      </c>
    </row>
    <row r="5" spans="1:7" x14ac:dyDescent="0.3">
      <c r="A5" s="38" t="s">
        <v>11</v>
      </c>
      <c r="B5" s="7"/>
      <c r="C5" s="7">
        <v>250000</v>
      </c>
      <c r="D5" s="7">
        <v>250000</v>
      </c>
      <c r="E5" s="7">
        <v>250000</v>
      </c>
      <c r="F5" s="7">
        <v>250000</v>
      </c>
      <c r="G5" s="40">
        <v>250000</v>
      </c>
    </row>
    <row r="6" spans="1:7" x14ac:dyDescent="0.3">
      <c r="A6" s="38" t="s">
        <v>12</v>
      </c>
      <c r="B6" s="7"/>
      <c r="C6" s="7"/>
      <c r="D6" s="7"/>
      <c r="E6" s="7"/>
      <c r="F6" s="7"/>
      <c r="G6" s="40">
        <f>(30000*8)</f>
        <v>240000</v>
      </c>
    </row>
    <row r="7" spans="1:7" x14ac:dyDescent="0.3">
      <c r="A7" s="38" t="s">
        <v>32</v>
      </c>
      <c r="B7" s="7"/>
      <c r="C7" s="7"/>
      <c r="D7" s="7"/>
      <c r="E7" s="7"/>
      <c r="F7" s="7"/>
      <c r="G7" s="40">
        <v>20000</v>
      </c>
    </row>
    <row r="8" spans="1:7" x14ac:dyDescent="0.3">
      <c r="A8" s="38" t="s">
        <v>13</v>
      </c>
      <c r="B8" s="7">
        <f>SUM(B3:B4)</f>
        <v>-730000</v>
      </c>
      <c r="C8" s="7">
        <f>SUM(C4:C5)</f>
        <v>220000</v>
      </c>
      <c r="D8" s="7">
        <f t="shared" ref="D8:F8" si="0">SUM(D4:D5)</f>
        <v>220000</v>
      </c>
      <c r="E8" s="7">
        <f t="shared" si="0"/>
        <v>220000</v>
      </c>
      <c r="F8" s="7">
        <f t="shared" si="0"/>
        <v>220000</v>
      </c>
      <c r="G8" s="40">
        <f>SUM(G4:G7)</f>
        <v>480000</v>
      </c>
    </row>
    <row r="9" spans="1:7" x14ac:dyDescent="0.3">
      <c r="A9" s="38" t="s">
        <v>18</v>
      </c>
      <c r="B9" s="7"/>
      <c r="C9" s="7">
        <f>C8</f>
        <v>220000</v>
      </c>
      <c r="D9" s="7">
        <f>C8+D8</f>
        <v>440000</v>
      </c>
      <c r="E9" s="7">
        <f>D9+E8</f>
        <v>660000</v>
      </c>
      <c r="F9" s="7">
        <f t="shared" ref="F9:G9" si="1">E9+F8</f>
        <v>880000</v>
      </c>
      <c r="G9" s="40">
        <f t="shared" si="1"/>
        <v>1360000</v>
      </c>
    </row>
    <row r="10" spans="1:7" x14ac:dyDescent="0.3">
      <c r="A10" s="38" t="s">
        <v>31</v>
      </c>
      <c r="B10" s="7">
        <v>1</v>
      </c>
      <c r="C10" s="8">
        <f>1/1.14^C2</f>
        <v>0.87719298245614041</v>
      </c>
      <c r="D10" s="8">
        <f t="shared" ref="D10:G10" si="2">1/1.14^D2</f>
        <v>0.76946752847029865</v>
      </c>
      <c r="E10" s="8">
        <f t="shared" si="2"/>
        <v>0.67497151620201634</v>
      </c>
      <c r="F10" s="8">
        <f t="shared" si="2"/>
        <v>0.59208027737018987</v>
      </c>
      <c r="G10" s="41">
        <f t="shared" si="2"/>
        <v>0.51936866435981566</v>
      </c>
    </row>
    <row r="11" spans="1:7" x14ac:dyDescent="0.3">
      <c r="A11" s="38" t="s">
        <v>14</v>
      </c>
      <c r="B11" s="8">
        <f>B8*B10</f>
        <v>-730000</v>
      </c>
      <c r="C11" s="8">
        <f t="shared" ref="C11:G11" si="3">C8*C10</f>
        <v>192982.4561403509</v>
      </c>
      <c r="D11" s="8">
        <f t="shared" si="3"/>
        <v>169282.85626346571</v>
      </c>
      <c r="E11" s="8">
        <f t="shared" si="3"/>
        <v>148493.7335644436</v>
      </c>
      <c r="F11" s="8">
        <f t="shared" si="3"/>
        <v>130257.66102144177</v>
      </c>
      <c r="G11" s="41">
        <f t="shared" si="3"/>
        <v>249296.95889271153</v>
      </c>
    </row>
    <row r="12" spans="1:7" x14ac:dyDescent="0.3">
      <c r="A12" s="38" t="s">
        <v>15</v>
      </c>
      <c r="B12" s="9"/>
      <c r="C12" s="8">
        <f>C11</f>
        <v>192982.4561403509</v>
      </c>
      <c r="D12" s="8">
        <f>C12+D11</f>
        <v>362265.31240381661</v>
      </c>
      <c r="E12" s="8">
        <f t="shared" ref="E12:G12" si="4">D12+E11</f>
        <v>510759.04596826021</v>
      </c>
      <c r="F12" s="8">
        <f t="shared" si="4"/>
        <v>641016.70698970195</v>
      </c>
      <c r="G12" s="41">
        <f t="shared" si="4"/>
        <v>890313.66588241351</v>
      </c>
    </row>
    <row r="13" spans="1:7" x14ac:dyDescent="0.3">
      <c r="A13" s="42" t="s">
        <v>16</v>
      </c>
      <c r="B13" s="48">
        <f>SUM(B11:G11)</f>
        <v>160313.66588241351</v>
      </c>
      <c r="C13" s="9"/>
      <c r="D13" s="9"/>
      <c r="E13" s="9"/>
      <c r="F13" s="9"/>
      <c r="G13" s="43"/>
    </row>
    <row r="14" spans="1:7" ht="15" thickBot="1" x14ac:dyDescent="0.35">
      <c r="A14" s="44" t="s">
        <v>17</v>
      </c>
      <c r="B14" s="49">
        <f>IRR(B8:G8)</f>
        <v>0.21782745616749888</v>
      </c>
      <c r="C14" s="46"/>
      <c r="D14" s="46"/>
      <c r="E14" s="46"/>
      <c r="F14" s="46"/>
      <c r="G14" s="47"/>
    </row>
    <row r="15" spans="1:7" ht="15" thickBot="1" x14ac:dyDescent="0.35"/>
    <row r="16" spans="1:7" x14ac:dyDescent="0.3">
      <c r="A16" s="31" t="s">
        <v>21</v>
      </c>
      <c r="B16" s="51">
        <f>B17+(ABS(B18)-B19)/(B20-B19)</f>
        <v>3.3181818181818183</v>
      </c>
    </row>
    <row r="17" spans="1:2" x14ac:dyDescent="0.3">
      <c r="A17" s="23" t="s">
        <v>23</v>
      </c>
      <c r="B17" s="2">
        <v>3</v>
      </c>
    </row>
    <row r="18" spans="1:2" x14ac:dyDescent="0.3">
      <c r="A18" s="23" t="s">
        <v>22</v>
      </c>
      <c r="B18" s="24">
        <f>B8</f>
        <v>-730000</v>
      </c>
    </row>
    <row r="19" spans="1:2" x14ac:dyDescent="0.3">
      <c r="A19" s="23" t="s">
        <v>24</v>
      </c>
      <c r="B19" s="24">
        <f>SUM(C8:E8)</f>
        <v>660000</v>
      </c>
    </row>
    <row r="20" spans="1:2" ht="15" thickBot="1" x14ac:dyDescent="0.35">
      <c r="A20" s="25" t="s">
        <v>25</v>
      </c>
      <c r="B20" s="26">
        <f>SUM(C8:F8)</f>
        <v>880000</v>
      </c>
    </row>
    <row r="21" spans="1:2" ht="15" thickBot="1" x14ac:dyDescent="0.35"/>
    <row r="22" spans="1:2" x14ac:dyDescent="0.3">
      <c r="A22" s="33" t="s">
        <v>26</v>
      </c>
      <c r="B22" s="50">
        <f>B23+(ABS(B24)-B25)/(B26-B25)</f>
        <v>2.9026075203127695</v>
      </c>
    </row>
    <row r="23" spans="1:2" x14ac:dyDescent="0.3">
      <c r="A23" s="23" t="s">
        <v>23</v>
      </c>
      <c r="B23" s="2">
        <v>4</v>
      </c>
    </row>
    <row r="24" spans="1:2" x14ac:dyDescent="0.3">
      <c r="A24" s="23" t="s">
        <v>22</v>
      </c>
      <c r="B24" s="24">
        <f>(B8)</f>
        <v>-730000</v>
      </c>
    </row>
    <row r="25" spans="1:2" x14ac:dyDescent="0.3">
      <c r="A25" s="23" t="s">
        <v>27</v>
      </c>
      <c r="B25" s="27">
        <f>SUM(C12:F12)</f>
        <v>1707023.5215021297</v>
      </c>
    </row>
    <row r="26" spans="1:2" ht="15" thickBot="1" x14ac:dyDescent="0.35">
      <c r="A26" s="25" t="s">
        <v>28</v>
      </c>
      <c r="B26" s="3">
        <f>SUM(C12:G12)</f>
        <v>2597337.187384543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Summary </vt:lpstr>
      <vt:lpstr>Angela</vt:lpstr>
      <vt:lpstr>Bob</vt:lpstr>
      <vt:lpstr>Carl</vt:lpstr>
      <vt:lpstr>Delilah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Kasotia</dc:creator>
  <cp:lastModifiedBy>DELL</cp:lastModifiedBy>
  <dcterms:created xsi:type="dcterms:W3CDTF">2015-06-05T18:17:20Z</dcterms:created>
  <dcterms:modified xsi:type="dcterms:W3CDTF">2022-12-28T08:52:08Z</dcterms:modified>
</cp:coreProperties>
</file>