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 21" sheetId="2" state="visible" r:id="rId2"/>
    <sheet xmlns:r="http://schemas.openxmlformats.org/officeDocument/2006/relationships" name="Sheet 2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mm/dd/yy;@"/>
    <numFmt numFmtId="168" formatCode="_(&quot;$&quot;* #,##0.0_);_(&quot;$&quot;* \(#,##0.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164" fontId="1" fillId="0" borderId="0"/>
    <xf numFmtId="9" fontId="1" fillId="0" borderId="0"/>
  </cellStyleXfs>
  <cellXfs count="82">
    <xf numFmtId="0" fontId="0" fillId="0" borderId="0" pivotButton="0" quotePrefix="0" xfId="0"/>
    <xf numFmtId="164" fontId="0" fillId="0" borderId="0" pivotButton="0" quotePrefix="0" xfId="1"/>
    <xf numFmtId="0" fontId="0" fillId="2" borderId="0" pivotButton="0" quotePrefix="0" xfId="0"/>
    <xf numFmtId="165" fontId="0" fillId="2" borderId="1" pivotButton="0" quotePrefix="0" xfId="1"/>
    <xf numFmtId="165" fontId="0" fillId="2" borderId="3" pivotButton="0" quotePrefix="0" xfId="1"/>
    <xf numFmtId="165" fontId="0" fillId="2" borderId="5" pivotButton="0" quotePrefix="0" xfId="1"/>
    <xf numFmtId="165" fontId="0" fillId="2" borderId="6" pivotButton="0" quotePrefix="0" xfId="1"/>
    <xf numFmtId="165" fontId="0" fillId="3" borderId="0" pivotButton="0" quotePrefix="0" xfId="1"/>
    <xf numFmtId="0" fontId="0" fillId="3" borderId="0" pivotButton="0" quotePrefix="0" xfId="0"/>
    <xf numFmtId="0" fontId="2" fillId="3" borderId="11" applyAlignment="1" pivotButton="0" quotePrefix="0" xfId="0">
      <alignment horizontal="center" vertical="center"/>
    </xf>
    <xf numFmtId="165" fontId="0" fillId="3" borderId="8" pivotButton="0" quotePrefix="0" xfId="1"/>
    <xf numFmtId="165" fontId="0" fillId="3" borderId="1" pivotButton="0" quotePrefix="0" xfId="1"/>
    <xf numFmtId="165" fontId="0" fillId="4" borderId="0" pivotButton="0" quotePrefix="0" xfId="1"/>
    <xf numFmtId="0" fontId="0" fillId="4" borderId="0" pivotButton="0" quotePrefix="0" xfId="0"/>
    <xf numFmtId="0" fontId="2" fillId="4" borderId="11" applyAlignment="1" pivotButton="0" quotePrefix="0" xfId="0">
      <alignment horizontal="center" vertical="center"/>
    </xf>
    <xf numFmtId="165" fontId="0" fillId="4" borderId="8" pivotButton="0" quotePrefix="0" xfId="1"/>
    <xf numFmtId="165" fontId="0" fillId="4" borderId="1" pivotButton="0" quotePrefix="0" xfId="1"/>
    <xf numFmtId="165" fontId="0" fillId="3" borderId="2" pivotButton="0" quotePrefix="0" xfId="1"/>
    <xf numFmtId="165" fontId="0" fillId="3" borderId="3" pivotButton="0" quotePrefix="0" xfId="1"/>
    <xf numFmtId="165" fontId="0" fillId="2" borderId="2" pivotButton="0" quotePrefix="0" xfId="1"/>
    <xf numFmtId="165" fontId="0" fillId="2" borderId="4" pivotButton="0" quotePrefix="0" xfId="1"/>
    <xf numFmtId="165" fontId="0" fillId="3" borderId="7" pivotButton="0" quotePrefix="0" xfId="1"/>
    <xf numFmtId="165" fontId="0" fillId="3" borderId="9" pivotButton="0" quotePrefix="0" xfId="1"/>
    <xf numFmtId="0" fontId="2" fillId="3" borderId="12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165" fontId="0" fillId="4" borderId="9" pivotButton="0" quotePrefix="0" xfId="1"/>
    <xf numFmtId="165" fontId="0" fillId="4" borderId="3" pivotButton="0" quotePrefix="0" xfId="1"/>
    <xf numFmtId="17" fontId="0" fillId="0" borderId="18" applyAlignment="1" pivotButton="0" quotePrefix="0" xfId="0">
      <alignment horizontal="left" vertical="center" indent="1"/>
    </xf>
    <xf numFmtId="17" fontId="0" fillId="2" borderId="18" applyAlignment="1" pivotButton="0" quotePrefix="0" xfId="0">
      <alignment horizontal="left" vertical="center" indent="1"/>
    </xf>
    <xf numFmtId="0" fontId="0" fillId="0" borderId="18" applyAlignment="1" pivotButton="0" quotePrefix="0" xfId="0">
      <alignment horizontal="right" vertical="center" indent="2"/>
    </xf>
    <xf numFmtId="0" fontId="0" fillId="0" borderId="19" applyAlignment="1" pivotButton="0" quotePrefix="0" xfId="0">
      <alignment horizontal="right" vertical="center" indent="2"/>
    </xf>
    <xf numFmtId="0" fontId="0" fillId="2" borderId="19" applyAlignment="1" pivotButton="0" quotePrefix="0" xfId="0">
      <alignment horizontal="right" vertical="center" indent="2"/>
    </xf>
    <xf numFmtId="0" fontId="0" fillId="2" borderId="20" applyAlignment="1" pivotButton="0" quotePrefix="0" xfId="0">
      <alignment horizontal="right" vertical="center" indent="2"/>
    </xf>
    <xf numFmtId="166" fontId="0" fillId="0" borderId="0" pivotButton="0" quotePrefix="0" xfId="2"/>
    <xf numFmtId="165" fontId="2" fillId="3" borderId="10" applyAlignment="1" pivotButton="0" quotePrefix="0" xfId="1">
      <alignment horizontal="center" vertical="center" wrapText="1"/>
    </xf>
    <xf numFmtId="165" fontId="0" fillId="3" borderId="22" pivotButton="0" quotePrefix="0" xfId="1"/>
    <xf numFmtId="0" fontId="2" fillId="3" borderId="14" applyAlignment="1" pivotButton="0" quotePrefix="0" xfId="0">
      <alignment horizontal="center" vertical="center" wrapText="1"/>
    </xf>
    <xf numFmtId="167" fontId="0" fillId="0" borderId="18" applyAlignment="1" pivotButton="0" quotePrefix="0" xfId="0">
      <alignment horizontal="left" vertical="center" indent="1"/>
    </xf>
    <xf numFmtId="0" fontId="2" fillId="4" borderId="12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right" vertical="center" indent="2"/>
    </xf>
    <xf numFmtId="167" fontId="0" fillId="2" borderId="18" applyAlignment="1" pivotButton="0" quotePrefix="0" xfId="0">
      <alignment horizontal="left" vertical="center" indent="1"/>
    </xf>
    <xf numFmtId="165" fontId="0" fillId="2" borderId="22" pivotButton="0" quotePrefix="0" xfId="1"/>
    <xf numFmtId="168" fontId="0" fillId="4" borderId="0" pivotButton="0" quotePrefix="0" xfId="1"/>
    <xf numFmtId="168" fontId="2" fillId="4" borderId="10" applyAlignment="1" pivotButton="0" quotePrefix="0" xfId="1">
      <alignment horizontal="center" vertical="center" wrapText="1"/>
    </xf>
    <xf numFmtId="168" fontId="0" fillId="4" borderId="7" pivotButton="0" quotePrefix="0" xfId="1"/>
    <xf numFmtId="168" fontId="0" fillId="4" borderId="2" pivotButton="0" quotePrefix="0" xfId="1"/>
    <xf numFmtId="168" fontId="0" fillId="2" borderId="2" pivotButton="0" quotePrefix="0" xfId="1"/>
    <xf numFmtId="168" fontId="0" fillId="2" borderId="4" pivotButton="0" quotePrefix="0" xfId="1"/>
    <xf numFmtId="10" fontId="0" fillId="0" borderId="0" pivotButton="0" quotePrefix="0" xfId="2"/>
    <xf numFmtId="164" fontId="0" fillId="0" borderId="1" pivotButton="0" quotePrefix="0" xfId="1"/>
    <xf numFmtId="10" fontId="0" fillId="0" borderId="1" pivotButton="0" quotePrefix="0" xfId="2"/>
    <xf numFmtId="164" fontId="0" fillId="0" borderId="2" pivotButton="0" quotePrefix="0" xfId="1"/>
    <xf numFmtId="164" fontId="0" fillId="0" borderId="3" pivotButton="0" quotePrefix="0" xfId="0"/>
    <xf numFmtId="164" fontId="0" fillId="0" borderId="4" pivotButton="0" quotePrefix="0" xfId="1"/>
    <xf numFmtId="164" fontId="0" fillId="0" borderId="5" pivotButton="0" quotePrefix="0" xfId="1"/>
    <xf numFmtId="10" fontId="0" fillId="0" borderId="5" pivotButton="0" quotePrefix="0" xfId="2"/>
    <xf numFmtId="164" fontId="0" fillId="0" borderId="6" pivotButton="0" quotePrefix="0" xfId="0"/>
    <xf numFmtId="164" fontId="2" fillId="0" borderId="10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  <xf numFmtId="10" fontId="2" fillId="0" borderId="11" applyAlignment="1" pivotButton="0" quotePrefix="0" xfId="2">
      <alignment horizontal="center" vertical="center"/>
    </xf>
    <xf numFmtId="164" fontId="2" fillId="0" borderId="12" applyAlignment="1" pivotButton="0" quotePrefix="0" xfId="1">
      <alignment horizontal="center" vertical="center"/>
    </xf>
    <xf numFmtId="164" fontId="0" fillId="0" borderId="23" pivotButton="0" quotePrefix="0" xfId="1"/>
    <xf numFmtId="164" fontId="0" fillId="0" borderId="24" pivotButton="0" quotePrefix="0" xfId="1"/>
    <xf numFmtId="10" fontId="0" fillId="0" borderId="24" pivotButton="0" quotePrefix="0" xfId="2"/>
    <xf numFmtId="164" fontId="0" fillId="0" borderId="25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0" fontId="2" fillId="3" borderId="13" applyAlignment="1" pivotButton="0" quotePrefix="0" xfId="0">
      <alignment horizontal="center" vertical="center"/>
    </xf>
    <xf numFmtId="0" fontId="2" fillId="3" borderId="14" applyAlignment="1" pivotButton="0" quotePrefix="0" xfId="0">
      <alignment horizontal="center" vertical="center"/>
    </xf>
    <xf numFmtId="0" fontId="2" fillId="4" borderId="13" applyAlignment="1" pivotButton="0" quotePrefix="0" xfId="0">
      <alignment horizontal="center" vertical="center"/>
    </xf>
    <xf numFmtId="0" fontId="2" fillId="4" borderId="14" applyAlignment="1" pivotButton="0" quotePrefix="0" xfId="0">
      <alignment horizontal="center" vertical="center"/>
    </xf>
    <xf numFmtId="0" fontId="2" fillId="4" borderId="15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 wrapText="1"/>
    </xf>
    <xf numFmtId="0" fontId="0" fillId="0" borderId="14" pivotButton="0" quotePrefix="0" xfId="0"/>
    <xf numFmtId="0" fontId="2" fillId="4" borderId="26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9" pivotButton="0" quotePrefix="0" xfId="0"/>
    <xf numFmtId="0" fontId="0" fillId="0" borderId="16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V93"/>
  <sheetViews>
    <sheetView tabSelected="1" workbookViewId="0">
      <pane xSplit="5" ySplit="3" topLeftCell="P4" activePane="bottomRight" state="frozen"/>
      <selection pane="bottomLeft" activeCell="A4" sqref="A4"/>
      <selection pane="topRight" activeCell="E1" sqref="E1"/>
      <selection pane="bottomRight" activeCell="P4" sqref="P4"/>
    </sheetView>
  </sheetViews>
  <sheetFormatPr baseColWidth="8" defaultRowHeight="15" outlineLevelCol="0"/>
  <cols>
    <col width="3.49609375" customWidth="1" min="1" max="1"/>
    <col width="9.81640625" customWidth="1" min="2" max="2"/>
    <col hidden="1" width="11.02734375" customWidth="1" min="3" max="3"/>
    <col width="11.02734375" customWidth="1" min="4" max="4"/>
    <col hidden="1" width="14.9296875" customWidth="1" style="7" min="5" max="5"/>
    <col hidden="1" width="12.23828125" customWidth="1" style="8" min="6" max="6"/>
    <col hidden="1" width="16.6796875" customWidth="1" style="8" min="7" max="9"/>
    <col width="14.9296875" customWidth="1" style="42" min="10" max="10"/>
    <col width="12.23828125" customWidth="1" style="13" min="11" max="11"/>
    <col width="16.6796875" customWidth="1" style="13" min="12" max="14"/>
    <col width="10.625" bestFit="1" customWidth="1" min="15" max="15"/>
    <col width="26.09765625" bestFit="1" customWidth="1" style="1" min="16" max="16"/>
    <col width="11.1640625" bestFit="1" customWidth="1" style="1" min="17" max="17"/>
    <col width="11.56640625" bestFit="1" customWidth="1" style="48" min="18" max="18"/>
    <col width="10.0859375" bestFit="1" customWidth="1" style="1" min="19" max="19"/>
    <col width="20.71484375" bestFit="1" customWidth="1" min="20" max="20"/>
  </cols>
  <sheetData>
    <row r="1" ht="15.75" customHeight="1" thickBot="1"/>
    <row r="2" ht="30" customHeight="1" thickBot="1">
      <c r="B2" s="74" t="inlineStr">
        <is>
          <t>S.No</t>
        </is>
      </c>
      <c r="C2" s="75" t="inlineStr">
        <is>
          <t>Statement</t>
        </is>
      </c>
      <c r="D2" s="76" t="inlineStr">
        <is>
          <t>Payment
Date</t>
        </is>
      </c>
      <c r="E2" s="69" t="inlineStr">
        <is>
          <t>Scenario 1</t>
        </is>
      </c>
      <c r="F2" s="77" t="n"/>
      <c r="G2" s="77" t="n"/>
      <c r="H2" s="77" t="n"/>
      <c r="I2" s="77" t="n"/>
      <c r="J2" s="78" t="inlineStr">
        <is>
          <t>Scenario 2</t>
        </is>
      </c>
      <c r="K2" s="77" t="n"/>
      <c r="L2" s="77" t="n"/>
      <c r="M2" s="77" t="n"/>
      <c r="N2" s="79" t="n"/>
      <c r="Q2" s="1" t="n">
        <v>2000</v>
      </c>
      <c r="R2" s="48" t="n">
        <v>0.075</v>
      </c>
    </row>
    <row r="3" ht="30" customHeight="1" thickBot="1">
      <c r="B3" s="80" t="n"/>
      <c r="C3" s="81" t="n"/>
      <c r="D3" s="81" t="n"/>
      <c r="E3" s="34" t="inlineStr">
        <is>
          <t>Beginning 
Balance</t>
        </is>
      </c>
      <c r="F3" s="9" t="inlineStr">
        <is>
          <t>EMI Paid</t>
        </is>
      </c>
      <c r="G3" s="9" t="inlineStr">
        <is>
          <t>Interest Comp</t>
        </is>
      </c>
      <c r="H3" s="23" t="inlineStr">
        <is>
          <t>Principal Comp</t>
        </is>
      </c>
      <c r="I3" s="36" t="inlineStr">
        <is>
          <t>Ending
Balance</t>
        </is>
      </c>
      <c r="J3" s="43" t="inlineStr">
        <is>
          <t>Beginning 
Balance</t>
        </is>
      </c>
      <c r="K3" s="14" t="inlineStr">
        <is>
          <t>EMI Paid</t>
        </is>
      </c>
      <c r="L3" s="14" t="inlineStr">
        <is>
          <t>Interest Comp</t>
        </is>
      </c>
      <c r="M3" s="24" t="inlineStr">
        <is>
          <t>Principal Comp</t>
        </is>
      </c>
      <c r="N3" s="38" t="inlineStr">
        <is>
          <t>Ending
Balance</t>
        </is>
      </c>
      <c r="P3" s="57" t="inlineStr">
        <is>
          <t>Principal - Month Beginning</t>
        </is>
      </c>
      <c r="Q3" s="58" t="inlineStr">
        <is>
          <t>EMI</t>
        </is>
      </c>
      <c r="R3" s="59" t="inlineStr">
        <is>
          <t>Interest Rate</t>
        </is>
      </c>
      <c r="S3" s="58" t="inlineStr">
        <is>
          <t>Interest</t>
        </is>
      </c>
      <c r="T3" s="60" t="inlineStr">
        <is>
          <t>Principal - Month End</t>
        </is>
      </c>
      <c r="U3">
        <f>ROUNDUP(-(LN(1-(($P$4*($R$2/12))/$Q$2)) / LN(1+($R$2/12))),0)</f>
        <v/>
      </c>
    </row>
    <row r="4">
      <c r="B4" s="29" t="n">
        <v>1</v>
      </c>
      <c r="C4" s="27" t="n">
        <v>44620</v>
      </c>
      <c r="D4" s="37" t="n">
        <v>44589</v>
      </c>
      <c r="E4" s="21" t="n">
        <v>35633.4</v>
      </c>
      <c r="F4" s="10" t="n">
        <v>561</v>
      </c>
      <c r="G4" s="10" t="n">
        <v>135</v>
      </c>
      <c r="H4" s="22">
        <f>F4-G4</f>
        <v/>
      </c>
      <c r="I4" s="35">
        <f>E4-H4</f>
        <v/>
      </c>
      <c r="J4" s="44" t="n">
        <v>35633.4</v>
      </c>
      <c r="K4" s="15" t="n">
        <v>561</v>
      </c>
      <c r="L4" s="15" t="n">
        <v>135</v>
      </c>
      <c r="M4" s="25">
        <f>K4-L4</f>
        <v/>
      </c>
      <c r="N4" s="25">
        <f>J4-M4</f>
        <v/>
      </c>
      <c r="O4" s="1" t="n"/>
      <c r="P4" s="61" t="n">
        <v>25000</v>
      </c>
      <c r="Q4" s="62">
        <f>IF(P4&gt;$Q$2,$Q$2,(P4+P4*R4/12))</f>
        <v/>
      </c>
      <c r="R4" s="63">
        <f>IF(P4&gt;0,$R$2,0)</f>
        <v/>
      </c>
      <c r="S4" s="62">
        <f>P4*R4/12</f>
        <v/>
      </c>
      <c r="T4" s="64">
        <f>P4-(Q4-S4)</f>
        <v/>
      </c>
      <c r="U4">
        <f>ROUNDDOWN(U3/12,0)</f>
        <v/>
      </c>
      <c r="V4">
        <f>MOD(U3,12)</f>
        <v/>
      </c>
    </row>
    <row r="5">
      <c r="B5" s="39" t="n">
        <v>2</v>
      </c>
      <c r="C5" s="27" t="n">
        <v>44651</v>
      </c>
      <c r="D5" s="37" t="n">
        <v>44620</v>
      </c>
      <c r="E5" s="17">
        <f>E4-H4</f>
        <v/>
      </c>
      <c r="F5" s="11" t="n">
        <v>519.52</v>
      </c>
      <c r="G5" s="11">
        <f>(_xlfn.DAYS($D5,$D4))*(E5*0.029/365)</f>
        <v/>
      </c>
      <c r="H5" s="18">
        <f>F5-G5</f>
        <v/>
      </c>
      <c r="I5" s="35">
        <f>E5-H5</f>
        <v/>
      </c>
      <c r="J5" s="45">
        <f>J4-M4</f>
        <v/>
      </c>
      <c r="K5" s="16" t="n">
        <v>519.52</v>
      </c>
      <c r="L5" s="16">
        <f>(_xlfn.DAYS($D5,$D4))*(J5*0.0289/365)</f>
        <v/>
      </c>
      <c r="M5" s="26">
        <f>K5-L5</f>
        <v/>
      </c>
      <c r="N5" s="26">
        <f>J5-M5</f>
        <v/>
      </c>
      <c r="O5" s="33" t="n"/>
      <c r="P5" s="51">
        <f>T4</f>
        <v/>
      </c>
      <c r="Q5" s="49">
        <f>IF(P5&gt;$Q$2,$Q$2,(P5+P5*R5/12))</f>
        <v/>
      </c>
      <c r="R5" s="50">
        <f>IF(P5&gt;0,$R$2,0)</f>
        <v/>
      </c>
      <c r="S5" s="49">
        <f>P5*R5/12</f>
        <v/>
      </c>
      <c r="T5" s="52">
        <f>P5-(Q5-S5)</f>
        <v/>
      </c>
    </row>
    <row r="6">
      <c r="B6" s="39" t="n">
        <v>3</v>
      </c>
      <c r="C6" s="27" t="n">
        <v>44681</v>
      </c>
      <c r="D6" s="37" t="n">
        <v>44644</v>
      </c>
      <c r="E6" s="17">
        <f>E5-H5</f>
        <v/>
      </c>
      <c r="F6" s="11" t="n">
        <v>650</v>
      </c>
      <c r="G6" s="11">
        <f>(_xlfn.DAYS($D6,$D5))*(E6*0.029/365)</f>
        <v/>
      </c>
      <c r="H6" s="18">
        <f>F6-G6</f>
        <v/>
      </c>
      <c r="I6" s="35">
        <f>E6-H6</f>
        <v/>
      </c>
      <c r="J6" s="45">
        <f>J5-M5</f>
        <v/>
      </c>
      <c r="K6" s="16" t="n">
        <v>650</v>
      </c>
      <c r="L6" s="16">
        <f>(_xlfn.DAYS($D6,$D5))*(J6*0.0289/365)</f>
        <v/>
      </c>
      <c r="M6" s="26">
        <f>K6-L6</f>
        <v/>
      </c>
      <c r="N6" s="26">
        <f>J6-M6</f>
        <v/>
      </c>
      <c r="O6" s="33" t="n"/>
      <c r="P6" s="51">
        <f>T5</f>
        <v/>
      </c>
      <c r="Q6" s="49">
        <f>IF(P6&gt;$Q$2,$Q$2,(P6+P6*R6/12))</f>
        <v/>
      </c>
      <c r="R6" s="50">
        <f>IF(P6&gt;0,$R$2,0)</f>
        <v/>
      </c>
      <c r="S6" s="49">
        <f>P6*R6/12</f>
        <v/>
      </c>
      <c r="T6" s="52">
        <f>P6-(Q6-S6)</f>
        <v/>
      </c>
    </row>
    <row r="7">
      <c r="B7" s="39" t="n">
        <v>4</v>
      </c>
      <c r="C7" s="27" t="n">
        <v>44712</v>
      </c>
      <c r="D7" s="37" t="n">
        <v>44676</v>
      </c>
      <c r="E7" s="17">
        <f>E6-H6</f>
        <v/>
      </c>
      <c r="F7" s="11" t="n">
        <v>561</v>
      </c>
      <c r="G7" s="11">
        <f>(_xlfn.DAYS($D7,$D6))*(E7*0.029/365)</f>
        <v/>
      </c>
      <c r="H7" s="18">
        <f>F7-G7</f>
        <v/>
      </c>
      <c r="I7" s="35">
        <f>E7-H7</f>
        <v/>
      </c>
      <c r="J7" s="45">
        <f>J6-M6</f>
        <v/>
      </c>
      <c r="K7" s="16" t="n">
        <v>560</v>
      </c>
      <c r="L7" s="16">
        <f>(_xlfn.DAYS($D7,$D6))*(J7*0.0289/365)</f>
        <v/>
      </c>
      <c r="M7" s="26">
        <f>K7-L7</f>
        <v/>
      </c>
      <c r="N7" s="26">
        <f>J7-M7</f>
        <v/>
      </c>
      <c r="O7" s="33" t="n"/>
      <c r="P7" s="51">
        <f>T6</f>
        <v/>
      </c>
      <c r="Q7" s="49">
        <f>IF(P7&gt;$Q$2,$Q$2,(P7+P7*R7/12))</f>
        <v/>
      </c>
      <c r="R7" s="50">
        <f>IF(P7&gt;0,$R$2,0)</f>
        <v/>
      </c>
      <c r="S7" s="49">
        <f>P7*R7/12</f>
        <v/>
      </c>
      <c r="T7" s="52">
        <f>P7-(Q7-S7)</f>
        <v/>
      </c>
    </row>
    <row r="8">
      <c r="B8" s="39" t="n">
        <v>5</v>
      </c>
      <c r="C8" s="27" t="n">
        <v>44742</v>
      </c>
      <c r="D8" s="37" t="n">
        <v>44706</v>
      </c>
      <c r="E8" s="17">
        <f>E7-H7</f>
        <v/>
      </c>
      <c r="F8" s="11">
        <f>F7</f>
        <v/>
      </c>
      <c r="G8" s="11">
        <f>(_xlfn.DAYS($D8,$D7))*(E8*0.029/365)</f>
        <v/>
      </c>
      <c r="H8" s="18">
        <f>F8-G8</f>
        <v/>
      </c>
      <c r="I8" s="35">
        <f>E8-H8</f>
        <v/>
      </c>
      <c r="J8" s="45">
        <f>J7-M7</f>
        <v/>
      </c>
      <c r="K8" s="16" t="n">
        <v>560</v>
      </c>
      <c r="L8" s="16">
        <f>(_xlfn.DAYS($D8,$D7))*(J8*0.0289/365)</f>
        <v/>
      </c>
      <c r="M8" s="26">
        <f>K8-L8</f>
        <v/>
      </c>
      <c r="N8" s="26">
        <f>J8-M8</f>
        <v/>
      </c>
      <c r="O8" s="33" t="n"/>
      <c r="P8" s="51">
        <f>T7</f>
        <v/>
      </c>
      <c r="Q8" s="49">
        <f>IF(P8&gt;$Q$2,$Q$2,(P8+P8*R8/12))</f>
        <v/>
      </c>
      <c r="R8" s="50">
        <f>IF(P8&gt;0,$R$2,0)</f>
        <v/>
      </c>
      <c r="S8" s="49">
        <f>P8*R8/12</f>
        <v/>
      </c>
      <c r="T8" s="52">
        <f>P8-(Q8-S8)</f>
        <v/>
      </c>
    </row>
    <row r="9">
      <c r="B9" s="39" t="n">
        <v>6</v>
      </c>
      <c r="C9" s="27" t="n">
        <v>44773</v>
      </c>
      <c r="D9" s="37" t="n">
        <v>44739</v>
      </c>
      <c r="E9" s="17">
        <f>E8-H8</f>
        <v/>
      </c>
      <c r="F9" s="11" t="n">
        <v>400</v>
      </c>
      <c r="G9" s="11">
        <f>(_xlfn.DAYS($D9,$D8))*(E9*0.029/365)</f>
        <v/>
      </c>
      <c r="H9" s="18">
        <f>F9-G9</f>
        <v/>
      </c>
      <c r="I9" s="35">
        <f>E9-H9</f>
        <v/>
      </c>
      <c r="J9" s="45">
        <f>J8-M8</f>
        <v/>
      </c>
      <c r="K9" s="16" t="n">
        <v>400</v>
      </c>
      <c r="L9" s="16">
        <f>(_xlfn.DAYS($D9,$D8))*(J9*0.0289/365)</f>
        <v/>
      </c>
      <c r="M9" s="26">
        <f>K9-L9</f>
        <v/>
      </c>
      <c r="N9" s="26">
        <f>J9-M9</f>
        <v/>
      </c>
      <c r="O9" s="33" t="n"/>
      <c r="P9" s="51">
        <f>T8</f>
        <v/>
      </c>
      <c r="Q9" s="49">
        <f>IF(P9&gt;$Q$2,$Q$2,(P9+P9*R9/12))</f>
        <v/>
      </c>
      <c r="R9" s="50">
        <f>IF(P9&gt;0,$R$2,0)</f>
        <v/>
      </c>
      <c r="S9" s="49">
        <f>P9*R9/12</f>
        <v/>
      </c>
      <c r="T9" s="52">
        <f>P9-(Q9-S9)</f>
        <v/>
      </c>
    </row>
    <row r="10">
      <c r="B10" s="39" t="n">
        <v>7</v>
      </c>
      <c r="C10" s="27" t="n">
        <v>44804</v>
      </c>
      <c r="D10" s="37" t="n">
        <v>44764</v>
      </c>
      <c r="E10" s="17">
        <f>E9-H9</f>
        <v/>
      </c>
      <c r="F10" s="11" t="n">
        <v>531.3</v>
      </c>
      <c r="G10" s="11">
        <f>(_xlfn.DAYS($D10,$D9))*(E10*0.029/365)</f>
        <v/>
      </c>
      <c r="H10" s="18">
        <f>F10-G10</f>
        <v/>
      </c>
      <c r="I10" s="35">
        <f>E10-H10</f>
        <v/>
      </c>
      <c r="J10" s="45">
        <f>J9-M9</f>
        <v/>
      </c>
      <c r="K10" s="16" t="n">
        <v>531.3</v>
      </c>
      <c r="L10" s="16">
        <f>(_xlfn.DAYS($D10,$D9))*(J10*0.0289/365)</f>
        <v/>
      </c>
      <c r="M10" s="26">
        <f>K10-L10</f>
        <v/>
      </c>
      <c r="N10" s="26">
        <f>J10-M10</f>
        <v/>
      </c>
      <c r="O10" s="33" t="n"/>
      <c r="P10" s="51">
        <f>T9</f>
        <v/>
      </c>
      <c r="Q10" s="49">
        <f>IF(P10&gt;$Q$2,$Q$2,(P10+P10*R10/12))</f>
        <v/>
      </c>
      <c r="R10" s="50">
        <f>IF(P10&gt;0,$R$2,0)</f>
        <v/>
      </c>
      <c r="S10" s="49">
        <f>P10*R10/12</f>
        <v/>
      </c>
      <c r="T10" s="52">
        <f>P10-(Q10-S10)</f>
        <v/>
      </c>
    </row>
    <row r="11">
      <c r="B11" s="39" t="n">
        <v>8</v>
      </c>
      <c r="C11" s="27" t="n">
        <v>44834</v>
      </c>
      <c r="D11" s="37" t="n">
        <v>44798</v>
      </c>
      <c r="E11" s="17">
        <f>E10-H10</f>
        <v/>
      </c>
      <c r="F11" s="11" t="n">
        <v>600</v>
      </c>
      <c r="G11" s="11">
        <f>(_xlfn.DAYS($D11,$D10))*(E11*0.029/365)</f>
        <v/>
      </c>
      <c r="H11" s="18">
        <f>F11-G11</f>
        <v/>
      </c>
      <c r="I11" s="35">
        <f>E11-H11</f>
        <v/>
      </c>
      <c r="J11" s="45">
        <f>J10-M10</f>
        <v/>
      </c>
      <c r="K11" s="16" t="n">
        <v>600</v>
      </c>
      <c r="L11" s="16">
        <f>(_xlfn.DAYS($D11,$D10))*(J11*0.0289/365)</f>
        <v/>
      </c>
      <c r="M11" s="26">
        <f>K11-L11</f>
        <v/>
      </c>
      <c r="N11" s="26">
        <f>J11-M11</f>
        <v/>
      </c>
      <c r="P11" s="51">
        <f>T10</f>
        <v/>
      </c>
      <c r="Q11" s="49">
        <f>IF(P11&gt;$Q$2,$Q$2,(P11+P11*R11/12))</f>
        <v/>
      </c>
      <c r="R11" s="50">
        <f>IF(P11&gt;0,$R$2,0)</f>
        <v/>
      </c>
      <c r="S11" s="49">
        <f>P11*R11/12</f>
        <v/>
      </c>
      <c r="T11" s="52">
        <f>P11-(Q11-S11)</f>
        <v/>
      </c>
    </row>
    <row r="12" customFormat="1" s="2">
      <c r="B12" s="31" t="n">
        <v>9</v>
      </c>
      <c r="C12" s="28" t="n">
        <v>44865</v>
      </c>
      <c r="D12" s="40" t="n">
        <v>44826</v>
      </c>
      <c r="E12" s="19">
        <f>E11-H11</f>
        <v/>
      </c>
      <c r="F12" s="3">
        <f>F11</f>
        <v/>
      </c>
      <c r="G12" s="3">
        <f>(_xlfn.DAYS($D12,$D11))*(E12*0.029/365)</f>
        <v/>
      </c>
      <c r="H12" s="4">
        <f>F12-G12</f>
        <v/>
      </c>
      <c r="I12" s="41">
        <f>E12-H12</f>
        <v/>
      </c>
      <c r="J12" s="46">
        <f>J11-M11</f>
        <v/>
      </c>
      <c r="K12" s="3" t="n">
        <v>700</v>
      </c>
      <c r="L12" s="3">
        <f>(_xlfn.DAYS($D12,$D11))*(J12*0.0289/365)</f>
        <v/>
      </c>
      <c r="M12" s="4">
        <f>K12-L12</f>
        <v/>
      </c>
      <c r="N12" s="4">
        <f>J12-M12</f>
        <v/>
      </c>
      <c r="P12" s="51">
        <f>T11</f>
        <v/>
      </c>
      <c r="Q12" s="49">
        <f>IF(P12&gt;$Q$2,$Q$2,(P12+P12*R12/12))</f>
        <v/>
      </c>
      <c r="R12" s="50">
        <f>IF(P12&gt;0,$R$2,0)</f>
        <v/>
      </c>
      <c r="S12" s="49">
        <f>P12*R12/12</f>
        <v/>
      </c>
      <c r="T12" s="52">
        <f>P12-(Q12-S12)</f>
        <v/>
      </c>
    </row>
    <row r="13">
      <c r="B13" s="39" t="n">
        <v>10</v>
      </c>
      <c r="C13" s="27" t="n">
        <v>44895</v>
      </c>
      <c r="D13" s="37" t="n">
        <v>44858</v>
      </c>
      <c r="E13" s="17">
        <f>E12-H12</f>
        <v/>
      </c>
      <c r="F13" s="11">
        <f>F12</f>
        <v/>
      </c>
      <c r="G13" s="11">
        <f>(_xlfn.DAYS($D13,$D12))*(E13*0.029/365)</f>
        <v/>
      </c>
      <c r="H13" s="18">
        <f>F13-G13</f>
        <v/>
      </c>
      <c r="I13" s="35">
        <f>E13-H13</f>
        <v/>
      </c>
      <c r="J13" s="45">
        <f>J12-M12</f>
        <v/>
      </c>
      <c r="K13" s="16">
        <f>K12</f>
        <v/>
      </c>
      <c r="L13" s="16">
        <f>(_xlfn.DAYS($D13,$D12))*(J13*0.0289/365)</f>
        <v/>
      </c>
      <c r="M13" s="26">
        <f>K13-L13</f>
        <v/>
      </c>
      <c r="N13" s="26">
        <f>J13-M13</f>
        <v/>
      </c>
      <c r="P13" s="51">
        <f>T12</f>
        <v/>
      </c>
      <c r="Q13" s="49">
        <f>IF(P13&gt;$Q$2,$Q$2,(P13+P13*R13/12))</f>
        <v/>
      </c>
      <c r="R13" s="50">
        <f>IF(P13&gt;0,$R$2,0)</f>
        <v/>
      </c>
      <c r="S13" s="49">
        <f>P13*R13/12</f>
        <v/>
      </c>
      <c r="T13" s="52">
        <f>P13-(Q13-S13)</f>
        <v/>
      </c>
    </row>
    <row r="14">
      <c r="B14" s="39" t="n">
        <v>11</v>
      </c>
      <c r="C14" s="27" t="n">
        <v>44926</v>
      </c>
      <c r="D14" s="37" t="n">
        <v>44888</v>
      </c>
      <c r="E14" s="17">
        <f>E13-H13</f>
        <v/>
      </c>
      <c r="F14" s="11">
        <f>F13</f>
        <v/>
      </c>
      <c r="G14" s="11">
        <f>(_xlfn.DAYS($D14,$D13))*(E14*0.029/365)</f>
        <v/>
      </c>
      <c r="H14" s="18">
        <f>F14-G14</f>
        <v/>
      </c>
      <c r="I14" s="35">
        <f>E14-H14</f>
        <v/>
      </c>
      <c r="J14" s="45">
        <f>J13-M13</f>
        <v/>
      </c>
      <c r="K14" s="16">
        <f>K13</f>
        <v/>
      </c>
      <c r="L14" s="16">
        <f>(_xlfn.DAYS($D14,$D13))*(J14*0.0289/365)</f>
        <v/>
      </c>
      <c r="M14" s="26">
        <f>K14-L14</f>
        <v/>
      </c>
      <c r="N14" s="26">
        <f>J14-M14</f>
        <v/>
      </c>
      <c r="P14" s="51">
        <f>T13</f>
        <v/>
      </c>
      <c r="Q14" s="49">
        <f>IF(P14&gt;$Q$2,$Q$2,(P14+P14*R14/12))</f>
        <v/>
      </c>
      <c r="R14" s="50">
        <f>IF(P14&gt;0,$R$2,0)</f>
        <v/>
      </c>
      <c r="S14" s="49">
        <f>P14*R14/12</f>
        <v/>
      </c>
      <c r="T14" s="52">
        <f>P14-(Q14-S14)</f>
        <v/>
      </c>
    </row>
    <row r="15">
      <c r="B15" s="39" t="n">
        <v>12</v>
      </c>
      <c r="C15" s="27" t="n">
        <v>44957</v>
      </c>
      <c r="D15" s="37" t="n">
        <v>44918</v>
      </c>
      <c r="E15" s="17">
        <f>E14-H14</f>
        <v/>
      </c>
      <c r="F15" s="11">
        <f>F14</f>
        <v/>
      </c>
      <c r="G15" s="11">
        <f>(_xlfn.DAYS($D15,$D14))*(E15*0.029/365)</f>
        <v/>
      </c>
      <c r="H15" s="18">
        <f>F15-G15</f>
        <v/>
      </c>
      <c r="I15" s="35">
        <f>E15-H15</f>
        <v/>
      </c>
      <c r="J15" s="45">
        <f>J14-M14</f>
        <v/>
      </c>
      <c r="K15" s="16">
        <f>K14</f>
        <v/>
      </c>
      <c r="L15" s="16">
        <f>(_xlfn.DAYS($D15,$D14))*(J15*0.0289/365)</f>
        <v/>
      </c>
      <c r="M15" s="26">
        <f>K15-L15</f>
        <v/>
      </c>
      <c r="N15" s="26">
        <f>J15-M15</f>
        <v/>
      </c>
      <c r="P15" s="51">
        <f>T14</f>
        <v/>
      </c>
      <c r="Q15" s="49">
        <f>IF(P15&gt;$Q$2,$Q$2,(P15+P15*R15/12))</f>
        <v/>
      </c>
      <c r="R15" s="50">
        <f>IF(P15&gt;0,$R$2,0)</f>
        <v/>
      </c>
      <c r="S15" s="49">
        <f>P15*R15/12</f>
        <v/>
      </c>
      <c r="T15" s="52">
        <f>P15-(Q15-S15)</f>
        <v/>
      </c>
    </row>
    <row r="16">
      <c r="B16" s="39" t="n">
        <v>13</v>
      </c>
      <c r="C16" s="27" t="n">
        <v>44985</v>
      </c>
      <c r="D16" s="37" t="n">
        <v>44954</v>
      </c>
      <c r="E16" s="17">
        <f>E15-H15</f>
        <v/>
      </c>
      <c r="F16" s="11">
        <f>F15</f>
        <v/>
      </c>
      <c r="G16" s="11">
        <f>(_xlfn.DAYS($D16,$D15))*(E16*0.029/365)</f>
        <v/>
      </c>
      <c r="H16" s="18">
        <f>F16-G16</f>
        <v/>
      </c>
      <c r="I16" s="35">
        <f>E16-H16</f>
        <v/>
      </c>
      <c r="J16" s="45">
        <f>J15-M15</f>
        <v/>
      </c>
      <c r="K16" s="16">
        <f>K15</f>
        <v/>
      </c>
      <c r="L16" s="16">
        <f>(_xlfn.DAYS($D16,$D15))*(J16*0.0289/365)</f>
        <v/>
      </c>
      <c r="M16" s="26">
        <f>K16-L16</f>
        <v/>
      </c>
      <c r="N16" s="26">
        <f>J16-M16</f>
        <v/>
      </c>
      <c r="P16" s="51">
        <f>T15</f>
        <v/>
      </c>
      <c r="Q16" s="49">
        <f>IF(P16&gt;$Q$2,$Q$2,(P16+P16*R16/12))</f>
        <v/>
      </c>
      <c r="R16" s="50">
        <f>IF(P16&gt;0,$R$2,0)</f>
        <v/>
      </c>
      <c r="S16" s="49">
        <f>P16*R16/12</f>
        <v/>
      </c>
      <c r="T16" s="52">
        <f>P16-(Q16-S16)</f>
        <v/>
      </c>
    </row>
    <row r="17">
      <c r="B17" s="39" t="n">
        <v>14</v>
      </c>
      <c r="C17" s="27" t="n">
        <v>45016</v>
      </c>
      <c r="D17" s="37" t="n">
        <v>44985</v>
      </c>
      <c r="E17" s="17">
        <f>E16-H16</f>
        <v/>
      </c>
      <c r="F17" s="11">
        <f>F16</f>
        <v/>
      </c>
      <c r="G17" s="11">
        <f>(_xlfn.DAYS($D17,$D16))*(E17*0.029/365)</f>
        <v/>
      </c>
      <c r="H17" s="18">
        <f>F17-G17</f>
        <v/>
      </c>
      <c r="I17" s="35">
        <f>E17-H17</f>
        <v/>
      </c>
      <c r="J17" s="45">
        <f>J16-M16</f>
        <v/>
      </c>
      <c r="K17" s="16">
        <f>K16</f>
        <v/>
      </c>
      <c r="L17" s="16">
        <f>(_xlfn.DAYS($D17,$D16))*(J17*0.0289/365)</f>
        <v/>
      </c>
      <c r="M17" s="26">
        <f>K17-L17</f>
        <v/>
      </c>
      <c r="N17" s="26">
        <f>J17-M17</f>
        <v/>
      </c>
      <c r="P17" s="51">
        <f>T16</f>
        <v/>
      </c>
      <c r="Q17" s="49">
        <f>IF(P17&gt;$Q$2,$Q$2,(P17+P17*R17/12))</f>
        <v/>
      </c>
      <c r="R17" s="50">
        <f>IF(P17&gt;0,$R$2,0)</f>
        <v/>
      </c>
      <c r="S17" s="49">
        <f>P17*R17/12</f>
        <v/>
      </c>
      <c r="T17" s="52">
        <f>P17-(Q17-S17)</f>
        <v/>
      </c>
    </row>
    <row r="18">
      <c r="B18" s="39" t="n">
        <v>15</v>
      </c>
      <c r="C18" s="27" t="n">
        <v>45046</v>
      </c>
      <c r="D18" s="37" t="n">
        <v>45013</v>
      </c>
      <c r="E18" s="17">
        <f>E17-H17</f>
        <v/>
      </c>
      <c r="F18" s="11">
        <f>F17</f>
        <v/>
      </c>
      <c r="G18" s="11">
        <f>(_xlfn.DAYS($D18,$D17))*(E18*0.029/365)</f>
        <v/>
      </c>
      <c r="H18" s="18">
        <f>F18-G18</f>
        <v/>
      </c>
      <c r="I18" s="35">
        <f>E18-H18</f>
        <v/>
      </c>
      <c r="J18" s="45">
        <f>J17-M17</f>
        <v/>
      </c>
      <c r="K18" s="16">
        <f>K17</f>
        <v/>
      </c>
      <c r="L18" s="16">
        <f>(_xlfn.DAYS($D18,$D17))*(J18*0.0289/365)</f>
        <v/>
      </c>
      <c r="M18" s="26">
        <f>K18-L18</f>
        <v/>
      </c>
      <c r="N18" s="26">
        <f>J18-M18</f>
        <v/>
      </c>
      <c r="P18" s="51">
        <f>T17</f>
        <v/>
      </c>
      <c r="Q18" s="49">
        <f>IF(P18&gt;$Q$2,$Q$2,(P18+P18*R18/12))</f>
        <v/>
      </c>
      <c r="R18" s="50">
        <f>IF(P18&gt;0,$R$2,0)</f>
        <v/>
      </c>
      <c r="S18" s="49">
        <f>P18*R18/12</f>
        <v/>
      </c>
      <c r="T18" s="52">
        <f>P18-(Q18-S18)</f>
        <v/>
      </c>
    </row>
    <row r="19">
      <c r="B19" s="39" t="n">
        <v>16</v>
      </c>
      <c r="C19" s="27" t="n">
        <v>45077</v>
      </c>
      <c r="D19" s="37" t="n">
        <v>45044</v>
      </c>
      <c r="E19" s="17">
        <f>E18-H18</f>
        <v/>
      </c>
      <c r="F19" s="11">
        <f>F18</f>
        <v/>
      </c>
      <c r="G19" s="11">
        <f>(_xlfn.DAYS($D19,$D18))*(E19*0.029/365)</f>
        <v/>
      </c>
      <c r="H19" s="18">
        <f>F19-G19</f>
        <v/>
      </c>
      <c r="I19" s="35">
        <f>E19-H19</f>
        <v/>
      </c>
      <c r="J19" s="45">
        <f>J18-M18</f>
        <v/>
      </c>
      <c r="K19" s="16">
        <f>K18</f>
        <v/>
      </c>
      <c r="L19" s="16">
        <f>(_xlfn.DAYS($D19,$D18))*(J19*0.0289/365)</f>
        <v/>
      </c>
      <c r="M19" s="26">
        <f>K19-L19</f>
        <v/>
      </c>
      <c r="N19" s="26">
        <f>J19-M19</f>
        <v/>
      </c>
      <c r="P19" s="51">
        <f>T18</f>
        <v/>
      </c>
      <c r="Q19" s="49">
        <f>IF(P19&gt;$Q$2,$Q$2,(P19+P19*R19/12))</f>
        <v/>
      </c>
      <c r="R19" s="50">
        <f>IF(P19&gt;0,$R$2,0)</f>
        <v/>
      </c>
      <c r="S19" s="49">
        <f>P19*R19/12</f>
        <v/>
      </c>
      <c r="T19" s="52">
        <f>P19-(Q19-S19)</f>
        <v/>
      </c>
    </row>
    <row r="20">
      <c r="B20" s="39" t="n">
        <v>17</v>
      </c>
      <c r="C20" s="27" t="n">
        <v>45107</v>
      </c>
      <c r="D20" s="37" t="n">
        <v>45074</v>
      </c>
      <c r="E20" s="17">
        <f>E19-H19</f>
        <v/>
      </c>
      <c r="F20" s="11">
        <f>F19</f>
        <v/>
      </c>
      <c r="G20" s="11">
        <f>(_xlfn.DAYS($D20,$D19))*(E20*0.029/365)</f>
        <v/>
      </c>
      <c r="H20" s="18">
        <f>F20-G20</f>
        <v/>
      </c>
      <c r="I20" s="35">
        <f>E20-H20</f>
        <v/>
      </c>
      <c r="J20" s="45">
        <f>J19-M19</f>
        <v/>
      </c>
      <c r="K20" s="16">
        <f>K19</f>
        <v/>
      </c>
      <c r="L20" s="16">
        <f>(_xlfn.DAYS($D20,$D19))*(J20*0.0289/365)</f>
        <v/>
      </c>
      <c r="M20" s="26">
        <f>K20-L20</f>
        <v/>
      </c>
      <c r="N20" s="26">
        <f>J20-M20</f>
        <v/>
      </c>
      <c r="P20" s="51">
        <f>T19</f>
        <v/>
      </c>
      <c r="Q20" s="49">
        <f>IF(P20&gt;$Q$2,$Q$2,(P20+P20*R20/12))</f>
        <v/>
      </c>
      <c r="R20" s="50">
        <f>IF(P20&gt;0,$R$2,0)</f>
        <v/>
      </c>
      <c r="S20" s="49">
        <f>P20*R20/12</f>
        <v/>
      </c>
      <c r="T20" s="52">
        <f>P20-(Q20-S20)</f>
        <v/>
      </c>
    </row>
    <row r="21">
      <c r="B21" s="39" t="n">
        <v>18</v>
      </c>
      <c r="C21" s="27" t="n">
        <v>45138</v>
      </c>
      <c r="D21" s="37" t="n">
        <v>45105</v>
      </c>
      <c r="E21" s="17">
        <f>E20-H20</f>
        <v/>
      </c>
      <c r="F21" s="11">
        <f>F20</f>
        <v/>
      </c>
      <c r="G21" s="11">
        <f>(_xlfn.DAYS($D21,$D20))*(E21*0.029/365)</f>
        <v/>
      </c>
      <c r="H21" s="18">
        <f>F21-G21</f>
        <v/>
      </c>
      <c r="I21" s="35">
        <f>E21-H21</f>
        <v/>
      </c>
      <c r="J21" s="45">
        <f>J20-M20</f>
        <v/>
      </c>
      <c r="K21" s="16">
        <f>K20</f>
        <v/>
      </c>
      <c r="L21" s="16">
        <f>(_xlfn.DAYS($D21,$D20))*(J21*0.0289/365)</f>
        <v/>
      </c>
      <c r="M21" s="26">
        <f>K21-L21</f>
        <v/>
      </c>
      <c r="N21" s="26">
        <f>J21-M21</f>
        <v/>
      </c>
      <c r="P21" s="51">
        <f>T20</f>
        <v/>
      </c>
      <c r="Q21" s="49">
        <f>IF(P21&gt;$Q$2,$Q$2,(P21+P21*R21/12))</f>
        <v/>
      </c>
      <c r="R21" s="50">
        <f>IF(P21&gt;0,$R$2,0)</f>
        <v/>
      </c>
      <c r="S21" s="49">
        <f>P21*R21/12</f>
        <v/>
      </c>
      <c r="T21" s="52">
        <f>P21-(Q21-S21)</f>
        <v/>
      </c>
    </row>
    <row r="22">
      <c r="B22" s="39" t="n">
        <v>19</v>
      </c>
      <c r="C22" s="27" t="n">
        <v>45169</v>
      </c>
      <c r="D22" s="37" t="n">
        <v>45135</v>
      </c>
      <c r="E22" s="17">
        <f>E21-H21</f>
        <v/>
      </c>
      <c r="F22" s="11">
        <f>F21</f>
        <v/>
      </c>
      <c r="G22" s="11">
        <f>(_xlfn.DAYS($D22,$D21))*(E22*0.029/365)</f>
        <v/>
      </c>
      <c r="H22" s="18">
        <f>F22-G22</f>
        <v/>
      </c>
      <c r="I22" s="35">
        <f>E22-H22</f>
        <v/>
      </c>
      <c r="J22" s="45">
        <f>J21-M21</f>
        <v/>
      </c>
      <c r="K22" s="16">
        <f>K21</f>
        <v/>
      </c>
      <c r="L22" s="16">
        <f>(_xlfn.DAYS($D22,$D21))*(J22*0.0289/365)</f>
        <v/>
      </c>
      <c r="M22" s="26">
        <f>K22-L22</f>
        <v/>
      </c>
      <c r="N22" s="26">
        <f>J22-M22</f>
        <v/>
      </c>
      <c r="P22" s="51">
        <f>T21</f>
        <v/>
      </c>
      <c r="Q22" s="49">
        <f>IF(P22&gt;$Q$2,$Q$2,(P22+P22*R22/12))</f>
        <v/>
      </c>
      <c r="R22" s="50">
        <f>IF(P22&gt;0,$R$2,0)</f>
        <v/>
      </c>
      <c r="S22" s="49">
        <f>P22*R22/12</f>
        <v/>
      </c>
      <c r="T22" s="52">
        <f>P22-(Q22-S22)</f>
        <v/>
      </c>
    </row>
    <row r="23">
      <c r="B23" s="39" t="n">
        <v>20</v>
      </c>
      <c r="C23" s="27" t="n">
        <v>45199</v>
      </c>
      <c r="D23" s="37" t="n">
        <v>45166</v>
      </c>
      <c r="E23" s="17">
        <f>E22-H22</f>
        <v/>
      </c>
      <c r="F23" s="11">
        <f>F22</f>
        <v/>
      </c>
      <c r="G23" s="11">
        <f>(_xlfn.DAYS($D23,$D22))*(E23*0.029/365)</f>
        <v/>
      </c>
      <c r="H23" s="18">
        <f>F23-G23</f>
        <v/>
      </c>
      <c r="I23" s="35">
        <f>E23-H23</f>
        <v/>
      </c>
      <c r="J23" s="45">
        <f>J22-M22</f>
        <v/>
      </c>
      <c r="K23" s="16">
        <f>K22</f>
        <v/>
      </c>
      <c r="L23" s="16">
        <f>(_xlfn.DAYS($D23,$D22))*(J23*0.0289/365)</f>
        <v/>
      </c>
      <c r="M23" s="26">
        <f>K23-L23</f>
        <v/>
      </c>
      <c r="N23" s="26">
        <f>J23-M23</f>
        <v/>
      </c>
      <c r="P23" s="51">
        <f>T22</f>
        <v/>
      </c>
      <c r="Q23" s="49">
        <f>IF(P23&gt;$Q$2,$Q$2,(P23+P23*R23/12))</f>
        <v/>
      </c>
      <c r="R23" s="50">
        <f>IF(P23&gt;0,$R$2,0)</f>
        <v/>
      </c>
      <c r="S23" s="49">
        <f>P23*R23/12</f>
        <v/>
      </c>
      <c r="T23" s="52">
        <f>P23-(Q23-S23)</f>
        <v/>
      </c>
    </row>
    <row r="24">
      <c r="B24" s="39" t="n">
        <v>21</v>
      </c>
      <c r="C24" s="27" t="n">
        <v>45230</v>
      </c>
      <c r="D24" s="37" t="n">
        <v>45197</v>
      </c>
      <c r="E24" s="17">
        <f>E23-H23</f>
        <v/>
      </c>
      <c r="F24" s="11">
        <f>F23</f>
        <v/>
      </c>
      <c r="G24" s="11">
        <f>(_xlfn.DAYS($D24,$D23))*(E24*0.029/365)</f>
        <v/>
      </c>
      <c r="H24" s="18">
        <f>F24-G24</f>
        <v/>
      </c>
      <c r="I24" s="35">
        <f>E24-H24</f>
        <v/>
      </c>
      <c r="J24" s="45">
        <f>J23-M23</f>
        <v/>
      </c>
      <c r="K24" s="16">
        <f>K23</f>
        <v/>
      </c>
      <c r="L24" s="16">
        <f>(_xlfn.DAYS($D24,$D23))*(J24*0.0289/365)</f>
        <v/>
      </c>
      <c r="M24" s="26">
        <f>K24-L24</f>
        <v/>
      </c>
      <c r="N24" s="26">
        <f>J24-M24</f>
        <v/>
      </c>
      <c r="P24" s="51">
        <f>T23</f>
        <v/>
      </c>
      <c r="Q24" s="49">
        <f>IF(P24&gt;$Q$2,$Q$2,(P24+P24*R24/12))</f>
        <v/>
      </c>
      <c r="R24" s="50">
        <f>IF(P24&gt;0,$R$2,0)</f>
        <v/>
      </c>
      <c r="S24" s="49">
        <f>P24*R24/12</f>
        <v/>
      </c>
      <c r="T24" s="52">
        <f>P24-(Q24-S24)</f>
        <v/>
      </c>
    </row>
    <row r="25">
      <c r="B25" s="39" t="n">
        <v>22</v>
      </c>
      <c r="C25" s="27" t="n">
        <v>45260</v>
      </c>
      <c r="D25" s="37" t="n">
        <v>45227</v>
      </c>
      <c r="E25" s="17">
        <f>E24-H24</f>
        <v/>
      </c>
      <c r="F25" s="11">
        <f>F24</f>
        <v/>
      </c>
      <c r="G25" s="11">
        <f>(_xlfn.DAYS($D25,$D24))*(E25*0.029/365)</f>
        <v/>
      </c>
      <c r="H25" s="18">
        <f>F25-G25</f>
        <v/>
      </c>
      <c r="I25" s="35">
        <f>E25-H25</f>
        <v/>
      </c>
      <c r="J25" s="45">
        <f>J24-M24</f>
        <v/>
      </c>
      <c r="K25" s="16">
        <f>K24</f>
        <v/>
      </c>
      <c r="L25" s="16">
        <f>(_xlfn.DAYS($D25,$D24))*(J25*0.0289/365)</f>
        <v/>
      </c>
      <c r="M25" s="26">
        <f>K25-L25</f>
        <v/>
      </c>
      <c r="N25" s="26">
        <f>J25-M25</f>
        <v/>
      </c>
      <c r="P25" s="51">
        <f>T24</f>
        <v/>
      </c>
      <c r="Q25" s="49">
        <f>IF(P25&gt;$Q$2,$Q$2,(P25+P25*R25/12))</f>
        <v/>
      </c>
      <c r="R25" s="50">
        <f>IF(P25&gt;0,$R$2,0)</f>
        <v/>
      </c>
      <c r="S25" s="49">
        <f>P25*R25/12</f>
        <v/>
      </c>
      <c r="T25" s="52">
        <f>P25-(Q25-S25)</f>
        <v/>
      </c>
    </row>
    <row r="26">
      <c r="B26" s="39" t="n">
        <v>23</v>
      </c>
      <c r="C26" s="27" t="n">
        <v>45291</v>
      </c>
      <c r="D26" s="37" t="n">
        <v>45258</v>
      </c>
      <c r="E26" s="17">
        <f>E25-H25</f>
        <v/>
      </c>
      <c r="F26" s="11">
        <f>F25</f>
        <v/>
      </c>
      <c r="G26" s="11">
        <f>(_xlfn.DAYS($D26,$D25))*(E26*0.029/365)</f>
        <v/>
      </c>
      <c r="H26" s="18">
        <f>F26-G26</f>
        <v/>
      </c>
      <c r="I26" s="35">
        <f>E26-H26</f>
        <v/>
      </c>
      <c r="J26" s="45">
        <f>J25-M25</f>
        <v/>
      </c>
      <c r="K26" s="16">
        <f>K25</f>
        <v/>
      </c>
      <c r="L26" s="16">
        <f>(_xlfn.DAYS($D26,$D25))*(J26*0.0289/365)</f>
        <v/>
      </c>
      <c r="M26" s="26">
        <f>K26-L26</f>
        <v/>
      </c>
      <c r="N26" s="26">
        <f>J26-M26</f>
        <v/>
      </c>
      <c r="P26" s="51">
        <f>T25</f>
        <v/>
      </c>
      <c r="Q26" s="49">
        <f>IF(P26&gt;$Q$2,$Q$2,(P26+P26*R26/12))</f>
        <v/>
      </c>
      <c r="R26" s="50">
        <f>IF(P26&gt;0,$R$2,0)</f>
        <v/>
      </c>
      <c r="S26" s="49">
        <f>P26*R26/12</f>
        <v/>
      </c>
      <c r="T26" s="52">
        <f>P26-(Q26-S26)</f>
        <v/>
      </c>
    </row>
    <row r="27">
      <c r="B27" s="39" t="n">
        <v>24</v>
      </c>
      <c r="C27" s="27" t="n">
        <v>45322</v>
      </c>
      <c r="D27" s="37" t="n">
        <v>45288</v>
      </c>
      <c r="E27" s="17">
        <f>E26-H26</f>
        <v/>
      </c>
      <c r="F27" s="11">
        <f>F26</f>
        <v/>
      </c>
      <c r="G27" s="11">
        <f>(_xlfn.DAYS($D27,$D26))*(E27*0.029/365)</f>
        <v/>
      </c>
      <c r="H27" s="18">
        <f>F27-G27</f>
        <v/>
      </c>
      <c r="I27" s="35">
        <f>E27-H27</f>
        <v/>
      </c>
      <c r="J27" s="45">
        <f>J26-M26</f>
        <v/>
      </c>
      <c r="K27" s="16">
        <f>K26</f>
        <v/>
      </c>
      <c r="L27" s="16">
        <f>(_xlfn.DAYS($D27,$D26))*(J27*0.0289/365)</f>
        <v/>
      </c>
      <c r="M27" s="26">
        <f>K27-L27</f>
        <v/>
      </c>
      <c r="N27" s="26">
        <f>J27-M27</f>
        <v/>
      </c>
      <c r="P27" s="51">
        <f>T26</f>
        <v/>
      </c>
      <c r="Q27" s="49">
        <f>IF(P27&gt;$Q$2,$Q$2,(P27+P27*R27/12))</f>
        <v/>
      </c>
      <c r="R27" s="50">
        <f>IF(P27&gt;0,$R$2,0)</f>
        <v/>
      </c>
      <c r="S27" s="49">
        <f>P27*R27/12</f>
        <v/>
      </c>
      <c r="T27" s="52">
        <f>P27-(Q27-S27)</f>
        <v/>
      </c>
    </row>
    <row r="28">
      <c r="B28" s="39" t="n">
        <v>25</v>
      </c>
      <c r="C28" s="27" t="n">
        <v>45351</v>
      </c>
      <c r="D28" s="37" t="n">
        <v>45319</v>
      </c>
      <c r="E28" s="17">
        <f>E27-H27</f>
        <v/>
      </c>
      <c r="F28" s="11">
        <f>F27</f>
        <v/>
      </c>
      <c r="G28" s="11">
        <f>(_xlfn.DAYS($D28,$D27))*(E28*0.029/365)</f>
        <v/>
      </c>
      <c r="H28" s="18">
        <f>F28-G28</f>
        <v/>
      </c>
      <c r="I28" s="35">
        <f>E28-H28</f>
        <v/>
      </c>
      <c r="J28" s="45">
        <f>J27-M27</f>
        <v/>
      </c>
      <c r="K28" s="16">
        <f>K27</f>
        <v/>
      </c>
      <c r="L28" s="16">
        <f>(_xlfn.DAYS($D28,$D27))*(J28*0.0289/365)</f>
        <v/>
      </c>
      <c r="M28" s="26">
        <f>K28-L28</f>
        <v/>
      </c>
      <c r="N28" s="26">
        <f>J28-M28</f>
        <v/>
      </c>
      <c r="P28" s="51">
        <f>T27</f>
        <v/>
      </c>
      <c r="Q28" s="49">
        <f>IF(P28&gt;$Q$2,$Q$2,(P28+P28*R28/12))</f>
        <v/>
      </c>
      <c r="R28" s="50">
        <f>IF(P28&gt;0,$R$2,0)</f>
        <v/>
      </c>
      <c r="S28" s="49">
        <f>P28*R28/12</f>
        <v/>
      </c>
      <c r="T28" s="52">
        <f>P28-(Q28-S28)</f>
        <v/>
      </c>
    </row>
    <row r="29">
      <c r="B29" s="39" t="n">
        <v>26</v>
      </c>
      <c r="C29" s="27" t="n">
        <v>45382</v>
      </c>
      <c r="D29" s="37" t="n">
        <v>45350</v>
      </c>
      <c r="E29" s="17">
        <f>E28-H28</f>
        <v/>
      </c>
      <c r="F29" s="11">
        <f>F28</f>
        <v/>
      </c>
      <c r="G29" s="11">
        <f>(_xlfn.DAYS($D29,$D28))*(E29*0.029/365)</f>
        <v/>
      </c>
      <c r="H29" s="18">
        <f>F29-G29</f>
        <v/>
      </c>
      <c r="I29" s="35">
        <f>E29-H29</f>
        <v/>
      </c>
      <c r="J29" s="45">
        <f>J28-M28</f>
        <v/>
      </c>
      <c r="K29" s="16">
        <f>K28</f>
        <v/>
      </c>
      <c r="L29" s="16">
        <f>(_xlfn.DAYS($D29,$D28))*(J29*0.0289/365)</f>
        <v/>
      </c>
      <c r="M29" s="26">
        <f>K29-L29</f>
        <v/>
      </c>
      <c r="N29" s="26">
        <f>J29-M29</f>
        <v/>
      </c>
      <c r="P29" s="51">
        <f>T28</f>
        <v/>
      </c>
      <c r="Q29" s="49">
        <f>IF(P29&gt;$Q$2,$Q$2,(P29+P29*R29/12))</f>
        <v/>
      </c>
      <c r="R29" s="50">
        <f>IF(P29&gt;0,$R$2,0)</f>
        <v/>
      </c>
      <c r="S29" s="49">
        <f>P29*R29/12</f>
        <v/>
      </c>
      <c r="T29" s="52">
        <f>P29-(Q29-S29)</f>
        <v/>
      </c>
    </row>
    <row r="30">
      <c r="B30" s="39" t="n">
        <v>27</v>
      </c>
      <c r="C30" s="27" t="n">
        <v>45412</v>
      </c>
      <c r="D30" s="37" t="n">
        <v>45379</v>
      </c>
      <c r="E30" s="17">
        <f>E29-H29</f>
        <v/>
      </c>
      <c r="F30" s="11">
        <f>F29</f>
        <v/>
      </c>
      <c r="G30" s="11">
        <f>(_xlfn.DAYS($D30,$D29))*(E30*0.029/365)</f>
        <v/>
      </c>
      <c r="H30" s="18">
        <f>F30-G30</f>
        <v/>
      </c>
      <c r="I30" s="35">
        <f>E30-H30</f>
        <v/>
      </c>
      <c r="J30" s="45">
        <f>J29-M29</f>
        <v/>
      </c>
      <c r="K30" s="16">
        <f>K29</f>
        <v/>
      </c>
      <c r="L30" s="16">
        <f>(_xlfn.DAYS($D30,$D29))*(J30*0.0289/365)</f>
        <v/>
      </c>
      <c r="M30" s="26">
        <f>K30-L30</f>
        <v/>
      </c>
      <c r="N30" s="26">
        <f>J30-M30</f>
        <v/>
      </c>
      <c r="P30" s="51">
        <f>T29</f>
        <v/>
      </c>
      <c r="Q30" s="49">
        <f>IF(P30&gt;$Q$2,$Q$2,(P30+P30*R30/12))</f>
        <v/>
      </c>
      <c r="R30" s="50">
        <f>IF(P30&gt;0,$R$2,0)</f>
        <v/>
      </c>
      <c r="S30" s="49">
        <f>P30*R30/12</f>
        <v/>
      </c>
      <c r="T30" s="52">
        <f>P30-(Q30-S30)</f>
        <v/>
      </c>
    </row>
    <row r="31">
      <c r="B31" s="39" t="n">
        <v>28</v>
      </c>
      <c r="C31" s="27" t="n">
        <v>45443</v>
      </c>
      <c r="D31" s="37" t="n">
        <v>45410</v>
      </c>
      <c r="E31" s="17">
        <f>E30-H30</f>
        <v/>
      </c>
      <c r="F31" s="11">
        <f>F30</f>
        <v/>
      </c>
      <c r="G31" s="11">
        <f>(_xlfn.DAYS($D31,$D30))*(E31*0.029/365)</f>
        <v/>
      </c>
      <c r="H31" s="18">
        <f>F31-G31</f>
        <v/>
      </c>
      <c r="I31" s="35">
        <f>E31-H31</f>
        <v/>
      </c>
      <c r="J31" s="45">
        <f>J30-M30</f>
        <v/>
      </c>
      <c r="K31" s="16">
        <f>K30</f>
        <v/>
      </c>
      <c r="L31" s="16">
        <f>(_xlfn.DAYS($D31,$D30))*(J31*0.0289/365)</f>
        <v/>
      </c>
      <c r="M31" s="26">
        <f>K31-L31</f>
        <v/>
      </c>
      <c r="N31" s="26">
        <f>J31-M31</f>
        <v/>
      </c>
      <c r="P31" s="51">
        <f>T30</f>
        <v/>
      </c>
      <c r="Q31" s="49">
        <f>IF(P31&gt;$Q$2,$Q$2,(P31+P31*R31/12))</f>
        <v/>
      </c>
      <c r="R31" s="50">
        <f>IF(P31&gt;0,$R$2,0)</f>
        <v/>
      </c>
      <c r="S31" s="49">
        <f>P31*R31/12</f>
        <v/>
      </c>
      <c r="T31" s="52">
        <f>P31-(Q31-S31)</f>
        <v/>
      </c>
    </row>
    <row r="32">
      <c r="B32" s="39" t="n">
        <v>29</v>
      </c>
      <c r="C32" s="27" t="n">
        <v>45473</v>
      </c>
      <c r="D32" s="37" t="n">
        <v>45440</v>
      </c>
      <c r="E32" s="17">
        <f>E31-H31</f>
        <v/>
      </c>
      <c r="F32" s="11">
        <f>F31</f>
        <v/>
      </c>
      <c r="G32" s="11">
        <f>(_xlfn.DAYS($D32,$D31))*(E32*0.029/365)</f>
        <v/>
      </c>
      <c r="H32" s="18">
        <f>F32-G32</f>
        <v/>
      </c>
      <c r="I32" s="35">
        <f>E32-H32</f>
        <v/>
      </c>
      <c r="J32" s="45">
        <f>J31-M31</f>
        <v/>
      </c>
      <c r="K32" s="16">
        <f>K31</f>
        <v/>
      </c>
      <c r="L32" s="16">
        <f>(_xlfn.DAYS($D32,$D31))*(J32*0.0289/365)</f>
        <v/>
      </c>
      <c r="M32" s="26">
        <f>K32-L32</f>
        <v/>
      </c>
      <c r="N32" s="26">
        <f>J32-M32</f>
        <v/>
      </c>
      <c r="P32" s="51">
        <f>T31</f>
        <v/>
      </c>
      <c r="Q32" s="49">
        <f>IF(P32&gt;$Q$2,$Q$2,(P32+P32*R32/12))</f>
        <v/>
      </c>
      <c r="R32" s="50">
        <f>IF(P32&gt;0,$R$2,0)</f>
        <v/>
      </c>
      <c r="S32" s="49">
        <f>P32*R32/12</f>
        <v/>
      </c>
      <c r="T32" s="52">
        <f>P32-(Q32-S32)</f>
        <v/>
      </c>
    </row>
    <row r="33">
      <c r="B33" s="39" t="n">
        <v>30</v>
      </c>
      <c r="C33" s="27" t="n">
        <v>45504</v>
      </c>
      <c r="D33" s="37" t="n">
        <v>45471</v>
      </c>
      <c r="E33" s="17">
        <f>E32-H32</f>
        <v/>
      </c>
      <c r="F33" s="11">
        <f>F32</f>
        <v/>
      </c>
      <c r="G33" s="11">
        <f>(_xlfn.DAYS($D33,$D32))*(E33*0.029/365)</f>
        <v/>
      </c>
      <c r="H33" s="18">
        <f>F33-G33</f>
        <v/>
      </c>
      <c r="I33" s="35">
        <f>E33-H33</f>
        <v/>
      </c>
      <c r="J33" s="45">
        <f>J32-M32</f>
        <v/>
      </c>
      <c r="K33" s="16">
        <f>K32</f>
        <v/>
      </c>
      <c r="L33" s="16">
        <f>(_xlfn.DAYS($D33,$D32))*(J33*0.0289/365)</f>
        <v/>
      </c>
      <c r="M33" s="26">
        <f>K33-L33</f>
        <v/>
      </c>
      <c r="N33" s="26">
        <f>J33-M33</f>
        <v/>
      </c>
      <c r="P33" s="51">
        <f>T32</f>
        <v/>
      </c>
      <c r="Q33" s="49">
        <f>IF(P33&gt;$Q$2,$Q$2,(P33+P33*R33/12))</f>
        <v/>
      </c>
      <c r="R33" s="50">
        <f>IF(P33&gt;0,$R$2,0)</f>
        <v/>
      </c>
      <c r="S33" s="49">
        <f>P33*R33/12</f>
        <v/>
      </c>
      <c r="T33" s="52">
        <f>P33-(Q33-S33)</f>
        <v/>
      </c>
    </row>
    <row r="34">
      <c r="B34" s="39" t="n">
        <v>31</v>
      </c>
      <c r="C34" s="27" t="n">
        <v>45535</v>
      </c>
      <c r="D34" s="37" t="n">
        <v>45501</v>
      </c>
      <c r="E34" s="17">
        <f>E33-H33</f>
        <v/>
      </c>
      <c r="F34" s="11">
        <f>F33</f>
        <v/>
      </c>
      <c r="G34" s="11">
        <f>(_xlfn.DAYS($D34,$D33))*(E34*0.029/365)</f>
        <v/>
      </c>
      <c r="H34" s="18">
        <f>F34-G34</f>
        <v/>
      </c>
      <c r="I34" s="35">
        <f>E34-H34</f>
        <v/>
      </c>
      <c r="J34" s="45">
        <f>J33-M33</f>
        <v/>
      </c>
      <c r="K34" s="16">
        <f>K33</f>
        <v/>
      </c>
      <c r="L34" s="16">
        <f>(_xlfn.DAYS($D34,$D33))*(J34*0.0289/365)</f>
        <v/>
      </c>
      <c r="M34" s="26">
        <f>K34-L34</f>
        <v/>
      </c>
      <c r="N34" s="26">
        <f>J34-M34</f>
        <v/>
      </c>
      <c r="P34" s="51">
        <f>T33</f>
        <v/>
      </c>
      <c r="Q34" s="49">
        <f>IF(P34&gt;$Q$2,$Q$2,(P34+P34*R34/12))</f>
        <v/>
      </c>
      <c r="R34" s="50">
        <f>IF(P34&gt;0,$R$2,0)</f>
        <v/>
      </c>
      <c r="S34" s="49">
        <f>P34*R34/12</f>
        <v/>
      </c>
      <c r="T34" s="52">
        <f>P34-(Q34-S34)</f>
        <v/>
      </c>
    </row>
    <row r="35">
      <c r="B35" s="39" t="n">
        <v>32</v>
      </c>
      <c r="C35" s="27" t="n">
        <v>45565</v>
      </c>
      <c r="D35" s="37" t="n">
        <v>45532</v>
      </c>
      <c r="E35" s="17">
        <f>E34-H34</f>
        <v/>
      </c>
      <c r="F35" s="11">
        <f>F34</f>
        <v/>
      </c>
      <c r="G35" s="11">
        <f>(_xlfn.DAYS($D35,$D34))*(E35*0.029/365)</f>
        <v/>
      </c>
      <c r="H35" s="18">
        <f>F35-G35</f>
        <v/>
      </c>
      <c r="I35" s="35">
        <f>E35-H35</f>
        <v/>
      </c>
      <c r="J35" s="45">
        <f>J34-M34</f>
        <v/>
      </c>
      <c r="K35" s="16">
        <f>K34</f>
        <v/>
      </c>
      <c r="L35" s="16">
        <f>(_xlfn.DAYS($D35,$D34))*(J35*0.0289/365)</f>
        <v/>
      </c>
      <c r="M35" s="26">
        <f>K35-L35</f>
        <v/>
      </c>
      <c r="N35" s="26">
        <f>J35-M35</f>
        <v/>
      </c>
      <c r="P35" s="51">
        <f>T34</f>
        <v/>
      </c>
      <c r="Q35" s="49">
        <f>IF(P35&gt;$Q$2,$Q$2,(P35+P35*R35/12))</f>
        <v/>
      </c>
      <c r="R35" s="50">
        <f>IF(P35&gt;0,$R$2,0)</f>
        <v/>
      </c>
      <c r="S35" s="49">
        <f>P35*R35/12</f>
        <v/>
      </c>
      <c r="T35" s="52">
        <f>P35-(Q35-S35)</f>
        <v/>
      </c>
    </row>
    <row r="36">
      <c r="B36" s="39" t="n">
        <v>33</v>
      </c>
      <c r="C36" s="27" t="n">
        <v>45596</v>
      </c>
      <c r="D36" s="37" t="n">
        <v>45563</v>
      </c>
      <c r="E36" s="17">
        <f>E35-H35</f>
        <v/>
      </c>
      <c r="F36" s="11">
        <f>F35</f>
        <v/>
      </c>
      <c r="G36" s="11">
        <f>(_xlfn.DAYS($D36,$D35))*(E36*0.029/365)</f>
        <v/>
      </c>
      <c r="H36" s="18">
        <f>F36-G36</f>
        <v/>
      </c>
      <c r="I36" s="35">
        <f>E36-H36</f>
        <v/>
      </c>
      <c r="J36" s="45">
        <f>J35-M35</f>
        <v/>
      </c>
      <c r="K36" s="16">
        <f>K35</f>
        <v/>
      </c>
      <c r="L36" s="16">
        <f>(_xlfn.DAYS($D36,$D35))*(J36*0.0289/365)</f>
        <v/>
      </c>
      <c r="M36" s="26">
        <f>K36-L36</f>
        <v/>
      </c>
      <c r="N36" s="26">
        <f>J36-M36</f>
        <v/>
      </c>
      <c r="P36" s="51">
        <f>T35</f>
        <v/>
      </c>
      <c r="Q36" s="49">
        <f>IF(P36&gt;$Q$2,$Q$2,(P36+P36*R36/12))</f>
        <v/>
      </c>
      <c r="R36" s="50">
        <f>IF(P36&gt;0,$R$2,0)</f>
        <v/>
      </c>
      <c r="S36" s="49">
        <f>P36*R36/12</f>
        <v/>
      </c>
      <c r="T36" s="52">
        <f>P36-(Q36-S36)</f>
        <v/>
      </c>
    </row>
    <row r="37">
      <c r="B37" s="39" t="n">
        <v>34</v>
      </c>
      <c r="C37" s="27" t="n">
        <v>45626</v>
      </c>
      <c r="D37" s="37" t="n">
        <v>45593</v>
      </c>
      <c r="E37" s="17">
        <f>E36-H36</f>
        <v/>
      </c>
      <c r="F37" s="11">
        <f>F36</f>
        <v/>
      </c>
      <c r="G37" s="11">
        <f>(_xlfn.DAYS($D37,$D36))*(E37*0.029/365)</f>
        <v/>
      </c>
      <c r="H37" s="18">
        <f>F37-G37</f>
        <v/>
      </c>
      <c r="I37" s="35">
        <f>E37-H37</f>
        <v/>
      </c>
      <c r="J37" s="45">
        <f>J36-M36</f>
        <v/>
      </c>
      <c r="K37" s="16">
        <f>K36</f>
        <v/>
      </c>
      <c r="L37" s="16">
        <f>(_xlfn.DAYS($D37,$D36))*(J37*0.0289/365)</f>
        <v/>
      </c>
      <c r="M37" s="26">
        <f>K37-L37</f>
        <v/>
      </c>
      <c r="N37" s="26">
        <f>J37-M37</f>
        <v/>
      </c>
      <c r="P37" s="51">
        <f>T36</f>
        <v/>
      </c>
      <c r="Q37" s="49">
        <f>IF(P37&gt;$Q$2,$Q$2,(P37+P37*R37/12))</f>
        <v/>
      </c>
      <c r="R37" s="50">
        <f>IF(P37&gt;0,$R$2,0)</f>
        <v/>
      </c>
      <c r="S37" s="49">
        <f>P37*R37/12</f>
        <v/>
      </c>
      <c r="T37" s="52">
        <f>P37-(Q37-S37)</f>
        <v/>
      </c>
    </row>
    <row r="38">
      <c r="B38" s="39" t="n">
        <v>35</v>
      </c>
      <c r="C38" s="27" t="n">
        <v>45657</v>
      </c>
      <c r="D38" s="37" t="n">
        <v>45624</v>
      </c>
      <c r="E38" s="17">
        <f>E37-H37</f>
        <v/>
      </c>
      <c r="F38" s="11">
        <f>F37</f>
        <v/>
      </c>
      <c r="G38" s="11">
        <f>(_xlfn.DAYS($D38,$D37))*(E38*0.029/365)</f>
        <v/>
      </c>
      <c r="H38" s="18">
        <f>F38-G38</f>
        <v/>
      </c>
      <c r="I38" s="35">
        <f>E38-H38</f>
        <v/>
      </c>
      <c r="J38" s="45">
        <f>J37-M37</f>
        <v/>
      </c>
      <c r="K38" s="16">
        <f>K37</f>
        <v/>
      </c>
      <c r="L38" s="16">
        <f>(_xlfn.DAYS($D38,$D37))*(J38*0.0289/365)</f>
        <v/>
      </c>
      <c r="M38" s="26">
        <f>K38-L38</f>
        <v/>
      </c>
      <c r="N38" s="26">
        <f>J38-M38</f>
        <v/>
      </c>
      <c r="P38" s="51">
        <f>T37</f>
        <v/>
      </c>
      <c r="Q38" s="49">
        <f>IF(P38&gt;$Q$2,$Q$2,(P38+P38*R38/12))</f>
        <v/>
      </c>
      <c r="R38" s="50">
        <f>IF(P38&gt;0,$R$2,0)</f>
        <v/>
      </c>
      <c r="S38" s="49">
        <f>P38*R38/12</f>
        <v/>
      </c>
      <c r="T38" s="52">
        <f>P38-(Q38-S38)</f>
        <v/>
      </c>
    </row>
    <row r="39">
      <c r="B39" s="39" t="n">
        <v>36</v>
      </c>
      <c r="C39" s="27" t="n">
        <v>45688</v>
      </c>
      <c r="D39" s="37" t="n">
        <v>45654</v>
      </c>
      <c r="E39" s="17">
        <f>E38-H38</f>
        <v/>
      </c>
      <c r="F39" s="11">
        <f>F38</f>
        <v/>
      </c>
      <c r="G39" s="11">
        <f>(_xlfn.DAYS($D39,$D38))*(E39*0.029/365)</f>
        <v/>
      </c>
      <c r="H39" s="18">
        <f>F39-G39</f>
        <v/>
      </c>
      <c r="I39" s="35">
        <f>E39-H39</f>
        <v/>
      </c>
      <c r="J39" s="45">
        <f>J38-M38</f>
        <v/>
      </c>
      <c r="K39" s="16">
        <f>K38</f>
        <v/>
      </c>
      <c r="L39" s="16">
        <f>(_xlfn.DAYS($D39,$D38))*(J39*0.0289/365)</f>
        <v/>
      </c>
      <c r="M39" s="26">
        <f>K39-L39</f>
        <v/>
      </c>
      <c r="N39" s="26">
        <f>J39-M39</f>
        <v/>
      </c>
      <c r="P39" s="51">
        <f>T38</f>
        <v/>
      </c>
      <c r="Q39" s="49">
        <f>IF(P39&gt;$Q$2,$Q$2,(P39+P39*R39/12))</f>
        <v/>
      </c>
      <c r="R39" s="50">
        <f>IF(P39&gt;0,$R$2,0)</f>
        <v/>
      </c>
      <c r="S39" s="49">
        <f>P39*R39/12</f>
        <v/>
      </c>
      <c r="T39" s="52">
        <f>P39-(Q39-S39)</f>
        <v/>
      </c>
    </row>
    <row r="40">
      <c r="B40" s="39" t="n">
        <v>37</v>
      </c>
      <c r="C40" s="27" t="n">
        <v>45716</v>
      </c>
      <c r="D40" s="37" t="n">
        <v>45685</v>
      </c>
      <c r="E40" s="17">
        <f>E39-H39</f>
        <v/>
      </c>
      <c r="F40" s="11">
        <f>F39</f>
        <v/>
      </c>
      <c r="G40" s="11">
        <f>(_xlfn.DAYS($D40,$D39))*(E40*0.029/365)</f>
        <v/>
      </c>
      <c r="H40" s="18">
        <f>F40-G40</f>
        <v/>
      </c>
      <c r="I40" s="35">
        <f>E40-H40</f>
        <v/>
      </c>
      <c r="J40" s="45">
        <f>J39-M39</f>
        <v/>
      </c>
      <c r="K40" s="16">
        <f>K39</f>
        <v/>
      </c>
      <c r="L40" s="16">
        <f>(_xlfn.DAYS($D40,$D39))*(J40*0.0289/365)</f>
        <v/>
      </c>
      <c r="M40" s="26">
        <f>K40-L40</f>
        <v/>
      </c>
      <c r="N40" s="26">
        <f>J40-M40</f>
        <v/>
      </c>
      <c r="P40" s="51">
        <f>T39</f>
        <v/>
      </c>
      <c r="Q40" s="49">
        <f>IF(P40&gt;$Q$2,$Q$2,(P40+P40*R40/12))</f>
        <v/>
      </c>
      <c r="R40" s="50">
        <f>IF(P40&gt;0,$R$2,0)</f>
        <v/>
      </c>
      <c r="S40" s="49">
        <f>P40*R40/12</f>
        <v/>
      </c>
      <c r="T40" s="52">
        <f>P40-(Q40-S40)</f>
        <v/>
      </c>
    </row>
    <row r="41">
      <c r="B41" s="39" t="n">
        <v>38</v>
      </c>
      <c r="C41" s="27" t="n">
        <v>45747</v>
      </c>
      <c r="D41" s="37" t="n">
        <v>45716</v>
      </c>
      <c r="E41" s="17">
        <f>E40-H40</f>
        <v/>
      </c>
      <c r="F41" s="11">
        <f>F40</f>
        <v/>
      </c>
      <c r="G41" s="11">
        <f>(_xlfn.DAYS($D41,$D40))*(E41*0.029/365)</f>
        <v/>
      </c>
      <c r="H41" s="18">
        <f>F41-G41</f>
        <v/>
      </c>
      <c r="I41" s="35">
        <f>E41-H41</f>
        <v/>
      </c>
      <c r="J41" s="45">
        <f>J40-M40</f>
        <v/>
      </c>
      <c r="K41" s="16">
        <f>K40</f>
        <v/>
      </c>
      <c r="L41" s="16">
        <f>(_xlfn.DAYS($D41,$D40))*(J41*0.0289/365)</f>
        <v/>
      </c>
      <c r="M41" s="26">
        <f>K41-L41</f>
        <v/>
      </c>
      <c r="N41" s="26">
        <f>J41-M41</f>
        <v/>
      </c>
      <c r="P41" s="51">
        <f>T40</f>
        <v/>
      </c>
      <c r="Q41" s="49">
        <f>IF(P41&gt;$Q$2,$Q$2,(P41+P41*R41/12))</f>
        <v/>
      </c>
      <c r="R41" s="50">
        <f>IF(P41&gt;0,$R$2,0)</f>
        <v/>
      </c>
      <c r="S41" s="49">
        <f>P41*R41/12</f>
        <v/>
      </c>
      <c r="T41" s="52">
        <f>P41-(Q41-S41)</f>
        <v/>
      </c>
    </row>
    <row r="42">
      <c r="B42" s="39" t="n">
        <v>39</v>
      </c>
      <c r="C42" s="27" t="n">
        <v>45777</v>
      </c>
      <c r="D42" s="37" t="n">
        <v>45744</v>
      </c>
      <c r="E42" s="17">
        <f>E41-H41</f>
        <v/>
      </c>
      <c r="F42" s="11">
        <f>F41</f>
        <v/>
      </c>
      <c r="G42" s="11">
        <f>(_xlfn.DAYS($D42,$D41))*(E42*0.029/365)</f>
        <v/>
      </c>
      <c r="H42" s="18">
        <f>F42-G42</f>
        <v/>
      </c>
      <c r="I42" s="35">
        <f>E42-H42</f>
        <v/>
      </c>
      <c r="J42" s="45">
        <f>J41-M41</f>
        <v/>
      </c>
      <c r="K42" s="16">
        <f>K41</f>
        <v/>
      </c>
      <c r="L42" s="16">
        <f>(_xlfn.DAYS($D42,$D41))*(J42*0.0289/365)</f>
        <v/>
      </c>
      <c r="M42" s="26">
        <f>K42-L42</f>
        <v/>
      </c>
      <c r="N42" s="26">
        <f>J42-M42</f>
        <v/>
      </c>
      <c r="P42" s="51">
        <f>T41</f>
        <v/>
      </c>
      <c r="Q42" s="49">
        <f>IF(P42&gt;$Q$2,$Q$2,(P42+P42*R42/12))</f>
        <v/>
      </c>
      <c r="R42" s="50">
        <f>IF(P42&gt;0,$R$2,0)</f>
        <v/>
      </c>
      <c r="S42" s="49">
        <f>P42*R42/12</f>
        <v/>
      </c>
      <c r="T42" s="52">
        <f>P42-(Q42-S42)</f>
        <v/>
      </c>
    </row>
    <row r="43">
      <c r="B43" s="39" t="n">
        <v>40</v>
      </c>
      <c r="C43" s="27" t="n">
        <v>45808</v>
      </c>
      <c r="D43" s="37" t="n">
        <v>45775</v>
      </c>
      <c r="E43" s="17">
        <f>E42-H42</f>
        <v/>
      </c>
      <c r="F43" s="11">
        <f>F42</f>
        <v/>
      </c>
      <c r="G43" s="11">
        <f>(_xlfn.DAYS($D43,$D42))*(E43*0.029/365)</f>
        <v/>
      </c>
      <c r="H43" s="18">
        <f>F43-G43</f>
        <v/>
      </c>
      <c r="I43" s="35">
        <f>E43-H43</f>
        <v/>
      </c>
      <c r="J43" s="45">
        <f>J42-M42</f>
        <v/>
      </c>
      <c r="K43" s="16">
        <f>K42</f>
        <v/>
      </c>
      <c r="L43" s="16">
        <f>(_xlfn.DAYS($D43,$D42))*(J43*0.0289/365)</f>
        <v/>
      </c>
      <c r="M43" s="26">
        <f>K43-L43</f>
        <v/>
      </c>
      <c r="N43" s="26">
        <f>J43-M43</f>
        <v/>
      </c>
      <c r="P43" s="51">
        <f>T42</f>
        <v/>
      </c>
      <c r="Q43" s="49">
        <f>IF(P43&gt;$Q$2,$Q$2,(P43+P43*R43/12))</f>
        <v/>
      </c>
      <c r="R43" s="50">
        <f>IF(P43&gt;0,$R$2,0)</f>
        <v/>
      </c>
      <c r="S43" s="49">
        <f>P43*R43/12</f>
        <v/>
      </c>
      <c r="T43" s="52">
        <f>P43-(Q43-S43)</f>
        <v/>
      </c>
    </row>
    <row r="44">
      <c r="B44" s="39" t="n">
        <v>41</v>
      </c>
      <c r="C44" s="27" t="n">
        <v>45838</v>
      </c>
      <c r="D44" s="37" t="n">
        <v>45805</v>
      </c>
      <c r="E44" s="17">
        <f>E43-H43</f>
        <v/>
      </c>
      <c r="F44" s="11">
        <f>F43</f>
        <v/>
      </c>
      <c r="G44" s="11">
        <f>(_xlfn.DAYS($D44,$D43))*(E44*0.029/365)</f>
        <v/>
      </c>
      <c r="H44" s="18">
        <f>F44-G44</f>
        <v/>
      </c>
      <c r="I44" s="35">
        <f>E44-H44</f>
        <v/>
      </c>
      <c r="J44" s="45">
        <f>J43-M43</f>
        <v/>
      </c>
      <c r="K44" s="16">
        <f>K43</f>
        <v/>
      </c>
      <c r="L44" s="16">
        <f>(_xlfn.DAYS($D44,$D43))*(J44*0.0289/365)</f>
        <v/>
      </c>
      <c r="M44" s="26">
        <f>K44-L44</f>
        <v/>
      </c>
      <c r="N44" s="26">
        <f>J44-M44</f>
        <v/>
      </c>
      <c r="P44" s="51">
        <f>T43</f>
        <v/>
      </c>
      <c r="Q44" s="49">
        <f>IF(P44&gt;$Q$2,$Q$2,(P44+P44*R44/12))</f>
        <v/>
      </c>
      <c r="R44" s="50">
        <f>IF(P44&gt;0,$R$2,0)</f>
        <v/>
      </c>
      <c r="S44" s="49">
        <f>P44*R44/12</f>
        <v/>
      </c>
      <c r="T44" s="52">
        <f>P44-(Q44-S44)</f>
        <v/>
      </c>
    </row>
    <row r="45">
      <c r="B45" s="39" t="n">
        <v>42</v>
      </c>
      <c r="C45" s="27" t="n">
        <v>45869</v>
      </c>
      <c r="D45" s="37" t="n">
        <v>45836</v>
      </c>
      <c r="E45" s="17">
        <f>E44-H44</f>
        <v/>
      </c>
      <c r="F45" s="11">
        <f>F44</f>
        <v/>
      </c>
      <c r="G45" s="11">
        <f>(_xlfn.DAYS($D45,$D44))*(E45*0.029/365)</f>
        <v/>
      </c>
      <c r="H45" s="18">
        <f>F45-G45</f>
        <v/>
      </c>
      <c r="I45" s="35">
        <f>E45-H45</f>
        <v/>
      </c>
      <c r="J45" s="45">
        <f>J44-M44</f>
        <v/>
      </c>
      <c r="K45" s="16">
        <f>K44</f>
        <v/>
      </c>
      <c r="L45" s="16">
        <f>(_xlfn.DAYS($D45,$D44))*(J45*0.0289/365)</f>
        <v/>
      </c>
      <c r="M45" s="26">
        <f>K45-L45</f>
        <v/>
      </c>
      <c r="N45" s="26">
        <f>J45-M45</f>
        <v/>
      </c>
      <c r="P45" s="51">
        <f>T44</f>
        <v/>
      </c>
      <c r="Q45" s="49">
        <f>IF(P45&gt;$Q$2,$Q$2,(P45+P45*R45/12))</f>
        <v/>
      </c>
      <c r="R45" s="50">
        <f>IF(P45&gt;0,$R$2,0)</f>
        <v/>
      </c>
      <c r="S45" s="49">
        <f>P45*R45/12</f>
        <v/>
      </c>
      <c r="T45" s="52">
        <f>P45-(Q45-S45)</f>
        <v/>
      </c>
    </row>
    <row r="46">
      <c r="B46" s="39" t="n">
        <v>43</v>
      </c>
      <c r="C46" s="27" t="n">
        <v>45900</v>
      </c>
      <c r="D46" s="37" t="n">
        <v>45866</v>
      </c>
      <c r="E46" s="17">
        <f>E45-H45</f>
        <v/>
      </c>
      <c r="F46" s="11">
        <f>F45</f>
        <v/>
      </c>
      <c r="G46" s="11">
        <f>(_xlfn.DAYS($D46,$D45))*(E46*0.029/365)</f>
        <v/>
      </c>
      <c r="H46" s="18">
        <f>F46-G46</f>
        <v/>
      </c>
      <c r="I46" s="35">
        <f>E46-H46</f>
        <v/>
      </c>
      <c r="J46" s="45">
        <f>J45-M45</f>
        <v/>
      </c>
      <c r="K46" s="16">
        <f>K45</f>
        <v/>
      </c>
      <c r="L46" s="16">
        <f>(_xlfn.DAYS($D46,$D45))*(J46*0.0289/365)</f>
        <v/>
      </c>
      <c r="M46" s="26">
        <f>K46-L46</f>
        <v/>
      </c>
      <c r="N46" s="26">
        <f>J46-M46</f>
        <v/>
      </c>
      <c r="P46" s="51">
        <f>T45</f>
        <v/>
      </c>
      <c r="Q46" s="49">
        <f>IF(P46&gt;$Q$2,$Q$2,(P46+P46*R46/12))</f>
        <v/>
      </c>
      <c r="R46" s="50">
        <f>IF(P46&gt;0,$R$2,0)</f>
        <v/>
      </c>
      <c r="S46" s="49">
        <f>P46*R46/12</f>
        <v/>
      </c>
      <c r="T46" s="52">
        <f>P46-(Q46-S46)</f>
        <v/>
      </c>
    </row>
    <row r="47">
      <c r="B47" s="39" t="n">
        <v>44</v>
      </c>
      <c r="C47" s="27" t="n">
        <v>45930</v>
      </c>
      <c r="D47" s="37" t="n">
        <v>45897</v>
      </c>
      <c r="E47" s="17">
        <f>E46-H46</f>
        <v/>
      </c>
      <c r="F47" s="11">
        <f>F46</f>
        <v/>
      </c>
      <c r="G47" s="11">
        <f>(_xlfn.DAYS($D47,$D46))*(E47*0.029/365)</f>
        <v/>
      </c>
      <c r="H47" s="18">
        <f>F47-G47</f>
        <v/>
      </c>
      <c r="I47" s="35">
        <f>E47-H47</f>
        <v/>
      </c>
      <c r="J47" s="45">
        <f>J46-M46</f>
        <v/>
      </c>
      <c r="K47" s="16">
        <f>K46</f>
        <v/>
      </c>
      <c r="L47" s="16">
        <f>(_xlfn.DAYS($D47,$D46))*(J47*0.0289/365)</f>
        <v/>
      </c>
      <c r="M47" s="26">
        <f>K47-L47</f>
        <v/>
      </c>
      <c r="N47" s="26">
        <f>J47-M47</f>
        <v/>
      </c>
      <c r="P47" s="51">
        <f>T46</f>
        <v/>
      </c>
      <c r="Q47" s="49">
        <f>IF(P47&gt;$Q$2,$Q$2,(P47+P47*R47/12))</f>
        <v/>
      </c>
      <c r="R47" s="50">
        <f>IF(P47&gt;0,$R$2,0)</f>
        <v/>
      </c>
      <c r="S47" s="49">
        <f>P47*R47/12</f>
        <v/>
      </c>
      <c r="T47" s="52">
        <f>P47-(Q47-S47)</f>
        <v/>
      </c>
    </row>
    <row r="48">
      <c r="B48" s="39" t="n">
        <v>45</v>
      </c>
      <c r="C48" s="27" t="n">
        <v>45961</v>
      </c>
      <c r="D48" s="37" t="n">
        <v>45928</v>
      </c>
      <c r="E48" s="17">
        <f>E47-H47</f>
        <v/>
      </c>
      <c r="F48" s="11">
        <f>F47</f>
        <v/>
      </c>
      <c r="G48" s="11">
        <f>(_xlfn.DAYS($D48,$D47))*(E48*0.029/365)</f>
        <v/>
      </c>
      <c r="H48" s="18">
        <f>F48-G48</f>
        <v/>
      </c>
      <c r="I48" s="35">
        <f>E48-H48</f>
        <v/>
      </c>
      <c r="J48" s="45">
        <f>J47-M47</f>
        <v/>
      </c>
      <c r="K48" s="16">
        <f>K47</f>
        <v/>
      </c>
      <c r="L48" s="16">
        <f>(_xlfn.DAYS($D48,$D47))*(J48*0.0289/365)</f>
        <v/>
      </c>
      <c r="M48" s="26">
        <f>K48-L48</f>
        <v/>
      </c>
      <c r="N48" s="26">
        <f>J48-M48</f>
        <v/>
      </c>
      <c r="P48" s="51">
        <f>T47</f>
        <v/>
      </c>
      <c r="Q48" s="49">
        <f>IF(P48&gt;$Q$2,$Q$2,(P48+P48*R48/12))</f>
        <v/>
      </c>
      <c r="R48" s="50">
        <f>IF(P48&gt;0,$R$2,0)</f>
        <v/>
      </c>
      <c r="S48" s="49">
        <f>P48*R48/12</f>
        <v/>
      </c>
      <c r="T48" s="52">
        <f>P48-(Q48-S48)</f>
        <v/>
      </c>
    </row>
    <row r="49">
      <c r="B49" s="39" t="n">
        <v>46</v>
      </c>
      <c r="C49" s="27" t="n">
        <v>45991</v>
      </c>
      <c r="D49" s="37" t="n">
        <v>45958</v>
      </c>
      <c r="E49" s="17">
        <f>E48-H48</f>
        <v/>
      </c>
      <c r="F49" s="11">
        <f>F48</f>
        <v/>
      </c>
      <c r="G49" s="11">
        <f>(_xlfn.DAYS($D49,$D48))*(E49*0.029/365)</f>
        <v/>
      </c>
      <c r="H49" s="18">
        <f>F49-G49</f>
        <v/>
      </c>
      <c r="I49" s="35">
        <f>E49-H49</f>
        <v/>
      </c>
      <c r="J49" s="45">
        <f>J48-M48</f>
        <v/>
      </c>
      <c r="K49" s="16">
        <f>K48</f>
        <v/>
      </c>
      <c r="L49" s="16">
        <f>(_xlfn.DAYS($D49,$D48))*(J49*0.0289/365)</f>
        <v/>
      </c>
      <c r="M49" s="26">
        <f>K49-L49</f>
        <v/>
      </c>
      <c r="N49" s="26">
        <f>J49-M49</f>
        <v/>
      </c>
      <c r="P49" s="51">
        <f>T48</f>
        <v/>
      </c>
      <c r="Q49" s="49">
        <f>IF(P49&gt;$Q$2,$Q$2,(P49+P49*R49/12))</f>
        <v/>
      </c>
      <c r="R49" s="50">
        <f>IF(P49&gt;0,$R$2,0)</f>
        <v/>
      </c>
      <c r="S49" s="49">
        <f>P49*R49/12</f>
        <v/>
      </c>
      <c r="T49" s="52">
        <f>P49-(Q49-S49)</f>
        <v/>
      </c>
    </row>
    <row r="50">
      <c r="B50" s="39" t="n">
        <v>47</v>
      </c>
      <c r="C50" s="27" t="n">
        <v>46022</v>
      </c>
      <c r="D50" s="37" t="n">
        <v>45989</v>
      </c>
      <c r="E50" s="17">
        <f>E49-H49</f>
        <v/>
      </c>
      <c r="F50" s="11">
        <f>F49</f>
        <v/>
      </c>
      <c r="G50" s="11">
        <f>(_xlfn.DAYS($D50,$D49))*(E50*0.029/365)</f>
        <v/>
      </c>
      <c r="H50" s="18">
        <f>F50-G50</f>
        <v/>
      </c>
      <c r="I50" s="35">
        <f>E50-H50</f>
        <v/>
      </c>
      <c r="J50" s="45">
        <f>J49-M49</f>
        <v/>
      </c>
      <c r="K50" s="16">
        <f>K49</f>
        <v/>
      </c>
      <c r="L50" s="16">
        <f>(_xlfn.DAYS($D50,$D49))*(J50*0.0289/365)</f>
        <v/>
      </c>
      <c r="M50" s="26">
        <f>K50-L50</f>
        <v/>
      </c>
      <c r="N50" s="26">
        <f>J50-M50</f>
        <v/>
      </c>
      <c r="P50" s="51">
        <f>T49</f>
        <v/>
      </c>
      <c r="Q50" s="49">
        <f>IF(P50&gt;$Q$2,$Q$2,(P50+P50*R50/12))</f>
        <v/>
      </c>
      <c r="R50" s="50">
        <f>IF(P50&gt;0,$R$2,0)</f>
        <v/>
      </c>
      <c r="S50" s="49">
        <f>P50*R50/12</f>
        <v/>
      </c>
      <c r="T50" s="52">
        <f>P50-(Q50-S50)</f>
        <v/>
      </c>
    </row>
    <row r="51">
      <c r="B51" s="39" t="n">
        <v>48</v>
      </c>
      <c r="C51" s="27" t="n">
        <v>46053</v>
      </c>
      <c r="D51" s="37" t="n">
        <v>46019</v>
      </c>
      <c r="E51" s="17">
        <f>E50-H50</f>
        <v/>
      </c>
      <c r="F51" s="11">
        <f>F50</f>
        <v/>
      </c>
      <c r="G51" s="11">
        <f>(_xlfn.DAYS($D51,$D50))*(E51*0.029/365)</f>
        <v/>
      </c>
      <c r="H51" s="18">
        <f>F51-G51</f>
        <v/>
      </c>
      <c r="I51" s="35">
        <f>E51-H51</f>
        <v/>
      </c>
      <c r="J51" s="45">
        <f>J50-M50</f>
        <v/>
      </c>
      <c r="K51" s="16">
        <f>K50</f>
        <v/>
      </c>
      <c r="L51" s="16">
        <f>(_xlfn.DAYS($D51,$D50))*(J51*0.0289/365)</f>
        <v/>
      </c>
      <c r="M51" s="26">
        <f>K51-L51</f>
        <v/>
      </c>
      <c r="N51" s="26">
        <f>J51-M51</f>
        <v/>
      </c>
      <c r="P51" s="51">
        <f>T50</f>
        <v/>
      </c>
      <c r="Q51" s="49">
        <f>IF(P51&gt;$Q$2,$Q$2,(P51+P51*R51/12))</f>
        <v/>
      </c>
      <c r="R51" s="50">
        <f>IF(P51&gt;0,$R$2,0)</f>
        <v/>
      </c>
      <c r="S51" s="49">
        <f>P51*R51/12</f>
        <v/>
      </c>
      <c r="T51" s="52">
        <f>P51-(Q51-S51)</f>
        <v/>
      </c>
    </row>
    <row r="52">
      <c r="B52" s="39" t="n">
        <v>49</v>
      </c>
      <c r="C52" s="27" t="n">
        <v>46081</v>
      </c>
      <c r="D52" s="37" t="n">
        <v>46050</v>
      </c>
      <c r="E52" s="17">
        <f>E51-H51</f>
        <v/>
      </c>
      <c r="F52" s="11">
        <f>F51</f>
        <v/>
      </c>
      <c r="G52" s="11">
        <f>(_xlfn.DAYS($D52,$D51))*(E52*0.029/365)</f>
        <v/>
      </c>
      <c r="H52" s="18">
        <f>F52-G52</f>
        <v/>
      </c>
      <c r="I52" s="35">
        <f>E52-H52</f>
        <v/>
      </c>
      <c r="J52" s="45">
        <f>J51-M51</f>
        <v/>
      </c>
      <c r="K52" s="16">
        <f>K51</f>
        <v/>
      </c>
      <c r="L52" s="16">
        <f>(_xlfn.DAYS($D52,$D51))*(J52*0.0289/365)</f>
        <v/>
      </c>
      <c r="M52" s="26">
        <f>K52-L52</f>
        <v/>
      </c>
      <c r="N52" s="26">
        <f>J52-M52</f>
        <v/>
      </c>
      <c r="P52" s="51">
        <f>T51</f>
        <v/>
      </c>
      <c r="Q52" s="49">
        <f>IF(P52&gt;$Q$2,$Q$2,(P52+P52*R52/12))</f>
        <v/>
      </c>
      <c r="R52" s="50">
        <f>IF(P52&gt;0,$R$2,0)</f>
        <v/>
      </c>
      <c r="S52" s="49">
        <f>P52*R52/12</f>
        <v/>
      </c>
      <c r="T52" s="52">
        <f>P52-(Q52-S52)</f>
        <v/>
      </c>
    </row>
    <row r="53">
      <c r="B53" s="39" t="n">
        <v>50</v>
      </c>
      <c r="C53" s="27" t="n">
        <v>46112</v>
      </c>
      <c r="D53" s="37" t="n">
        <v>46081</v>
      </c>
      <c r="E53" s="17">
        <f>E52-H52</f>
        <v/>
      </c>
      <c r="F53" s="11">
        <f>F52</f>
        <v/>
      </c>
      <c r="G53" s="11">
        <f>(_xlfn.DAYS($D53,$D52))*(E53*0.029/365)</f>
        <v/>
      </c>
      <c r="H53" s="18">
        <f>F53-G53</f>
        <v/>
      </c>
      <c r="I53" s="35">
        <f>E53-H53</f>
        <v/>
      </c>
      <c r="J53" s="45">
        <f>J52-M52</f>
        <v/>
      </c>
      <c r="K53" s="16">
        <f>K52</f>
        <v/>
      </c>
      <c r="L53" s="16">
        <f>(_xlfn.DAYS($D53,$D52))*(J53*0.0289/365)</f>
        <v/>
      </c>
      <c r="M53" s="26">
        <f>K53-L53</f>
        <v/>
      </c>
      <c r="N53" s="26">
        <f>J53-M53</f>
        <v/>
      </c>
      <c r="P53" s="51">
        <f>T52</f>
        <v/>
      </c>
      <c r="Q53" s="49">
        <f>IF(P53&gt;$Q$2,$Q$2,(P53+P53*R53/12))</f>
        <v/>
      </c>
      <c r="R53" s="50">
        <f>IF(P53&gt;0,$R$2,0)</f>
        <v/>
      </c>
      <c r="S53" s="49">
        <f>P53*R53/12</f>
        <v/>
      </c>
      <c r="T53" s="52">
        <f>P53-(Q53-S53)</f>
        <v/>
      </c>
    </row>
    <row r="54">
      <c r="B54" s="39" t="n">
        <v>51</v>
      </c>
      <c r="C54" s="27" t="n">
        <v>46142</v>
      </c>
      <c r="D54" s="37" t="n">
        <v>46109</v>
      </c>
      <c r="E54" s="17">
        <f>E53-H53</f>
        <v/>
      </c>
      <c r="F54" s="11">
        <f>F53</f>
        <v/>
      </c>
      <c r="G54" s="11">
        <f>(_xlfn.DAYS($D54,$D53))*(E54*0.029/365)</f>
        <v/>
      </c>
      <c r="H54" s="18">
        <f>F54-G54</f>
        <v/>
      </c>
      <c r="I54" s="35">
        <f>E54-H54</f>
        <v/>
      </c>
      <c r="J54" s="45">
        <f>J53-M53</f>
        <v/>
      </c>
      <c r="K54" s="16">
        <f>K53</f>
        <v/>
      </c>
      <c r="L54" s="16">
        <f>(_xlfn.DAYS($D54,$D53))*(J54*0.0289/365)</f>
        <v/>
      </c>
      <c r="M54" s="26">
        <f>K54-L54</f>
        <v/>
      </c>
      <c r="N54" s="26">
        <f>J54-M54</f>
        <v/>
      </c>
      <c r="P54" s="51">
        <f>T53</f>
        <v/>
      </c>
      <c r="Q54" s="49">
        <f>IF(P54&gt;$Q$2,$Q$2,(P54+P54*R54/12))</f>
        <v/>
      </c>
      <c r="R54" s="50">
        <f>IF(P54&gt;0,$R$2,0)</f>
        <v/>
      </c>
      <c r="S54" s="49">
        <f>P54*R54/12</f>
        <v/>
      </c>
      <c r="T54" s="52">
        <f>P54-(Q54-S54)</f>
        <v/>
      </c>
    </row>
    <row r="55">
      <c r="B55" s="39" t="n">
        <v>52</v>
      </c>
      <c r="C55" s="27" t="n">
        <v>46173</v>
      </c>
      <c r="D55" s="37" t="n">
        <v>46140</v>
      </c>
      <c r="E55" s="17">
        <f>E54-H54</f>
        <v/>
      </c>
      <c r="F55" s="11">
        <f>F54</f>
        <v/>
      </c>
      <c r="G55" s="11">
        <f>(_xlfn.DAYS($D55,$D54))*(E55*0.029/365)</f>
        <v/>
      </c>
      <c r="H55" s="18">
        <f>F55-G55</f>
        <v/>
      </c>
      <c r="I55" s="35">
        <f>E55-H55</f>
        <v/>
      </c>
      <c r="J55" s="45">
        <f>J54-M54</f>
        <v/>
      </c>
      <c r="K55" s="16">
        <f>K54</f>
        <v/>
      </c>
      <c r="L55" s="16">
        <f>(_xlfn.DAYS($D55,$D54))*(J55*0.0289/365)</f>
        <v/>
      </c>
      <c r="M55" s="26">
        <f>K55-L55</f>
        <v/>
      </c>
      <c r="N55" s="26">
        <f>J55-M55</f>
        <v/>
      </c>
      <c r="P55" s="51">
        <f>T54</f>
        <v/>
      </c>
      <c r="Q55" s="49">
        <f>IF(P55&gt;$Q$2,$Q$2,(P55+P55*R55/12))</f>
        <v/>
      </c>
      <c r="R55" s="50">
        <f>IF(P55&gt;0,$R$2,0)</f>
        <v/>
      </c>
      <c r="S55" s="49">
        <f>P55*R55/12</f>
        <v/>
      </c>
      <c r="T55" s="52">
        <f>P55-(Q55-S55)</f>
        <v/>
      </c>
    </row>
    <row r="56">
      <c r="B56" s="39" t="n">
        <v>53</v>
      </c>
      <c r="C56" s="27" t="n">
        <v>46203</v>
      </c>
      <c r="D56" s="37" t="n">
        <v>46170</v>
      </c>
      <c r="E56" s="17">
        <f>E55-H55</f>
        <v/>
      </c>
      <c r="F56" s="11">
        <f>F55</f>
        <v/>
      </c>
      <c r="G56" s="11">
        <f>(_xlfn.DAYS($D56,$D55))*(E56*0.029/365)</f>
        <v/>
      </c>
      <c r="H56" s="18">
        <f>F56-G56</f>
        <v/>
      </c>
      <c r="I56" s="35">
        <f>E56-H56</f>
        <v/>
      </c>
      <c r="J56" s="45">
        <f>J55-M55</f>
        <v/>
      </c>
      <c r="K56" s="16">
        <f>K55</f>
        <v/>
      </c>
      <c r="L56" s="16">
        <f>(_xlfn.DAYS($D56,$D55))*(J56*0.0289/365)</f>
        <v/>
      </c>
      <c r="M56" s="26">
        <f>K56-L56</f>
        <v/>
      </c>
      <c r="N56" s="26">
        <f>J56-M56</f>
        <v/>
      </c>
      <c r="P56" s="51">
        <f>T55</f>
        <v/>
      </c>
      <c r="Q56" s="49">
        <f>IF(P56&gt;$Q$2,$Q$2,(P56+P56*R56/12))</f>
        <v/>
      </c>
      <c r="R56" s="50">
        <f>IF(P56&gt;0,$R$2,0)</f>
        <v/>
      </c>
      <c r="S56" s="49">
        <f>P56*R56/12</f>
        <v/>
      </c>
      <c r="T56" s="52">
        <f>P56-(Q56-S56)</f>
        <v/>
      </c>
    </row>
    <row r="57">
      <c r="B57" s="39" t="n">
        <v>54</v>
      </c>
      <c r="C57" s="27" t="n">
        <v>46234</v>
      </c>
      <c r="D57" s="37" t="n">
        <v>46201</v>
      </c>
      <c r="E57" s="17">
        <f>E56-H56</f>
        <v/>
      </c>
      <c r="F57" s="11">
        <f>F56</f>
        <v/>
      </c>
      <c r="G57" s="11">
        <f>(_xlfn.DAYS($D57,$D56))*(E57*0.029/365)</f>
        <v/>
      </c>
      <c r="H57" s="18">
        <f>F57-G57</f>
        <v/>
      </c>
      <c r="I57" s="35">
        <f>E57-H57</f>
        <v/>
      </c>
      <c r="J57" s="45">
        <f>J56-M56</f>
        <v/>
      </c>
      <c r="K57" s="16">
        <f>K56</f>
        <v/>
      </c>
      <c r="L57" s="16">
        <f>(_xlfn.DAYS($D57,$D56))*(J57*0.0289/365)</f>
        <v/>
      </c>
      <c r="M57" s="26">
        <f>K57-L57</f>
        <v/>
      </c>
      <c r="N57" s="26">
        <f>J57-M57</f>
        <v/>
      </c>
      <c r="P57" s="51">
        <f>T56</f>
        <v/>
      </c>
      <c r="Q57" s="49">
        <f>IF(P57&gt;$Q$2,$Q$2,(P57+P57*R57/12))</f>
        <v/>
      </c>
      <c r="R57" s="50">
        <f>IF(P57&gt;0,$R$2,0)</f>
        <v/>
      </c>
      <c r="S57" s="49">
        <f>P57*R57/12</f>
        <v/>
      </c>
      <c r="T57" s="52">
        <f>P57-(Q57-S57)</f>
        <v/>
      </c>
    </row>
    <row r="58">
      <c r="B58" s="39" t="n">
        <v>55</v>
      </c>
      <c r="C58" s="27" t="n">
        <v>46265</v>
      </c>
      <c r="D58" s="37" t="n">
        <v>46231</v>
      </c>
      <c r="E58" s="17">
        <f>E57-H57</f>
        <v/>
      </c>
      <c r="F58" s="11">
        <f>F57</f>
        <v/>
      </c>
      <c r="G58" s="11">
        <f>(_xlfn.DAYS($D58,$D57))*(E58*0.029/365)</f>
        <v/>
      </c>
      <c r="H58" s="18">
        <f>F58-G58</f>
        <v/>
      </c>
      <c r="I58" s="35">
        <f>E58-H58</f>
        <v/>
      </c>
      <c r="J58" s="45">
        <f>J57-M57</f>
        <v/>
      </c>
      <c r="K58" s="16">
        <f>K57</f>
        <v/>
      </c>
      <c r="L58" s="16">
        <f>(_xlfn.DAYS($D58,$D57))*(J58*0.0289/365)</f>
        <v/>
      </c>
      <c r="M58" s="26">
        <f>K58-L58</f>
        <v/>
      </c>
      <c r="N58" s="26">
        <f>J58-M58</f>
        <v/>
      </c>
      <c r="P58" s="51">
        <f>T57</f>
        <v/>
      </c>
      <c r="Q58" s="49">
        <f>IF(P58&gt;$Q$2,$Q$2,(P58+P58*R58/12))</f>
        <v/>
      </c>
      <c r="R58" s="50">
        <f>IF(P58&gt;0,$R$2,0)</f>
        <v/>
      </c>
      <c r="S58" s="49">
        <f>P58*R58/12</f>
        <v/>
      </c>
      <c r="T58" s="52">
        <f>P58-(Q58-S58)</f>
        <v/>
      </c>
    </row>
    <row r="59">
      <c r="B59" s="39" t="n">
        <v>56</v>
      </c>
      <c r="C59" s="27" t="n">
        <v>46295</v>
      </c>
      <c r="D59" s="37" t="n">
        <v>46262</v>
      </c>
      <c r="E59" s="17">
        <f>E58-H58</f>
        <v/>
      </c>
      <c r="F59" s="11">
        <f>F58</f>
        <v/>
      </c>
      <c r="G59" s="11">
        <f>(_xlfn.DAYS($D59,$D58))*(E59*0.029/365)</f>
        <v/>
      </c>
      <c r="H59" s="18">
        <f>F59-G59</f>
        <v/>
      </c>
      <c r="I59" s="35">
        <f>E59-H59</f>
        <v/>
      </c>
      <c r="J59" s="45">
        <f>J58-M58</f>
        <v/>
      </c>
      <c r="K59" s="16">
        <f>K58</f>
        <v/>
      </c>
      <c r="L59" s="16">
        <f>(_xlfn.DAYS($D59,$D58))*(J59*0.0289/365)</f>
        <v/>
      </c>
      <c r="M59" s="26">
        <f>K59-L59</f>
        <v/>
      </c>
      <c r="N59" s="26">
        <f>J59-M59</f>
        <v/>
      </c>
      <c r="P59" s="51">
        <f>T58</f>
        <v/>
      </c>
      <c r="Q59" s="49">
        <f>IF(P59&gt;$Q$2,$Q$2,(P59+P59*R59/12))</f>
        <v/>
      </c>
      <c r="R59" s="50">
        <f>IF(P59&gt;0,$R$2,0)</f>
        <v/>
      </c>
      <c r="S59" s="49">
        <f>P59*R59/12</f>
        <v/>
      </c>
      <c r="T59" s="52">
        <f>P59-(Q59-S59)</f>
        <v/>
      </c>
    </row>
    <row r="60">
      <c r="B60" s="39" t="n">
        <v>57</v>
      </c>
      <c r="C60" s="27" t="n">
        <v>46326</v>
      </c>
      <c r="D60" s="37" t="n">
        <v>46293</v>
      </c>
      <c r="E60" s="17">
        <f>E59-H59</f>
        <v/>
      </c>
      <c r="F60" s="11">
        <f>F59</f>
        <v/>
      </c>
      <c r="G60" s="11">
        <f>(_xlfn.DAYS($D60,$D59))*(E60*0.029/365)</f>
        <v/>
      </c>
      <c r="H60" s="18">
        <f>F60-G60</f>
        <v/>
      </c>
      <c r="I60" s="35">
        <f>E60-H60</f>
        <v/>
      </c>
      <c r="J60" s="45">
        <f>J59-M59</f>
        <v/>
      </c>
      <c r="K60" s="16">
        <f>K59</f>
        <v/>
      </c>
      <c r="L60" s="16">
        <f>(_xlfn.DAYS($D60,$D59))*(J60*0.0289/365)</f>
        <v/>
      </c>
      <c r="M60" s="26">
        <f>K60-L60</f>
        <v/>
      </c>
      <c r="N60" s="26">
        <f>J60-M60</f>
        <v/>
      </c>
      <c r="P60" s="51">
        <f>T59</f>
        <v/>
      </c>
      <c r="Q60" s="49">
        <f>IF(P60&gt;$Q$2,$Q$2,(P60+P60*R60/12))</f>
        <v/>
      </c>
      <c r="R60" s="50">
        <f>IF(P60&gt;0,$R$2,0)</f>
        <v/>
      </c>
      <c r="S60" s="49">
        <f>P60*R60/12</f>
        <v/>
      </c>
      <c r="T60" s="52">
        <f>P60-(Q60-S60)</f>
        <v/>
      </c>
    </row>
    <row r="61">
      <c r="B61" s="39" t="n">
        <v>58</v>
      </c>
      <c r="C61" s="27" t="n">
        <v>46356</v>
      </c>
      <c r="D61" s="37" t="n">
        <v>46323</v>
      </c>
      <c r="E61" s="17">
        <f>E60-H60</f>
        <v/>
      </c>
      <c r="F61" s="11">
        <f>F60</f>
        <v/>
      </c>
      <c r="G61" s="11">
        <f>(_xlfn.DAYS($D61,$D60))*(E61*0.029/365)</f>
        <v/>
      </c>
      <c r="H61" s="18">
        <f>F61-G61</f>
        <v/>
      </c>
      <c r="I61" s="35">
        <f>E61-H61</f>
        <v/>
      </c>
      <c r="J61" s="46">
        <f>J60-M60</f>
        <v/>
      </c>
      <c r="K61" s="3">
        <f>K60</f>
        <v/>
      </c>
      <c r="L61" s="3">
        <f>(_xlfn.DAYS($D61,$D60))*(J61*0.0289/365)</f>
        <v/>
      </c>
      <c r="M61" s="4">
        <f>K61-L61</f>
        <v/>
      </c>
      <c r="N61" s="26">
        <f>J61-M61</f>
        <v/>
      </c>
      <c r="P61" s="51">
        <f>T60</f>
        <v/>
      </c>
      <c r="Q61" s="49">
        <f>IF(P61&gt;$Q$2,$Q$2,(P61+P61*R61/12))</f>
        <v/>
      </c>
      <c r="R61" s="50">
        <f>IF(P61&gt;0,$R$2,0)</f>
        <v/>
      </c>
      <c r="S61" s="49">
        <f>P61*R61/12</f>
        <v/>
      </c>
      <c r="T61" s="52">
        <f>P61-(Q61-S61)</f>
        <v/>
      </c>
    </row>
    <row r="62">
      <c r="B62" s="39" t="n">
        <v>59</v>
      </c>
      <c r="C62" s="27" t="n">
        <v>46387</v>
      </c>
      <c r="D62" s="37" t="n">
        <v>46354</v>
      </c>
      <c r="E62" s="17">
        <f>E61-H61</f>
        <v/>
      </c>
      <c r="F62" s="11">
        <f>F61</f>
        <v/>
      </c>
      <c r="G62" s="11">
        <f>(_xlfn.DAYS($D62,$D61))*(E62*0.029/365)</f>
        <v/>
      </c>
      <c r="H62" s="18">
        <f>F62-G62</f>
        <v/>
      </c>
      <c r="I62" s="35">
        <f>E62-H62</f>
        <v/>
      </c>
      <c r="J62" s="46">
        <f>J61-M61</f>
        <v/>
      </c>
      <c r="K62" s="3">
        <f>K61</f>
        <v/>
      </c>
      <c r="L62" s="3">
        <f>(_xlfn.DAYS($D62,$D61))*(J62*0.0289/365)</f>
        <v/>
      </c>
      <c r="M62" s="4">
        <f>K62-L62</f>
        <v/>
      </c>
      <c r="N62" s="26">
        <f>J62-M62</f>
        <v/>
      </c>
      <c r="P62" s="51">
        <f>T61</f>
        <v/>
      </c>
      <c r="Q62" s="49">
        <f>IF(P62&gt;$Q$2,$Q$2,(P62+P62*R62/12))</f>
        <v/>
      </c>
      <c r="R62" s="50">
        <f>IF(P62&gt;0,$R$2,0)</f>
        <v/>
      </c>
      <c r="S62" s="49">
        <f>P62*R62/12</f>
        <v/>
      </c>
      <c r="T62" s="52">
        <f>P62-(Q62-S62)</f>
        <v/>
      </c>
    </row>
    <row r="63">
      <c r="B63" s="39" t="n">
        <v>60</v>
      </c>
      <c r="C63" s="27" t="n">
        <v>46418</v>
      </c>
      <c r="D63" s="37" t="n">
        <v>46384</v>
      </c>
      <c r="E63" s="17">
        <f>E62-H62</f>
        <v/>
      </c>
      <c r="F63" s="11">
        <f>F62</f>
        <v/>
      </c>
      <c r="G63" s="11">
        <f>(_xlfn.DAYS($D63,$D62))*(E63*0.029/365)</f>
        <v/>
      </c>
      <c r="H63" s="18">
        <f>F63-G63</f>
        <v/>
      </c>
      <c r="I63" s="35">
        <f>E63-H63</f>
        <v/>
      </c>
      <c r="J63" s="46">
        <f>J62-M62</f>
        <v/>
      </c>
      <c r="K63" s="3">
        <f>K62</f>
        <v/>
      </c>
      <c r="L63" s="3">
        <f>(_xlfn.DAYS($D63,$D62))*(J63*0.0289/365)</f>
        <v/>
      </c>
      <c r="M63" s="4">
        <f>K63-L63</f>
        <v/>
      </c>
      <c r="N63" s="26">
        <f>J63-M63</f>
        <v/>
      </c>
      <c r="P63" s="51">
        <f>T62</f>
        <v/>
      </c>
      <c r="Q63" s="49">
        <f>IF(P63&gt;$Q$2,$Q$2,(P63+P63*R63/12))</f>
        <v/>
      </c>
      <c r="R63" s="50">
        <f>IF(P63&gt;0,$R$2,0)</f>
        <v/>
      </c>
      <c r="S63" s="49">
        <f>P63*R63/12</f>
        <v/>
      </c>
      <c r="T63" s="52">
        <f>P63-(Q63-S63)</f>
        <v/>
      </c>
    </row>
    <row r="64">
      <c r="B64" s="39" t="n">
        <v>61</v>
      </c>
      <c r="C64" s="27" t="n">
        <v>46446</v>
      </c>
      <c r="D64" s="37" t="n">
        <v>46415</v>
      </c>
      <c r="E64" s="17">
        <f>E63-H63</f>
        <v/>
      </c>
      <c r="F64" s="11">
        <f>F63</f>
        <v/>
      </c>
      <c r="G64" s="11">
        <f>(_xlfn.DAYS($D64,$D63))*(E64*0.029/365)</f>
        <v/>
      </c>
      <c r="H64" s="18">
        <f>F64-G64</f>
        <v/>
      </c>
      <c r="I64" s="35">
        <f>E64-H64</f>
        <v/>
      </c>
      <c r="J64" s="46">
        <f>J63-M63</f>
        <v/>
      </c>
      <c r="K64" s="3">
        <f>K63</f>
        <v/>
      </c>
      <c r="L64" s="3">
        <f>(_xlfn.DAYS($D64,$D63))*(J64*0.0289/365)</f>
        <v/>
      </c>
      <c r="M64" s="4">
        <f>K64-L64</f>
        <v/>
      </c>
      <c r="N64" s="26">
        <f>J64-M64</f>
        <v/>
      </c>
      <c r="P64" s="51">
        <f>T63</f>
        <v/>
      </c>
      <c r="Q64" s="49">
        <f>IF(P64&gt;$Q$2,$Q$2,(P64+P64*R64/12))</f>
        <v/>
      </c>
      <c r="R64" s="50">
        <f>IF(P64&gt;0,$R$2,0)</f>
        <v/>
      </c>
      <c r="S64" s="49">
        <f>P64*R64/12</f>
        <v/>
      </c>
      <c r="T64" s="52">
        <f>P64-(Q64-S64)</f>
        <v/>
      </c>
    </row>
    <row r="65">
      <c r="B65" s="39" t="n">
        <v>62</v>
      </c>
      <c r="C65" s="27" t="n">
        <v>46477</v>
      </c>
      <c r="D65" s="37" t="n">
        <v>46446</v>
      </c>
      <c r="E65" s="17">
        <f>E64-H64</f>
        <v/>
      </c>
      <c r="F65" s="11">
        <f>F64</f>
        <v/>
      </c>
      <c r="G65" s="11">
        <f>(_xlfn.DAYS($D65,$D64))*(E65*0.029/365)</f>
        <v/>
      </c>
      <c r="H65" s="18">
        <f>F65-G65</f>
        <v/>
      </c>
      <c r="I65" s="35">
        <f>E65-H65</f>
        <v/>
      </c>
      <c r="J65" s="46">
        <f>J64-M64</f>
        <v/>
      </c>
      <c r="K65" s="3">
        <f>K64</f>
        <v/>
      </c>
      <c r="L65" s="3">
        <f>(_xlfn.DAYS($D65,$D64))*(J65*0.0289/365)</f>
        <v/>
      </c>
      <c r="M65" s="4">
        <f>K65-L65</f>
        <v/>
      </c>
      <c r="N65" s="26">
        <f>J65-M65</f>
        <v/>
      </c>
      <c r="P65" s="51">
        <f>T64</f>
        <v/>
      </c>
      <c r="Q65" s="49">
        <f>IF(P65&gt;$Q$2,$Q$2,(P65+P65*R65/12))</f>
        <v/>
      </c>
      <c r="R65" s="50">
        <f>IF(P65&gt;0,$R$2,0)</f>
        <v/>
      </c>
      <c r="S65" s="49">
        <f>P65*R65/12</f>
        <v/>
      </c>
      <c r="T65" s="52">
        <f>P65-(Q65-S65)</f>
        <v/>
      </c>
    </row>
    <row r="66">
      <c r="B66" s="39" t="n">
        <v>63</v>
      </c>
      <c r="C66" s="27" t="n">
        <v>46507</v>
      </c>
      <c r="D66" s="37" t="n">
        <v>46474</v>
      </c>
      <c r="E66" s="17">
        <f>E65-H65</f>
        <v/>
      </c>
      <c r="F66" s="11">
        <f>F65</f>
        <v/>
      </c>
      <c r="G66" s="11">
        <f>(_xlfn.DAYS($D66,$D65))*(E66*0.029/365)</f>
        <v/>
      </c>
      <c r="H66" s="18">
        <f>F66-G66</f>
        <v/>
      </c>
      <c r="I66" s="35">
        <f>E66-H66</f>
        <v/>
      </c>
      <c r="J66" s="46">
        <f>J65-M65</f>
        <v/>
      </c>
      <c r="K66" s="3">
        <f>K65</f>
        <v/>
      </c>
      <c r="L66" s="3">
        <f>(_xlfn.DAYS($D66,$D65))*(J66*0.0289/365)</f>
        <v/>
      </c>
      <c r="M66" s="4">
        <f>K66-L66</f>
        <v/>
      </c>
      <c r="N66" s="26">
        <f>J66-M66</f>
        <v/>
      </c>
      <c r="P66" s="51">
        <f>T65</f>
        <v/>
      </c>
      <c r="Q66" s="49">
        <f>IF(P66&gt;$Q$2,$Q$2,(P66+P66*R66/12))</f>
        <v/>
      </c>
      <c r="R66" s="50">
        <f>IF(P66&gt;0,$R$2,0)</f>
        <v/>
      </c>
      <c r="S66" s="49">
        <f>P66*R66/12</f>
        <v/>
      </c>
      <c r="T66" s="52">
        <f>P66-(Q66-S66)</f>
        <v/>
      </c>
    </row>
    <row r="67">
      <c r="B67" s="39" t="n">
        <v>64</v>
      </c>
      <c r="C67" s="27" t="n">
        <v>46538</v>
      </c>
      <c r="D67" s="37" t="n">
        <v>46505</v>
      </c>
      <c r="E67" s="17">
        <f>E66-H66</f>
        <v/>
      </c>
      <c r="F67" s="11">
        <f>F66</f>
        <v/>
      </c>
      <c r="G67" s="11">
        <f>(_xlfn.DAYS($D67,$D66))*(E67*0.029/365)</f>
        <v/>
      </c>
      <c r="H67" s="18">
        <f>F67-G67</f>
        <v/>
      </c>
      <c r="I67" s="35">
        <f>E67-H67</f>
        <v/>
      </c>
      <c r="J67" s="46">
        <f>J66-M66</f>
        <v/>
      </c>
      <c r="K67" s="3">
        <f>K66</f>
        <v/>
      </c>
      <c r="L67" s="3">
        <f>(_xlfn.DAYS($D67,$D66))*(J67*0.0289/365)</f>
        <v/>
      </c>
      <c r="M67" s="4">
        <f>K67-L67</f>
        <v/>
      </c>
      <c r="N67" s="26">
        <f>J67-M67</f>
        <v/>
      </c>
      <c r="P67" s="51">
        <f>T66</f>
        <v/>
      </c>
      <c r="Q67" s="49">
        <f>IF(P67&gt;$Q$2,$Q$2,(P67+P67*R67/12))</f>
        <v/>
      </c>
      <c r="R67" s="50">
        <f>IF(P67&gt;0,$R$2,0)</f>
        <v/>
      </c>
      <c r="S67" s="49">
        <f>P67*R67/12</f>
        <v/>
      </c>
      <c r="T67" s="52">
        <f>P67-(Q67-S67)</f>
        <v/>
      </c>
    </row>
    <row r="68">
      <c r="B68" s="39" t="n">
        <v>65</v>
      </c>
      <c r="C68" s="27" t="n">
        <v>46568</v>
      </c>
      <c r="D68" s="37" t="n">
        <v>46535</v>
      </c>
      <c r="E68" s="17">
        <f>E67-H67</f>
        <v/>
      </c>
      <c r="F68" s="11">
        <f>F67</f>
        <v/>
      </c>
      <c r="G68" s="11">
        <f>(_xlfn.DAYS($D68,$D67))*(E68*0.029/365)</f>
        <v/>
      </c>
      <c r="H68" s="18">
        <f>F68-G68</f>
        <v/>
      </c>
      <c r="I68" s="35">
        <f>E68-H68</f>
        <v/>
      </c>
      <c r="J68" s="46">
        <f>J67-M67</f>
        <v/>
      </c>
      <c r="K68" s="3">
        <f>K67</f>
        <v/>
      </c>
      <c r="L68" s="3">
        <f>(_xlfn.DAYS($D68,$D67))*(J68*0.0289/365)</f>
        <v/>
      </c>
      <c r="M68" s="4">
        <f>K68-L68</f>
        <v/>
      </c>
      <c r="N68" s="26">
        <f>J68-M68</f>
        <v/>
      </c>
      <c r="P68" s="51">
        <f>T67</f>
        <v/>
      </c>
      <c r="Q68" s="49">
        <f>IF(P68&gt;$Q$2,$Q$2,(P68+P68*R68/12))</f>
        <v/>
      </c>
      <c r="R68" s="50">
        <f>IF(P68&gt;0,$R$2,0)</f>
        <v/>
      </c>
      <c r="S68" s="49">
        <f>P68*R68/12</f>
        <v/>
      </c>
      <c r="T68" s="52">
        <f>P68-(Q68-S68)</f>
        <v/>
      </c>
    </row>
    <row r="69">
      <c r="B69" s="31" t="n">
        <v>66</v>
      </c>
      <c r="C69" s="27" t="n">
        <v>46599</v>
      </c>
      <c r="D69" s="37" t="n">
        <v>46566</v>
      </c>
      <c r="E69" s="19">
        <f>E68-H68</f>
        <v/>
      </c>
      <c r="F69" s="3">
        <f>F68</f>
        <v/>
      </c>
      <c r="G69" s="11">
        <f>(_xlfn.DAYS($D69,$D68))*(E69*0.029/365)</f>
        <v/>
      </c>
      <c r="H69" s="4">
        <f>F69-G69</f>
        <v/>
      </c>
      <c r="I69" s="35">
        <f>E69-H69</f>
        <v/>
      </c>
      <c r="J69" s="46">
        <f>J68-M68</f>
        <v/>
      </c>
      <c r="K69" s="3">
        <f>K68</f>
        <v/>
      </c>
      <c r="L69" s="3">
        <f>(_xlfn.DAYS($D69,$D68))*(J69*0.0289/365)</f>
        <v/>
      </c>
      <c r="M69" s="4">
        <f>K69-L69</f>
        <v/>
      </c>
      <c r="N69" s="26">
        <f>J69-M69</f>
        <v/>
      </c>
      <c r="P69" s="51">
        <f>T68</f>
        <v/>
      </c>
      <c r="Q69" s="49">
        <f>IF(P69&gt;$Q$2,$Q$2,(P69+P69*R69/12))</f>
        <v/>
      </c>
      <c r="R69" s="50">
        <f>IF(P69&gt;0,$R$2,0)</f>
        <v/>
      </c>
      <c r="S69" s="49">
        <f>P69*R69/12</f>
        <v/>
      </c>
      <c r="T69" s="52">
        <f>P69-(Q69-S69)</f>
        <v/>
      </c>
    </row>
    <row r="70">
      <c r="B70" s="31" t="n">
        <v>67</v>
      </c>
      <c r="C70" s="27" t="n">
        <v>46630</v>
      </c>
      <c r="D70" s="37" t="n">
        <v>46596</v>
      </c>
      <c r="E70" s="19">
        <f>E69-H69</f>
        <v/>
      </c>
      <c r="F70" s="3">
        <f>F69</f>
        <v/>
      </c>
      <c r="G70" s="11">
        <f>(_xlfn.DAYS($D70,$D69))*(E70*0.029/365)</f>
        <v/>
      </c>
      <c r="H70" s="4">
        <f>F70-G70</f>
        <v/>
      </c>
      <c r="I70" s="35">
        <f>E70-H70</f>
        <v/>
      </c>
      <c r="J70" s="46">
        <f>J69-M69</f>
        <v/>
      </c>
      <c r="K70" s="3">
        <f>K69</f>
        <v/>
      </c>
      <c r="L70" s="3">
        <f>(_xlfn.DAYS($D70,$D69))*(J70*0.0289/365)</f>
        <v/>
      </c>
      <c r="M70" s="4">
        <f>K70-L70</f>
        <v/>
      </c>
      <c r="N70" s="26">
        <f>J70-M70</f>
        <v/>
      </c>
      <c r="P70" s="51">
        <f>T69</f>
        <v/>
      </c>
      <c r="Q70" s="49">
        <f>IF(P70&gt;$Q$2,$Q$2,(P70+P70*R70/12))</f>
        <v/>
      </c>
      <c r="R70" s="50">
        <f>IF(P70&gt;0,$R$2,0)</f>
        <v/>
      </c>
      <c r="S70" s="49">
        <f>P70*R70/12</f>
        <v/>
      </c>
      <c r="T70" s="52">
        <f>P70-(Q70-S70)</f>
        <v/>
      </c>
    </row>
    <row r="71">
      <c r="B71" s="31" t="n">
        <v>68</v>
      </c>
      <c r="C71" s="27" t="n">
        <v>46660</v>
      </c>
      <c r="D71" s="37" t="n">
        <v>46627</v>
      </c>
      <c r="E71" s="19">
        <f>E70-H70</f>
        <v/>
      </c>
      <c r="F71" s="3">
        <f>F70</f>
        <v/>
      </c>
      <c r="G71" s="11">
        <f>(_xlfn.DAYS($D71,$D70))*(E71*0.029/365)</f>
        <v/>
      </c>
      <c r="H71" s="4">
        <f>F71-G71</f>
        <v/>
      </c>
      <c r="I71" s="35">
        <f>E71-H71</f>
        <v/>
      </c>
      <c r="J71" s="46">
        <f>J70-M70</f>
        <v/>
      </c>
      <c r="K71" s="3">
        <f>K70</f>
        <v/>
      </c>
      <c r="L71" s="3">
        <f>(_xlfn.DAYS($D71,$D70))*(J71*0.0289/365)</f>
        <v/>
      </c>
      <c r="M71" s="4">
        <f>K71-L71</f>
        <v/>
      </c>
      <c r="N71" s="26">
        <f>J71-M71</f>
        <v/>
      </c>
      <c r="P71" s="51">
        <f>T70</f>
        <v/>
      </c>
      <c r="Q71" s="49">
        <f>IF(P71&gt;$Q$2,$Q$2,(P71+P71*R71/12))</f>
        <v/>
      </c>
      <c r="R71" s="50">
        <f>IF(P71&gt;0,$R$2,0)</f>
        <v/>
      </c>
      <c r="S71" s="49">
        <f>P71*R71/12</f>
        <v/>
      </c>
      <c r="T71" s="52">
        <f>P71-(Q71-S71)</f>
        <v/>
      </c>
    </row>
    <row r="72">
      <c r="B72" s="31" t="n">
        <v>69</v>
      </c>
      <c r="C72" s="27" t="n">
        <v>46691</v>
      </c>
      <c r="D72" s="37" t="n">
        <v>46658</v>
      </c>
      <c r="E72" s="19">
        <f>E71-H71</f>
        <v/>
      </c>
      <c r="F72" s="3">
        <f>F71</f>
        <v/>
      </c>
      <c r="G72" s="11">
        <f>(_xlfn.DAYS($D72,$D71))*(E72*0.029/365)</f>
        <v/>
      </c>
      <c r="H72" s="4">
        <f>F72-G72</f>
        <v/>
      </c>
      <c r="I72" s="35">
        <f>E72-H72</f>
        <v/>
      </c>
      <c r="J72" s="46">
        <f>J71-M71</f>
        <v/>
      </c>
      <c r="K72" s="3">
        <f>K71</f>
        <v/>
      </c>
      <c r="L72" s="3">
        <f>(_xlfn.DAYS($D72,$D71))*(J72*0.0289/365)</f>
        <v/>
      </c>
      <c r="M72" s="4">
        <f>K72-L72</f>
        <v/>
      </c>
      <c r="N72" s="26">
        <f>J72-M72</f>
        <v/>
      </c>
      <c r="P72" s="51">
        <f>T71</f>
        <v/>
      </c>
      <c r="Q72" s="49">
        <f>IF(P72&gt;$Q$2,$Q$2,(P72+P72*R72/12))</f>
        <v/>
      </c>
      <c r="R72" s="50">
        <f>IF(P72&gt;0,$R$2,0)</f>
        <v/>
      </c>
      <c r="S72" s="49">
        <f>P72*R72/12</f>
        <v/>
      </c>
      <c r="T72" s="52">
        <f>P72-(Q72-S72)</f>
        <v/>
      </c>
    </row>
    <row r="73">
      <c r="B73" s="31" t="n">
        <v>70</v>
      </c>
      <c r="C73" s="27" t="n">
        <v>46721</v>
      </c>
      <c r="D73" s="37" t="n">
        <v>46688</v>
      </c>
      <c r="E73" s="19">
        <f>E72-H72</f>
        <v/>
      </c>
      <c r="F73" s="3">
        <f>F72</f>
        <v/>
      </c>
      <c r="G73" s="11">
        <f>(_xlfn.DAYS($D73,$D72))*(E73*0.029/365)</f>
        <v/>
      </c>
      <c r="H73" s="4">
        <f>F73-G73</f>
        <v/>
      </c>
      <c r="I73" s="35">
        <f>E73-H73</f>
        <v/>
      </c>
      <c r="J73" s="46">
        <f>J72-M72</f>
        <v/>
      </c>
      <c r="K73" s="3">
        <f>K72</f>
        <v/>
      </c>
      <c r="L73" s="3">
        <f>(_xlfn.DAYS($D73,$D72))*(J73*0.0289/365)</f>
        <v/>
      </c>
      <c r="M73" s="4">
        <f>K73-L73</f>
        <v/>
      </c>
      <c r="N73" s="26">
        <f>J73-M73</f>
        <v/>
      </c>
      <c r="P73" s="51">
        <f>T72</f>
        <v/>
      </c>
      <c r="Q73" s="49">
        <f>IF(P73&gt;$Q$2,$Q$2,(P73+P73*R73/12))</f>
        <v/>
      </c>
      <c r="R73" s="50">
        <f>IF(P73&gt;0,$R$2,0)</f>
        <v/>
      </c>
      <c r="S73" s="49">
        <f>P73*R73/12</f>
        <v/>
      </c>
      <c r="T73" s="52">
        <f>P73-(Q73-S73)</f>
        <v/>
      </c>
    </row>
    <row r="74">
      <c r="B74" s="31" t="n">
        <v>71</v>
      </c>
      <c r="C74" s="27" t="n">
        <v>46752</v>
      </c>
      <c r="D74" s="37" t="n">
        <v>46719</v>
      </c>
      <c r="E74" s="19">
        <f>E73-H73</f>
        <v/>
      </c>
      <c r="F74" s="3">
        <f>F73</f>
        <v/>
      </c>
      <c r="G74" s="11">
        <f>(_xlfn.DAYS($D74,$D73))*(E74*0.029/365)</f>
        <v/>
      </c>
      <c r="H74" s="4">
        <f>F74-G74</f>
        <v/>
      </c>
      <c r="I74" s="35">
        <f>E74-H74</f>
        <v/>
      </c>
      <c r="J74" s="46">
        <f>J73-M73</f>
        <v/>
      </c>
      <c r="K74" s="3">
        <f>K73</f>
        <v/>
      </c>
      <c r="L74" s="3">
        <f>(_xlfn.DAYS($D74,$D73))*(J74*0.0289/365)</f>
        <v/>
      </c>
      <c r="M74" s="4">
        <f>K74-L74</f>
        <v/>
      </c>
      <c r="N74" s="26">
        <f>J74-M74</f>
        <v/>
      </c>
      <c r="P74" s="51">
        <f>T73</f>
        <v/>
      </c>
      <c r="Q74" s="49">
        <f>IF(P74&gt;$Q$2,$Q$2,(P74+P74*R74/12))</f>
        <v/>
      </c>
      <c r="R74" s="50">
        <f>IF(P74&gt;0,$R$2,0)</f>
        <v/>
      </c>
      <c r="S74" s="49">
        <f>P74*R74/12</f>
        <v/>
      </c>
      <c r="T74" s="52">
        <f>P74-(Q74-S74)</f>
        <v/>
      </c>
    </row>
    <row r="75" ht="15.75" customHeight="1" thickBot="1">
      <c r="B75" s="32" t="n">
        <v>72</v>
      </c>
      <c r="C75" s="27" t="n">
        <v>46783</v>
      </c>
      <c r="D75" s="37" t="n">
        <v>46749</v>
      </c>
      <c r="E75" s="20">
        <f>E74-H74</f>
        <v/>
      </c>
      <c r="F75" s="5">
        <f>F74</f>
        <v/>
      </c>
      <c r="G75" s="11">
        <f>(_xlfn.DAYS($D75,$D74))*(E75*0.029/365)</f>
        <v/>
      </c>
      <c r="H75" s="6">
        <f>F75-G75</f>
        <v/>
      </c>
      <c r="I75" s="35">
        <f>E75-H75</f>
        <v/>
      </c>
      <c r="J75" s="47">
        <f>J74-M74</f>
        <v/>
      </c>
      <c r="K75" s="5">
        <f>K74</f>
        <v/>
      </c>
      <c r="L75" s="5">
        <f>(_xlfn.DAYS($D75,$D74))*(J75*0.0289/365)</f>
        <v/>
      </c>
      <c r="M75" s="6">
        <f>K75-L75</f>
        <v/>
      </c>
      <c r="N75" s="26">
        <f>J75-M75</f>
        <v/>
      </c>
      <c r="P75" s="53">
        <f>T74</f>
        <v/>
      </c>
      <c r="Q75" s="54">
        <f>IF(P75&gt;$Q$2,$Q$2,(P75+P75*R75/12))</f>
        <v/>
      </c>
      <c r="R75" s="55">
        <f>IF(P75&gt;0,$R$2,0)</f>
        <v/>
      </c>
      <c r="S75" s="54">
        <f>P75*R75/12</f>
        <v/>
      </c>
      <c r="T75" s="56">
        <f>P75-(Q75-S75)</f>
        <v/>
      </c>
    </row>
    <row r="76">
      <c r="F76" s="7" t="n"/>
      <c r="G76" s="7" t="n"/>
      <c r="H76" s="7" t="n"/>
      <c r="I76" s="7" t="n"/>
      <c r="K76" s="12" t="n"/>
      <c r="L76" s="12" t="n"/>
      <c r="M76" s="12" t="n"/>
      <c r="N76" s="12" t="n"/>
    </row>
    <row r="77">
      <c r="F77" s="7" t="n"/>
      <c r="G77" s="7" t="n"/>
      <c r="H77" s="7" t="n"/>
      <c r="I77" s="7" t="n"/>
      <c r="K77" s="12" t="n"/>
      <c r="L77" s="12" t="n"/>
      <c r="M77" s="12" t="n"/>
      <c r="N77" s="12" t="n"/>
    </row>
    <row r="78">
      <c r="F78" s="7" t="n"/>
      <c r="G78" s="7" t="n"/>
      <c r="H78" s="7" t="n"/>
      <c r="I78" s="7" t="n"/>
      <c r="K78" s="12" t="n"/>
      <c r="L78" s="12" t="n"/>
      <c r="M78" s="12" t="n"/>
      <c r="N78" s="12" t="n"/>
    </row>
    <row r="79">
      <c r="F79" s="7" t="n"/>
      <c r="G79" s="7" t="n"/>
      <c r="H79" s="7" t="n"/>
      <c r="I79" s="7" t="n"/>
      <c r="K79" s="12" t="n"/>
      <c r="L79" s="12" t="n"/>
      <c r="M79" s="12" t="n"/>
      <c r="N79" s="12" t="n"/>
    </row>
    <row r="80">
      <c r="F80" s="7" t="n"/>
      <c r="G80" s="7" t="n"/>
      <c r="H80" s="7" t="n"/>
      <c r="I80" s="7" t="n"/>
      <c r="K80" s="12" t="n"/>
      <c r="L80" s="12" t="n"/>
      <c r="M80" s="12" t="n"/>
      <c r="N80" s="12" t="n"/>
    </row>
    <row r="81">
      <c r="F81" s="7" t="n"/>
      <c r="G81" s="7" t="n"/>
      <c r="H81" s="7" t="n"/>
      <c r="I81" s="7" t="n"/>
      <c r="K81" s="12" t="n"/>
      <c r="L81" s="12" t="n"/>
      <c r="M81" s="12" t="n"/>
      <c r="N81" s="12" t="n"/>
    </row>
    <row r="82">
      <c r="F82" s="7" t="n"/>
      <c r="G82" s="7" t="n"/>
      <c r="H82" s="7" t="n"/>
      <c r="I82" s="7" t="n"/>
      <c r="K82" s="12" t="n"/>
      <c r="L82" s="12" t="n"/>
      <c r="M82" s="12" t="n"/>
      <c r="N82" s="12" t="n"/>
    </row>
    <row r="83">
      <c r="F83" s="7" t="n"/>
      <c r="G83" s="7" t="n"/>
      <c r="H83" s="7" t="n"/>
      <c r="I83" s="7" t="n"/>
      <c r="K83" s="12" t="n"/>
      <c r="L83" s="12" t="n"/>
      <c r="M83" s="12" t="n"/>
      <c r="N83" s="12" t="n"/>
    </row>
    <row r="84">
      <c r="F84" s="7" t="n"/>
      <c r="G84" s="7" t="n"/>
      <c r="H84" s="7" t="n"/>
      <c r="I84" s="7" t="n"/>
      <c r="K84" s="12" t="n"/>
      <c r="L84" s="12" t="n"/>
      <c r="M84" s="12" t="n"/>
      <c r="N84" s="12" t="n"/>
    </row>
    <row r="85">
      <c r="F85" s="7" t="n"/>
      <c r="G85" s="7" t="n"/>
      <c r="H85" s="7" t="n"/>
      <c r="I85" s="7" t="n"/>
      <c r="K85" s="12" t="n"/>
      <c r="L85" s="12" t="n"/>
      <c r="M85" s="12" t="n"/>
      <c r="N85" s="12" t="n"/>
    </row>
    <row r="86">
      <c r="F86" s="7" t="n"/>
      <c r="G86" s="7" t="n"/>
      <c r="H86" s="7" t="n"/>
      <c r="I86" s="7" t="n"/>
      <c r="K86" s="12" t="n"/>
      <c r="L86" s="12" t="n"/>
      <c r="M86" s="12" t="n"/>
      <c r="N86" s="12" t="n"/>
    </row>
    <row r="87">
      <c r="F87" s="7" t="n"/>
      <c r="G87" s="7" t="n"/>
      <c r="H87" s="7" t="n"/>
      <c r="I87" s="7" t="n"/>
      <c r="K87" s="12" t="n"/>
      <c r="L87" s="12" t="n"/>
      <c r="M87" s="12" t="n"/>
      <c r="N87" s="12" t="n"/>
    </row>
    <row r="88">
      <c r="F88" s="7" t="n"/>
      <c r="G88" s="7" t="n"/>
      <c r="H88" s="7" t="n"/>
      <c r="I88" s="7" t="n"/>
      <c r="K88" s="12" t="n"/>
      <c r="L88" s="12" t="n"/>
      <c r="M88" s="12" t="n"/>
      <c r="N88" s="12" t="n"/>
    </row>
    <row r="89">
      <c r="F89" s="7" t="n"/>
      <c r="G89" s="7" t="n"/>
      <c r="H89" s="7" t="n"/>
      <c r="I89" s="7" t="n"/>
      <c r="K89" s="12" t="n"/>
      <c r="L89" s="12" t="n"/>
      <c r="M89" s="12" t="n"/>
      <c r="N89" s="12" t="n"/>
    </row>
    <row r="90">
      <c r="F90" s="7" t="n"/>
      <c r="G90" s="7" t="n"/>
      <c r="H90" s="7" t="n"/>
      <c r="I90" s="7" t="n"/>
      <c r="K90" s="12" t="n"/>
      <c r="L90" s="12" t="n"/>
      <c r="M90" s="12" t="n"/>
      <c r="N90" s="12" t="n"/>
    </row>
    <row r="91">
      <c r="F91" s="7" t="n"/>
      <c r="G91" s="7" t="n"/>
      <c r="H91" s="7" t="n"/>
      <c r="I91" s="7" t="n"/>
      <c r="K91" s="12" t="n"/>
      <c r="L91" s="12" t="n"/>
      <c r="M91" s="12" t="n"/>
      <c r="N91" s="12" t="n"/>
    </row>
    <row r="92">
      <c r="F92" s="7" t="n"/>
      <c r="G92" s="7" t="n"/>
      <c r="H92" s="7" t="n"/>
      <c r="I92" s="7" t="n"/>
      <c r="K92" s="12" t="n"/>
      <c r="L92" s="12" t="n"/>
      <c r="M92" s="12" t="n"/>
      <c r="N92" s="12" t="n"/>
    </row>
    <row r="93">
      <c r="F93" s="7" t="n"/>
      <c r="G93" s="7" t="n"/>
      <c r="H93" s="7" t="n"/>
      <c r="I93" s="7" t="n"/>
      <c r="K93" s="12" t="n"/>
      <c r="L93" s="12" t="n"/>
      <c r="M93" s="12" t="n"/>
      <c r="N93" s="12" t="n"/>
    </row>
  </sheetData>
  <mergeCells count="5">
    <mergeCell ref="B2:B3"/>
    <mergeCell ref="C2:C3"/>
    <mergeCell ref="D2:D3"/>
    <mergeCell ref="E2:I2"/>
    <mergeCell ref="J2:N2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Thangamuthu, VijayaKumar</dc:creator>
  <dcterms:created xmlns:dcterms="http://purl.org/dc/terms/" xmlns:xsi="http://www.w3.org/2001/XMLSchema-instance" xsi:type="dcterms:W3CDTF">2022-09-11T12:30:49Z</dcterms:created>
  <dcterms:modified xmlns:dcterms="http://purl.org/dc/terms/" xmlns:xsi="http://www.w3.org/2001/XMLSchema-instance" xsi:type="dcterms:W3CDTF">2022-12-19T18:38:35Z</dcterms:modified>
  <cp:lastModifiedBy>Thangamuthu, VijayaKumar</cp:lastModifiedBy>
</cp:coreProperties>
</file>