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480" yWindow="480" windowWidth="25120" windowHeight="13700" tabRatio="500"/>
  </bookViews>
  <sheets>
    <sheet name="test_loan.csv" sheetId="1" r:id="rId1"/>
  </sheets>
  <definedNames>
    <definedName name="_xlnm._FilterDatabase" localSheetId="0" hidden="1">test_loan.csv!$A$1:$AT$51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W48" i="1" l="1"/>
  <c r="W29" i="1"/>
  <c r="W28" i="1"/>
  <c r="W26" i="1"/>
  <c r="W23" i="1"/>
  <c r="W16" i="1"/>
  <c r="W14" i="1"/>
  <c r="W11" i="1"/>
  <c r="W10" i="1"/>
  <c r="W3" i="1"/>
  <c r="V56" i="1"/>
  <c r="X48" i="1"/>
  <c r="X29" i="1"/>
  <c r="X28" i="1"/>
  <c r="X26" i="1"/>
  <c r="X23" i="1"/>
  <c r="X16" i="1"/>
  <c r="X14" i="1"/>
  <c r="X11" i="1"/>
  <c r="X10" i="1"/>
  <c r="X3" i="1"/>
  <c r="T48" i="1"/>
  <c r="V48" i="1"/>
  <c r="T29" i="1"/>
  <c r="V29" i="1"/>
  <c r="T28" i="1"/>
  <c r="V28" i="1"/>
  <c r="T26" i="1"/>
  <c r="V26" i="1"/>
  <c r="T23" i="1"/>
  <c r="V23" i="1"/>
  <c r="T16" i="1"/>
  <c r="V16" i="1"/>
  <c r="T14" i="1"/>
  <c r="V14" i="1"/>
  <c r="T11" i="1"/>
  <c r="V11" i="1"/>
  <c r="T10" i="1"/>
  <c r="V10" i="1"/>
  <c r="T3" i="1"/>
  <c r="V3" i="1"/>
  <c r="I3" i="1"/>
  <c r="I48" i="1"/>
  <c r="I29" i="1"/>
  <c r="I28" i="1"/>
  <c r="I26" i="1"/>
  <c r="I23" i="1"/>
  <c r="I16" i="1"/>
  <c r="I14" i="1"/>
  <c r="I11" i="1"/>
  <c r="I10" i="1"/>
  <c r="H48" i="1"/>
  <c r="H29" i="1"/>
  <c r="H28" i="1"/>
  <c r="H26" i="1"/>
  <c r="H23" i="1"/>
  <c r="H16" i="1"/>
  <c r="H14" i="1"/>
  <c r="H11" i="1"/>
  <c r="H10" i="1"/>
  <c r="H3" i="1"/>
  <c r="U48" i="1"/>
  <c r="U29" i="1"/>
  <c r="U28" i="1"/>
  <c r="U26" i="1"/>
  <c r="U23" i="1"/>
  <c r="U16" i="1"/>
  <c r="U14" i="1"/>
  <c r="U11" i="1"/>
  <c r="U10" i="1"/>
  <c r="U3" i="1"/>
  <c r="H2" i="1"/>
  <c r="H4" i="1"/>
  <c r="H5" i="1"/>
  <c r="H6" i="1"/>
  <c r="H7" i="1"/>
  <c r="H8" i="1"/>
  <c r="H9" i="1"/>
  <c r="H12" i="1"/>
  <c r="H13" i="1"/>
  <c r="H15" i="1"/>
  <c r="H17" i="1"/>
  <c r="H18" i="1"/>
  <c r="H19" i="1"/>
  <c r="H20" i="1"/>
  <c r="H21" i="1"/>
  <c r="H22" i="1"/>
  <c r="H24" i="1"/>
  <c r="H25" i="1"/>
  <c r="H27" i="1"/>
  <c r="H30" i="1"/>
  <c r="H31" i="1"/>
  <c r="H32" i="1"/>
  <c r="H33" i="1"/>
  <c r="H34" i="1"/>
  <c r="H35" i="1"/>
  <c r="H36" i="1"/>
  <c r="H37" i="1"/>
  <c r="H38" i="1"/>
  <c r="H39" i="1"/>
  <c r="H40" i="1"/>
  <c r="H41" i="1"/>
  <c r="H42" i="1"/>
  <c r="H43" i="1"/>
  <c r="H44" i="1"/>
  <c r="H45" i="1"/>
  <c r="H46" i="1"/>
  <c r="H47" i="1"/>
  <c r="H49" i="1"/>
  <c r="H50" i="1"/>
  <c r="H51" i="1"/>
  <c r="T51" i="1"/>
  <c r="T50" i="1"/>
  <c r="T49" i="1"/>
  <c r="T47" i="1"/>
  <c r="T46" i="1"/>
  <c r="T45" i="1"/>
  <c r="T44" i="1"/>
  <c r="T43" i="1"/>
  <c r="T42" i="1"/>
  <c r="T41" i="1"/>
  <c r="T40" i="1"/>
  <c r="T39" i="1"/>
  <c r="T38" i="1"/>
  <c r="T37" i="1"/>
  <c r="T36" i="1"/>
  <c r="T35" i="1"/>
  <c r="T34" i="1"/>
  <c r="T33" i="1"/>
  <c r="T32" i="1"/>
  <c r="T31" i="1"/>
  <c r="T30" i="1"/>
  <c r="T27" i="1"/>
  <c r="T25" i="1"/>
  <c r="T24" i="1"/>
  <c r="T22" i="1"/>
  <c r="T21" i="1"/>
  <c r="T20" i="1"/>
  <c r="T19" i="1"/>
  <c r="T18" i="1"/>
  <c r="T17" i="1"/>
  <c r="T15" i="1"/>
  <c r="T13" i="1"/>
  <c r="T12" i="1"/>
  <c r="T9" i="1"/>
  <c r="T8" i="1"/>
  <c r="T7" i="1"/>
  <c r="T6" i="1"/>
  <c r="T5" i="1"/>
  <c r="T4" i="1"/>
  <c r="T2" i="1"/>
  <c r="I2" i="1"/>
</calcChain>
</file>

<file path=xl/sharedStrings.xml><?xml version="1.0" encoding="utf-8"?>
<sst xmlns="http://schemas.openxmlformats.org/spreadsheetml/2006/main" count="589" uniqueCount="234">
  <si>
    <t>id</t>
  </si>
  <si>
    <t>member_id</t>
  </si>
  <si>
    <t>loan_amnt</t>
  </si>
  <si>
    <t>funded_amnt</t>
  </si>
  <si>
    <t>term_mnths</t>
  </si>
  <si>
    <t>int_per</t>
  </si>
  <si>
    <t>installment</t>
  </si>
  <si>
    <t>grade</t>
  </si>
  <si>
    <t>sub_grade</t>
  </si>
  <si>
    <t>emp_title</t>
  </si>
  <si>
    <t>emp_yrs</t>
  </si>
  <si>
    <t>home_ownership</t>
  </si>
  <si>
    <t>annual_inc</t>
  </si>
  <si>
    <t>verification_status</t>
  </si>
  <si>
    <t>issue_d</t>
  </si>
  <si>
    <t>loan_status</t>
  </si>
  <si>
    <t>desc</t>
  </si>
  <si>
    <t>purpose</t>
  </si>
  <si>
    <t>title</t>
  </si>
  <si>
    <t>addr_state</t>
  </si>
  <si>
    <t>dti</t>
  </si>
  <si>
    <t>delinq_2yrs</t>
  </si>
  <si>
    <t>inq_last_6mths</t>
  </si>
  <si>
    <t>mths_since_last_delinq</t>
  </si>
  <si>
    <t>open_acc</t>
  </si>
  <si>
    <t>revol_bal</t>
  </si>
  <si>
    <t>revol_util_per</t>
  </si>
  <si>
    <t>total_acc</t>
  </si>
  <si>
    <t>out_prncp</t>
  </si>
  <si>
    <t>total_pymnt</t>
  </si>
  <si>
    <t>total_rec_prncp</t>
  </si>
  <si>
    <t>total_rec_int</t>
  </si>
  <si>
    <t>total_rec_late_fee</t>
  </si>
  <si>
    <t>recoveries</t>
  </si>
  <si>
    <t>collection_recovery_fee</t>
  </si>
  <si>
    <t>last_pymnt_d</t>
  </si>
  <si>
    <t>last_pymnt_amnt</t>
  </si>
  <si>
    <t>last_credit_pull_d</t>
  </si>
  <si>
    <t>lpd_year</t>
  </si>
  <si>
    <t>lpd_month</t>
  </si>
  <si>
    <t>issue_yr</t>
  </si>
  <si>
    <t>issue_mth</t>
  </si>
  <si>
    <t>B</t>
  </si>
  <si>
    <t>B2</t>
  </si>
  <si>
    <t>10+</t>
  </si>
  <si>
    <t>rent</t>
  </si>
  <si>
    <t>verified</t>
  </si>
  <si>
    <t>fully paid</t>
  </si>
  <si>
    <t xml:space="preserve">  Borrower added on 12/22/11 &gt; I need to upgrade my business technologies.&lt;br&gt;</t>
  </si>
  <si>
    <t>credit_card</t>
  </si>
  <si>
    <t>computer</t>
  </si>
  <si>
    <t>AZ</t>
  </si>
  <si>
    <t>NA</t>
  </si>
  <si>
    <t>C</t>
  </si>
  <si>
    <t>C4</t>
  </si>
  <si>
    <t>ryder</t>
  </si>
  <si>
    <t>&lt;1</t>
  </si>
  <si>
    <t>source verified</t>
  </si>
  <si>
    <t>charged off</t>
  </si>
  <si>
    <t xml:space="preserve">  Borrower added on 12/22/11 &gt; I plan to use this money to finance the motorcycle i am looking at. I plan to have it paid off as soon as possible/when i sell my old bike. I only need this money because the deal im looking at is to good to pass up.&lt;br&gt;&lt;br&gt;  Borrower added on 12/22/11 &gt; I plan to use this money to finance the motorcycle i am looking at. I plan to have it paid off as soon as possible/when i sell my old bike.I only need this money because the deal im looking at is to good to pass up. I have finished college with an associates degree in business and its takingmeplaces&lt;br&gt;</t>
  </si>
  <si>
    <t>car</t>
  </si>
  <si>
    <t>bike</t>
  </si>
  <si>
    <t>GA</t>
  </si>
  <si>
    <t>C5</t>
  </si>
  <si>
    <t>not verified</t>
  </si>
  <si>
    <t>small_business</t>
  </si>
  <si>
    <t>real estate business</t>
  </si>
  <si>
    <t>IL</t>
  </si>
  <si>
    <t>C1</t>
  </si>
  <si>
    <t>air resources board</t>
  </si>
  <si>
    <t xml:space="preserve">  Borrower added on 12/21/11 &gt; to pay for property tax (borrow from friend, need to pay back) &amp; central A/C need to be replace. I'm very sorry to let my loan expired last time.&lt;br&gt;</t>
  </si>
  <si>
    <t>other</t>
  </si>
  <si>
    <t>personel</t>
  </si>
  <si>
    <t>CA</t>
  </si>
  <si>
    <t>B5</t>
  </si>
  <si>
    <t>university medical group</t>
  </si>
  <si>
    <t>current</t>
  </si>
  <si>
    <t xml:space="preserve">  Borrower added on 12/21/11 &gt; I plan on combining three large interest bills together and freeing up some extra each month to pay toward other bills.  I've always been a good payor but have found myself needing to make adjustments to my budget due to a medical scare. My job is very stable, I love it.&lt;br&gt;</t>
  </si>
  <si>
    <t>personal</t>
  </si>
  <si>
    <t>OR</t>
  </si>
  <si>
    <t>A</t>
  </si>
  <si>
    <t>A4</t>
  </si>
  <si>
    <t>veolia transportaton</t>
  </si>
  <si>
    <t>wedding</t>
  </si>
  <si>
    <t>my wedding loan i promise to pay back</t>
  </si>
  <si>
    <t>southern star photography</t>
  </si>
  <si>
    <t xml:space="preserve">  Borrower added on 12/18/11 &gt; I am planning on using the funds to pay off two retail credit cards with 24.99% interest rates, as well as a major bank credit card with a 18.99% rate.  I pay all my bills on time, looking for a lower combined payment and lower monthly payment.&lt;br&gt;</t>
  </si>
  <si>
    <t>debt_consolidation</t>
  </si>
  <si>
    <t>loan</t>
  </si>
  <si>
    <t>NC</t>
  </si>
  <si>
    <t>E</t>
  </si>
  <si>
    <t>E1</t>
  </si>
  <si>
    <t xml:space="preserve">mkc accounting </t>
  </si>
  <si>
    <t xml:space="preserve">  Borrower added on 12/16/11 &gt; Downpayment for a car.&lt;br&gt;</t>
  </si>
  <si>
    <t>car downpayment</t>
  </si>
  <si>
    <t>F</t>
  </si>
  <si>
    <t>F2</t>
  </si>
  <si>
    <t>own</t>
  </si>
  <si>
    <t xml:space="preserve">  Borrower added on 12/21/11 &gt; I own a small home-based judgment collection business. I have 5 years experience collecting debts. I am now going from a home office to a small office. I also plan to buy a small debt portfolio (eg. $10K for $1M of debt) &lt;br&gt;My score is not A+ because I own my home and have no mortgage.&lt;br&gt;</t>
  </si>
  <si>
    <t>expand business &amp; buy debt portfolio</t>
  </si>
  <si>
    <t>starbucks</t>
  </si>
  <si>
    <t xml:space="preserve">  Borrower added on 12/16/11 &gt; I'm trying to build up my credit history. I live with my brother and have no car payment or credit cards. I am in community college and work full time. Im going to use the money to make some repairs around the house and get some maintenance done on my car.&lt;br&gt;&lt;br&gt;  Borrower added on 12/20/11 &gt; $1000 down only $4375 to go. Thanks to everyone that invested so far, looking forward to surprising my brother with the fixes around the house.&lt;br&gt;</t>
  </si>
  <si>
    <t>building my credit history.</t>
  </si>
  <si>
    <t>TX</t>
  </si>
  <si>
    <t>C3</t>
  </si>
  <si>
    <t>southwest rural metro</t>
  </si>
  <si>
    <t xml:space="preserve">  Borrower added on 12/15/11 &gt; I had recived a loan from Citi Financial about a year ago, I was paying 29.99 intrest, so the refinance is to cut that rate since cleaning up my credit I have been paying everything on time as shown on my credit report&lt;br&gt;</t>
  </si>
  <si>
    <t>high intrest consolidation</t>
  </si>
  <si>
    <t>ucla</t>
  </si>
  <si>
    <t>consolidation</t>
  </si>
  <si>
    <t>va. dept of conservation/recreation</t>
  </si>
  <si>
    <t xml:space="preserve">  Borrower added on 12/15/11 &gt; Plan to pay off 2 charge accounts. I will close one of them and ask for a credit line decrease from the other. Also borrowed money from a friend and would like to pay that off.......&lt;br&gt;&lt;br&gt;  Borrower added on 12/17/11 &gt; The credit card that I am asking to be decreased will be ONLY for emergency purposes.....&lt;br&gt;</t>
  </si>
  <si>
    <t>freedom</t>
  </si>
  <si>
    <t>VA</t>
  </si>
  <si>
    <t>B1</t>
  </si>
  <si>
    <t>target</t>
  </si>
  <si>
    <t xml:space="preserve">  Borrower added on 12/19/11 &gt; I intend to pay this debt off within half the time allotted.Home-brewer investing in equipment, hopefully someday a brewpub owner with delicious beers to sell and locally grown produced meat and vegetables.So, this is my start, and thank you for lending! One day I will repay the favor and lend back&lt;br&gt;</t>
  </si>
  <si>
    <t>citicard fund</t>
  </si>
  <si>
    <t>sfmta</t>
  </si>
  <si>
    <t>other loan</t>
  </si>
  <si>
    <t>D</t>
  </si>
  <si>
    <t>D1</t>
  </si>
  <si>
    <t>internal revenue service</t>
  </si>
  <si>
    <t>debt consolidation loan</t>
  </si>
  <si>
    <t>MO</t>
  </si>
  <si>
    <t>chin's restaurant</t>
  </si>
  <si>
    <t>home_improvement</t>
  </si>
  <si>
    <t>home</t>
  </si>
  <si>
    <t>A1</t>
  </si>
  <si>
    <t>duracell</t>
  </si>
  <si>
    <t>mortgage</t>
  </si>
  <si>
    <t xml:space="preserve">  Borrower added on 12/15/11 &gt; Payoff other lending club acct and pull out money for purchase&lt;br&gt;&lt;br&gt; Borrower added on 12/15/11 &gt; payoff current lending club account and take money for purchase&lt;br&gt;</t>
  </si>
  <si>
    <t>major_purchase</t>
  </si>
  <si>
    <t>holiday</t>
  </si>
  <si>
    <t>CT</t>
  </si>
  <si>
    <t>B3</t>
  </si>
  <si>
    <t>connection inspection</t>
  </si>
  <si>
    <t xml:space="preserve">  Borrower added on 12/16/11 &gt; This is a loan i am really looking forward to it will help me and my whole family.  thank you&lt;br&gt;&lt;br&gt; Borrower added on 12/18/11 &gt; This loan is for a medical procedure I've been waiting 3 years for hope to get it!! Thanks.&lt;br&gt;</t>
  </si>
  <si>
    <t>medical</t>
  </si>
  <si>
    <t>UT</t>
  </si>
  <si>
    <t>network interpreting service</t>
  </si>
  <si>
    <t>lowerratemeanseasiertogetoutofdebt!</t>
  </si>
  <si>
    <t>archdiocese of galveston houston</t>
  </si>
  <si>
    <t>After amassing credit card debt through several years of college, I now have spending under control and a stable job. With this loan I plan to pay off all the credit cards and close them down immediately. I have a good balance between living expenses and debt repayment.&lt;br&gt; Over several years in college I amassed a large debt in credit cards.  Now that I have a stable job and spending under control I will use this loan to consolidate credit card debt and to close them immediately.  I never miss payments and I follow a strict monthly budget of $1,350 in living expenses and a $339 car note.  I have enough in savings to cover 6 months of all expenses, including this loan payment.  Absolutely every other dollar is dedicated to debt repayment.  Please let me know if you have any other questions.&lt;br&gt; Borrower added on 12/15/11 &gt; Over several years in college I amassed a large debt in credit cards.  Now that I have a stable job and spending under control I will use this loan to consolidate credit card debt and to close them immediately.  I never miss payments and I follow a strict monthly budget of $1,350 in living expenses and a $339 car note.  I have enough in savings to cover 6 months of all expenses, including this loan payment.  Absolutely every other dollar is dedicated to debt repayment.&lt;br&gt;&lt;br&gt;Please let me know if you have any other questions.&lt;br&gt;&lt;br&gt; Borrower added on 12/16/11 &gt; After amassing credit card debt from years in college I have put spending under control. With my stable job, I hope to use this loan to pay off all the credit cards and close them down immediately. My monthly income is balanced between living expenses and loan repayment.  Thank you!&lt;br&gt;&lt;br&gt; Borrower added on 12/16/11 &gt; After amassing credit card debt through several years of college, I now have spending under control and a stable job.  With this loan I plan to pay off all the credit cards and close them down immediately.  I have a good balance between living expenses and debt repayment.&lt;br&gt;</t>
  </si>
  <si>
    <t>freedom from credit cards</t>
  </si>
  <si>
    <t>B4</t>
  </si>
  <si>
    <t>osram sylvania</t>
  </si>
  <si>
    <t xml:space="preserve">  Borrower added on 12/16/11 &gt; Decided to clean up the debt and get my finances together.  Thank you for your consideration.&lt;br&gt;</t>
  </si>
  <si>
    <t>debt cleanup</t>
  </si>
  <si>
    <t>FL</t>
  </si>
  <si>
    <t>value air</t>
  </si>
  <si>
    <t xml:space="preserve">  Borrower added on 12/17/11 &gt; Have a stable job, will be absolutely no problem making monthly payments.  Loan will be used to close high interest credit card accounts on which I've never had a late payment.&lt;br&gt;</t>
  </si>
  <si>
    <t>credit card loan</t>
  </si>
  <si>
    <t>wells fargo bank</t>
  </si>
  <si>
    <t>debt consolidation</t>
  </si>
  <si>
    <t>bmg-educational</t>
  </si>
  <si>
    <t>cash</t>
  </si>
  <si>
    <t>winfield pathology consultants</t>
  </si>
  <si>
    <t>no more credit card debt!</t>
  </si>
  <si>
    <t>C2</t>
  </si>
  <si>
    <t>nyc transit</t>
  </si>
  <si>
    <t xml:space="preserve">  Borrower added on 12/15/11 &gt; looking to consolidate into just one monthly payment&lt;br&gt;</t>
  </si>
  <si>
    <t>NY</t>
  </si>
  <si>
    <t>D2</t>
  </si>
  <si>
    <t>frito lay</t>
  </si>
  <si>
    <t xml:space="preserve">  Borrower added on 12/16/11 &gt; I have a stable job where I will never get laid off.&lt;br&gt;&lt;br&gt; Borrower added on 12/16/11 &gt; I need the loan to pay for some recent medical expenses and I need to get my car fixed.&lt;br&gt;</t>
  </si>
  <si>
    <t>PA</t>
  </si>
  <si>
    <t>shands hospital at the university of fl</t>
  </si>
  <si>
    <t>oakridge homes</t>
  </si>
  <si>
    <t xml:space="preserve">  Borrower added on 12/15/11 &gt; My loan is for paying off my credit cards and being able to get a place to live since I live with my uncle at the moment and he needs me to leave. &lt;br&gt;&lt;br&gt;  Borrower added on 12/17/11 &gt; Im responsible and i pay my bills on time if not early. i have a great payment history. having this loan would really help me out. thank you&lt;br&gt;</t>
  </si>
  <si>
    <t>credit card repayment loan</t>
  </si>
  <si>
    <t>MN</t>
  </si>
  <si>
    <t>A3</t>
  </si>
  <si>
    <t xml:space="preserve">  Borrower added on 12/17/11 &gt; This loan is a great opportunity and will help me gain better control over my finances. The convenience of one payment and one rate will help me save money and create better opportunities for myself for future planning. My career and income are secure and I believe in financial responsibility.&lt;br&gt;</t>
  </si>
  <si>
    <t>audubon mutual housing corporation</t>
  </si>
  <si>
    <t xml:space="preserve">  Borrower added on 12/15/11 &gt; Hello&lt;br&gt;I plan to use my funds to pay off my credit cards 100%.  &lt;br&gt;I pay more in minimum payments now than my loan payment will be and you can see by my credit report that I always repay my debts.&lt;br&gt;I have a very secure job in property management.  I have been with the company for close to 6 years.&lt;br&gt;&lt;br&gt; Borrower added on 12/16/11 &gt; In addition to the other info provided I would like to add that a majority of our credit card debt was from overruns when we added an addition to our home.  Unfortunately to finish the job we needed to use credit cards as our home equity line was cut during after the real estate bubble burst.&lt;br&gt;&lt;br&gt;  Borrower added on 12/17/11 &gt; One more note regarding my credit card payments.  Currently I have close to $2000.00 dollars a month budgeted.  The less than $1,000.00 loan payment monthly will allow me to save a generous portion of my monthly budget, something I am looking forward to greatly.&lt;br&gt;</t>
  </si>
  <si>
    <t>NJ</t>
  </si>
  <si>
    <t>us legal support</t>
  </si>
  <si>
    <t>brown eyes loan</t>
  </si>
  <si>
    <t>A5</t>
  </si>
  <si>
    <t>good samaritan society</t>
  </si>
  <si>
    <t xml:space="preserve">  Borrower added on 12/16/11 &gt; The purpose of this loan is to pay off a couple of high interest credicards and holidays expenses so I can start the new year having only one creditor. Thank you for making this possible.Merry Christmas e a Prosperous New Year to all. Thank you&lt;br&gt;</t>
  </si>
  <si>
    <t>greg barrett drywall</t>
  </si>
  <si>
    <t>sharp lawn inc.</t>
  </si>
  <si>
    <t xml:space="preserve">  Borrower added on 12/16/11 &gt; I plan to use the funding from this loan to pay off my credit cards in order to obtain lower interest rates and to have only one payment per month. I will be saving around $80 per month on interest including loan fees. I plan on using extra money to start an IRA. Worked at same business for 10 years&lt;br&gt;</t>
  </si>
  <si>
    <t>december 2011 credit card loan</t>
  </si>
  <si>
    <t>KY</t>
  </si>
  <si>
    <t>department of justice</t>
  </si>
  <si>
    <t xml:space="preserve">  Borrower added on 12/19/11 &gt; I have a very stable job &amp;amp; am moving to get a better position. Thanks for your help!&lt;br&gt;&lt;br&gt;  Borrower added on 12/22/11 &gt; Almost there, am ready to take care of business, Merry Christmas! ^_^&lt;br&gt;</t>
  </si>
  <si>
    <t>moving</t>
  </si>
  <si>
    <t>moving to better job; help a veteran!</t>
  </si>
  <si>
    <t>gateway hospice</t>
  </si>
  <si>
    <t xml:space="preserve">  Borrower added on 12/15/11 &gt; I am looking to pay off all my credit cards and have one lump sum to pay each month.  I graduated with my masters 2 years ago.  It took me a year to find a good job and I have been with them for a year now.  The next thing for me to fix in my life is my credit situation.  If I can pay one lump sum I will be saving money each month.  I would really appreciate the consideration of being approved.&lt;br&gt;</t>
  </si>
  <si>
    <t>OH</t>
  </si>
  <si>
    <t>cox communications</t>
  </si>
  <si>
    <t xml:space="preserve">  Borrower added on 12/15/11 &gt; This loan will be used to clear out my current credit cards to $0 balances and close them.  I have really high interest rates on them and chasing multiple minimum payments around is not working out so well.&lt;br&gt;&lt;br&gt; Borrower added on 12/15/11 &gt; I currently pay about $480 per month in minimums and have the lower interest rate is going to lower the payments so much, that i will actualy be paying this loan off in about half the time as ihave already learned to live with the 480 per month. &lt;br&gt;&lt;br&gt;  Borrower added on 12/16/11 &gt; For te consolidation of credit cards and to clear all revolving debt.&lt;br&gt;</t>
  </si>
  <si>
    <t>credit card consolidation</t>
  </si>
  <si>
    <t>united states infrastructure corporation</t>
  </si>
  <si>
    <t xml:space="preserve">  Borrower added on 12/20/11 &gt; The purpose of this loan is to pay off my credit card debt. The remaining will go towards my student loan.&lt;br&gt;</t>
  </si>
  <si>
    <t>credit card debt</t>
  </si>
  <si>
    <t>nucor building systems</t>
  </si>
  <si>
    <t xml:space="preserve">  Borrower added on 12/15/11 &gt; Funds will be used for an upcoming wedding.&lt;br&gt;I have a very stable job and will have no problems paying back the funds.&lt;br&gt;</t>
  </si>
  <si>
    <t>SC</t>
  </si>
  <si>
    <t>john wiley jr.</t>
  </si>
  <si>
    <t xml:space="preserve">  Borrower added on 12/15/11 &gt; To be used to payoff high interest loans.&lt;br&gt;</t>
  </si>
  <si>
    <t>D5</t>
  </si>
  <si>
    <t xml:space="preserve">  Borrower added on 12/15/11 &gt; Combination of things, including a higher-then expected school tax bill, short term year-end cashflow pinch. &lt;br&gt;&lt;br&gt;I intend to pay this off ASAP, once one of my client projects wraps up. &lt;br&gt;&lt;br&gt;My business is increasing steadily - recovering nicely from the credit crunch, which affected many of my clientele in 2009 &amp;amp; 2010.&lt;br&gt;&lt;br&gt;PS:  I've never been late with a payment. Ever. ;-)&lt;br&gt;&lt;br&gt;Thank you ... and happy holidays!&lt;br&gt;</t>
  </si>
  <si>
    <t>year end cleanup</t>
  </si>
  <si>
    <t>citizens bank</t>
  </si>
  <si>
    <t>debt</t>
  </si>
  <si>
    <t>RI</t>
  </si>
  <si>
    <t>stewart enterprises, inc.</t>
  </si>
  <si>
    <t xml:space="preserve">  Borrower added on 12/16/11 &gt; Debt Consolidation Loan - Student Loan/Credit Card&lt;br&gt;</t>
  </si>
  <si>
    <t xml:space="preserve">debt-consolidation </t>
  </si>
  <si>
    <t>LA</t>
  </si>
  <si>
    <t>golfers warehouse</t>
  </si>
  <si>
    <t xml:space="preserve">  Borrower added on 12/15/11 &gt; i am opening a small business and need a small amount to finalize the process&lt;br&gt;&lt;br&gt;  Borrower added on 12/17/11 &gt; i have over 8 years of profesional experience in this low cost/high return market.  my employee has over 12 years experience as well.&lt;br&gt;</t>
  </si>
  <si>
    <t>small business loan</t>
  </si>
  <si>
    <t>MA</t>
  </si>
  <si>
    <t>steris corporation</t>
  </si>
  <si>
    <t>debt consolidation for a better life</t>
  </si>
  <si>
    <t>costco wholesale corp.</t>
  </si>
  <si>
    <t>helicoil</t>
  </si>
  <si>
    <t>A2</t>
  </si>
  <si>
    <t>cognizant technology solutions</t>
  </si>
  <si>
    <t xml:space="preserve">debt consolitation </t>
  </si>
  <si>
    <t>PMT</t>
  </si>
  <si>
    <t>IPMT</t>
  </si>
  <si>
    <t>months paid</t>
  </si>
  <si>
    <t>remaining unpaid</t>
  </si>
  <si>
    <t>credit_loss</t>
  </si>
  <si>
    <t>months_due</t>
  </si>
  <si>
    <t>Loss</t>
  </si>
  <si>
    <t>remaining principal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</si>
</sst>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 #,##0.00;[Red]\-&quot;₹&quot;\ #,##0.00"/>
    <numFmt numFmtId="43" formatCode="_-* #,##0.00_-;\-* #,##0.00_-;_-* &quot;-&quot;??_-;_-@_-"/>
    <numFmt numFmtId="164" formatCode="[$$-1009]#,##0;[Red]\-[$$-1009]#,##0"/>
  </numFmts>
  <fonts count="6"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2">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17" fontId="0" fillId="0" borderId="0" xfId="0" applyNumberFormat="1"/>
    <xf numFmtId="8" fontId="0" fillId="0" borderId="0" xfId="0" applyNumberFormat="1"/>
    <xf numFmtId="0" fontId="0" fillId="0" borderId="0" xfId="0" applyNumberFormat="1"/>
    <xf numFmtId="0" fontId="5" fillId="0" borderId="0" xfId="0" applyFont="1"/>
    <xf numFmtId="0" fontId="0" fillId="0" borderId="0" xfId="0" applyNumberFormat="1" applyAlignment="1">
      <alignment horizontal="right"/>
    </xf>
    <xf numFmtId="0" fontId="2" fillId="0" borderId="0" xfId="0" applyFont="1"/>
    <xf numFmtId="164" fontId="0" fillId="0" borderId="0" xfId="0" applyNumberFormat="1"/>
    <xf numFmtId="2" fontId="0" fillId="0" borderId="0" xfId="1" applyNumberFormat="1" applyFont="1"/>
    <xf numFmtId="0" fontId="2" fillId="0" borderId="0" xfId="0" applyNumberFormat="1" applyFont="1" applyAlignment="1">
      <alignment horizontal="right"/>
    </xf>
    <xf numFmtId="2" fontId="2" fillId="0" borderId="0" xfId="1" applyNumberFormat="1" applyFont="1" applyAlignment="1">
      <alignment horizontal="right"/>
    </xf>
  </cellXfs>
  <cellStyles count="22">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A56"/>
  <sheetViews>
    <sheetView tabSelected="1" workbookViewId="0">
      <selection activeCell="W3" sqref="W3"/>
    </sheetView>
  </sheetViews>
  <sheetFormatPr baseColWidth="10" defaultRowHeight="15" x14ac:dyDescent="0"/>
  <cols>
    <col min="8" max="8" width="11.6640625" bestFit="1" customWidth="1"/>
    <col min="9" max="9" width="11.6640625" customWidth="1"/>
    <col min="11" max="12" width="0" hidden="1" customWidth="1"/>
    <col min="13" max="13" width="31.1640625" hidden="1" customWidth="1"/>
    <col min="14" max="15" width="0" hidden="1" customWidth="1"/>
    <col min="16" max="16" width="14.1640625" style="3" hidden="1" customWidth="1"/>
    <col min="17" max="17" width="0" hidden="1" customWidth="1"/>
    <col min="19" max="19" width="13.33203125" customWidth="1"/>
    <col min="20" max="20" width="17.33203125" customWidth="1"/>
    <col min="21" max="26" width="18" customWidth="1"/>
    <col min="27" max="27" width="0" hidden="1" customWidth="1"/>
    <col min="28" max="28" width="72.1640625" hidden="1" customWidth="1"/>
    <col min="29" max="34" width="0" hidden="1" customWidth="1"/>
    <col min="35" max="35" width="24" hidden="1" customWidth="1"/>
    <col min="36" max="39" width="0" hidden="1" customWidth="1"/>
    <col min="43" max="43" width="14.5" bestFit="1" customWidth="1"/>
  </cols>
  <sheetData>
    <row r="1" spans="1:53">
      <c r="B1" t="s">
        <v>0</v>
      </c>
      <c r="C1" t="s">
        <v>1</v>
      </c>
      <c r="D1" t="s">
        <v>2</v>
      </c>
      <c r="E1" t="s">
        <v>3</v>
      </c>
      <c r="F1" t="s">
        <v>4</v>
      </c>
      <c r="G1" t="s">
        <v>5</v>
      </c>
      <c r="H1" t="s">
        <v>226</v>
      </c>
      <c r="I1" t="s">
        <v>227</v>
      </c>
      <c r="J1" t="s">
        <v>6</v>
      </c>
      <c r="K1" t="s">
        <v>7</v>
      </c>
      <c r="L1" t="s">
        <v>8</v>
      </c>
      <c r="M1" t="s">
        <v>9</v>
      </c>
      <c r="N1" t="s">
        <v>10</v>
      </c>
      <c r="O1" t="s">
        <v>11</v>
      </c>
      <c r="P1" s="3" t="s">
        <v>12</v>
      </c>
      <c r="Q1" t="s">
        <v>13</v>
      </c>
      <c r="R1" t="s">
        <v>14</v>
      </c>
      <c r="S1" t="s">
        <v>35</v>
      </c>
      <c r="T1" s="6" t="s">
        <v>228</v>
      </c>
      <c r="U1" s="6" t="s">
        <v>229</v>
      </c>
      <c r="V1" s="6" t="s">
        <v>231</v>
      </c>
      <c r="W1" s="6" t="s">
        <v>232</v>
      </c>
      <c r="X1" s="6" t="s">
        <v>233</v>
      </c>
      <c r="Y1" s="6" t="s">
        <v>230</v>
      </c>
      <c r="Z1" s="4" t="s">
        <v>4</v>
      </c>
      <c r="AA1" t="s">
        <v>15</v>
      </c>
      <c r="AB1" t="s">
        <v>16</v>
      </c>
      <c r="AC1" t="s">
        <v>17</v>
      </c>
      <c r="AD1" t="s">
        <v>18</v>
      </c>
      <c r="AE1" t="s">
        <v>19</v>
      </c>
      <c r="AF1" t="s">
        <v>20</v>
      </c>
      <c r="AG1" t="s">
        <v>21</v>
      </c>
      <c r="AH1" t="s">
        <v>22</v>
      </c>
      <c r="AI1" t="s">
        <v>23</v>
      </c>
      <c r="AJ1" t="s">
        <v>24</v>
      </c>
      <c r="AK1" t="s">
        <v>25</v>
      </c>
      <c r="AL1" t="s">
        <v>26</v>
      </c>
      <c r="AM1" t="s">
        <v>27</v>
      </c>
      <c r="AN1" t="s">
        <v>28</v>
      </c>
      <c r="AO1" s="6" t="s">
        <v>29</v>
      </c>
      <c r="AP1" t="s">
        <v>30</v>
      </c>
      <c r="AQ1" t="s">
        <v>31</v>
      </c>
      <c r="AR1" t="s">
        <v>32</v>
      </c>
      <c r="AS1" t="s">
        <v>33</v>
      </c>
      <c r="AT1" t="s">
        <v>34</v>
      </c>
      <c r="AV1" t="s">
        <v>36</v>
      </c>
      <c r="AW1" t="s">
        <v>37</v>
      </c>
      <c r="AX1" t="s">
        <v>38</v>
      </c>
      <c r="AY1" t="s">
        <v>39</v>
      </c>
      <c r="AZ1" t="s">
        <v>40</v>
      </c>
      <c r="BA1" t="s">
        <v>41</v>
      </c>
    </row>
    <row r="2" spans="1:53" hidden="1">
      <c r="A2">
        <v>1</v>
      </c>
      <c r="B2">
        <v>1077501</v>
      </c>
      <c r="C2">
        <v>1296599</v>
      </c>
      <c r="D2">
        <v>5000</v>
      </c>
      <c r="E2">
        <v>5000</v>
      </c>
      <c r="F2">
        <v>36</v>
      </c>
      <c r="G2">
        <v>10.65</v>
      </c>
      <c r="H2" s="7">
        <f>-PMT(G2/12,F2,D2)</f>
        <v>4437.5000005190486</v>
      </c>
      <c r="I2" s="2">
        <f>IPMT(G2/12,F2,F2,D2)</f>
        <v>-2086.5066227606126</v>
      </c>
      <c r="J2">
        <v>163</v>
      </c>
      <c r="K2" t="s">
        <v>42</v>
      </c>
      <c r="L2" t="s">
        <v>43</v>
      </c>
      <c r="N2" t="s">
        <v>44</v>
      </c>
      <c r="O2" t="s">
        <v>45</v>
      </c>
      <c r="P2">
        <v>24000</v>
      </c>
      <c r="Q2" t="s">
        <v>46</v>
      </c>
      <c r="R2" s="1">
        <v>40878</v>
      </c>
      <c r="S2" s="1">
        <v>42005</v>
      </c>
      <c r="T2" s="5">
        <f t="shared" ref="T2:T51" si="0">IF(S2="","-",(YEAR(S2)-YEAR(R2))*12+(MONTH(S2)-MONTH(R2)+1))</f>
        <v>38</v>
      </c>
      <c r="U2" s="5"/>
      <c r="V2" s="5"/>
      <c r="W2" s="5"/>
      <c r="X2" s="5"/>
      <c r="Y2" s="5"/>
      <c r="Z2" s="4">
        <v>36</v>
      </c>
      <c r="AA2" t="s">
        <v>47</v>
      </c>
      <c r="AB2" t="s">
        <v>48</v>
      </c>
      <c r="AC2" t="s">
        <v>49</v>
      </c>
      <c r="AD2" t="s">
        <v>50</v>
      </c>
      <c r="AE2" t="s">
        <v>51</v>
      </c>
      <c r="AF2">
        <v>27.65</v>
      </c>
      <c r="AG2">
        <v>0</v>
      </c>
      <c r="AH2">
        <v>1</v>
      </c>
      <c r="AI2" t="s">
        <v>52</v>
      </c>
      <c r="AJ2">
        <v>3</v>
      </c>
      <c r="AK2">
        <v>13648</v>
      </c>
      <c r="AL2">
        <v>83.7</v>
      </c>
      <c r="AM2">
        <v>9</v>
      </c>
      <c r="AN2">
        <v>0</v>
      </c>
      <c r="AO2">
        <v>5863</v>
      </c>
      <c r="AP2">
        <v>5000</v>
      </c>
      <c r="AQ2">
        <v>863</v>
      </c>
      <c r="AR2">
        <v>0</v>
      </c>
      <c r="AS2">
        <v>0</v>
      </c>
      <c r="AT2">
        <v>0</v>
      </c>
      <c r="AV2">
        <v>172</v>
      </c>
      <c r="AW2" s="1">
        <v>42491</v>
      </c>
      <c r="AX2">
        <v>2015</v>
      </c>
      <c r="AY2">
        <v>1</v>
      </c>
      <c r="AZ2">
        <v>2011</v>
      </c>
      <c r="BA2">
        <v>12</v>
      </c>
    </row>
    <row r="3" spans="1:53">
      <c r="A3">
        <v>2</v>
      </c>
      <c r="B3">
        <v>1077430</v>
      </c>
      <c r="C3">
        <v>1314167</v>
      </c>
      <c r="D3">
        <v>2500</v>
      </c>
      <c r="E3">
        <v>2500</v>
      </c>
      <c r="F3">
        <v>60</v>
      </c>
      <c r="G3">
        <v>0.1527</v>
      </c>
      <c r="H3" s="7">
        <f>PMT(G3/1200,F3,D3)</f>
        <v>-41.828582546070322</v>
      </c>
      <c r="I3" s="8">
        <f>IPMT(G3/1200,12/12,F3/12,D3)</f>
        <v>-0.31812499999999999</v>
      </c>
      <c r="J3">
        <v>60</v>
      </c>
      <c r="K3" t="s">
        <v>53</v>
      </c>
      <c r="L3" t="s">
        <v>54</v>
      </c>
      <c r="M3" t="s">
        <v>55</v>
      </c>
      <c r="N3" t="s">
        <v>56</v>
      </c>
      <c r="O3" t="s">
        <v>45</v>
      </c>
      <c r="P3" s="3">
        <v>30000</v>
      </c>
      <c r="Q3" t="s">
        <v>57</v>
      </c>
      <c r="R3" s="1">
        <v>40878</v>
      </c>
      <c r="S3" s="1">
        <v>41365</v>
      </c>
      <c r="T3" s="9">
        <f t="shared" si="0"/>
        <v>17</v>
      </c>
      <c r="U3" s="9">
        <f>(Z3-T3)*J3+(J3*T3-AO3)</f>
        <v>2591</v>
      </c>
      <c r="V3" s="9">
        <f>F3-T3</f>
        <v>43</v>
      </c>
      <c r="W3" s="10">
        <f>PMT(G3/12,V3,X3)*V3</f>
        <v>-2666.6185782941971</v>
      </c>
      <c r="X3" s="10">
        <f>D3-AP3</f>
        <v>2044</v>
      </c>
      <c r="Y3" s="5"/>
      <c r="Z3" s="4">
        <v>60</v>
      </c>
      <c r="AA3" t="s">
        <v>58</v>
      </c>
      <c r="AB3" t="s">
        <v>59</v>
      </c>
      <c r="AC3" t="s">
        <v>60</v>
      </c>
      <c r="AD3" t="s">
        <v>61</v>
      </c>
      <c r="AE3" t="s">
        <v>62</v>
      </c>
      <c r="AF3">
        <v>1</v>
      </c>
      <c r="AG3">
        <v>0</v>
      </c>
      <c r="AH3">
        <v>5</v>
      </c>
      <c r="AI3" t="s">
        <v>52</v>
      </c>
      <c r="AJ3">
        <v>3</v>
      </c>
      <c r="AK3">
        <v>1687</v>
      </c>
      <c r="AL3">
        <v>9.4</v>
      </c>
      <c r="AM3">
        <v>4</v>
      </c>
      <c r="AN3">
        <v>0</v>
      </c>
      <c r="AO3">
        <v>1009</v>
      </c>
      <c r="AP3">
        <v>456</v>
      </c>
      <c r="AQ3">
        <v>435</v>
      </c>
      <c r="AR3">
        <v>0</v>
      </c>
      <c r="AS3">
        <v>117</v>
      </c>
      <c r="AT3">
        <v>1</v>
      </c>
      <c r="AV3">
        <v>120</v>
      </c>
      <c r="AW3" s="1">
        <v>41518</v>
      </c>
      <c r="AX3">
        <v>2013</v>
      </c>
      <c r="AY3">
        <v>4</v>
      </c>
      <c r="AZ3">
        <v>2011</v>
      </c>
      <c r="BA3">
        <v>12</v>
      </c>
    </row>
    <row r="4" spans="1:53" hidden="1">
      <c r="A4">
        <v>3</v>
      </c>
      <c r="B4">
        <v>1077175</v>
      </c>
      <c r="C4">
        <v>1313524</v>
      </c>
      <c r="D4">
        <v>2400</v>
      </c>
      <c r="E4">
        <v>2400</v>
      </c>
      <c r="F4">
        <v>36</v>
      </c>
      <c r="G4">
        <v>0.15960000000000002</v>
      </c>
      <c r="H4" s="7">
        <f t="shared" ref="H4:H51" si="1">-PMT(G4/12,F4,D4)</f>
        <v>84.329491537216384</v>
      </c>
      <c r="I4" s="2"/>
      <c r="J4">
        <v>84</v>
      </c>
      <c r="K4" t="s">
        <v>53</v>
      </c>
      <c r="L4" t="s">
        <v>63</v>
      </c>
      <c r="N4" t="s">
        <v>44</v>
      </c>
      <c r="O4" t="s">
        <v>45</v>
      </c>
      <c r="P4">
        <v>12252</v>
      </c>
      <c r="Q4" t="s">
        <v>64</v>
      </c>
      <c r="R4" s="1">
        <v>40878</v>
      </c>
      <c r="S4" s="1">
        <v>41791</v>
      </c>
      <c r="T4" s="5">
        <f t="shared" si="0"/>
        <v>31</v>
      </c>
      <c r="U4" s="5"/>
      <c r="V4" s="5"/>
      <c r="W4" s="5"/>
      <c r="X4" s="5"/>
      <c r="Y4" s="5"/>
      <c r="Z4" s="4">
        <v>36</v>
      </c>
      <c r="AA4" t="s">
        <v>47</v>
      </c>
      <c r="AC4" t="s">
        <v>65</v>
      </c>
      <c r="AD4" t="s">
        <v>66</v>
      </c>
      <c r="AE4" t="s">
        <v>67</v>
      </c>
      <c r="AF4">
        <v>8.7200000000000006</v>
      </c>
      <c r="AG4">
        <v>0</v>
      </c>
      <c r="AH4">
        <v>2</v>
      </c>
      <c r="AI4" t="s">
        <v>52</v>
      </c>
      <c r="AJ4">
        <v>2</v>
      </c>
      <c r="AK4">
        <v>2956</v>
      </c>
      <c r="AL4">
        <v>98.5</v>
      </c>
      <c r="AM4">
        <v>10</v>
      </c>
      <c r="AN4">
        <v>0</v>
      </c>
      <c r="AO4">
        <v>3006</v>
      </c>
      <c r="AP4">
        <v>2400</v>
      </c>
      <c r="AQ4">
        <v>606</v>
      </c>
      <c r="AR4">
        <v>0</v>
      </c>
      <c r="AS4">
        <v>0</v>
      </c>
      <c r="AT4">
        <v>0</v>
      </c>
      <c r="AV4">
        <v>650</v>
      </c>
      <c r="AW4" s="1">
        <v>42491</v>
      </c>
      <c r="AX4">
        <v>2014</v>
      </c>
      <c r="AY4">
        <v>6</v>
      </c>
      <c r="AZ4">
        <v>2011</v>
      </c>
      <c r="BA4">
        <v>12</v>
      </c>
    </row>
    <row r="5" spans="1:53" hidden="1">
      <c r="A5">
        <v>4</v>
      </c>
      <c r="B5">
        <v>1076863</v>
      </c>
      <c r="C5">
        <v>1277178</v>
      </c>
      <c r="D5">
        <v>10000</v>
      </c>
      <c r="E5">
        <v>10000</v>
      </c>
      <c r="F5">
        <v>36</v>
      </c>
      <c r="G5">
        <v>0.13489999999999999</v>
      </c>
      <c r="H5" s="7">
        <f t="shared" si="1"/>
        <v>339.30450748784114</v>
      </c>
      <c r="J5">
        <v>339</v>
      </c>
      <c r="K5" t="s">
        <v>53</v>
      </c>
      <c r="L5" t="s">
        <v>68</v>
      </c>
      <c r="M5" t="s">
        <v>69</v>
      </c>
      <c r="N5" t="s">
        <v>44</v>
      </c>
      <c r="O5" t="s">
        <v>45</v>
      </c>
      <c r="P5">
        <v>49200</v>
      </c>
      <c r="Q5" t="s">
        <v>57</v>
      </c>
      <c r="R5" s="1">
        <v>40878</v>
      </c>
      <c r="S5" s="1">
        <v>42005</v>
      </c>
      <c r="T5" s="5">
        <f t="shared" si="0"/>
        <v>38</v>
      </c>
      <c r="U5" s="5"/>
      <c r="V5" s="5"/>
      <c r="W5" s="5"/>
      <c r="X5" s="5"/>
      <c r="Y5" s="5"/>
      <c r="Z5" s="4">
        <v>36</v>
      </c>
      <c r="AA5" t="s">
        <v>47</v>
      </c>
      <c r="AB5" t="s">
        <v>70</v>
      </c>
      <c r="AC5" t="s">
        <v>71</v>
      </c>
      <c r="AD5" t="s">
        <v>72</v>
      </c>
      <c r="AE5" t="s">
        <v>73</v>
      </c>
      <c r="AF5">
        <v>20</v>
      </c>
      <c r="AG5">
        <v>0</v>
      </c>
      <c r="AH5">
        <v>1</v>
      </c>
      <c r="AI5">
        <v>35</v>
      </c>
      <c r="AJ5">
        <v>10</v>
      </c>
      <c r="AK5">
        <v>5598</v>
      </c>
      <c r="AL5">
        <v>21</v>
      </c>
      <c r="AM5">
        <v>37</v>
      </c>
      <c r="AN5">
        <v>0</v>
      </c>
      <c r="AO5">
        <v>12232</v>
      </c>
      <c r="AP5">
        <v>10000</v>
      </c>
      <c r="AQ5">
        <v>2215</v>
      </c>
      <c r="AR5">
        <v>17</v>
      </c>
      <c r="AS5">
        <v>0</v>
      </c>
      <c r="AT5">
        <v>0</v>
      </c>
      <c r="AV5">
        <v>357</v>
      </c>
      <c r="AW5" s="1">
        <v>42461</v>
      </c>
      <c r="AX5">
        <v>2015</v>
      </c>
      <c r="AY5">
        <v>1</v>
      </c>
      <c r="AZ5">
        <v>2011</v>
      </c>
      <c r="BA5">
        <v>12</v>
      </c>
    </row>
    <row r="6" spans="1:53" hidden="1">
      <c r="A6">
        <v>5</v>
      </c>
      <c r="B6">
        <v>1075358</v>
      </c>
      <c r="C6">
        <v>1311748</v>
      </c>
      <c r="D6">
        <v>3000</v>
      </c>
      <c r="E6">
        <v>3000</v>
      </c>
      <c r="F6">
        <v>60</v>
      </c>
      <c r="G6">
        <v>0.12689999999999999</v>
      </c>
      <c r="H6" s="7">
        <f t="shared" si="1"/>
        <v>67.784088266095353</v>
      </c>
      <c r="J6">
        <v>68</v>
      </c>
      <c r="K6" t="s">
        <v>42</v>
      </c>
      <c r="L6" t="s">
        <v>74</v>
      </c>
      <c r="M6" t="s">
        <v>75</v>
      </c>
      <c r="N6">
        <v>1</v>
      </c>
      <c r="O6" t="s">
        <v>45</v>
      </c>
      <c r="P6">
        <v>80000</v>
      </c>
      <c r="Q6" t="s">
        <v>57</v>
      </c>
      <c r="R6" s="1">
        <v>40878</v>
      </c>
      <c r="S6" s="1">
        <v>42491</v>
      </c>
      <c r="T6" s="5">
        <f t="shared" si="0"/>
        <v>54</v>
      </c>
      <c r="U6" s="5"/>
      <c r="V6" s="5"/>
      <c r="W6" s="5"/>
      <c r="X6" s="5"/>
      <c r="Y6" s="5"/>
      <c r="Z6" s="4">
        <v>60</v>
      </c>
      <c r="AA6" t="s">
        <v>76</v>
      </c>
      <c r="AB6" t="s">
        <v>77</v>
      </c>
      <c r="AC6" t="s">
        <v>71</v>
      </c>
      <c r="AD6" t="s">
        <v>78</v>
      </c>
      <c r="AE6" t="s">
        <v>79</v>
      </c>
      <c r="AF6">
        <v>17.940000000000001</v>
      </c>
      <c r="AG6">
        <v>0</v>
      </c>
      <c r="AH6">
        <v>0</v>
      </c>
      <c r="AI6">
        <v>38</v>
      </c>
      <c r="AJ6">
        <v>15</v>
      </c>
      <c r="AK6">
        <v>27783</v>
      </c>
      <c r="AL6">
        <v>53.9</v>
      </c>
      <c r="AM6">
        <v>38</v>
      </c>
      <c r="AN6">
        <v>524</v>
      </c>
      <c r="AO6">
        <v>3513</v>
      </c>
      <c r="AP6">
        <v>2476</v>
      </c>
      <c r="AQ6">
        <v>1037</v>
      </c>
      <c r="AR6">
        <v>0</v>
      </c>
      <c r="AS6">
        <v>0</v>
      </c>
      <c r="AT6">
        <v>0</v>
      </c>
      <c r="AV6">
        <v>68</v>
      </c>
      <c r="AW6" s="1">
        <v>42491</v>
      </c>
      <c r="AX6">
        <v>2016</v>
      </c>
      <c r="AY6">
        <v>5</v>
      </c>
      <c r="AZ6">
        <v>2011</v>
      </c>
      <c r="BA6">
        <v>12</v>
      </c>
    </row>
    <row r="7" spans="1:53" hidden="1">
      <c r="A7">
        <v>6</v>
      </c>
      <c r="B7">
        <v>1075269</v>
      </c>
      <c r="C7">
        <v>1311441</v>
      </c>
      <c r="D7">
        <v>5000</v>
      </c>
      <c r="E7">
        <v>5000</v>
      </c>
      <c r="F7">
        <v>36</v>
      </c>
      <c r="G7">
        <v>7.9000000000000001E-2</v>
      </c>
      <c r="H7" s="7">
        <f t="shared" si="1"/>
        <v>156.45126992367605</v>
      </c>
      <c r="J7">
        <v>156</v>
      </c>
      <c r="K7" t="s">
        <v>80</v>
      </c>
      <c r="L7" t="s">
        <v>81</v>
      </c>
      <c r="M7" t="s">
        <v>82</v>
      </c>
      <c r="N7">
        <v>3</v>
      </c>
      <c r="O7" t="s">
        <v>45</v>
      </c>
      <c r="P7">
        <v>36000</v>
      </c>
      <c r="Q7" t="s">
        <v>57</v>
      </c>
      <c r="R7" s="1">
        <v>40878</v>
      </c>
      <c r="S7" s="1">
        <v>42005</v>
      </c>
      <c r="T7" s="5">
        <f t="shared" si="0"/>
        <v>38</v>
      </c>
      <c r="U7" s="5"/>
      <c r="V7" s="5"/>
      <c r="W7" s="5"/>
      <c r="X7" s="5"/>
      <c r="Y7" s="5"/>
      <c r="Z7" s="4">
        <v>36</v>
      </c>
      <c r="AA7" t="s">
        <v>47</v>
      </c>
      <c r="AC7" t="s">
        <v>83</v>
      </c>
      <c r="AD7" t="s">
        <v>84</v>
      </c>
      <c r="AE7" t="s">
        <v>51</v>
      </c>
      <c r="AF7">
        <v>11.2</v>
      </c>
      <c r="AG7">
        <v>0</v>
      </c>
      <c r="AH7">
        <v>3</v>
      </c>
      <c r="AI7" t="s">
        <v>52</v>
      </c>
      <c r="AJ7">
        <v>9</v>
      </c>
      <c r="AK7">
        <v>7963</v>
      </c>
      <c r="AL7">
        <v>28.3</v>
      </c>
      <c r="AM7">
        <v>12</v>
      </c>
      <c r="AN7">
        <v>0</v>
      </c>
      <c r="AO7">
        <v>5632</v>
      </c>
      <c r="AP7">
        <v>5000</v>
      </c>
      <c r="AQ7">
        <v>632</v>
      </c>
      <c r="AR7">
        <v>0</v>
      </c>
      <c r="AS7">
        <v>0</v>
      </c>
      <c r="AT7">
        <v>0</v>
      </c>
      <c r="AV7">
        <v>161</v>
      </c>
      <c r="AW7" s="1">
        <v>42370</v>
      </c>
      <c r="AX7">
        <v>2015</v>
      </c>
      <c r="AY7">
        <v>1</v>
      </c>
      <c r="AZ7">
        <v>2011</v>
      </c>
      <c r="BA7">
        <v>12</v>
      </c>
    </row>
    <row r="8" spans="1:53" hidden="1">
      <c r="A8">
        <v>7</v>
      </c>
      <c r="B8">
        <v>1069639</v>
      </c>
      <c r="C8">
        <v>1304742</v>
      </c>
      <c r="D8">
        <v>7000</v>
      </c>
      <c r="E8">
        <v>7000</v>
      </c>
      <c r="F8">
        <v>60</v>
      </c>
      <c r="G8">
        <v>0.15960000000000002</v>
      </c>
      <c r="H8" s="7">
        <f t="shared" si="1"/>
        <v>170.07766253852495</v>
      </c>
      <c r="J8">
        <v>170</v>
      </c>
      <c r="K8" t="s">
        <v>53</v>
      </c>
      <c r="L8" t="s">
        <v>63</v>
      </c>
      <c r="M8" t="s">
        <v>85</v>
      </c>
      <c r="N8">
        <v>8</v>
      </c>
      <c r="O8" t="s">
        <v>45</v>
      </c>
      <c r="P8">
        <v>47004</v>
      </c>
      <c r="Q8" t="s">
        <v>64</v>
      </c>
      <c r="R8" s="1">
        <v>40878</v>
      </c>
      <c r="S8" s="1">
        <v>42491</v>
      </c>
      <c r="T8" s="5">
        <f t="shared" si="0"/>
        <v>54</v>
      </c>
      <c r="U8" s="5"/>
      <c r="V8" s="5"/>
      <c r="W8" s="5"/>
      <c r="X8" s="5"/>
      <c r="Y8" s="5"/>
      <c r="Z8" s="4">
        <v>60</v>
      </c>
      <c r="AA8" t="s">
        <v>47</v>
      </c>
      <c r="AB8" t="s">
        <v>86</v>
      </c>
      <c r="AC8" t="s">
        <v>87</v>
      </c>
      <c r="AD8" t="s">
        <v>88</v>
      </c>
      <c r="AE8" t="s">
        <v>89</v>
      </c>
      <c r="AF8">
        <v>23.51</v>
      </c>
      <c r="AG8">
        <v>0</v>
      </c>
      <c r="AH8">
        <v>1</v>
      </c>
      <c r="AI8" t="s">
        <v>52</v>
      </c>
      <c r="AJ8">
        <v>7</v>
      </c>
      <c r="AK8">
        <v>17726</v>
      </c>
      <c r="AL8">
        <v>85.6</v>
      </c>
      <c r="AM8">
        <v>11</v>
      </c>
      <c r="AN8">
        <v>0</v>
      </c>
      <c r="AO8">
        <v>10111</v>
      </c>
      <c r="AP8">
        <v>6986</v>
      </c>
      <c r="AQ8">
        <v>3125</v>
      </c>
      <c r="AR8">
        <v>0</v>
      </c>
      <c r="AS8">
        <v>0</v>
      </c>
      <c r="AT8">
        <v>0</v>
      </c>
      <c r="AV8">
        <v>1314</v>
      </c>
      <c r="AW8" s="1">
        <v>42491</v>
      </c>
      <c r="AX8">
        <v>2016</v>
      </c>
      <c r="AY8">
        <v>5</v>
      </c>
      <c r="AZ8">
        <v>2011</v>
      </c>
      <c r="BA8">
        <v>12</v>
      </c>
    </row>
    <row r="9" spans="1:53" hidden="1">
      <c r="A9">
        <v>8</v>
      </c>
      <c r="B9">
        <v>1072053</v>
      </c>
      <c r="C9">
        <v>1288686</v>
      </c>
      <c r="D9">
        <v>3000</v>
      </c>
      <c r="E9">
        <v>3000</v>
      </c>
      <c r="F9">
        <v>36</v>
      </c>
      <c r="G9">
        <v>0.18640000000000001</v>
      </c>
      <c r="H9" s="7">
        <f t="shared" si="1"/>
        <v>109.42278155838636</v>
      </c>
      <c r="J9">
        <v>109</v>
      </c>
      <c r="K9" t="s">
        <v>90</v>
      </c>
      <c r="L9" t="s">
        <v>91</v>
      </c>
      <c r="M9" t="s">
        <v>92</v>
      </c>
      <c r="N9">
        <v>9</v>
      </c>
      <c r="O9" t="s">
        <v>45</v>
      </c>
      <c r="P9">
        <v>48000</v>
      </c>
      <c r="Q9" t="s">
        <v>57</v>
      </c>
      <c r="R9" s="1">
        <v>40878</v>
      </c>
      <c r="S9" s="1">
        <v>42005</v>
      </c>
      <c r="T9" s="5">
        <f t="shared" si="0"/>
        <v>38</v>
      </c>
      <c r="U9" s="5"/>
      <c r="V9" s="5"/>
      <c r="W9" s="5"/>
      <c r="X9" s="5"/>
      <c r="Y9" s="5"/>
      <c r="Z9" s="4">
        <v>36</v>
      </c>
      <c r="AA9" t="s">
        <v>47</v>
      </c>
      <c r="AB9" t="s">
        <v>93</v>
      </c>
      <c r="AC9" t="s">
        <v>60</v>
      </c>
      <c r="AD9" t="s">
        <v>94</v>
      </c>
      <c r="AE9" t="s">
        <v>73</v>
      </c>
      <c r="AF9">
        <v>5.35</v>
      </c>
      <c r="AG9">
        <v>0</v>
      </c>
      <c r="AH9">
        <v>2</v>
      </c>
      <c r="AI9" t="s">
        <v>52</v>
      </c>
      <c r="AJ9">
        <v>4</v>
      </c>
      <c r="AK9">
        <v>8221</v>
      </c>
      <c r="AL9">
        <v>87.5</v>
      </c>
      <c r="AM9">
        <v>4</v>
      </c>
      <c r="AN9">
        <v>0</v>
      </c>
      <c r="AO9">
        <v>3939</v>
      </c>
      <c r="AP9">
        <v>3000</v>
      </c>
      <c r="AQ9">
        <v>939</v>
      </c>
      <c r="AR9">
        <v>0</v>
      </c>
      <c r="AS9">
        <v>0</v>
      </c>
      <c r="AT9">
        <v>0</v>
      </c>
      <c r="AV9">
        <v>111</v>
      </c>
      <c r="AW9" s="1">
        <v>41974</v>
      </c>
      <c r="AX9">
        <v>2015</v>
      </c>
      <c r="AY9">
        <v>1</v>
      </c>
      <c r="AZ9">
        <v>2011</v>
      </c>
      <c r="BA9">
        <v>12</v>
      </c>
    </row>
    <row r="10" spans="1:53">
      <c r="A10">
        <v>9</v>
      </c>
      <c r="B10">
        <v>1071795</v>
      </c>
      <c r="C10">
        <v>1306957</v>
      </c>
      <c r="D10">
        <v>5600</v>
      </c>
      <c r="E10">
        <v>5600</v>
      </c>
      <c r="F10">
        <v>60</v>
      </c>
      <c r="G10">
        <v>0.21280000000000002</v>
      </c>
      <c r="H10" s="7">
        <f t="shared" ref="H10:H11" si="2">PMT(G10/1200,F10,D10)</f>
        <v>-93.839022417041974</v>
      </c>
      <c r="I10" s="8">
        <f t="shared" ref="I10:I11" si="3">IPMT(G10/1200,12/12,F10/12,D10)</f>
        <v>-0.99306666666666676</v>
      </c>
      <c r="J10">
        <v>152</v>
      </c>
      <c r="K10" t="s">
        <v>95</v>
      </c>
      <c r="L10" t="s">
        <v>96</v>
      </c>
      <c r="N10">
        <v>4</v>
      </c>
      <c r="O10" t="s">
        <v>97</v>
      </c>
      <c r="P10" s="3">
        <v>40000</v>
      </c>
      <c r="Q10" t="s">
        <v>57</v>
      </c>
      <c r="R10" s="1">
        <v>40878</v>
      </c>
      <c r="S10" s="1">
        <v>41000</v>
      </c>
      <c r="T10" s="9">
        <f t="shared" si="0"/>
        <v>5</v>
      </c>
      <c r="U10" s="9">
        <f t="shared" ref="U10:U11" si="4">(Z10-T10)*J10+(J10*T10-AO10)</f>
        <v>8474</v>
      </c>
      <c r="V10" s="9">
        <f t="shared" ref="V10:V11" si="5">F10-T10</f>
        <v>55</v>
      </c>
      <c r="W10" s="10">
        <f t="shared" ref="W10:W11" si="6">PMT(G10/12,V10,X10)*V10</f>
        <v>-8558.8036520100013</v>
      </c>
      <c r="X10" s="10">
        <f t="shared" ref="X10:X11" si="7">D10-AP10</f>
        <v>5438</v>
      </c>
      <c r="Y10" s="5"/>
      <c r="Z10" s="4">
        <v>60</v>
      </c>
      <c r="AA10" t="s">
        <v>58</v>
      </c>
      <c r="AB10" t="s">
        <v>98</v>
      </c>
      <c r="AC10" t="s">
        <v>65</v>
      </c>
      <c r="AD10" t="s">
        <v>99</v>
      </c>
      <c r="AE10" t="s">
        <v>73</v>
      </c>
      <c r="AF10">
        <v>5.55</v>
      </c>
      <c r="AG10">
        <v>0</v>
      </c>
      <c r="AH10">
        <v>2</v>
      </c>
      <c r="AI10" t="s">
        <v>52</v>
      </c>
      <c r="AJ10">
        <v>11</v>
      </c>
      <c r="AK10">
        <v>5210</v>
      </c>
      <c r="AL10">
        <v>32.6</v>
      </c>
      <c r="AM10">
        <v>13</v>
      </c>
      <c r="AN10">
        <v>0</v>
      </c>
      <c r="AO10">
        <v>646</v>
      </c>
      <c r="AP10">
        <v>162</v>
      </c>
      <c r="AQ10">
        <v>295</v>
      </c>
      <c r="AR10">
        <v>0</v>
      </c>
      <c r="AS10">
        <v>189</v>
      </c>
      <c r="AT10">
        <v>2</v>
      </c>
      <c r="AV10">
        <v>152</v>
      </c>
      <c r="AW10" s="1">
        <v>41122</v>
      </c>
      <c r="AX10">
        <v>2012</v>
      </c>
      <c r="AY10">
        <v>4</v>
      </c>
      <c r="AZ10">
        <v>2011</v>
      </c>
      <c r="BA10">
        <v>12</v>
      </c>
    </row>
    <row r="11" spans="1:53">
      <c r="A11">
        <v>10</v>
      </c>
      <c r="B11">
        <v>1071570</v>
      </c>
      <c r="C11">
        <v>1306721</v>
      </c>
      <c r="D11">
        <v>5375</v>
      </c>
      <c r="E11">
        <v>5375</v>
      </c>
      <c r="F11">
        <v>60</v>
      </c>
      <c r="G11">
        <v>0.12689999999999999</v>
      </c>
      <c r="H11" s="7">
        <f t="shared" si="2"/>
        <v>-89.872573622315954</v>
      </c>
      <c r="I11" s="8">
        <f t="shared" si="3"/>
        <v>-0.56840624999999989</v>
      </c>
      <c r="J11">
        <v>121</v>
      </c>
      <c r="K11" t="s">
        <v>42</v>
      </c>
      <c r="L11" t="s">
        <v>74</v>
      </c>
      <c r="M11" t="s">
        <v>100</v>
      </c>
      <c r="N11" t="s">
        <v>56</v>
      </c>
      <c r="O11" t="s">
        <v>45</v>
      </c>
      <c r="P11" s="3">
        <v>15000</v>
      </c>
      <c r="Q11" t="s">
        <v>46</v>
      </c>
      <c r="R11" s="1">
        <v>40878</v>
      </c>
      <c r="S11" s="1">
        <v>41214</v>
      </c>
      <c r="T11" s="9">
        <f t="shared" si="0"/>
        <v>12</v>
      </c>
      <c r="U11" s="9">
        <f t="shared" si="4"/>
        <v>5784</v>
      </c>
      <c r="V11" s="9">
        <f t="shared" si="5"/>
        <v>48</v>
      </c>
      <c r="W11" s="10">
        <f t="shared" si="6"/>
        <v>-6020.1904688413197</v>
      </c>
      <c r="X11" s="10">
        <f t="shared" si="7"/>
        <v>4702</v>
      </c>
      <c r="Y11" s="5"/>
      <c r="Z11" s="4">
        <v>60</v>
      </c>
      <c r="AA11" t="s">
        <v>58</v>
      </c>
      <c r="AB11" t="s">
        <v>101</v>
      </c>
      <c r="AC11" t="s">
        <v>71</v>
      </c>
      <c r="AD11" t="s">
        <v>102</v>
      </c>
      <c r="AE11" t="s">
        <v>103</v>
      </c>
      <c r="AF11">
        <v>18.079999999999998</v>
      </c>
      <c r="AG11">
        <v>0</v>
      </c>
      <c r="AH11">
        <v>0</v>
      </c>
      <c r="AI11" t="s">
        <v>52</v>
      </c>
      <c r="AJ11">
        <v>2</v>
      </c>
      <c r="AK11">
        <v>9279</v>
      </c>
      <c r="AL11">
        <v>36.5</v>
      </c>
      <c r="AM11">
        <v>3</v>
      </c>
      <c r="AN11">
        <v>0</v>
      </c>
      <c r="AO11">
        <v>1476</v>
      </c>
      <c r="AP11">
        <v>673</v>
      </c>
      <c r="AQ11">
        <v>533</v>
      </c>
      <c r="AR11">
        <v>0</v>
      </c>
      <c r="AS11">
        <v>269</v>
      </c>
      <c r="AT11">
        <v>3</v>
      </c>
      <c r="AV11">
        <v>121</v>
      </c>
      <c r="AW11" s="1">
        <v>41334</v>
      </c>
      <c r="AX11">
        <v>2012</v>
      </c>
      <c r="AY11">
        <v>11</v>
      </c>
      <c r="AZ11">
        <v>2011</v>
      </c>
      <c r="BA11">
        <v>12</v>
      </c>
    </row>
    <row r="12" spans="1:53" hidden="1">
      <c r="A12">
        <v>11</v>
      </c>
      <c r="B12">
        <v>1070078</v>
      </c>
      <c r="C12">
        <v>1305201</v>
      </c>
      <c r="D12">
        <v>6500</v>
      </c>
      <c r="E12">
        <v>6500</v>
      </c>
      <c r="F12">
        <v>60</v>
      </c>
      <c r="G12">
        <v>0.14649999999999999</v>
      </c>
      <c r="H12" s="7">
        <f t="shared" si="1"/>
        <v>153.44293975993929</v>
      </c>
      <c r="J12">
        <v>153</v>
      </c>
      <c r="K12" t="s">
        <v>53</v>
      </c>
      <c r="L12" t="s">
        <v>104</v>
      </c>
      <c r="M12" t="s">
        <v>105</v>
      </c>
      <c r="N12">
        <v>5</v>
      </c>
      <c r="O12" t="s">
        <v>97</v>
      </c>
      <c r="P12">
        <v>72000</v>
      </c>
      <c r="Q12" t="s">
        <v>64</v>
      </c>
      <c r="R12" s="1">
        <v>40878</v>
      </c>
      <c r="S12" s="1">
        <v>41426</v>
      </c>
      <c r="T12" s="5">
        <f t="shared" si="0"/>
        <v>19</v>
      </c>
      <c r="U12" s="5"/>
      <c r="V12" s="5"/>
      <c r="W12" s="5"/>
      <c r="X12" s="5"/>
      <c r="Y12" s="5"/>
      <c r="Z12" s="4">
        <v>60</v>
      </c>
      <c r="AA12" t="s">
        <v>47</v>
      </c>
      <c r="AB12" t="s">
        <v>106</v>
      </c>
      <c r="AC12" t="s">
        <v>87</v>
      </c>
      <c r="AD12" t="s">
        <v>107</v>
      </c>
      <c r="AE12" t="s">
        <v>51</v>
      </c>
      <c r="AF12">
        <v>16.12</v>
      </c>
      <c r="AG12">
        <v>0</v>
      </c>
      <c r="AH12">
        <v>2</v>
      </c>
      <c r="AI12" t="s">
        <v>52</v>
      </c>
      <c r="AJ12">
        <v>14</v>
      </c>
      <c r="AK12">
        <v>4032</v>
      </c>
      <c r="AL12">
        <v>20.6</v>
      </c>
      <c r="AM12">
        <v>23</v>
      </c>
      <c r="AN12">
        <v>0</v>
      </c>
      <c r="AO12">
        <v>7678</v>
      </c>
      <c r="AP12">
        <v>6500</v>
      </c>
      <c r="AQ12">
        <v>1178</v>
      </c>
      <c r="AR12">
        <v>0</v>
      </c>
      <c r="AS12">
        <v>0</v>
      </c>
      <c r="AT12">
        <v>0</v>
      </c>
      <c r="AV12">
        <v>1656</v>
      </c>
      <c r="AW12" s="1">
        <v>42339</v>
      </c>
      <c r="AX12">
        <v>2013</v>
      </c>
      <c r="AY12">
        <v>6</v>
      </c>
      <c r="AZ12">
        <v>2011</v>
      </c>
      <c r="BA12">
        <v>12</v>
      </c>
    </row>
    <row r="13" spans="1:53" hidden="1">
      <c r="A13">
        <v>12</v>
      </c>
      <c r="B13">
        <v>1069908</v>
      </c>
      <c r="C13">
        <v>1305008</v>
      </c>
      <c r="D13">
        <v>12000</v>
      </c>
      <c r="E13">
        <v>12000</v>
      </c>
      <c r="F13">
        <v>36</v>
      </c>
      <c r="G13">
        <v>0.12689999999999999</v>
      </c>
      <c r="H13" s="7">
        <f t="shared" si="1"/>
        <v>402.53796788784376</v>
      </c>
      <c r="J13">
        <v>403</v>
      </c>
      <c r="K13" t="s">
        <v>42</v>
      </c>
      <c r="L13" t="s">
        <v>74</v>
      </c>
      <c r="M13" t="s">
        <v>108</v>
      </c>
      <c r="N13" t="s">
        <v>44</v>
      </c>
      <c r="O13" t="s">
        <v>97</v>
      </c>
      <c r="P13">
        <v>75000</v>
      </c>
      <c r="Q13" t="s">
        <v>57</v>
      </c>
      <c r="R13" s="1">
        <v>40878</v>
      </c>
      <c r="S13" s="1">
        <v>41518</v>
      </c>
      <c r="T13" s="5">
        <f t="shared" si="0"/>
        <v>22</v>
      </c>
      <c r="U13" s="5"/>
      <c r="V13" s="5"/>
      <c r="W13" s="5"/>
      <c r="X13" s="5"/>
      <c r="Y13" s="5"/>
      <c r="Z13" s="4">
        <v>36</v>
      </c>
      <c r="AA13" t="s">
        <v>47</v>
      </c>
      <c r="AC13" t="s">
        <v>87</v>
      </c>
      <c r="AD13" t="s">
        <v>109</v>
      </c>
      <c r="AE13" t="s">
        <v>73</v>
      </c>
      <c r="AF13">
        <v>10.78</v>
      </c>
      <c r="AG13">
        <v>0</v>
      </c>
      <c r="AH13">
        <v>0</v>
      </c>
      <c r="AI13" t="s">
        <v>52</v>
      </c>
      <c r="AJ13">
        <v>12</v>
      </c>
      <c r="AK13">
        <v>23336</v>
      </c>
      <c r="AL13">
        <v>67.099999999999994</v>
      </c>
      <c r="AM13">
        <v>34</v>
      </c>
      <c r="AN13">
        <v>0</v>
      </c>
      <c r="AO13">
        <v>13948</v>
      </c>
      <c r="AP13">
        <v>12000</v>
      </c>
      <c r="AQ13">
        <v>1948</v>
      </c>
      <c r="AR13">
        <v>0</v>
      </c>
      <c r="AS13">
        <v>0</v>
      </c>
      <c r="AT13">
        <v>0</v>
      </c>
      <c r="AV13">
        <v>6315</v>
      </c>
      <c r="AW13" s="1">
        <v>41487</v>
      </c>
      <c r="AX13">
        <v>2013</v>
      </c>
      <c r="AY13">
        <v>9</v>
      </c>
      <c r="AZ13">
        <v>2011</v>
      </c>
      <c r="BA13">
        <v>12</v>
      </c>
    </row>
    <row r="14" spans="1:53">
      <c r="A14">
        <v>13</v>
      </c>
      <c r="B14">
        <v>1064687</v>
      </c>
      <c r="C14">
        <v>1298717</v>
      </c>
      <c r="D14">
        <v>9000</v>
      </c>
      <c r="E14">
        <v>9000</v>
      </c>
      <c r="F14">
        <v>36</v>
      </c>
      <c r="G14">
        <v>0.13489999999999999</v>
      </c>
      <c r="H14" s="7">
        <f>PMT(G14/1200,F14,D14)</f>
        <v>-250.52026801348353</v>
      </c>
      <c r="I14" s="8">
        <f>IPMT(G14/1200,12/12,F14/12,D14)</f>
        <v>-1.0117499999999999</v>
      </c>
      <c r="J14">
        <v>305</v>
      </c>
      <c r="K14" t="s">
        <v>53</v>
      </c>
      <c r="L14" t="s">
        <v>68</v>
      </c>
      <c r="M14" t="s">
        <v>110</v>
      </c>
      <c r="N14" t="s">
        <v>56</v>
      </c>
      <c r="O14" t="s">
        <v>45</v>
      </c>
      <c r="P14" s="3">
        <v>30000</v>
      </c>
      <c r="Q14" t="s">
        <v>57</v>
      </c>
      <c r="R14" s="1">
        <v>40878</v>
      </c>
      <c r="S14" s="1">
        <v>41091</v>
      </c>
      <c r="T14" s="9">
        <f t="shared" si="0"/>
        <v>8</v>
      </c>
      <c r="U14" s="9">
        <f>(Z14-T14)*J14+(J14*T14-AO14)</f>
        <v>8709</v>
      </c>
      <c r="V14" s="9">
        <f>F14-T14</f>
        <v>28</v>
      </c>
      <c r="W14" s="10">
        <f>PMT(G14/12,V14,X14)*V14</f>
        <v>-9069.7012403016925</v>
      </c>
      <c r="X14" s="10">
        <f>D14-AP14</f>
        <v>7744</v>
      </c>
      <c r="Y14" s="5"/>
      <c r="Z14" s="4">
        <v>36</v>
      </c>
      <c r="AA14" t="s">
        <v>58</v>
      </c>
      <c r="AB14" t="s">
        <v>111</v>
      </c>
      <c r="AC14" t="s">
        <v>87</v>
      </c>
      <c r="AD14" t="s">
        <v>112</v>
      </c>
      <c r="AE14" t="s">
        <v>113</v>
      </c>
      <c r="AF14">
        <v>10.08</v>
      </c>
      <c r="AG14">
        <v>0</v>
      </c>
      <c r="AH14">
        <v>1</v>
      </c>
      <c r="AI14" t="s">
        <v>52</v>
      </c>
      <c r="AJ14">
        <v>4</v>
      </c>
      <c r="AK14">
        <v>10452</v>
      </c>
      <c r="AL14">
        <v>91.7</v>
      </c>
      <c r="AM14">
        <v>9</v>
      </c>
      <c r="AN14">
        <v>0</v>
      </c>
      <c r="AO14">
        <v>2271</v>
      </c>
      <c r="AP14">
        <v>1256</v>
      </c>
      <c r="AQ14">
        <v>570</v>
      </c>
      <c r="AR14">
        <v>0</v>
      </c>
      <c r="AS14">
        <v>444</v>
      </c>
      <c r="AT14">
        <v>4</v>
      </c>
      <c r="AV14">
        <v>305</v>
      </c>
      <c r="AW14" s="1">
        <v>41214</v>
      </c>
      <c r="AX14">
        <v>2012</v>
      </c>
      <c r="AY14">
        <v>7</v>
      </c>
      <c r="AZ14">
        <v>2011</v>
      </c>
      <c r="BA14">
        <v>12</v>
      </c>
    </row>
    <row r="15" spans="1:53" hidden="1">
      <c r="A15">
        <v>14</v>
      </c>
      <c r="B15">
        <v>1069866</v>
      </c>
      <c r="C15">
        <v>1304956</v>
      </c>
      <c r="D15">
        <v>3000</v>
      </c>
      <c r="E15">
        <v>3000</v>
      </c>
      <c r="F15">
        <v>36</v>
      </c>
      <c r="G15">
        <v>9.9100000000000008E-2</v>
      </c>
      <c r="H15" s="7">
        <f t="shared" si="1"/>
        <v>96.674847648199759</v>
      </c>
      <c r="J15">
        <v>97</v>
      </c>
      <c r="K15" t="s">
        <v>42</v>
      </c>
      <c r="L15" t="s">
        <v>114</v>
      </c>
      <c r="M15" t="s">
        <v>115</v>
      </c>
      <c r="N15">
        <v>3</v>
      </c>
      <c r="O15" t="s">
        <v>45</v>
      </c>
      <c r="P15">
        <v>15000</v>
      </c>
      <c r="Q15" t="s">
        <v>57</v>
      </c>
      <c r="R15" s="1">
        <v>40878</v>
      </c>
      <c r="S15" s="1">
        <v>42005</v>
      </c>
      <c r="T15" s="5">
        <f t="shared" si="0"/>
        <v>38</v>
      </c>
      <c r="U15" s="5"/>
      <c r="V15" s="5"/>
      <c r="W15" s="5"/>
      <c r="X15" s="5"/>
      <c r="Y15" s="5"/>
      <c r="Z15" s="4">
        <v>36</v>
      </c>
      <c r="AA15" t="s">
        <v>47</v>
      </c>
      <c r="AB15" t="s">
        <v>116</v>
      </c>
      <c r="AC15" t="s">
        <v>49</v>
      </c>
      <c r="AD15" t="s">
        <v>117</v>
      </c>
      <c r="AE15" t="s">
        <v>67</v>
      </c>
      <c r="AF15">
        <v>12.56</v>
      </c>
      <c r="AG15">
        <v>0</v>
      </c>
      <c r="AH15">
        <v>2</v>
      </c>
      <c r="AI15" t="s">
        <v>52</v>
      </c>
      <c r="AJ15">
        <v>11</v>
      </c>
      <c r="AK15">
        <v>7323</v>
      </c>
      <c r="AL15">
        <v>43.1</v>
      </c>
      <c r="AM15">
        <v>11</v>
      </c>
      <c r="AN15">
        <v>0</v>
      </c>
      <c r="AO15">
        <v>3480</v>
      </c>
      <c r="AP15">
        <v>3000</v>
      </c>
      <c r="AQ15">
        <v>480</v>
      </c>
      <c r="AR15">
        <v>0</v>
      </c>
      <c r="AS15">
        <v>0</v>
      </c>
      <c r="AT15">
        <v>0</v>
      </c>
      <c r="AV15">
        <v>102</v>
      </c>
      <c r="AW15" s="1">
        <v>42491</v>
      </c>
      <c r="AX15">
        <v>2015</v>
      </c>
      <c r="AY15">
        <v>1</v>
      </c>
      <c r="AZ15">
        <v>2011</v>
      </c>
      <c r="BA15">
        <v>12</v>
      </c>
    </row>
    <row r="16" spans="1:53">
      <c r="A16">
        <v>15</v>
      </c>
      <c r="B16">
        <v>1069057</v>
      </c>
      <c r="C16">
        <v>1303503</v>
      </c>
      <c r="D16">
        <v>10000</v>
      </c>
      <c r="E16">
        <v>10000</v>
      </c>
      <c r="F16">
        <v>36</v>
      </c>
      <c r="G16">
        <v>0.1065</v>
      </c>
      <c r="H16" s="7">
        <f>PMT(G16/1200,F16,D16)</f>
        <v>-278.2340902706967</v>
      </c>
      <c r="I16" s="8">
        <f>IPMT(G16/1200,12/12,F16/12,D16)</f>
        <v>-0.88750000000000007</v>
      </c>
      <c r="J16">
        <v>326</v>
      </c>
      <c r="K16" t="s">
        <v>42</v>
      </c>
      <c r="L16" t="s">
        <v>43</v>
      </c>
      <c r="M16" t="s">
        <v>118</v>
      </c>
      <c r="N16">
        <v>3</v>
      </c>
      <c r="O16" t="s">
        <v>45</v>
      </c>
      <c r="P16" s="3">
        <v>100000</v>
      </c>
      <c r="Q16" t="s">
        <v>57</v>
      </c>
      <c r="R16" s="1">
        <v>40878</v>
      </c>
      <c r="S16" s="1">
        <v>41548</v>
      </c>
      <c r="T16" s="9">
        <f t="shared" si="0"/>
        <v>23</v>
      </c>
      <c r="U16" s="9">
        <f>(Z16-T16)*J16+(J16*T16-AO16)</f>
        <v>4264</v>
      </c>
      <c r="V16" s="9">
        <f>F16-T16</f>
        <v>13</v>
      </c>
      <c r="W16" s="10">
        <f>PMT(G16/12,V16,X16)*V16</f>
        <v>-4855.7376663649266</v>
      </c>
      <c r="X16" s="10">
        <f>D16-AP16</f>
        <v>4567</v>
      </c>
      <c r="Y16" s="5"/>
      <c r="Z16" s="4">
        <v>36</v>
      </c>
      <c r="AA16" t="s">
        <v>58</v>
      </c>
      <c r="AC16" t="s">
        <v>71</v>
      </c>
      <c r="AD16" t="s">
        <v>119</v>
      </c>
      <c r="AE16" t="s">
        <v>73</v>
      </c>
      <c r="AF16">
        <v>7.06</v>
      </c>
      <c r="AG16">
        <v>0</v>
      </c>
      <c r="AH16">
        <v>2</v>
      </c>
      <c r="AI16" t="s">
        <v>52</v>
      </c>
      <c r="AJ16">
        <v>14</v>
      </c>
      <c r="AK16">
        <v>11997</v>
      </c>
      <c r="AL16">
        <v>55.5</v>
      </c>
      <c r="AM16">
        <v>29</v>
      </c>
      <c r="AN16">
        <v>0</v>
      </c>
      <c r="AO16">
        <v>7472</v>
      </c>
      <c r="AP16">
        <v>5433</v>
      </c>
      <c r="AQ16">
        <v>1393</v>
      </c>
      <c r="AR16">
        <v>0</v>
      </c>
      <c r="AS16">
        <v>645</v>
      </c>
      <c r="AT16">
        <v>6</v>
      </c>
      <c r="AV16">
        <v>326</v>
      </c>
      <c r="AW16" s="1">
        <v>41699</v>
      </c>
      <c r="AX16">
        <v>2013</v>
      </c>
      <c r="AY16">
        <v>10</v>
      </c>
      <c r="AZ16">
        <v>2011</v>
      </c>
      <c r="BA16">
        <v>12</v>
      </c>
    </row>
    <row r="17" spans="1:53" hidden="1">
      <c r="A17">
        <v>16</v>
      </c>
      <c r="B17">
        <v>1069759</v>
      </c>
      <c r="C17">
        <v>1304871</v>
      </c>
      <c r="D17">
        <v>1000</v>
      </c>
      <c r="E17">
        <v>1000</v>
      </c>
      <c r="F17">
        <v>36</v>
      </c>
      <c r="G17">
        <v>0.16289999999999999</v>
      </c>
      <c r="H17" s="7">
        <f t="shared" si="1"/>
        <v>35.3003743886308</v>
      </c>
      <c r="J17">
        <v>35</v>
      </c>
      <c r="K17" t="s">
        <v>120</v>
      </c>
      <c r="L17" t="s">
        <v>121</v>
      </c>
      <c r="M17" t="s">
        <v>122</v>
      </c>
      <c r="N17" t="s">
        <v>56</v>
      </c>
      <c r="O17" t="s">
        <v>45</v>
      </c>
      <c r="P17">
        <v>28000</v>
      </c>
      <c r="Q17" t="s">
        <v>64</v>
      </c>
      <c r="R17" s="1">
        <v>40878</v>
      </c>
      <c r="S17" s="1">
        <v>42005</v>
      </c>
      <c r="T17" s="5">
        <f t="shared" si="0"/>
        <v>38</v>
      </c>
      <c r="U17" s="5"/>
      <c r="V17" s="5"/>
      <c r="W17" s="5"/>
      <c r="X17" s="5"/>
      <c r="Y17" s="5"/>
      <c r="Z17" s="4">
        <v>36</v>
      </c>
      <c r="AA17" t="s">
        <v>47</v>
      </c>
      <c r="AC17" t="s">
        <v>87</v>
      </c>
      <c r="AD17" t="s">
        <v>123</v>
      </c>
      <c r="AE17" t="s">
        <v>124</v>
      </c>
      <c r="AF17">
        <v>20.309999999999999</v>
      </c>
      <c r="AG17">
        <v>0</v>
      </c>
      <c r="AH17">
        <v>1</v>
      </c>
      <c r="AI17" t="s">
        <v>52</v>
      </c>
      <c r="AJ17">
        <v>11</v>
      </c>
      <c r="AK17">
        <v>6524</v>
      </c>
      <c r="AL17">
        <v>81.5</v>
      </c>
      <c r="AM17">
        <v>23</v>
      </c>
      <c r="AN17">
        <v>0</v>
      </c>
      <c r="AO17">
        <v>1271</v>
      </c>
      <c r="AP17">
        <v>1000</v>
      </c>
      <c r="AQ17">
        <v>271</v>
      </c>
      <c r="AR17">
        <v>0</v>
      </c>
      <c r="AS17">
        <v>0</v>
      </c>
      <c r="AT17">
        <v>0</v>
      </c>
      <c r="AV17">
        <v>36</v>
      </c>
      <c r="AW17" s="1">
        <v>42491</v>
      </c>
      <c r="AX17">
        <v>2015</v>
      </c>
      <c r="AY17">
        <v>1</v>
      </c>
      <c r="AZ17">
        <v>2011</v>
      </c>
      <c r="BA17">
        <v>12</v>
      </c>
    </row>
    <row r="18" spans="1:53" hidden="1">
      <c r="A18">
        <v>17</v>
      </c>
      <c r="B18">
        <v>1065775</v>
      </c>
      <c r="C18">
        <v>1299699</v>
      </c>
      <c r="D18">
        <v>10000</v>
      </c>
      <c r="E18">
        <v>10000</v>
      </c>
      <c r="F18">
        <v>36</v>
      </c>
      <c r="G18">
        <v>0.1527</v>
      </c>
      <c r="H18" s="7">
        <f t="shared" si="1"/>
        <v>347.97694606849973</v>
      </c>
      <c r="J18">
        <v>348</v>
      </c>
      <c r="K18" t="s">
        <v>53</v>
      </c>
      <c r="L18" t="s">
        <v>54</v>
      </c>
      <c r="M18" t="s">
        <v>125</v>
      </c>
      <c r="N18">
        <v>4</v>
      </c>
      <c r="O18" t="s">
        <v>45</v>
      </c>
      <c r="P18">
        <v>42000</v>
      </c>
      <c r="Q18" t="s">
        <v>64</v>
      </c>
      <c r="R18" s="1">
        <v>40878</v>
      </c>
      <c r="S18" s="1">
        <v>42005</v>
      </c>
      <c r="T18" s="5">
        <f t="shared" si="0"/>
        <v>38</v>
      </c>
      <c r="U18" s="5"/>
      <c r="V18" s="5"/>
      <c r="W18" s="5"/>
      <c r="X18" s="5"/>
      <c r="Y18" s="5"/>
      <c r="Z18" s="4">
        <v>36</v>
      </c>
      <c r="AA18" t="s">
        <v>47</v>
      </c>
      <c r="AC18" t="s">
        <v>126</v>
      </c>
      <c r="AD18" t="s">
        <v>127</v>
      </c>
      <c r="AE18" t="s">
        <v>73</v>
      </c>
      <c r="AF18">
        <v>18.600000000000001</v>
      </c>
      <c r="AG18">
        <v>0</v>
      </c>
      <c r="AH18">
        <v>2</v>
      </c>
      <c r="AI18">
        <v>61</v>
      </c>
      <c r="AJ18">
        <v>14</v>
      </c>
      <c r="AK18">
        <v>24043</v>
      </c>
      <c r="AL18">
        <v>70.2</v>
      </c>
      <c r="AM18">
        <v>28</v>
      </c>
      <c r="AN18">
        <v>0</v>
      </c>
      <c r="AO18">
        <v>12527</v>
      </c>
      <c r="AP18">
        <v>10000</v>
      </c>
      <c r="AQ18">
        <v>2527</v>
      </c>
      <c r="AR18">
        <v>0</v>
      </c>
      <c r="AS18">
        <v>0</v>
      </c>
      <c r="AT18">
        <v>0</v>
      </c>
      <c r="AV18">
        <v>370</v>
      </c>
      <c r="AW18" s="1">
        <v>42095</v>
      </c>
      <c r="AX18">
        <v>2015</v>
      </c>
      <c r="AY18">
        <v>1</v>
      </c>
      <c r="AZ18">
        <v>2011</v>
      </c>
      <c r="BA18">
        <v>12</v>
      </c>
    </row>
    <row r="19" spans="1:53" hidden="1">
      <c r="A19">
        <v>18</v>
      </c>
      <c r="B19">
        <v>1069971</v>
      </c>
      <c r="C19">
        <v>1304884</v>
      </c>
      <c r="D19">
        <v>3600</v>
      </c>
      <c r="E19">
        <v>3600</v>
      </c>
      <c r="F19">
        <v>36</v>
      </c>
      <c r="G19">
        <v>6.0299999999999999E-2</v>
      </c>
      <c r="H19" s="7">
        <f t="shared" si="1"/>
        <v>109.56791645713277</v>
      </c>
      <c r="J19">
        <v>110</v>
      </c>
      <c r="K19" t="s">
        <v>80</v>
      </c>
      <c r="L19" t="s">
        <v>128</v>
      </c>
      <c r="M19" t="s">
        <v>129</v>
      </c>
      <c r="N19" t="s">
        <v>44</v>
      </c>
      <c r="O19" t="s">
        <v>130</v>
      </c>
      <c r="P19">
        <v>110000</v>
      </c>
      <c r="Q19" t="s">
        <v>64</v>
      </c>
      <c r="R19" s="1">
        <v>40878</v>
      </c>
      <c r="S19" s="1">
        <v>41395</v>
      </c>
      <c r="T19" s="5">
        <f t="shared" si="0"/>
        <v>18</v>
      </c>
      <c r="U19" s="5"/>
      <c r="V19" s="5"/>
      <c r="W19" s="5"/>
      <c r="X19" s="5"/>
      <c r="Y19" s="5"/>
      <c r="Z19" s="4">
        <v>36</v>
      </c>
      <c r="AA19" t="s">
        <v>47</v>
      </c>
      <c r="AB19" t="s">
        <v>131</v>
      </c>
      <c r="AC19" t="s">
        <v>132</v>
      </c>
      <c r="AD19" t="s">
        <v>133</v>
      </c>
      <c r="AE19" t="s">
        <v>134</v>
      </c>
      <c r="AF19">
        <v>10.52</v>
      </c>
      <c r="AG19">
        <v>0</v>
      </c>
      <c r="AH19">
        <v>0</v>
      </c>
      <c r="AI19" t="s">
        <v>52</v>
      </c>
      <c r="AJ19">
        <v>20</v>
      </c>
      <c r="AK19">
        <v>22836</v>
      </c>
      <c r="AL19">
        <v>16</v>
      </c>
      <c r="AM19">
        <v>42</v>
      </c>
      <c r="AN19">
        <v>0</v>
      </c>
      <c r="AO19">
        <v>3785</v>
      </c>
      <c r="AP19">
        <v>3600</v>
      </c>
      <c r="AQ19">
        <v>185</v>
      </c>
      <c r="AR19">
        <v>0</v>
      </c>
      <c r="AS19">
        <v>0</v>
      </c>
      <c r="AT19">
        <v>0</v>
      </c>
      <c r="AV19">
        <v>583</v>
      </c>
      <c r="AW19" s="1">
        <v>41760</v>
      </c>
      <c r="AX19">
        <v>2013</v>
      </c>
      <c r="AY19">
        <v>5</v>
      </c>
      <c r="AZ19">
        <v>2011</v>
      </c>
      <c r="BA19">
        <v>12</v>
      </c>
    </row>
    <row r="20" spans="1:53" hidden="1">
      <c r="A20">
        <v>19</v>
      </c>
      <c r="B20">
        <v>1062474</v>
      </c>
      <c r="C20">
        <v>1294539</v>
      </c>
      <c r="D20">
        <v>6000</v>
      </c>
      <c r="E20">
        <v>6000</v>
      </c>
      <c r="F20">
        <v>36</v>
      </c>
      <c r="G20">
        <v>0.11710000000000001</v>
      </c>
      <c r="H20" s="7">
        <f t="shared" si="1"/>
        <v>198.45582261216387</v>
      </c>
      <c r="J20">
        <v>198</v>
      </c>
      <c r="K20" t="s">
        <v>42</v>
      </c>
      <c r="L20" t="s">
        <v>135</v>
      </c>
      <c r="M20" t="s">
        <v>136</v>
      </c>
      <c r="N20">
        <v>1</v>
      </c>
      <c r="O20" t="s">
        <v>130</v>
      </c>
      <c r="P20">
        <v>84000</v>
      </c>
      <c r="Q20" t="s">
        <v>46</v>
      </c>
      <c r="R20" s="1">
        <v>40878</v>
      </c>
      <c r="S20" s="1">
        <v>42036</v>
      </c>
      <c r="T20" s="5">
        <f t="shared" si="0"/>
        <v>39</v>
      </c>
      <c r="U20" s="5"/>
      <c r="V20" s="5"/>
      <c r="W20" s="5"/>
      <c r="X20" s="5"/>
      <c r="Y20" s="5"/>
      <c r="Z20" s="4">
        <v>36</v>
      </c>
      <c r="AA20" t="s">
        <v>47</v>
      </c>
      <c r="AB20" t="s">
        <v>137</v>
      </c>
      <c r="AC20" t="s">
        <v>138</v>
      </c>
      <c r="AD20" t="s">
        <v>138</v>
      </c>
      <c r="AE20" t="s">
        <v>139</v>
      </c>
      <c r="AF20">
        <v>18.440000000000001</v>
      </c>
      <c r="AG20">
        <v>2</v>
      </c>
      <c r="AH20">
        <v>0</v>
      </c>
      <c r="AI20">
        <v>8</v>
      </c>
      <c r="AJ20">
        <v>4</v>
      </c>
      <c r="AK20">
        <v>0</v>
      </c>
      <c r="AL20">
        <v>37.729999999999997</v>
      </c>
      <c r="AM20">
        <v>14</v>
      </c>
      <c r="AN20">
        <v>0</v>
      </c>
      <c r="AO20">
        <v>7167</v>
      </c>
      <c r="AP20">
        <v>6000</v>
      </c>
      <c r="AQ20">
        <v>1152</v>
      </c>
      <c r="AR20">
        <v>15</v>
      </c>
      <c r="AS20">
        <v>0</v>
      </c>
      <c r="AT20">
        <v>0</v>
      </c>
      <c r="AV20">
        <v>17</v>
      </c>
      <c r="AW20" s="1">
        <v>42186</v>
      </c>
      <c r="AX20">
        <v>2015</v>
      </c>
      <c r="AY20">
        <v>2</v>
      </c>
      <c r="AZ20">
        <v>2011</v>
      </c>
      <c r="BA20">
        <v>12</v>
      </c>
    </row>
    <row r="21" spans="1:53" hidden="1">
      <c r="A21">
        <v>20</v>
      </c>
      <c r="B21">
        <v>1069742</v>
      </c>
      <c r="C21">
        <v>1304855</v>
      </c>
      <c r="D21">
        <v>9200</v>
      </c>
      <c r="E21">
        <v>9200</v>
      </c>
      <c r="F21">
        <v>36</v>
      </c>
      <c r="G21">
        <v>6.0299999999999999E-2</v>
      </c>
      <c r="H21" s="7">
        <f t="shared" si="1"/>
        <v>280.00689761267262</v>
      </c>
      <c r="J21">
        <v>280</v>
      </c>
      <c r="K21" t="s">
        <v>80</v>
      </c>
      <c r="L21" t="s">
        <v>128</v>
      </c>
      <c r="M21" t="s">
        <v>140</v>
      </c>
      <c r="N21">
        <v>6</v>
      </c>
      <c r="O21" t="s">
        <v>45</v>
      </c>
      <c r="P21">
        <v>77385</v>
      </c>
      <c r="Q21" t="s">
        <v>64</v>
      </c>
      <c r="R21" s="1">
        <v>40878</v>
      </c>
      <c r="S21" s="1">
        <v>41091</v>
      </c>
      <c r="T21" s="5">
        <f t="shared" si="0"/>
        <v>8</v>
      </c>
      <c r="U21" s="5"/>
      <c r="V21" s="5"/>
      <c r="W21" s="5"/>
      <c r="X21" s="5"/>
      <c r="Y21" s="5"/>
      <c r="Z21" s="4">
        <v>36</v>
      </c>
      <c r="AA21" t="s">
        <v>47</v>
      </c>
      <c r="AC21" t="s">
        <v>87</v>
      </c>
      <c r="AD21" t="s">
        <v>141</v>
      </c>
      <c r="AE21" t="s">
        <v>73</v>
      </c>
      <c r="AF21">
        <v>9.86</v>
      </c>
      <c r="AG21">
        <v>0</v>
      </c>
      <c r="AH21">
        <v>0</v>
      </c>
      <c r="AI21" t="s">
        <v>52</v>
      </c>
      <c r="AJ21">
        <v>8</v>
      </c>
      <c r="AK21">
        <v>7314</v>
      </c>
      <c r="AL21">
        <v>23.1</v>
      </c>
      <c r="AM21">
        <v>28</v>
      </c>
      <c r="AN21">
        <v>0</v>
      </c>
      <c r="AO21">
        <v>9460</v>
      </c>
      <c r="AP21">
        <v>9200</v>
      </c>
      <c r="AQ21">
        <v>260</v>
      </c>
      <c r="AR21">
        <v>0</v>
      </c>
      <c r="AS21">
        <v>0</v>
      </c>
      <c r="AT21">
        <v>0</v>
      </c>
      <c r="AV21">
        <v>8061</v>
      </c>
      <c r="AW21" s="1">
        <v>42401</v>
      </c>
      <c r="AX21">
        <v>2012</v>
      </c>
      <c r="AY21">
        <v>7</v>
      </c>
      <c r="AZ21">
        <v>2011</v>
      </c>
      <c r="BA21">
        <v>12</v>
      </c>
    </row>
    <row r="22" spans="1:53" hidden="1">
      <c r="A22">
        <v>21</v>
      </c>
      <c r="B22">
        <v>1069740</v>
      </c>
      <c r="C22">
        <v>1284848</v>
      </c>
      <c r="D22">
        <v>20250</v>
      </c>
      <c r="E22">
        <v>20250</v>
      </c>
      <c r="F22">
        <v>60</v>
      </c>
      <c r="G22">
        <v>0.1527</v>
      </c>
      <c r="H22" s="7">
        <f t="shared" si="1"/>
        <v>484.62079787288781</v>
      </c>
      <c r="J22">
        <v>485</v>
      </c>
      <c r="K22" t="s">
        <v>53</v>
      </c>
      <c r="L22" t="s">
        <v>54</v>
      </c>
      <c r="M22" t="s">
        <v>142</v>
      </c>
      <c r="N22">
        <v>3</v>
      </c>
      <c r="O22" t="s">
        <v>45</v>
      </c>
      <c r="P22">
        <v>43370</v>
      </c>
      <c r="Q22" t="s">
        <v>46</v>
      </c>
      <c r="R22" s="1">
        <v>40878</v>
      </c>
      <c r="S22" s="1">
        <v>42217</v>
      </c>
      <c r="T22" s="5">
        <f t="shared" si="0"/>
        <v>45</v>
      </c>
      <c r="U22" s="5"/>
      <c r="V22" s="5"/>
      <c r="W22" s="5"/>
      <c r="X22" s="5"/>
      <c r="Y22" s="5"/>
      <c r="Z22" s="4">
        <v>60</v>
      </c>
      <c r="AA22" t="s">
        <v>47</v>
      </c>
      <c r="AB22" t="s">
        <v>143</v>
      </c>
      <c r="AC22" t="s">
        <v>87</v>
      </c>
      <c r="AD22" t="s">
        <v>144</v>
      </c>
      <c r="AE22" t="s">
        <v>103</v>
      </c>
      <c r="AF22">
        <v>26.53</v>
      </c>
      <c r="AG22">
        <v>0</v>
      </c>
      <c r="AH22">
        <v>3</v>
      </c>
      <c r="AI22" t="s">
        <v>52</v>
      </c>
      <c r="AJ22">
        <v>8</v>
      </c>
      <c r="AK22">
        <v>17813</v>
      </c>
      <c r="AL22">
        <v>85.6</v>
      </c>
      <c r="AM22">
        <v>22</v>
      </c>
      <c r="AN22">
        <v>0</v>
      </c>
      <c r="AO22">
        <v>27679</v>
      </c>
      <c r="AP22">
        <v>20250</v>
      </c>
      <c r="AQ22">
        <v>7429</v>
      </c>
      <c r="AR22">
        <v>0</v>
      </c>
      <c r="AS22">
        <v>0</v>
      </c>
      <c r="AT22">
        <v>0</v>
      </c>
      <c r="AV22">
        <v>6024</v>
      </c>
      <c r="AW22" s="1">
        <v>42430</v>
      </c>
      <c r="AX22">
        <v>2015</v>
      </c>
      <c r="AY22">
        <v>8</v>
      </c>
      <c r="AZ22">
        <v>2011</v>
      </c>
      <c r="BA22">
        <v>12</v>
      </c>
    </row>
    <row r="23" spans="1:53">
      <c r="A23">
        <v>22</v>
      </c>
      <c r="B23">
        <v>1039153</v>
      </c>
      <c r="C23">
        <v>1269083</v>
      </c>
      <c r="D23">
        <v>21000</v>
      </c>
      <c r="E23">
        <v>21000</v>
      </c>
      <c r="F23">
        <v>36</v>
      </c>
      <c r="G23">
        <v>0.1242</v>
      </c>
      <c r="H23" s="7">
        <f>PMT(G23/1200,F23,D23)</f>
        <v>-584.45094514929747</v>
      </c>
      <c r="I23" s="8">
        <f>IPMT(G23/1200,12/12,F23/12,D23)</f>
        <v>-2.1735000000000002</v>
      </c>
      <c r="J23">
        <v>702</v>
      </c>
      <c r="K23" t="s">
        <v>42</v>
      </c>
      <c r="L23" t="s">
        <v>145</v>
      </c>
      <c r="M23" t="s">
        <v>146</v>
      </c>
      <c r="N23" t="s">
        <v>44</v>
      </c>
      <c r="O23" t="s">
        <v>45</v>
      </c>
      <c r="P23" s="3">
        <v>105000</v>
      </c>
      <c r="Q23" t="s">
        <v>46</v>
      </c>
      <c r="R23" s="1">
        <v>40878</v>
      </c>
      <c r="S23" s="1">
        <v>41518</v>
      </c>
      <c r="T23" s="9">
        <f t="shared" si="0"/>
        <v>22</v>
      </c>
      <c r="U23" s="9">
        <f>(Z23-T23)*J23+(J23*T23-AO23)</f>
        <v>11247</v>
      </c>
      <c r="V23" s="9">
        <f>F23-T23</f>
        <v>14</v>
      </c>
      <c r="W23" s="10">
        <f>PMT(G23/12,V23,X23)*V23</f>
        <v>-11122.76555247708</v>
      </c>
      <c r="X23" s="10">
        <f>D23-AP23</f>
        <v>10305</v>
      </c>
      <c r="Y23" s="5"/>
      <c r="Z23" s="4">
        <v>36</v>
      </c>
      <c r="AA23" t="s">
        <v>58</v>
      </c>
      <c r="AB23" t="s">
        <v>147</v>
      </c>
      <c r="AC23" t="s">
        <v>87</v>
      </c>
      <c r="AD23" t="s">
        <v>148</v>
      </c>
      <c r="AE23" t="s">
        <v>149</v>
      </c>
      <c r="AF23">
        <v>13.22</v>
      </c>
      <c r="AG23">
        <v>0</v>
      </c>
      <c r="AH23">
        <v>0</v>
      </c>
      <c r="AI23" t="s">
        <v>52</v>
      </c>
      <c r="AJ23">
        <v>7</v>
      </c>
      <c r="AK23">
        <v>32135</v>
      </c>
      <c r="AL23">
        <v>90.3</v>
      </c>
      <c r="AM23">
        <v>38</v>
      </c>
      <c r="AN23">
        <v>0</v>
      </c>
      <c r="AO23">
        <v>14025</v>
      </c>
      <c r="AP23">
        <v>10695</v>
      </c>
      <c r="AQ23">
        <v>3330</v>
      </c>
      <c r="AR23">
        <v>0</v>
      </c>
      <c r="AS23">
        <v>0</v>
      </c>
      <c r="AT23">
        <v>0</v>
      </c>
      <c r="AV23">
        <v>702</v>
      </c>
      <c r="AW23" s="1">
        <v>42491</v>
      </c>
      <c r="AX23">
        <v>2013</v>
      </c>
      <c r="AY23">
        <v>9</v>
      </c>
      <c r="AZ23">
        <v>2011</v>
      </c>
      <c r="BA23">
        <v>12</v>
      </c>
    </row>
    <row r="24" spans="1:53" hidden="1">
      <c r="A24">
        <v>23</v>
      </c>
      <c r="B24">
        <v>1069710</v>
      </c>
      <c r="C24">
        <v>1304821</v>
      </c>
      <c r="D24">
        <v>10000</v>
      </c>
      <c r="E24">
        <v>10000</v>
      </c>
      <c r="F24">
        <v>36</v>
      </c>
      <c r="G24">
        <v>0.11710000000000001</v>
      </c>
      <c r="H24" s="7">
        <f t="shared" si="1"/>
        <v>330.75970435360642</v>
      </c>
      <c r="J24">
        <v>331</v>
      </c>
      <c r="K24" t="s">
        <v>42</v>
      </c>
      <c r="L24" t="s">
        <v>135</v>
      </c>
      <c r="M24" t="s">
        <v>150</v>
      </c>
      <c r="N24" t="s">
        <v>44</v>
      </c>
      <c r="O24" t="s">
        <v>97</v>
      </c>
      <c r="P24">
        <v>50000</v>
      </c>
      <c r="Q24" t="s">
        <v>57</v>
      </c>
      <c r="R24" s="1">
        <v>40878</v>
      </c>
      <c r="S24" s="1">
        <v>42005</v>
      </c>
      <c r="T24" s="5">
        <f t="shared" si="0"/>
        <v>38</v>
      </c>
      <c r="U24" s="5"/>
      <c r="V24" s="5"/>
      <c r="W24" s="5"/>
      <c r="X24" s="5"/>
      <c r="Y24" s="5"/>
      <c r="Z24" s="4">
        <v>36</v>
      </c>
      <c r="AA24" t="s">
        <v>47</v>
      </c>
      <c r="AB24" t="s">
        <v>151</v>
      </c>
      <c r="AC24" t="s">
        <v>49</v>
      </c>
      <c r="AD24" t="s">
        <v>152</v>
      </c>
      <c r="AE24" t="s">
        <v>103</v>
      </c>
      <c r="AF24">
        <v>11.18</v>
      </c>
      <c r="AG24">
        <v>0</v>
      </c>
      <c r="AH24">
        <v>0</v>
      </c>
      <c r="AI24" t="s">
        <v>52</v>
      </c>
      <c r="AJ24">
        <v>8</v>
      </c>
      <c r="AK24">
        <v>10056</v>
      </c>
      <c r="AL24">
        <v>82.4</v>
      </c>
      <c r="AM24">
        <v>21</v>
      </c>
      <c r="AN24">
        <v>0</v>
      </c>
      <c r="AO24">
        <v>11907</v>
      </c>
      <c r="AP24">
        <v>10000</v>
      </c>
      <c r="AQ24">
        <v>1907</v>
      </c>
      <c r="AR24">
        <v>0</v>
      </c>
      <c r="AS24">
        <v>0</v>
      </c>
      <c r="AT24">
        <v>0</v>
      </c>
      <c r="AV24">
        <v>349</v>
      </c>
      <c r="AW24" s="1">
        <v>42491</v>
      </c>
      <c r="AX24">
        <v>2015</v>
      </c>
      <c r="AY24">
        <v>1</v>
      </c>
      <c r="AZ24">
        <v>2011</v>
      </c>
      <c r="BA24">
        <v>12</v>
      </c>
    </row>
    <row r="25" spans="1:53" hidden="1">
      <c r="A25">
        <v>24</v>
      </c>
      <c r="B25">
        <v>1069700</v>
      </c>
      <c r="C25">
        <v>1304810</v>
      </c>
      <c r="D25">
        <v>10000</v>
      </c>
      <c r="E25">
        <v>10000</v>
      </c>
      <c r="F25">
        <v>36</v>
      </c>
      <c r="G25">
        <v>0.11710000000000001</v>
      </c>
      <c r="H25" s="7">
        <f t="shared" si="1"/>
        <v>330.75970435360642</v>
      </c>
      <c r="J25">
        <v>331</v>
      </c>
      <c r="K25" t="s">
        <v>42</v>
      </c>
      <c r="L25" t="s">
        <v>135</v>
      </c>
      <c r="M25" t="s">
        <v>153</v>
      </c>
      <c r="N25">
        <v>5</v>
      </c>
      <c r="O25" t="s">
        <v>45</v>
      </c>
      <c r="P25">
        <v>50000</v>
      </c>
      <c r="Q25" t="s">
        <v>64</v>
      </c>
      <c r="R25" s="1">
        <v>40878</v>
      </c>
      <c r="S25" s="1">
        <v>41548</v>
      </c>
      <c r="T25" s="5">
        <f t="shared" si="0"/>
        <v>23</v>
      </c>
      <c r="U25" s="5"/>
      <c r="V25" s="5"/>
      <c r="W25" s="5"/>
      <c r="X25" s="5"/>
      <c r="Y25" s="5"/>
      <c r="Z25" s="4">
        <v>36</v>
      </c>
      <c r="AA25" t="s">
        <v>47</v>
      </c>
      <c r="AC25" t="s">
        <v>87</v>
      </c>
      <c r="AD25" t="s">
        <v>154</v>
      </c>
      <c r="AE25" t="s">
        <v>73</v>
      </c>
      <c r="AF25">
        <v>16.010000000000002</v>
      </c>
      <c r="AG25">
        <v>0</v>
      </c>
      <c r="AH25">
        <v>0</v>
      </c>
      <c r="AI25" t="s">
        <v>52</v>
      </c>
      <c r="AJ25">
        <v>6</v>
      </c>
      <c r="AK25">
        <v>17800</v>
      </c>
      <c r="AL25">
        <v>91.8</v>
      </c>
      <c r="AM25">
        <v>17</v>
      </c>
      <c r="AN25">
        <v>0</v>
      </c>
      <c r="AO25">
        <v>11541</v>
      </c>
      <c r="AP25">
        <v>10000</v>
      </c>
      <c r="AQ25">
        <v>1541</v>
      </c>
      <c r="AR25">
        <v>0</v>
      </c>
      <c r="AS25">
        <v>0</v>
      </c>
      <c r="AT25">
        <v>0</v>
      </c>
      <c r="AV25">
        <v>4943</v>
      </c>
      <c r="AW25" s="1">
        <v>41699</v>
      </c>
      <c r="AX25">
        <v>2013</v>
      </c>
      <c r="AY25">
        <v>10</v>
      </c>
      <c r="AZ25">
        <v>2011</v>
      </c>
      <c r="BA25">
        <v>12</v>
      </c>
    </row>
    <row r="26" spans="1:53">
      <c r="A26">
        <v>25</v>
      </c>
      <c r="B26">
        <v>1069559</v>
      </c>
      <c r="C26">
        <v>1304634</v>
      </c>
      <c r="D26">
        <v>6000</v>
      </c>
      <c r="E26">
        <v>6000</v>
      </c>
      <c r="F26">
        <v>36</v>
      </c>
      <c r="G26">
        <v>0.11710000000000001</v>
      </c>
      <c r="H26" s="7">
        <f>PMT(G26/1200,F26,D26)</f>
        <v>-166.96771987558768</v>
      </c>
      <c r="I26" s="8">
        <f>IPMT(G26/1200,12/12,F26/12,D26)</f>
        <v>-0.58550000000000013</v>
      </c>
      <c r="J26">
        <v>198</v>
      </c>
      <c r="K26" t="s">
        <v>42</v>
      </c>
      <c r="L26" t="s">
        <v>135</v>
      </c>
      <c r="M26" t="s">
        <v>155</v>
      </c>
      <c r="N26">
        <v>1</v>
      </c>
      <c r="O26" t="s">
        <v>45</v>
      </c>
      <c r="P26" s="3">
        <v>76000</v>
      </c>
      <c r="Q26" t="s">
        <v>64</v>
      </c>
      <c r="R26" s="1">
        <v>40878</v>
      </c>
      <c r="S26" s="1">
        <v>41183</v>
      </c>
      <c r="T26" s="9">
        <f t="shared" si="0"/>
        <v>11</v>
      </c>
      <c r="U26" s="9">
        <f>(Z26-T26)*J26+(J26*T26-AO26)</f>
        <v>5078</v>
      </c>
      <c r="V26" s="9">
        <f>F26-T26</f>
        <v>25</v>
      </c>
      <c r="W26" s="10">
        <f>PMT(G26/12,V26,X26)*V26</f>
        <v>-5312.5809114603799</v>
      </c>
      <c r="X26" s="10">
        <f>D26-AP26</f>
        <v>4694</v>
      </c>
      <c r="Y26" s="5"/>
      <c r="Z26" s="4">
        <v>36</v>
      </c>
      <c r="AA26" t="s">
        <v>58</v>
      </c>
      <c r="AC26" t="s">
        <v>132</v>
      </c>
      <c r="AD26" t="s">
        <v>156</v>
      </c>
      <c r="AE26" t="s">
        <v>73</v>
      </c>
      <c r="AF26">
        <v>2.4</v>
      </c>
      <c r="AG26">
        <v>0</v>
      </c>
      <c r="AH26">
        <v>1</v>
      </c>
      <c r="AI26" t="s">
        <v>52</v>
      </c>
      <c r="AJ26">
        <v>7</v>
      </c>
      <c r="AK26">
        <v>5963</v>
      </c>
      <c r="AL26">
        <v>29.7</v>
      </c>
      <c r="AM26">
        <v>7</v>
      </c>
      <c r="AN26">
        <v>0</v>
      </c>
      <c r="AO26">
        <v>2050</v>
      </c>
      <c r="AP26">
        <v>1306</v>
      </c>
      <c r="AQ26">
        <v>475</v>
      </c>
      <c r="AR26">
        <v>0</v>
      </c>
      <c r="AS26">
        <v>269</v>
      </c>
      <c r="AT26">
        <v>3</v>
      </c>
      <c r="AV26">
        <v>198</v>
      </c>
      <c r="AW26" s="1">
        <v>41334</v>
      </c>
      <c r="AX26">
        <v>2012</v>
      </c>
      <c r="AY26">
        <v>10</v>
      </c>
      <c r="AZ26">
        <v>2011</v>
      </c>
      <c r="BA26">
        <v>12</v>
      </c>
    </row>
    <row r="27" spans="1:53" hidden="1">
      <c r="A27">
        <v>26</v>
      </c>
      <c r="B27">
        <v>1069697</v>
      </c>
      <c r="C27">
        <v>1273773</v>
      </c>
      <c r="D27">
        <v>15000</v>
      </c>
      <c r="E27">
        <v>15000</v>
      </c>
      <c r="F27">
        <v>36</v>
      </c>
      <c r="G27">
        <v>9.9100000000000008E-2</v>
      </c>
      <c r="H27" s="7">
        <f t="shared" si="1"/>
        <v>483.37423824099881</v>
      </c>
      <c r="J27">
        <v>483</v>
      </c>
      <c r="K27" t="s">
        <v>42</v>
      </c>
      <c r="L27" t="s">
        <v>114</v>
      </c>
      <c r="M27" t="s">
        <v>157</v>
      </c>
      <c r="N27">
        <v>2</v>
      </c>
      <c r="O27" t="s">
        <v>130</v>
      </c>
      <c r="P27">
        <v>92000</v>
      </c>
      <c r="Q27" t="s">
        <v>46</v>
      </c>
      <c r="R27" s="1">
        <v>40878</v>
      </c>
      <c r="S27" s="1">
        <v>41153</v>
      </c>
      <c r="T27" s="5">
        <f t="shared" si="0"/>
        <v>10</v>
      </c>
      <c r="U27" s="5"/>
      <c r="V27" s="5"/>
      <c r="W27" s="5"/>
      <c r="X27" s="5"/>
      <c r="Y27" s="5"/>
      <c r="Z27" s="4">
        <v>36</v>
      </c>
      <c r="AA27" t="s">
        <v>47</v>
      </c>
      <c r="AC27" t="s">
        <v>49</v>
      </c>
      <c r="AD27" t="s">
        <v>158</v>
      </c>
      <c r="AE27" t="s">
        <v>67</v>
      </c>
      <c r="AF27">
        <v>29.44</v>
      </c>
      <c r="AG27">
        <v>0</v>
      </c>
      <c r="AH27">
        <v>0</v>
      </c>
      <c r="AI27" t="s">
        <v>52</v>
      </c>
      <c r="AJ27">
        <v>8</v>
      </c>
      <c r="AK27">
        <v>13707</v>
      </c>
      <c r="AL27">
        <v>93.9</v>
      </c>
      <c r="AM27">
        <v>31</v>
      </c>
      <c r="AN27">
        <v>0</v>
      </c>
      <c r="AO27">
        <v>15824</v>
      </c>
      <c r="AP27">
        <v>15000</v>
      </c>
      <c r="AQ27">
        <v>824</v>
      </c>
      <c r="AR27">
        <v>0</v>
      </c>
      <c r="AS27">
        <v>0</v>
      </c>
      <c r="AT27">
        <v>0</v>
      </c>
      <c r="AV27">
        <v>2447</v>
      </c>
      <c r="AW27" s="1">
        <v>41153</v>
      </c>
      <c r="AX27">
        <v>2012</v>
      </c>
      <c r="AY27">
        <v>9</v>
      </c>
      <c r="AZ27">
        <v>2011</v>
      </c>
      <c r="BA27">
        <v>12</v>
      </c>
    </row>
    <row r="28" spans="1:53">
      <c r="A28">
        <v>27</v>
      </c>
      <c r="B28">
        <v>1069800</v>
      </c>
      <c r="C28">
        <v>1304679</v>
      </c>
      <c r="D28">
        <v>15000</v>
      </c>
      <c r="E28">
        <v>15000</v>
      </c>
      <c r="F28">
        <v>36</v>
      </c>
      <c r="G28">
        <v>0.14269999999999999</v>
      </c>
      <c r="H28" s="7">
        <f t="shared" ref="H28:H29" si="8">PMT(G28/1200,F28,D28)</f>
        <v>-417.58395179602309</v>
      </c>
      <c r="I28" s="8">
        <f t="shared" ref="I28:I29" si="9">IPMT(G28/1200,12/12,F28/12,D28)</f>
        <v>-1.7837499999999999</v>
      </c>
      <c r="J28">
        <v>515</v>
      </c>
      <c r="K28" t="s">
        <v>53</v>
      </c>
      <c r="L28" t="s">
        <v>159</v>
      </c>
      <c r="M28" t="s">
        <v>160</v>
      </c>
      <c r="N28">
        <v>9</v>
      </c>
      <c r="O28" t="s">
        <v>45</v>
      </c>
      <c r="P28" s="3">
        <v>60000</v>
      </c>
      <c r="Q28" t="s">
        <v>64</v>
      </c>
      <c r="R28" s="1">
        <v>40878</v>
      </c>
      <c r="T28" s="9" t="str">
        <f t="shared" si="0"/>
        <v>-</v>
      </c>
      <c r="U28" s="9" t="e">
        <f t="shared" ref="U28:U29" si="10">(Z28-T28)*J28+(J28*T28-AO28)</f>
        <v>#VALUE!</v>
      </c>
      <c r="V28" s="9" t="e">
        <f t="shared" ref="V28:V29" si="11">F28-T28</f>
        <v>#VALUE!</v>
      </c>
      <c r="W28" s="10" t="e">
        <f t="shared" ref="W28:W29" si="12">PMT(G28/12,V28,X28)*V28</f>
        <v>#VALUE!</v>
      </c>
      <c r="X28" s="10">
        <f t="shared" ref="X28:X29" si="13">D28-AP28</f>
        <v>15000</v>
      </c>
      <c r="Y28" s="5"/>
      <c r="Z28" s="4">
        <v>36</v>
      </c>
      <c r="AA28" t="s">
        <v>58</v>
      </c>
      <c r="AB28" t="s">
        <v>161</v>
      </c>
      <c r="AC28" t="s">
        <v>87</v>
      </c>
      <c r="AD28" t="s">
        <v>109</v>
      </c>
      <c r="AE28" t="s">
        <v>162</v>
      </c>
      <c r="AF28">
        <v>15.22</v>
      </c>
      <c r="AG28">
        <v>0</v>
      </c>
      <c r="AH28">
        <v>1</v>
      </c>
      <c r="AI28" t="s">
        <v>52</v>
      </c>
      <c r="AJ28">
        <v>7</v>
      </c>
      <c r="AK28">
        <v>5872</v>
      </c>
      <c r="AL28">
        <v>57.6</v>
      </c>
      <c r="AM28">
        <v>11</v>
      </c>
      <c r="AN28">
        <v>0</v>
      </c>
      <c r="AO28">
        <v>0</v>
      </c>
      <c r="AP28">
        <v>0</v>
      </c>
      <c r="AQ28">
        <v>0</v>
      </c>
      <c r="AR28">
        <v>0</v>
      </c>
      <c r="AS28">
        <v>0</v>
      </c>
      <c r="AT28">
        <v>0</v>
      </c>
      <c r="AV28">
        <v>0</v>
      </c>
      <c r="AW28" s="1">
        <v>42491</v>
      </c>
      <c r="AX28" t="s">
        <v>52</v>
      </c>
      <c r="AY28" t="s">
        <v>52</v>
      </c>
      <c r="AZ28">
        <v>2011</v>
      </c>
      <c r="BA28">
        <v>12</v>
      </c>
    </row>
    <row r="29" spans="1:53">
      <c r="A29">
        <v>28</v>
      </c>
      <c r="B29">
        <v>1069657</v>
      </c>
      <c r="C29">
        <v>1304764</v>
      </c>
      <c r="D29">
        <v>5000</v>
      </c>
      <c r="E29">
        <v>5000</v>
      </c>
      <c r="F29">
        <v>60</v>
      </c>
      <c r="G29">
        <v>0.16769999999999999</v>
      </c>
      <c r="H29" s="7">
        <f t="shared" si="8"/>
        <v>-83.689019331261136</v>
      </c>
      <c r="I29" s="8">
        <f t="shared" si="9"/>
        <v>-0.69874999999999987</v>
      </c>
      <c r="J29">
        <v>124</v>
      </c>
      <c r="K29" t="s">
        <v>120</v>
      </c>
      <c r="L29" t="s">
        <v>163</v>
      </c>
      <c r="M29" t="s">
        <v>164</v>
      </c>
      <c r="N29">
        <v>2</v>
      </c>
      <c r="O29" t="s">
        <v>45</v>
      </c>
      <c r="P29" s="3">
        <v>50004</v>
      </c>
      <c r="Q29" t="s">
        <v>64</v>
      </c>
      <c r="R29" s="1">
        <v>40878</v>
      </c>
      <c r="S29" s="1">
        <v>41244</v>
      </c>
      <c r="T29" s="9">
        <f t="shared" ref="T29" si="14">IF(S29="","-",(YEAR(S29)-YEAR(R29))*12+(MONTH(S29)-MONTH(R29)+1))</f>
        <v>13</v>
      </c>
      <c r="U29" s="9">
        <f t="shared" si="10"/>
        <v>5831</v>
      </c>
      <c r="V29" s="9">
        <f t="shared" si="11"/>
        <v>47</v>
      </c>
      <c r="W29" s="10">
        <f t="shared" si="12"/>
        <v>-5991.9237115876349</v>
      </c>
      <c r="X29" s="10">
        <f t="shared" si="13"/>
        <v>4371</v>
      </c>
      <c r="Y29" s="5"/>
      <c r="Z29" s="4">
        <v>60</v>
      </c>
      <c r="AA29" t="s">
        <v>58</v>
      </c>
      <c r="AB29" t="s">
        <v>165</v>
      </c>
      <c r="AC29" t="s">
        <v>71</v>
      </c>
      <c r="AD29" t="s">
        <v>71</v>
      </c>
      <c r="AE29" t="s">
        <v>166</v>
      </c>
      <c r="AF29">
        <v>13.97</v>
      </c>
      <c r="AG29">
        <v>3</v>
      </c>
      <c r="AH29">
        <v>0</v>
      </c>
      <c r="AI29">
        <v>20</v>
      </c>
      <c r="AJ29">
        <v>14</v>
      </c>
      <c r="AK29">
        <v>4345</v>
      </c>
      <c r="AL29">
        <v>59.5</v>
      </c>
      <c r="AM29">
        <v>22</v>
      </c>
      <c r="AN29">
        <v>0</v>
      </c>
      <c r="AO29">
        <v>1609</v>
      </c>
      <c r="AP29">
        <v>629</v>
      </c>
      <c r="AQ29">
        <v>719</v>
      </c>
      <c r="AR29">
        <v>0</v>
      </c>
      <c r="AS29">
        <v>261</v>
      </c>
      <c r="AT29">
        <v>2</v>
      </c>
      <c r="AV29">
        <v>124</v>
      </c>
      <c r="AW29" s="1">
        <v>41395</v>
      </c>
      <c r="AX29">
        <v>2012</v>
      </c>
      <c r="AY29">
        <v>12</v>
      </c>
      <c r="AZ29">
        <v>2011</v>
      </c>
      <c r="BA29">
        <v>12</v>
      </c>
    </row>
    <row r="30" spans="1:53" hidden="1">
      <c r="A30">
        <v>29</v>
      </c>
      <c r="B30">
        <v>1069799</v>
      </c>
      <c r="C30">
        <v>1304678</v>
      </c>
      <c r="D30">
        <v>4000</v>
      </c>
      <c r="E30">
        <v>4000</v>
      </c>
      <c r="F30">
        <v>36</v>
      </c>
      <c r="G30">
        <v>0.11710000000000001</v>
      </c>
      <c r="H30" s="7">
        <f t="shared" si="1"/>
        <v>132.30388174144258</v>
      </c>
      <c r="J30">
        <v>132</v>
      </c>
      <c r="K30" t="s">
        <v>42</v>
      </c>
      <c r="L30" t="s">
        <v>135</v>
      </c>
      <c r="M30" t="s">
        <v>167</v>
      </c>
      <c r="N30" t="s">
        <v>44</v>
      </c>
      <c r="O30" t="s">
        <v>130</v>
      </c>
      <c r="P30">
        <v>106000</v>
      </c>
      <c r="Q30" t="s">
        <v>64</v>
      </c>
      <c r="R30" s="1">
        <v>40878</v>
      </c>
      <c r="S30" s="1">
        <v>41365</v>
      </c>
      <c r="T30" s="5">
        <f t="shared" si="0"/>
        <v>17</v>
      </c>
      <c r="U30" s="5"/>
      <c r="V30" s="5"/>
      <c r="W30" s="5"/>
      <c r="X30" s="5"/>
      <c r="Y30" s="5"/>
      <c r="Z30" s="4">
        <v>36</v>
      </c>
      <c r="AA30" t="s">
        <v>47</v>
      </c>
      <c r="AC30" t="s">
        <v>87</v>
      </c>
      <c r="AD30" t="s">
        <v>154</v>
      </c>
      <c r="AE30" t="s">
        <v>149</v>
      </c>
      <c r="AF30">
        <v>5.63</v>
      </c>
      <c r="AG30">
        <v>1</v>
      </c>
      <c r="AH30">
        <v>0</v>
      </c>
      <c r="AI30">
        <v>18</v>
      </c>
      <c r="AJ30">
        <v>12</v>
      </c>
      <c r="AK30">
        <v>6110</v>
      </c>
      <c r="AL30">
        <v>37.700000000000003</v>
      </c>
      <c r="AM30">
        <v>44</v>
      </c>
      <c r="AN30">
        <v>0</v>
      </c>
      <c r="AO30">
        <v>4486</v>
      </c>
      <c r="AP30">
        <v>4000</v>
      </c>
      <c r="AQ30">
        <v>486</v>
      </c>
      <c r="AR30">
        <v>0</v>
      </c>
      <c r="AS30">
        <v>0</v>
      </c>
      <c r="AT30">
        <v>0</v>
      </c>
      <c r="AV30">
        <v>2639</v>
      </c>
      <c r="AW30" s="1">
        <v>42491</v>
      </c>
      <c r="AX30">
        <v>2013</v>
      </c>
      <c r="AY30">
        <v>4</v>
      </c>
      <c r="AZ30">
        <v>2011</v>
      </c>
      <c r="BA30">
        <v>12</v>
      </c>
    </row>
    <row r="31" spans="1:53" hidden="1">
      <c r="A31">
        <v>30</v>
      </c>
      <c r="B31">
        <v>1047704</v>
      </c>
      <c r="C31">
        <v>1278806</v>
      </c>
      <c r="D31">
        <v>8500</v>
      </c>
      <c r="E31">
        <v>8500</v>
      </c>
      <c r="F31">
        <v>36</v>
      </c>
      <c r="G31">
        <v>0.11710000000000001</v>
      </c>
      <c r="H31" s="7">
        <f t="shared" si="1"/>
        <v>281.14574870056549</v>
      </c>
      <c r="J31">
        <v>281</v>
      </c>
      <c r="K31" t="s">
        <v>42</v>
      </c>
      <c r="L31" t="s">
        <v>135</v>
      </c>
      <c r="M31" t="s">
        <v>168</v>
      </c>
      <c r="N31" t="s">
        <v>56</v>
      </c>
      <c r="O31" t="s">
        <v>45</v>
      </c>
      <c r="P31">
        <v>25000</v>
      </c>
      <c r="Q31" t="s">
        <v>57</v>
      </c>
      <c r="R31" s="1">
        <v>40878</v>
      </c>
      <c r="S31" s="1">
        <v>41974</v>
      </c>
      <c r="T31" s="5">
        <f t="shared" si="0"/>
        <v>37</v>
      </c>
      <c r="U31" s="5"/>
      <c r="V31" s="5"/>
      <c r="W31" s="5"/>
      <c r="X31" s="5"/>
      <c r="Y31" s="5"/>
      <c r="Z31" s="4">
        <v>36</v>
      </c>
      <c r="AA31" t="s">
        <v>47</v>
      </c>
      <c r="AB31" t="s">
        <v>169</v>
      </c>
      <c r="AC31" t="s">
        <v>49</v>
      </c>
      <c r="AD31" t="s">
        <v>170</v>
      </c>
      <c r="AE31" t="s">
        <v>171</v>
      </c>
      <c r="AF31">
        <v>12.19</v>
      </c>
      <c r="AG31">
        <v>0</v>
      </c>
      <c r="AH31">
        <v>0</v>
      </c>
      <c r="AI31" t="s">
        <v>52</v>
      </c>
      <c r="AJ31">
        <v>8</v>
      </c>
      <c r="AK31">
        <v>6441</v>
      </c>
      <c r="AL31">
        <v>59.1</v>
      </c>
      <c r="AM31">
        <v>12</v>
      </c>
      <c r="AN31">
        <v>0</v>
      </c>
      <c r="AO31">
        <v>10126</v>
      </c>
      <c r="AP31">
        <v>8500</v>
      </c>
      <c r="AQ31">
        <v>1626</v>
      </c>
      <c r="AR31">
        <v>0</v>
      </c>
      <c r="AS31">
        <v>0</v>
      </c>
      <c r="AT31">
        <v>0</v>
      </c>
      <c r="AV31">
        <v>582</v>
      </c>
      <c r="AW31" s="1">
        <v>42005</v>
      </c>
      <c r="AX31">
        <v>2014</v>
      </c>
      <c r="AY31">
        <v>12</v>
      </c>
      <c r="AZ31">
        <v>2011</v>
      </c>
      <c r="BA31">
        <v>12</v>
      </c>
    </row>
    <row r="32" spans="1:53" hidden="1">
      <c r="A32">
        <v>31</v>
      </c>
      <c r="B32">
        <v>1032111</v>
      </c>
      <c r="C32">
        <v>1261745</v>
      </c>
      <c r="D32">
        <v>4375</v>
      </c>
      <c r="E32">
        <v>4375</v>
      </c>
      <c r="F32">
        <v>36</v>
      </c>
      <c r="G32">
        <v>7.51E-2</v>
      </c>
      <c r="H32" s="7">
        <f t="shared" si="1"/>
        <v>136.10979837098739</v>
      </c>
      <c r="J32">
        <v>136</v>
      </c>
      <c r="K32" t="s">
        <v>80</v>
      </c>
      <c r="L32" t="s">
        <v>172</v>
      </c>
      <c r="N32">
        <v>7</v>
      </c>
      <c r="O32" t="s">
        <v>130</v>
      </c>
      <c r="P32">
        <v>17108</v>
      </c>
      <c r="Q32" t="s">
        <v>57</v>
      </c>
      <c r="R32" s="1">
        <v>40878</v>
      </c>
      <c r="S32" s="1">
        <v>42005</v>
      </c>
      <c r="T32" s="5">
        <f t="shared" si="0"/>
        <v>38</v>
      </c>
      <c r="U32" s="5"/>
      <c r="V32" s="5"/>
      <c r="W32" s="5"/>
      <c r="X32" s="5"/>
      <c r="Y32" s="5"/>
      <c r="Z32" s="4">
        <v>36</v>
      </c>
      <c r="AA32" t="s">
        <v>47</v>
      </c>
      <c r="AB32" t="s">
        <v>173</v>
      </c>
      <c r="AC32" t="s">
        <v>87</v>
      </c>
      <c r="AD32" t="s">
        <v>154</v>
      </c>
      <c r="AE32" t="s">
        <v>162</v>
      </c>
      <c r="AF32">
        <v>20.34</v>
      </c>
      <c r="AG32">
        <v>0</v>
      </c>
      <c r="AH32">
        <v>0</v>
      </c>
      <c r="AI32" t="s">
        <v>52</v>
      </c>
      <c r="AJ32">
        <v>6</v>
      </c>
      <c r="AK32">
        <v>11210</v>
      </c>
      <c r="AL32">
        <v>86.9</v>
      </c>
      <c r="AM32">
        <v>12</v>
      </c>
      <c r="AN32">
        <v>0</v>
      </c>
      <c r="AO32">
        <v>4900</v>
      </c>
      <c r="AP32">
        <v>4375</v>
      </c>
      <c r="AQ32">
        <v>525</v>
      </c>
      <c r="AR32">
        <v>0</v>
      </c>
      <c r="AS32">
        <v>0</v>
      </c>
      <c r="AT32">
        <v>0</v>
      </c>
      <c r="AV32">
        <v>145</v>
      </c>
      <c r="AW32" s="1">
        <v>41974</v>
      </c>
      <c r="AX32">
        <v>2015</v>
      </c>
      <c r="AY32">
        <v>1</v>
      </c>
      <c r="AZ32">
        <v>2011</v>
      </c>
      <c r="BA32">
        <v>12</v>
      </c>
    </row>
    <row r="33" spans="1:53" hidden="1">
      <c r="A33">
        <v>32</v>
      </c>
      <c r="B33">
        <v>1069539</v>
      </c>
      <c r="C33">
        <v>1304608</v>
      </c>
      <c r="D33">
        <v>31825</v>
      </c>
      <c r="E33">
        <v>31825</v>
      </c>
      <c r="F33">
        <v>36</v>
      </c>
      <c r="G33">
        <v>7.9000000000000001E-2</v>
      </c>
      <c r="H33" s="7">
        <f t="shared" si="1"/>
        <v>995.81233306419801</v>
      </c>
      <c r="J33">
        <v>996</v>
      </c>
      <c r="K33" t="s">
        <v>80</v>
      </c>
      <c r="L33" t="s">
        <v>81</v>
      </c>
      <c r="M33" t="s">
        <v>174</v>
      </c>
      <c r="N33">
        <v>5</v>
      </c>
      <c r="O33" t="s">
        <v>130</v>
      </c>
      <c r="P33">
        <v>75000</v>
      </c>
      <c r="Q33" t="s">
        <v>46</v>
      </c>
      <c r="R33" s="1">
        <v>40878</v>
      </c>
      <c r="S33" s="1">
        <v>41487</v>
      </c>
      <c r="T33" s="5">
        <f t="shared" si="0"/>
        <v>21</v>
      </c>
      <c r="U33" s="5"/>
      <c r="V33" s="5"/>
      <c r="W33" s="5"/>
      <c r="X33" s="5"/>
      <c r="Y33" s="5"/>
      <c r="Z33" s="4">
        <v>36</v>
      </c>
      <c r="AA33" t="s">
        <v>47</v>
      </c>
      <c r="AB33" t="s">
        <v>175</v>
      </c>
      <c r="AC33" t="s">
        <v>87</v>
      </c>
      <c r="AD33" t="s">
        <v>123</v>
      </c>
      <c r="AE33" t="s">
        <v>176</v>
      </c>
      <c r="AF33">
        <v>14.03</v>
      </c>
      <c r="AG33">
        <v>0</v>
      </c>
      <c r="AH33">
        <v>0</v>
      </c>
      <c r="AI33" t="s">
        <v>52</v>
      </c>
      <c r="AJ33">
        <v>12</v>
      </c>
      <c r="AK33">
        <v>23151</v>
      </c>
      <c r="AL33">
        <v>27.4</v>
      </c>
      <c r="AM33">
        <v>26</v>
      </c>
      <c r="AN33">
        <v>0</v>
      </c>
      <c r="AO33">
        <v>34887</v>
      </c>
      <c r="AP33">
        <v>31825</v>
      </c>
      <c r="AQ33">
        <v>3062</v>
      </c>
      <c r="AR33">
        <v>0</v>
      </c>
      <c r="AS33">
        <v>0</v>
      </c>
      <c r="AT33">
        <v>0</v>
      </c>
      <c r="AV33">
        <v>16967</v>
      </c>
      <c r="AW33" s="1">
        <v>42401</v>
      </c>
      <c r="AX33">
        <v>2013</v>
      </c>
      <c r="AY33">
        <v>8</v>
      </c>
      <c r="AZ33">
        <v>2011</v>
      </c>
      <c r="BA33">
        <v>12</v>
      </c>
    </row>
    <row r="34" spans="1:53" hidden="1">
      <c r="A34">
        <v>33</v>
      </c>
      <c r="B34">
        <v>1065420</v>
      </c>
      <c r="C34">
        <v>1299514</v>
      </c>
      <c r="D34">
        <v>10000</v>
      </c>
      <c r="E34">
        <v>10000</v>
      </c>
      <c r="F34">
        <v>60</v>
      </c>
      <c r="G34">
        <v>0.15960000000000002</v>
      </c>
      <c r="H34" s="7">
        <f t="shared" si="1"/>
        <v>242.96808934074991</v>
      </c>
      <c r="J34">
        <v>243</v>
      </c>
      <c r="K34" t="s">
        <v>53</v>
      </c>
      <c r="L34" t="s">
        <v>63</v>
      </c>
      <c r="M34" t="s">
        <v>177</v>
      </c>
      <c r="N34">
        <v>2</v>
      </c>
      <c r="O34" t="s">
        <v>45</v>
      </c>
      <c r="P34">
        <v>29120</v>
      </c>
      <c r="Q34" t="s">
        <v>46</v>
      </c>
      <c r="R34" s="1">
        <v>40878</v>
      </c>
      <c r="S34" s="1">
        <v>42491</v>
      </c>
      <c r="T34" s="5">
        <f t="shared" si="0"/>
        <v>54</v>
      </c>
      <c r="U34" s="5"/>
      <c r="V34" s="5"/>
      <c r="W34" s="5"/>
      <c r="X34" s="5"/>
      <c r="Y34" s="5"/>
      <c r="Z34" s="4">
        <v>60</v>
      </c>
      <c r="AA34" t="s">
        <v>76</v>
      </c>
      <c r="AC34" t="s">
        <v>87</v>
      </c>
      <c r="AD34" t="s">
        <v>178</v>
      </c>
      <c r="AE34" t="s">
        <v>149</v>
      </c>
      <c r="AF34">
        <v>22.83</v>
      </c>
      <c r="AG34">
        <v>0</v>
      </c>
      <c r="AH34">
        <v>1</v>
      </c>
      <c r="AI34">
        <v>68</v>
      </c>
      <c r="AJ34">
        <v>11</v>
      </c>
      <c r="AK34">
        <v>16158</v>
      </c>
      <c r="AL34">
        <v>63.6</v>
      </c>
      <c r="AM34">
        <v>31</v>
      </c>
      <c r="AN34">
        <v>1849</v>
      </c>
      <c r="AO34">
        <v>12594</v>
      </c>
      <c r="AP34">
        <v>8151</v>
      </c>
      <c r="AQ34">
        <v>4443</v>
      </c>
      <c r="AR34">
        <v>0</v>
      </c>
      <c r="AS34">
        <v>0</v>
      </c>
      <c r="AT34">
        <v>0</v>
      </c>
      <c r="AV34">
        <v>243</v>
      </c>
      <c r="AW34" s="1">
        <v>42461</v>
      </c>
      <c r="AX34">
        <v>2016</v>
      </c>
      <c r="AY34">
        <v>5</v>
      </c>
      <c r="AZ34">
        <v>2011</v>
      </c>
      <c r="BA34">
        <v>12</v>
      </c>
    </row>
    <row r="35" spans="1:53" hidden="1">
      <c r="A35">
        <v>34</v>
      </c>
      <c r="B35">
        <v>1069591</v>
      </c>
      <c r="C35">
        <v>1304289</v>
      </c>
      <c r="D35">
        <v>5000</v>
      </c>
      <c r="E35">
        <v>5000</v>
      </c>
      <c r="F35">
        <v>36</v>
      </c>
      <c r="G35">
        <v>8.900000000000001E-2</v>
      </c>
      <c r="H35" s="7">
        <f t="shared" si="1"/>
        <v>158.76605909370494</v>
      </c>
      <c r="J35">
        <v>159</v>
      </c>
      <c r="K35" t="s">
        <v>80</v>
      </c>
      <c r="L35" t="s">
        <v>179</v>
      </c>
      <c r="M35" t="s">
        <v>180</v>
      </c>
      <c r="N35">
        <v>2</v>
      </c>
      <c r="O35" t="s">
        <v>45</v>
      </c>
      <c r="P35">
        <v>24044</v>
      </c>
      <c r="Q35" t="s">
        <v>46</v>
      </c>
      <c r="R35" s="1">
        <v>40878</v>
      </c>
      <c r="S35" s="1">
        <v>42005</v>
      </c>
      <c r="T35" s="5">
        <f t="shared" si="0"/>
        <v>38</v>
      </c>
      <c r="U35" s="5"/>
      <c r="V35" s="5"/>
      <c r="W35" s="5"/>
      <c r="X35" s="5"/>
      <c r="Y35" s="5"/>
      <c r="Z35" s="4">
        <v>36</v>
      </c>
      <c r="AA35" t="s">
        <v>47</v>
      </c>
      <c r="AB35" t="s">
        <v>181</v>
      </c>
      <c r="AC35" t="s">
        <v>87</v>
      </c>
      <c r="AD35" t="s">
        <v>109</v>
      </c>
      <c r="AE35" t="s">
        <v>79</v>
      </c>
      <c r="AF35">
        <v>11.93</v>
      </c>
      <c r="AG35">
        <v>0</v>
      </c>
      <c r="AH35">
        <v>0</v>
      </c>
      <c r="AI35">
        <v>45</v>
      </c>
      <c r="AJ35">
        <v>8</v>
      </c>
      <c r="AK35">
        <v>2224</v>
      </c>
      <c r="AL35">
        <v>29.3</v>
      </c>
      <c r="AM35">
        <v>16</v>
      </c>
      <c r="AN35">
        <v>0</v>
      </c>
      <c r="AO35">
        <v>5716</v>
      </c>
      <c r="AP35">
        <v>5000</v>
      </c>
      <c r="AQ35">
        <v>716</v>
      </c>
      <c r="AR35">
        <v>0</v>
      </c>
      <c r="AS35">
        <v>0</v>
      </c>
      <c r="AT35">
        <v>0</v>
      </c>
      <c r="AV35">
        <v>164</v>
      </c>
      <c r="AW35" s="1">
        <v>42491</v>
      </c>
      <c r="AX35">
        <v>2015</v>
      </c>
      <c r="AY35">
        <v>1</v>
      </c>
      <c r="AZ35">
        <v>2011</v>
      </c>
      <c r="BA35">
        <v>12</v>
      </c>
    </row>
    <row r="36" spans="1:53" hidden="1">
      <c r="A36">
        <v>35</v>
      </c>
      <c r="B36">
        <v>1069530</v>
      </c>
      <c r="C36">
        <v>1291365</v>
      </c>
      <c r="D36">
        <v>7000</v>
      </c>
      <c r="E36">
        <v>7000</v>
      </c>
      <c r="F36">
        <v>36</v>
      </c>
      <c r="G36">
        <v>0.15960000000000002</v>
      </c>
      <c r="H36" s="7">
        <f t="shared" si="1"/>
        <v>245.96101698354784</v>
      </c>
      <c r="J36">
        <v>246</v>
      </c>
      <c r="K36" t="s">
        <v>53</v>
      </c>
      <c r="L36" t="s">
        <v>63</v>
      </c>
      <c r="M36" t="s">
        <v>182</v>
      </c>
      <c r="N36">
        <v>7</v>
      </c>
      <c r="O36" t="s">
        <v>45</v>
      </c>
      <c r="P36">
        <v>34000</v>
      </c>
      <c r="Q36" t="s">
        <v>57</v>
      </c>
      <c r="R36" s="1">
        <v>40878</v>
      </c>
      <c r="S36" s="1">
        <v>42005</v>
      </c>
      <c r="T36" s="5">
        <f t="shared" si="0"/>
        <v>38</v>
      </c>
      <c r="U36" s="5"/>
      <c r="V36" s="5"/>
      <c r="W36" s="5"/>
      <c r="X36" s="5"/>
      <c r="Y36" s="5"/>
      <c r="Z36" s="4">
        <v>36</v>
      </c>
      <c r="AA36" t="s">
        <v>47</v>
      </c>
      <c r="AC36" t="s">
        <v>49</v>
      </c>
      <c r="AD36" t="s">
        <v>152</v>
      </c>
      <c r="AE36" t="s">
        <v>73</v>
      </c>
      <c r="AF36">
        <v>6.35</v>
      </c>
      <c r="AG36">
        <v>0</v>
      </c>
      <c r="AH36">
        <v>1</v>
      </c>
      <c r="AI36" t="s">
        <v>52</v>
      </c>
      <c r="AJ36">
        <v>6</v>
      </c>
      <c r="AK36">
        <v>6113</v>
      </c>
      <c r="AL36">
        <v>60.5</v>
      </c>
      <c r="AM36">
        <v>6</v>
      </c>
      <c r="AN36">
        <v>0</v>
      </c>
      <c r="AO36">
        <v>8855</v>
      </c>
      <c r="AP36">
        <v>7000</v>
      </c>
      <c r="AQ36">
        <v>1855</v>
      </c>
      <c r="AR36">
        <v>0</v>
      </c>
      <c r="AS36">
        <v>0</v>
      </c>
      <c r="AT36">
        <v>0</v>
      </c>
      <c r="AV36">
        <v>261</v>
      </c>
      <c r="AW36" s="1">
        <v>41974</v>
      </c>
      <c r="AX36">
        <v>2015</v>
      </c>
      <c r="AY36">
        <v>1</v>
      </c>
      <c r="AZ36">
        <v>2011</v>
      </c>
      <c r="BA36">
        <v>12</v>
      </c>
    </row>
    <row r="37" spans="1:53" hidden="1">
      <c r="A37">
        <v>36</v>
      </c>
      <c r="B37">
        <v>1069522</v>
      </c>
      <c r="C37">
        <v>1304589</v>
      </c>
      <c r="D37">
        <v>12400</v>
      </c>
      <c r="E37">
        <v>12400</v>
      </c>
      <c r="F37">
        <v>36</v>
      </c>
      <c r="G37">
        <v>0.1065</v>
      </c>
      <c r="H37" s="7">
        <f t="shared" si="1"/>
        <v>403.90791366103821</v>
      </c>
      <c r="J37">
        <v>404</v>
      </c>
      <c r="K37" t="s">
        <v>42</v>
      </c>
      <c r="L37" t="s">
        <v>43</v>
      </c>
      <c r="M37" t="s">
        <v>183</v>
      </c>
      <c r="N37" t="s">
        <v>44</v>
      </c>
      <c r="O37" t="s">
        <v>45</v>
      </c>
      <c r="P37">
        <v>41000</v>
      </c>
      <c r="Q37" t="s">
        <v>64</v>
      </c>
      <c r="R37" s="1">
        <v>40878</v>
      </c>
      <c r="S37" s="1">
        <v>42005</v>
      </c>
      <c r="T37" s="5">
        <f t="shared" si="0"/>
        <v>38</v>
      </c>
      <c r="U37" s="5"/>
      <c r="V37" s="5"/>
      <c r="W37" s="5"/>
      <c r="X37" s="5"/>
      <c r="Y37" s="5"/>
      <c r="Z37" s="4">
        <v>36</v>
      </c>
      <c r="AA37" t="s">
        <v>47</v>
      </c>
      <c r="AB37" t="s">
        <v>184</v>
      </c>
      <c r="AC37" t="s">
        <v>49</v>
      </c>
      <c r="AD37" t="s">
        <v>185</v>
      </c>
      <c r="AE37" t="s">
        <v>186</v>
      </c>
      <c r="AF37">
        <v>11.8</v>
      </c>
      <c r="AG37">
        <v>0</v>
      </c>
      <c r="AH37">
        <v>2</v>
      </c>
      <c r="AI37" t="s">
        <v>52</v>
      </c>
      <c r="AJ37">
        <v>9</v>
      </c>
      <c r="AK37">
        <v>11095</v>
      </c>
      <c r="AL37">
        <v>57.2</v>
      </c>
      <c r="AM37">
        <v>12</v>
      </c>
      <c r="AN37">
        <v>0</v>
      </c>
      <c r="AO37">
        <v>14541</v>
      </c>
      <c r="AP37">
        <v>12400</v>
      </c>
      <c r="AQ37">
        <v>2141</v>
      </c>
      <c r="AR37">
        <v>0</v>
      </c>
      <c r="AS37">
        <v>0</v>
      </c>
      <c r="AT37">
        <v>0</v>
      </c>
      <c r="AV37">
        <v>418</v>
      </c>
      <c r="AW37" s="1">
        <v>42491</v>
      </c>
      <c r="AX37">
        <v>2015</v>
      </c>
      <c r="AY37">
        <v>1</v>
      </c>
      <c r="AZ37">
        <v>2011</v>
      </c>
      <c r="BA37">
        <v>12</v>
      </c>
    </row>
    <row r="38" spans="1:53" hidden="1">
      <c r="A38">
        <v>37</v>
      </c>
      <c r="B38">
        <v>1069361</v>
      </c>
      <c r="C38">
        <v>1304255</v>
      </c>
      <c r="D38">
        <v>10800</v>
      </c>
      <c r="E38">
        <v>10800</v>
      </c>
      <c r="F38">
        <v>36</v>
      </c>
      <c r="G38">
        <v>9.9100000000000008E-2</v>
      </c>
      <c r="H38" s="7">
        <f t="shared" si="1"/>
        <v>348.02945153351914</v>
      </c>
      <c r="J38">
        <v>348</v>
      </c>
      <c r="K38" t="s">
        <v>42</v>
      </c>
      <c r="L38" t="s">
        <v>114</v>
      </c>
      <c r="M38" t="s">
        <v>187</v>
      </c>
      <c r="N38">
        <v>2</v>
      </c>
      <c r="O38" t="s">
        <v>45</v>
      </c>
      <c r="P38">
        <v>55596</v>
      </c>
      <c r="Q38" t="s">
        <v>57</v>
      </c>
      <c r="R38" s="1">
        <v>40878</v>
      </c>
      <c r="S38" s="1">
        <v>41579</v>
      </c>
      <c r="T38" s="5">
        <f t="shared" si="0"/>
        <v>24</v>
      </c>
      <c r="U38" s="5"/>
      <c r="V38" s="5"/>
      <c r="W38" s="5"/>
      <c r="X38" s="5"/>
      <c r="Y38" s="5"/>
      <c r="Z38" s="4">
        <v>36</v>
      </c>
      <c r="AA38" t="s">
        <v>47</v>
      </c>
      <c r="AB38" t="s">
        <v>188</v>
      </c>
      <c r="AC38" t="s">
        <v>189</v>
      </c>
      <c r="AD38" t="s">
        <v>190</v>
      </c>
      <c r="AE38" t="s">
        <v>73</v>
      </c>
      <c r="AF38">
        <v>5.5</v>
      </c>
      <c r="AG38">
        <v>0</v>
      </c>
      <c r="AH38">
        <v>0</v>
      </c>
      <c r="AI38" t="s">
        <v>52</v>
      </c>
      <c r="AJ38">
        <v>7</v>
      </c>
      <c r="AK38">
        <v>2535</v>
      </c>
      <c r="AL38">
        <v>13.3</v>
      </c>
      <c r="AM38">
        <v>18</v>
      </c>
      <c r="AN38">
        <v>0</v>
      </c>
      <c r="AO38">
        <v>12159</v>
      </c>
      <c r="AP38">
        <v>10800</v>
      </c>
      <c r="AQ38">
        <v>1359</v>
      </c>
      <c r="AR38">
        <v>0</v>
      </c>
      <c r="AS38">
        <v>0</v>
      </c>
      <c r="AT38">
        <v>0</v>
      </c>
      <c r="AV38">
        <v>3484</v>
      </c>
      <c r="AW38" s="1">
        <v>42370</v>
      </c>
      <c r="AX38">
        <v>2013</v>
      </c>
      <c r="AY38">
        <v>11</v>
      </c>
      <c r="AZ38">
        <v>2011</v>
      </c>
      <c r="BA38">
        <v>12</v>
      </c>
    </row>
    <row r="39" spans="1:53" hidden="1">
      <c r="A39">
        <v>38</v>
      </c>
      <c r="B39">
        <v>1069357</v>
      </c>
      <c r="C39">
        <v>1304251</v>
      </c>
      <c r="D39">
        <v>15000</v>
      </c>
      <c r="E39">
        <v>15000</v>
      </c>
      <c r="F39">
        <v>36</v>
      </c>
      <c r="G39">
        <v>7.9000000000000001E-2</v>
      </c>
      <c r="H39" s="7">
        <f t="shared" si="1"/>
        <v>469.35380977102812</v>
      </c>
      <c r="J39">
        <v>469</v>
      </c>
      <c r="K39" t="s">
        <v>80</v>
      </c>
      <c r="L39" t="s">
        <v>81</v>
      </c>
      <c r="M39" t="s">
        <v>191</v>
      </c>
      <c r="N39">
        <v>1</v>
      </c>
      <c r="O39" t="s">
        <v>45</v>
      </c>
      <c r="P39">
        <v>45000</v>
      </c>
      <c r="Q39" t="s">
        <v>46</v>
      </c>
      <c r="R39" s="1">
        <v>40878</v>
      </c>
      <c r="S39" s="1">
        <v>41640</v>
      </c>
      <c r="T39" s="5">
        <f t="shared" si="0"/>
        <v>26</v>
      </c>
      <c r="U39" s="5"/>
      <c r="V39" s="5"/>
      <c r="W39" s="5"/>
      <c r="X39" s="5"/>
      <c r="Y39" s="5"/>
      <c r="Z39" s="4">
        <v>36</v>
      </c>
      <c r="AA39" t="s">
        <v>47</v>
      </c>
      <c r="AB39" t="s">
        <v>192</v>
      </c>
      <c r="AC39" t="s">
        <v>87</v>
      </c>
      <c r="AD39" t="s">
        <v>123</v>
      </c>
      <c r="AE39" t="s">
        <v>193</v>
      </c>
      <c r="AF39">
        <v>8.48</v>
      </c>
      <c r="AG39">
        <v>0</v>
      </c>
      <c r="AH39">
        <v>0</v>
      </c>
      <c r="AI39" t="s">
        <v>52</v>
      </c>
      <c r="AJ39">
        <v>7</v>
      </c>
      <c r="AK39">
        <v>6704</v>
      </c>
      <c r="AL39">
        <v>50.4</v>
      </c>
      <c r="AM39">
        <v>27</v>
      </c>
      <c r="AN39">
        <v>0</v>
      </c>
      <c r="AO39">
        <v>16663</v>
      </c>
      <c r="AP39">
        <v>15000</v>
      </c>
      <c r="AQ39">
        <v>1663</v>
      </c>
      <c r="AR39">
        <v>0</v>
      </c>
      <c r="AS39">
        <v>0</v>
      </c>
      <c r="AT39">
        <v>0</v>
      </c>
      <c r="AV39">
        <v>5873</v>
      </c>
      <c r="AW39" s="1">
        <v>42491</v>
      </c>
      <c r="AX39">
        <v>2014</v>
      </c>
      <c r="AY39">
        <v>1</v>
      </c>
      <c r="AZ39">
        <v>2011</v>
      </c>
      <c r="BA39">
        <v>12</v>
      </c>
    </row>
    <row r="40" spans="1:53" hidden="1">
      <c r="A40">
        <v>39</v>
      </c>
      <c r="B40">
        <v>1069356</v>
      </c>
      <c r="C40">
        <v>1304250</v>
      </c>
      <c r="D40">
        <v>6000</v>
      </c>
      <c r="E40">
        <v>6000</v>
      </c>
      <c r="F40">
        <v>36</v>
      </c>
      <c r="G40">
        <v>0.1242</v>
      </c>
      <c r="H40" s="7">
        <f t="shared" si="1"/>
        <v>200.49160255654144</v>
      </c>
      <c r="J40">
        <v>200</v>
      </c>
      <c r="K40" t="s">
        <v>42</v>
      </c>
      <c r="L40" t="s">
        <v>145</v>
      </c>
      <c r="M40" t="s">
        <v>194</v>
      </c>
      <c r="N40">
        <v>1</v>
      </c>
      <c r="O40" t="s">
        <v>45</v>
      </c>
      <c r="P40">
        <v>36852</v>
      </c>
      <c r="Q40" t="s">
        <v>57</v>
      </c>
      <c r="R40" s="1">
        <v>40878</v>
      </c>
      <c r="S40" s="1">
        <v>41730</v>
      </c>
      <c r="T40" s="5">
        <f t="shared" si="0"/>
        <v>29</v>
      </c>
      <c r="U40" s="5"/>
      <c r="V40" s="5"/>
      <c r="W40" s="5"/>
      <c r="X40" s="5"/>
      <c r="Y40" s="5"/>
      <c r="Z40" s="4">
        <v>36</v>
      </c>
      <c r="AA40" t="s">
        <v>47</v>
      </c>
      <c r="AB40" t="s">
        <v>195</v>
      </c>
      <c r="AC40" t="s">
        <v>87</v>
      </c>
      <c r="AD40" t="s">
        <v>196</v>
      </c>
      <c r="AE40" t="s">
        <v>51</v>
      </c>
      <c r="AF40">
        <v>10.62</v>
      </c>
      <c r="AG40">
        <v>0</v>
      </c>
      <c r="AH40">
        <v>1</v>
      </c>
      <c r="AI40" t="s">
        <v>52</v>
      </c>
      <c r="AJ40">
        <v>7</v>
      </c>
      <c r="AK40">
        <v>7310</v>
      </c>
      <c r="AL40">
        <v>66.5</v>
      </c>
      <c r="AM40">
        <v>12</v>
      </c>
      <c r="AN40">
        <v>0</v>
      </c>
      <c r="AO40">
        <v>7128</v>
      </c>
      <c r="AP40">
        <v>6000</v>
      </c>
      <c r="AQ40">
        <v>1128</v>
      </c>
      <c r="AR40">
        <v>0</v>
      </c>
      <c r="AS40">
        <v>0</v>
      </c>
      <c r="AT40">
        <v>0</v>
      </c>
      <c r="AV40">
        <v>1924</v>
      </c>
      <c r="AW40" s="1">
        <v>42491</v>
      </c>
      <c r="AX40">
        <v>2014</v>
      </c>
      <c r="AY40">
        <v>4</v>
      </c>
      <c r="AZ40">
        <v>2011</v>
      </c>
      <c r="BA40">
        <v>12</v>
      </c>
    </row>
    <row r="41" spans="1:53" hidden="1">
      <c r="A41">
        <v>40</v>
      </c>
      <c r="B41">
        <v>1069346</v>
      </c>
      <c r="C41">
        <v>1304237</v>
      </c>
      <c r="D41">
        <v>12500</v>
      </c>
      <c r="E41">
        <v>12500</v>
      </c>
      <c r="F41">
        <v>60</v>
      </c>
      <c r="G41">
        <v>0.12689999999999999</v>
      </c>
      <c r="H41" s="7">
        <f t="shared" si="1"/>
        <v>282.43370110873065</v>
      </c>
      <c r="J41">
        <v>282</v>
      </c>
      <c r="K41" t="s">
        <v>42</v>
      </c>
      <c r="L41" t="s">
        <v>74</v>
      </c>
      <c r="M41" t="s">
        <v>197</v>
      </c>
      <c r="N41">
        <v>1</v>
      </c>
      <c r="O41" t="s">
        <v>45</v>
      </c>
      <c r="P41">
        <v>27000</v>
      </c>
      <c r="Q41" t="s">
        <v>46</v>
      </c>
      <c r="R41" s="1">
        <v>40878</v>
      </c>
      <c r="S41" s="1">
        <v>42491</v>
      </c>
      <c r="T41" s="5">
        <f t="shared" si="0"/>
        <v>54</v>
      </c>
      <c r="U41" s="5"/>
      <c r="V41" s="5"/>
      <c r="W41" s="5"/>
      <c r="X41" s="5"/>
      <c r="Y41" s="5"/>
      <c r="Z41" s="4">
        <v>60</v>
      </c>
      <c r="AA41" t="s">
        <v>76</v>
      </c>
      <c r="AB41" t="s">
        <v>198</v>
      </c>
      <c r="AC41" t="s">
        <v>87</v>
      </c>
      <c r="AD41" t="s">
        <v>199</v>
      </c>
      <c r="AE41" t="s">
        <v>67</v>
      </c>
      <c r="AF41">
        <v>16.04</v>
      </c>
      <c r="AG41">
        <v>0</v>
      </c>
      <c r="AH41">
        <v>3</v>
      </c>
      <c r="AI41" t="s">
        <v>52</v>
      </c>
      <c r="AJ41">
        <v>6</v>
      </c>
      <c r="AK41">
        <v>10143</v>
      </c>
      <c r="AL41">
        <v>50</v>
      </c>
      <c r="AM41">
        <v>24</v>
      </c>
      <c r="AN41">
        <v>2181</v>
      </c>
      <c r="AO41">
        <v>14636</v>
      </c>
      <c r="AP41">
        <v>10319</v>
      </c>
      <c r="AQ41">
        <v>4318</v>
      </c>
      <c r="AR41">
        <v>0</v>
      </c>
      <c r="AS41">
        <v>0</v>
      </c>
      <c r="AT41">
        <v>0</v>
      </c>
      <c r="AV41">
        <v>282</v>
      </c>
      <c r="AW41" s="1">
        <v>42491</v>
      </c>
      <c r="AX41">
        <v>2016</v>
      </c>
      <c r="AY41">
        <v>5</v>
      </c>
      <c r="AZ41">
        <v>2011</v>
      </c>
      <c r="BA41">
        <v>12</v>
      </c>
    </row>
    <row r="42" spans="1:53" hidden="1">
      <c r="A42">
        <v>41</v>
      </c>
      <c r="B42">
        <v>1067573</v>
      </c>
      <c r="C42">
        <v>1301955</v>
      </c>
      <c r="D42">
        <v>9600</v>
      </c>
      <c r="E42">
        <v>9600</v>
      </c>
      <c r="F42">
        <v>36</v>
      </c>
      <c r="G42">
        <v>7.51E-2</v>
      </c>
      <c r="H42" s="7">
        <f t="shared" si="1"/>
        <v>298.66378613976661</v>
      </c>
      <c r="J42">
        <v>299</v>
      </c>
      <c r="K42" t="s">
        <v>80</v>
      </c>
      <c r="L42" t="s">
        <v>172</v>
      </c>
      <c r="M42" t="s">
        <v>200</v>
      </c>
      <c r="N42">
        <v>4</v>
      </c>
      <c r="O42" t="s">
        <v>45</v>
      </c>
      <c r="P42">
        <v>68004</v>
      </c>
      <c r="Q42" t="s">
        <v>57</v>
      </c>
      <c r="R42" s="1">
        <v>40878</v>
      </c>
      <c r="S42" s="1">
        <v>42005</v>
      </c>
      <c r="T42" s="5">
        <f t="shared" si="0"/>
        <v>38</v>
      </c>
      <c r="U42" s="5"/>
      <c r="V42" s="5"/>
      <c r="W42" s="5"/>
      <c r="X42" s="5"/>
      <c r="Y42" s="5"/>
      <c r="Z42" s="4">
        <v>36</v>
      </c>
      <c r="AA42" t="s">
        <v>47</v>
      </c>
      <c r="AB42" t="s">
        <v>201</v>
      </c>
      <c r="AC42" t="s">
        <v>71</v>
      </c>
      <c r="AD42" t="s">
        <v>119</v>
      </c>
      <c r="AE42" t="s">
        <v>202</v>
      </c>
      <c r="AF42">
        <v>6.63</v>
      </c>
      <c r="AG42">
        <v>0</v>
      </c>
      <c r="AH42">
        <v>0</v>
      </c>
      <c r="AI42" t="s">
        <v>52</v>
      </c>
      <c r="AJ42">
        <v>6</v>
      </c>
      <c r="AK42">
        <v>2896</v>
      </c>
      <c r="AL42">
        <v>18.100000000000001</v>
      </c>
      <c r="AM42">
        <v>11</v>
      </c>
      <c r="AN42">
        <v>0</v>
      </c>
      <c r="AO42">
        <v>10752</v>
      </c>
      <c r="AP42">
        <v>9600</v>
      </c>
      <c r="AQ42">
        <v>1152</v>
      </c>
      <c r="AR42">
        <v>0</v>
      </c>
      <c r="AS42">
        <v>0</v>
      </c>
      <c r="AT42">
        <v>0</v>
      </c>
      <c r="AV42">
        <v>312</v>
      </c>
      <c r="AW42" s="1">
        <v>41974</v>
      </c>
      <c r="AX42">
        <v>2015</v>
      </c>
      <c r="AY42">
        <v>1</v>
      </c>
      <c r="AZ42">
        <v>2011</v>
      </c>
      <c r="BA42">
        <v>12</v>
      </c>
    </row>
    <row r="43" spans="1:53" hidden="1">
      <c r="A43">
        <v>42</v>
      </c>
      <c r="B43">
        <v>1069506</v>
      </c>
      <c r="C43">
        <v>1304567</v>
      </c>
      <c r="D43">
        <v>12000</v>
      </c>
      <c r="E43">
        <v>12000</v>
      </c>
      <c r="F43">
        <v>36</v>
      </c>
      <c r="G43">
        <v>7.9000000000000001E-2</v>
      </c>
      <c r="H43" s="7">
        <f t="shared" si="1"/>
        <v>375.48304781682248</v>
      </c>
      <c r="J43">
        <v>375</v>
      </c>
      <c r="K43" t="s">
        <v>80</v>
      </c>
      <c r="L43" t="s">
        <v>81</v>
      </c>
      <c r="M43" t="s">
        <v>203</v>
      </c>
      <c r="N43" t="s">
        <v>44</v>
      </c>
      <c r="O43" t="s">
        <v>45</v>
      </c>
      <c r="P43">
        <v>62300</v>
      </c>
      <c r="Q43" t="s">
        <v>64</v>
      </c>
      <c r="R43" s="1">
        <v>40878</v>
      </c>
      <c r="S43" s="1">
        <v>42005</v>
      </c>
      <c r="T43" s="5">
        <f t="shared" si="0"/>
        <v>38</v>
      </c>
      <c r="U43" s="5"/>
      <c r="V43" s="5"/>
      <c r="W43" s="5"/>
      <c r="X43" s="5"/>
      <c r="Y43" s="5"/>
      <c r="Z43" s="4">
        <v>36</v>
      </c>
      <c r="AA43" t="s">
        <v>47</v>
      </c>
      <c r="AB43" t="s">
        <v>204</v>
      </c>
      <c r="AC43" t="s">
        <v>87</v>
      </c>
      <c r="AD43" t="s">
        <v>154</v>
      </c>
      <c r="AE43" t="s">
        <v>176</v>
      </c>
      <c r="AF43">
        <v>16.7</v>
      </c>
      <c r="AG43">
        <v>0</v>
      </c>
      <c r="AH43">
        <v>0</v>
      </c>
      <c r="AI43">
        <v>38</v>
      </c>
      <c r="AJ43">
        <v>15</v>
      </c>
      <c r="AK43">
        <v>8601</v>
      </c>
      <c r="AL43">
        <v>21</v>
      </c>
      <c r="AM43">
        <v>25</v>
      </c>
      <c r="AN43">
        <v>0</v>
      </c>
      <c r="AO43">
        <v>13517</v>
      </c>
      <c r="AP43">
        <v>12000</v>
      </c>
      <c r="AQ43">
        <v>1517</v>
      </c>
      <c r="AR43">
        <v>0</v>
      </c>
      <c r="AS43">
        <v>0</v>
      </c>
      <c r="AT43">
        <v>0</v>
      </c>
      <c r="AV43">
        <v>381</v>
      </c>
      <c r="AW43" s="1">
        <v>42491</v>
      </c>
      <c r="AX43">
        <v>2015</v>
      </c>
      <c r="AY43">
        <v>1</v>
      </c>
      <c r="AZ43">
        <v>2011</v>
      </c>
      <c r="BA43">
        <v>12</v>
      </c>
    </row>
    <row r="44" spans="1:53" hidden="1">
      <c r="A44">
        <v>43</v>
      </c>
      <c r="B44">
        <v>1069314</v>
      </c>
      <c r="C44">
        <v>1304202</v>
      </c>
      <c r="D44">
        <v>3000</v>
      </c>
      <c r="E44">
        <v>3000</v>
      </c>
      <c r="F44">
        <v>36</v>
      </c>
      <c r="G44">
        <v>0.1825</v>
      </c>
      <c r="H44" s="7">
        <f t="shared" si="1"/>
        <v>108.83379424995928</v>
      </c>
      <c r="J44">
        <v>109</v>
      </c>
      <c r="K44" t="s">
        <v>120</v>
      </c>
      <c r="L44" t="s">
        <v>205</v>
      </c>
      <c r="N44">
        <v>9</v>
      </c>
      <c r="O44" t="s">
        <v>130</v>
      </c>
      <c r="P44">
        <v>65000</v>
      </c>
      <c r="Q44" t="s">
        <v>64</v>
      </c>
      <c r="R44" s="1">
        <v>40878</v>
      </c>
      <c r="S44" s="1">
        <v>42005</v>
      </c>
      <c r="T44" s="5">
        <f t="shared" si="0"/>
        <v>38</v>
      </c>
      <c r="U44" s="5"/>
      <c r="V44" s="5"/>
      <c r="W44" s="5"/>
      <c r="X44" s="5"/>
      <c r="Y44" s="5"/>
      <c r="Z44" s="4">
        <v>36</v>
      </c>
      <c r="AA44" t="s">
        <v>47</v>
      </c>
      <c r="AB44" t="s">
        <v>206</v>
      </c>
      <c r="AC44" t="s">
        <v>71</v>
      </c>
      <c r="AD44" t="s">
        <v>207</v>
      </c>
      <c r="AE44" t="s">
        <v>166</v>
      </c>
      <c r="AF44">
        <v>17.39</v>
      </c>
      <c r="AG44">
        <v>0</v>
      </c>
      <c r="AH44">
        <v>0</v>
      </c>
      <c r="AI44" t="s">
        <v>52</v>
      </c>
      <c r="AJ44">
        <v>8</v>
      </c>
      <c r="AK44">
        <v>43936</v>
      </c>
      <c r="AL44">
        <v>98.1</v>
      </c>
      <c r="AM44">
        <v>22</v>
      </c>
      <c r="AN44">
        <v>0</v>
      </c>
      <c r="AO44">
        <v>3918</v>
      </c>
      <c r="AP44">
        <v>3000</v>
      </c>
      <c r="AQ44">
        <v>918</v>
      </c>
      <c r="AR44">
        <v>0</v>
      </c>
      <c r="AS44">
        <v>0</v>
      </c>
      <c r="AT44">
        <v>0</v>
      </c>
      <c r="AV44">
        <v>115</v>
      </c>
      <c r="AW44" s="1">
        <v>42491</v>
      </c>
      <c r="AX44">
        <v>2015</v>
      </c>
      <c r="AY44">
        <v>1</v>
      </c>
      <c r="AZ44">
        <v>2011</v>
      </c>
      <c r="BA44">
        <v>12</v>
      </c>
    </row>
    <row r="45" spans="1:53" hidden="1">
      <c r="A45">
        <v>44</v>
      </c>
      <c r="B45">
        <v>1060578</v>
      </c>
      <c r="C45">
        <v>1292332</v>
      </c>
      <c r="D45">
        <v>4400</v>
      </c>
      <c r="E45">
        <v>4400</v>
      </c>
      <c r="F45">
        <v>36</v>
      </c>
      <c r="G45">
        <v>0.16769999999999999</v>
      </c>
      <c r="H45" s="7">
        <f t="shared" si="1"/>
        <v>156.36880746208453</v>
      </c>
      <c r="J45">
        <v>156</v>
      </c>
      <c r="K45" t="s">
        <v>120</v>
      </c>
      <c r="L45" t="s">
        <v>163</v>
      </c>
      <c r="M45" t="s">
        <v>208</v>
      </c>
      <c r="N45" t="s">
        <v>44</v>
      </c>
      <c r="O45" t="s">
        <v>45</v>
      </c>
      <c r="P45">
        <v>55000</v>
      </c>
      <c r="Q45" t="s">
        <v>64</v>
      </c>
      <c r="R45" s="1">
        <v>40878</v>
      </c>
      <c r="S45" s="1">
        <v>42005</v>
      </c>
      <c r="T45" s="5">
        <f t="shared" si="0"/>
        <v>38</v>
      </c>
      <c r="U45" s="5"/>
      <c r="V45" s="5"/>
      <c r="W45" s="5"/>
      <c r="X45" s="5"/>
      <c r="Y45" s="5"/>
      <c r="Z45" s="4">
        <v>36</v>
      </c>
      <c r="AA45" t="s">
        <v>47</v>
      </c>
      <c r="AC45" t="s">
        <v>87</v>
      </c>
      <c r="AD45" t="s">
        <v>209</v>
      </c>
      <c r="AE45" t="s">
        <v>210</v>
      </c>
      <c r="AF45">
        <v>20.010000000000002</v>
      </c>
      <c r="AG45">
        <v>0</v>
      </c>
      <c r="AH45">
        <v>0</v>
      </c>
      <c r="AI45" t="s">
        <v>52</v>
      </c>
      <c r="AJ45">
        <v>7</v>
      </c>
      <c r="AK45">
        <v>25237</v>
      </c>
      <c r="AL45">
        <v>99</v>
      </c>
      <c r="AM45">
        <v>11</v>
      </c>
      <c r="AN45">
        <v>0</v>
      </c>
      <c r="AO45">
        <v>5629</v>
      </c>
      <c r="AP45">
        <v>4400</v>
      </c>
      <c r="AQ45">
        <v>1229</v>
      </c>
      <c r="AR45">
        <v>0</v>
      </c>
      <c r="AS45">
        <v>0</v>
      </c>
      <c r="AT45">
        <v>0</v>
      </c>
      <c r="AV45">
        <v>162</v>
      </c>
      <c r="AW45" s="1">
        <v>42339</v>
      </c>
      <c r="AX45">
        <v>2015</v>
      </c>
      <c r="AY45">
        <v>1</v>
      </c>
      <c r="AZ45">
        <v>2011</v>
      </c>
      <c r="BA45">
        <v>12</v>
      </c>
    </row>
    <row r="46" spans="1:53" hidden="1">
      <c r="A46">
        <v>45</v>
      </c>
      <c r="B46">
        <v>1069469</v>
      </c>
      <c r="C46">
        <v>1304526</v>
      </c>
      <c r="D46">
        <v>6000</v>
      </c>
      <c r="E46">
        <v>6000</v>
      </c>
      <c r="F46">
        <v>36</v>
      </c>
      <c r="G46">
        <v>6.0299999999999999E-2</v>
      </c>
      <c r="H46" s="7">
        <f t="shared" si="1"/>
        <v>182.6131940952213</v>
      </c>
      <c r="J46">
        <v>183</v>
      </c>
      <c r="K46" t="s">
        <v>80</v>
      </c>
      <c r="L46" t="s">
        <v>128</v>
      </c>
      <c r="M46" t="s">
        <v>211</v>
      </c>
      <c r="N46" t="s">
        <v>44</v>
      </c>
      <c r="O46" t="s">
        <v>130</v>
      </c>
      <c r="P46">
        <v>45600</v>
      </c>
      <c r="Q46" t="s">
        <v>64</v>
      </c>
      <c r="R46" s="1">
        <v>40878</v>
      </c>
      <c r="S46" s="1">
        <v>41091</v>
      </c>
      <c r="T46" s="5">
        <f t="shared" si="0"/>
        <v>8</v>
      </c>
      <c r="U46" s="5"/>
      <c r="V46" s="5"/>
      <c r="W46" s="5"/>
      <c r="X46" s="5"/>
      <c r="Y46" s="5"/>
      <c r="Z46" s="4">
        <v>36</v>
      </c>
      <c r="AA46" t="s">
        <v>47</v>
      </c>
      <c r="AB46" t="s">
        <v>212</v>
      </c>
      <c r="AC46" t="s">
        <v>87</v>
      </c>
      <c r="AD46" t="s">
        <v>213</v>
      </c>
      <c r="AE46" t="s">
        <v>214</v>
      </c>
      <c r="AF46">
        <v>5.34</v>
      </c>
      <c r="AG46">
        <v>0</v>
      </c>
      <c r="AH46">
        <v>1</v>
      </c>
      <c r="AI46" t="s">
        <v>52</v>
      </c>
      <c r="AJ46">
        <v>6</v>
      </c>
      <c r="AK46">
        <v>3378</v>
      </c>
      <c r="AL46">
        <v>32.5</v>
      </c>
      <c r="AM46">
        <v>28</v>
      </c>
      <c r="AN46">
        <v>0</v>
      </c>
      <c r="AO46">
        <v>6066</v>
      </c>
      <c r="AP46">
        <v>6000</v>
      </c>
      <c r="AQ46">
        <v>66</v>
      </c>
      <c r="AR46">
        <v>0</v>
      </c>
      <c r="AS46">
        <v>0</v>
      </c>
      <c r="AT46">
        <v>0</v>
      </c>
      <c r="AV46">
        <v>15</v>
      </c>
      <c r="AW46" s="1">
        <v>41061</v>
      </c>
      <c r="AX46">
        <v>2012</v>
      </c>
      <c r="AY46">
        <v>7</v>
      </c>
      <c r="AZ46">
        <v>2011</v>
      </c>
      <c r="BA46">
        <v>12</v>
      </c>
    </row>
    <row r="47" spans="1:53" hidden="1">
      <c r="A47">
        <v>46</v>
      </c>
      <c r="B47">
        <v>1051117</v>
      </c>
      <c r="C47">
        <v>1282787</v>
      </c>
      <c r="D47">
        <v>14000</v>
      </c>
      <c r="E47">
        <v>14000</v>
      </c>
      <c r="F47">
        <v>36</v>
      </c>
      <c r="G47">
        <v>9.9100000000000008E-2</v>
      </c>
      <c r="H47" s="7">
        <f t="shared" si="1"/>
        <v>451.14928902493222</v>
      </c>
      <c r="J47">
        <v>451</v>
      </c>
      <c r="K47" t="s">
        <v>42</v>
      </c>
      <c r="L47" t="s">
        <v>114</v>
      </c>
      <c r="M47" t="s">
        <v>215</v>
      </c>
      <c r="N47">
        <v>6</v>
      </c>
      <c r="O47" t="s">
        <v>45</v>
      </c>
      <c r="P47">
        <v>80000</v>
      </c>
      <c r="Q47" t="s">
        <v>64</v>
      </c>
      <c r="R47" s="1">
        <v>40878</v>
      </c>
      <c r="S47" s="1">
        <v>42005</v>
      </c>
      <c r="T47" s="5">
        <f t="shared" si="0"/>
        <v>38</v>
      </c>
      <c r="U47" s="5"/>
      <c r="V47" s="5"/>
      <c r="W47" s="5"/>
      <c r="X47" s="5"/>
      <c r="Y47" s="5"/>
      <c r="Z47" s="4">
        <v>36</v>
      </c>
      <c r="AA47" t="s">
        <v>47</v>
      </c>
      <c r="AB47" t="s">
        <v>216</v>
      </c>
      <c r="AC47" t="s">
        <v>65</v>
      </c>
      <c r="AD47" t="s">
        <v>217</v>
      </c>
      <c r="AE47" t="s">
        <v>218</v>
      </c>
      <c r="AF47">
        <v>10</v>
      </c>
      <c r="AG47">
        <v>0</v>
      </c>
      <c r="AH47">
        <v>1</v>
      </c>
      <c r="AI47">
        <v>45</v>
      </c>
      <c r="AJ47">
        <v>7</v>
      </c>
      <c r="AK47">
        <v>2219</v>
      </c>
      <c r="AL47">
        <v>13.4</v>
      </c>
      <c r="AM47">
        <v>40</v>
      </c>
      <c r="AN47">
        <v>0</v>
      </c>
      <c r="AO47">
        <v>16241</v>
      </c>
      <c r="AP47">
        <v>14000</v>
      </c>
      <c r="AQ47">
        <v>2241</v>
      </c>
      <c r="AR47">
        <v>0</v>
      </c>
      <c r="AS47">
        <v>0</v>
      </c>
      <c r="AT47">
        <v>0</v>
      </c>
      <c r="AV47">
        <v>458</v>
      </c>
      <c r="AW47" s="1">
        <v>42461</v>
      </c>
      <c r="AX47">
        <v>2015</v>
      </c>
      <c r="AY47">
        <v>1</v>
      </c>
      <c r="AZ47">
        <v>2011</v>
      </c>
      <c r="BA47">
        <v>12</v>
      </c>
    </row>
    <row r="48" spans="1:53">
      <c r="A48">
        <v>47</v>
      </c>
      <c r="B48">
        <v>1069465</v>
      </c>
      <c r="C48">
        <v>1304521</v>
      </c>
      <c r="D48">
        <v>5000</v>
      </c>
      <c r="E48">
        <v>5000</v>
      </c>
      <c r="F48">
        <v>36</v>
      </c>
      <c r="G48">
        <v>8.900000000000001E-2</v>
      </c>
      <c r="H48" s="7">
        <f>PMT(G48/1200,F48,D48)</f>
        <v>-139.07953846220272</v>
      </c>
      <c r="I48" s="8">
        <f>IPMT(G48/1200,12/12,F48/12,D48)</f>
        <v>-0.3708333333333334</v>
      </c>
      <c r="J48">
        <v>159</v>
      </c>
      <c r="K48" t="s">
        <v>80</v>
      </c>
      <c r="L48" t="s">
        <v>179</v>
      </c>
      <c r="M48" t="s">
        <v>219</v>
      </c>
      <c r="N48" t="s">
        <v>44</v>
      </c>
      <c r="O48" t="s">
        <v>130</v>
      </c>
      <c r="P48" s="3">
        <v>100000</v>
      </c>
      <c r="Q48" t="s">
        <v>57</v>
      </c>
      <c r="R48" s="1">
        <v>40878</v>
      </c>
      <c r="S48" s="1">
        <v>41852</v>
      </c>
      <c r="T48" s="9">
        <f t="shared" si="0"/>
        <v>33</v>
      </c>
      <c r="U48" s="9">
        <f>(Z48-T48)*J48+(J48*T48-AO48)</f>
        <v>703</v>
      </c>
      <c r="V48" s="9">
        <f>F48-T48</f>
        <v>3</v>
      </c>
      <c r="W48" s="10">
        <f>PMT(G48/12,V48,X48)*V48</f>
        <v>-794.64310740854398</v>
      </c>
      <c r="X48" s="10">
        <f>D48-AP48</f>
        <v>783</v>
      </c>
      <c r="Y48" s="5"/>
      <c r="Z48" s="4">
        <v>36</v>
      </c>
      <c r="AA48" t="s">
        <v>58</v>
      </c>
      <c r="AC48" t="s">
        <v>87</v>
      </c>
      <c r="AD48" t="s">
        <v>220</v>
      </c>
      <c r="AE48" t="s">
        <v>193</v>
      </c>
      <c r="AF48">
        <v>16.329999999999998</v>
      </c>
      <c r="AG48">
        <v>0</v>
      </c>
      <c r="AH48">
        <v>0</v>
      </c>
      <c r="AI48" t="s">
        <v>52</v>
      </c>
      <c r="AJ48">
        <v>17</v>
      </c>
      <c r="AK48">
        <v>74351</v>
      </c>
      <c r="AL48">
        <v>62.1</v>
      </c>
      <c r="AM48">
        <v>35</v>
      </c>
      <c r="AN48">
        <v>0</v>
      </c>
      <c r="AO48">
        <v>5021</v>
      </c>
      <c r="AP48">
        <v>4217</v>
      </c>
      <c r="AQ48">
        <v>697</v>
      </c>
      <c r="AR48">
        <v>0</v>
      </c>
      <c r="AS48">
        <v>107</v>
      </c>
      <c r="AT48">
        <v>1</v>
      </c>
      <c r="AV48">
        <v>159</v>
      </c>
      <c r="AW48" s="1">
        <v>41974</v>
      </c>
      <c r="AX48">
        <v>2014</v>
      </c>
      <c r="AY48">
        <v>8</v>
      </c>
      <c r="AZ48">
        <v>2011</v>
      </c>
      <c r="BA48">
        <v>12</v>
      </c>
    </row>
    <row r="49" spans="1:53" hidden="1">
      <c r="A49">
        <v>48</v>
      </c>
      <c r="B49">
        <v>1069283</v>
      </c>
      <c r="C49">
        <v>1304166</v>
      </c>
      <c r="D49">
        <v>10000</v>
      </c>
      <c r="E49">
        <v>10000</v>
      </c>
      <c r="F49">
        <v>36</v>
      </c>
      <c r="G49">
        <v>10.65</v>
      </c>
      <c r="H49" s="7">
        <f t="shared" si="1"/>
        <v>8875.0000010380973</v>
      </c>
      <c r="J49">
        <v>326</v>
      </c>
      <c r="K49" t="s">
        <v>42</v>
      </c>
      <c r="L49" t="s">
        <v>43</v>
      </c>
      <c r="M49" t="s">
        <v>221</v>
      </c>
      <c r="N49">
        <v>6</v>
      </c>
      <c r="O49" t="s">
        <v>45</v>
      </c>
      <c r="P49">
        <v>27000</v>
      </c>
      <c r="Q49" t="s">
        <v>46</v>
      </c>
      <c r="R49" s="1">
        <v>40878</v>
      </c>
      <c r="S49" s="1">
        <v>42005</v>
      </c>
      <c r="T49" s="5">
        <f t="shared" si="0"/>
        <v>38</v>
      </c>
      <c r="U49" s="5"/>
      <c r="V49" s="5"/>
      <c r="W49" s="5"/>
      <c r="X49" s="5"/>
      <c r="Y49" s="5"/>
      <c r="Z49" s="4">
        <v>36</v>
      </c>
      <c r="AA49" t="s">
        <v>47</v>
      </c>
      <c r="AC49" t="s">
        <v>71</v>
      </c>
      <c r="AD49" t="s">
        <v>119</v>
      </c>
      <c r="AE49" t="s">
        <v>162</v>
      </c>
      <c r="AF49">
        <v>11.47</v>
      </c>
      <c r="AG49">
        <v>0</v>
      </c>
      <c r="AH49">
        <v>0</v>
      </c>
      <c r="AI49" t="s">
        <v>52</v>
      </c>
      <c r="AJ49">
        <v>7</v>
      </c>
      <c r="AK49">
        <v>7814</v>
      </c>
      <c r="AL49">
        <v>52.3</v>
      </c>
      <c r="AM49">
        <v>10</v>
      </c>
      <c r="AN49">
        <v>0</v>
      </c>
      <c r="AO49">
        <v>11726</v>
      </c>
      <c r="AP49">
        <v>10000</v>
      </c>
      <c r="AQ49">
        <v>1726</v>
      </c>
      <c r="AR49">
        <v>0</v>
      </c>
      <c r="AS49">
        <v>0</v>
      </c>
      <c r="AT49">
        <v>0</v>
      </c>
      <c r="AV49">
        <v>333</v>
      </c>
      <c r="AW49" s="1">
        <v>42461</v>
      </c>
      <c r="AX49">
        <v>2015</v>
      </c>
      <c r="AY49">
        <v>1</v>
      </c>
      <c r="AZ49">
        <v>2011</v>
      </c>
      <c r="BA49">
        <v>12</v>
      </c>
    </row>
    <row r="50" spans="1:53" hidden="1">
      <c r="A50">
        <v>49</v>
      </c>
      <c r="B50">
        <v>1069287</v>
      </c>
      <c r="C50">
        <v>1304171</v>
      </c>
      <c r="D50">
        <v>10000</v>
      </c>
      <c r="E50">
        <v>10000</v>
      </c>
      <c r="F50">
        <v>36</v>
      </c>
      <c r="G50">
        <v>6.03</v>
      </c>
      <c r="H50" s="7">
        <f t="shared" si="1"/>
        <v>5025.0021667806541</v>
      </c>
      <c r="J50">
        <v>304</v>
      </c>
      <c r="K50" t="s">
        <v>80</v>
      </c>
      <c r="L50" t="s">
        <v>128</v>
      </c>
      <c r="M50" t="s">
        <v>222</v>
      </c>
      <c r="N50" t="s">
        <v>44</v>
      </c>
      <c r="O50" t="s">
        <v>45</v>
      </c>
      <c r="P50">
        <v>60000</v>
      </c>
      <c r="Q50" t="s">
        <v>64</v>
      </c>
      <c r="R50" s="1">
        <v>40878</v>
      </c>
      <c r="S50" s="1">
        <v>41091</v>
      </c>
      <c r="T50" s="5">
        <f t="shared" si="0"/>
        <v>8</v>
      </c>
      <c r="U50" s="5"/>
      <c r="V50" s="5"/>
      <c r="W50" s="5"/>
      <c r="X50" s="5"/>
      <c r="Y50" s="5"/>
      <c r="Z50" s="4">
        <v>36</v>
      </c>
      <c r="AA50" t="s">
        <v>47</v>
      </c>
      <c r="AC50" t="s">
        <v>49</v>
      </c>
      <c r="AD50" t="s">
        <v>152</v>
      </c>
      <c r="AE50" t="s">
        <v>134</v>
      </c>
      <c r="AF50">
        <v>12.74</v>
      </c>
      <c r="AG50">
        <v>0</v>
      </c>
      <c r="AH50">
        <v>1</v>
      </c>
      <c r="AI50" t="s">
        <v>52</v>
      </c>
      <c r="AJ50">
        <v>11</v>
      </c>
      <c r="AK50">
        <v>14019</v>
      </c>
      <c r="AL50">
        <v>19.5</v>
      </c>
      <c r="AM50">
        <v>18</v>
      </c>
      <c r="AN50">
        <v>0</v>
      </c>
      <c r="AO50">
        <v>10283</v>
      </c>
      <c r="AP50">
        <v>10000</v>
      </c>
      <c r="AQ50">
        <v>283</v>
      </c>
      <c r="AR50">
        <v>0</v>
      </c>
      <c r="AS50">
        <v>0</v>
      </c>
      <c r="AT50">
        <v>0</v>
      </c>
      <c r="AV50">
        <v>8762</v>
      </c>
      <c r="AW50" s="1">
        <v>42461</v>
      </c>
      <c r="AX50">
        <v>2012</v>
      </c>
      <c r="AY50">
        <v>7</v>
      </c>
      <c r="AZ50">
        <v>2011</v>
      </c>
      <c r="BA50">
        <v>12</v>
      </c>
    </row>
    <row r="51" spans="1:53" hidden="1">
      <c r="A51">
        <v>50</v>
      </c>
      <c r="B51">
        <v>1069453</v>
      </c>
      <c r="C51">
        <v>1303701</v>
      </c>
      <c r="D51">
        <v>11000</v>
      </c>
      <c r="E51">
        <v>11000</v>
      </c>
      <c r="F51">
        <v>36</v>
      </c>
      <c r="G51">
        <v>6.62</v>
      </c>
      <c r="H51" s="7">
        <f t="shared" si="1"/>
        <v>6068.3341543008719</v>
      </c>
      <c r="J51">
        <v>338</v>
      </c>
      <c r="K51" t="s">
        <v>80</v>
      </c>
      <c r="L51" t="s">
        <v>223</v>
      </c>
      <c r="M51" t="s">
        <v>224</v>
      </c>
      <c r="N51">
        <v>5</v>
      </c>
      <c r="O51" t="s">
        <v>45</v>
      </c>
      <c r="P51">
        <v>70000</v>
      </c>
      <c r="Q51" t="s">
        <v>64</v>
      </c>
      <c r="R51" s="1">
        <v>40878</v>
      </c>
      <c r="S51" s="1">
        <v>42005</v>
      </c>
      <c r="T51" s="5">
        <f t="shared" si="0"/>
        <v>38</v>
      </c>
      <c r="U51" s="5"/>
      <c r="V51" s="5"/>
      <c r="W51" s="5"/>
      <c r="X51" s="5"/>
      <c r="Y51" s="5"/>
      <c r="Z51" s="4">
        <v>36</v>
      </c>
      <c r="AA51" t="s">
        <v>47</v>
      </c>
      <c r="AC51" t="s">
        <v>87</v>
      </c>
      <c r="AD51" t="s">
        <v>225</v>
      </c>
      <c r="AE51" t="s">
        <v>134</v>
      </c>
      <c r="AF51">
        <v>10.85</v>
      </c>
      <c r="AG51">
        <v>0</v>
      </c>
      <c r="AH51">
        <v>0</v>
      </c>
      <c r="AI51" t="s">
        <v>52</v>
      </c>
      <c r="AJ51">
        <v>5</v>
      </c>
      <c r="AK51">
        <v>11638</v>
      </c>
      <c r="AL51">
        <v>36.4</v>
      </c>
      <c r="AM51">
        <v>7</v>
      </c>
      <c r="AN51">
        <v>0</v>
      </c>
      <c r="AO51">
        <v>12159</v>
      </c>
      <c r="AP51">
        <v>11000</v>
      </c>
      <c r="AQ51">
        <v>1159</v>
      </c>
      <c r="AR51">
        <v>0</v>
      </c>
      <c r="AS51">
        <v>0</v>
      </c>
      <c r="AT51">
        <v>0</v>
      </c>
      <c r="AV51">
        <v>346</v>
      </c>
      <c r="AW51" s="1">
        <v>42461</v>
      </c>
      <c r="AX51">
        <v>2015</v>
      </c>
      <c r="AY51">
        <v>1</v>
      </c>
      <c r="AZ51">
        <v>2011</v>
      </c>
      <c r="BA51">
        <v>12</v>
      </c>
    </row>
    <row r="55" spans="1:53">
      <c r="H55" s="2"/>
    </row>
    <row r="56" spans="1:53">
      <c r="V56">
        <f>V3*J3</f>
        <v>2580</v>
      </c>
    </row>
  </sheetData>
  <autoFilter ref="A1:AT51">
    <filterColumn colId="26">
      <filters>
        <filter val="charged off"/>
      </filters>
    </filterColumn>
  </autoFilter>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test_loan.csv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Mudivedu</dc:creator>
  <cp:lastModifiedBy>Vijay Mudivedu</cp:lastModifiedBy>
  <dcterms:created xsi:type="dcterms:W3CDTF">2018-01-24T12:31:41Z</dcterms:created>
  <dcterms:modified xsi:type="dcterms:W3CDTF">2018-01-24T17:03:34Z</dcterms:modified>
</cp:coreProperties>
</file>