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chartEx3.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0480d2a56586edde/All Projects/Financial Analytics Project/"/>
    </mc:Choice>
  </mc:AlternateContent>
  <xr:revisionPtr revIDLastSave="1359" documentId="8_{94B25009-738F-4A55-B146-A298CD49B4F1}" xr6:coauthVersionLast="47" xr6:coauthVersionMax="47" xr10:uidLastSave="{18416550-2AF8-44FB-A83B-CB2C8C0B1004}"/>
  <bookViews>
    <workbookView xWindow="-108" yWindow="-108" windowWidth="23256" windowHeight="12456" activeTab="6" xr2:uid="{0DA77765-A38A-4953-9F7C-21B1984810EF}"/>
  </bookViews>
  <sheets>
    <sheet name="RAW Data" sheetId="1" r:id="rId1"/>
    <sheet name="CLEAN Data" sheetId="9" r:id="rId2"/>
    <sheet name="Analysis" sheetId="3" r:id="rId3"/>
    <sheet name="Metrices" sheetId="11" r:id="rId4"/>
    <sheet name="Slicers" sheetId="12" r:id="rId5"/>
    <sheet name="Charts" sheetId="13" r:id="rId6"/>
    <sheet name="Dashboard" sheetId="10" r:id="rId7"/>
  </sheets>
  <definedNames>
    <definedName name="_xlnm._FilterDatabase" localSheetId="2" hidden="1">Analysis!$A$1:$E$489</definedName>
    <definedName name="_xlnm._FilterDatabase" localSheetId="1" hidden="1">'CLEAN Data'!$G$1:$G$489</definedName>
    <definedName name="_xlnm._FilterDatabase" localSheetId="0" hidden="1">'RAW Data'!$D$1:$D$489</definedName>
    <definedName name="_xlchart.v1.0" hidden="1">Charts!$AT$9:$AT$13</definedName>
    <definedName name="_xlchart.v1.1" hidden="1">Charts!$AU$8</definedName>
    <definedName name="_xlchart.v1.10" hidden="1">Charts!$AT$9:$AT$13</definedName>
    <definedName name="_xlchart.v1.11" hidden="1">Charts!$AU$8</definedName>
    <definedName name="_xlchart.v1.12" hidden="1">Charts!$AU$9:$AU$13</definedName>
    <definedName name="_xlchart.v1.13" hidden="1">Charts!$AV$8</definedName>
    <definedName name="_xlchart.v1.14" hidden="1">Charts!$AV$9:$AV$13</definedName>
    <definedName name="_xlchart.v1.2" hidden="1">Charts!$AU$9:$AU$13</definedName>
    <definedName name="_xlchart.v1.3" hidden="1">Charts!$AV$8</definedName>
    <definedName name="_xlchart.v1.4" hidden="1">Charts!$AV$9:$AV$13</definedName>
    <definedName name="_xlchart.v1.5" hidden="1">Charts!$AT$9:$AT$13</definedName>
    <definedName name="_xlchart.v1.6" hidden="1">Charts!$AU$8</definedName>
    <definedName name="_xlchart.v1.7" hidden="1">Charts!$AU$9:$AU$13</definedName>
    <definedName name="_xlchart.v1.8" hidden="1">Charts!$AV$8</definedName>
    <definedName name="_xlchart.v1.9" hidden="1">Charts!$AV$9:$AV$13</definedName>
    <definedName name="Slicer_Size_Segment">#N/A</definedName>
  </definedNames>
  <calcPr calcId="191029"/>
  <pivotCaches>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11" l="1"/>
  <c r="L2" i="11"/>
  <c r="AU10" i="13"/>
  <c r="AU9" i="13"/>
  <c r="AV13" i="13"/>
  <c r="AV9" i="13"/>
  <c r="AU13" i="13"/>
  <c r="AV12" i="13"/>
  <c r="AV11" i="13"/>
  <c r="AV10" i="13"/>
  <c r="AU12" i="13"/>
  <c r="AU11" i="13"/>
  <c r="G2" i="11"/>
  <c r="D2" i="11"/>
  <c r="A2" i="11"/>
  <c r="B18" i="3"/>
  <c r="C14" i="3"/>
  <c r="C13" i="3"/>
  <c r="C12" i="3"/>
  <c r="B14" i="3"/>
  <c r="B13" i="3"/>
  <c r="B12" i="3"/>
  <c r="C7" i="3"/>
  <c r="B7" i="3"/>
  <c r="C6" i="3"/>
  <c r="C5" i="3"/>
  <c r="C4" i="3"/>
  <c r="C3" i="3"/>
  <c r="B6" i="3"/>
  <c r="B5" i="3"/>
  <c r="B4" i="3"/>
  <c r="B3" i="3"/>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319" i="9"/>
  <c r="K320" i="9"/>
  <c r="K321" i="9"/>
  <c r="K322" i="9"/>
  <c r="K323" i="9"/>
  <c r="K324" i="9"/>
  <c r="K325" i="9"/>
  <c r="K326" i="9"/>
  <c r="K327" i="9"/>
  <c r="K328" i="9"/>
  <c r="K329" i="9"/>
  <c r="K330" i="9"/>
  <c r="K331" i="9"/>
  <c r="K332" i="9"/>
  <c r="K333" i="9"/>
  <c r="K334" i="9"/>
  <c r="K335" i="9"/>
  <c r="K336" i="9"/>
  <c r="K337" i="9"/>
  <c r="K338" i="9"/>
  <c r="K339" i="9"/>
  <c r="K340" i="9"/>
  <c r="K341" i="9"/>
  <c r="K342" i="9"/>
  <c r="K343" i="9"/>
  <c r="K344" i="9"/>
  <c r="K345" i="9"/>
  <c r="K346" i="9"/>
  <c r="K347" i="9"/>
  <c r="K348" i="9"/>
  <c r="K349" i="9"/>
  <c r="K350" i="9"/>
  <c r="K351" i="9"/>
  <c r="K352" i="9"/>
  <c r="K353" i="9"/>
  <c r="K354" i="9"/>
  <c r="K355" i="9"/>
  <c r="K356" i="9"/>
  <c r="K357" i="9"/>
  <c r="K358" i="9"/>
  <c r="K359" i="9"/>
  <c r="K360" i="9"/>
  <c r="K361" i="9"/>
  <c r="K362" i="9"/>
  <c r="K363" i="9"/>
  <c r="K364" i="9"/>
  <c r="K365" i="9"/>
  <c r="K366" i="9"/>
  <c r="K367" i="9"/>
  <c r="K368" i="9"/>
  <c r="K369" i="9"/>
  <c r="K370" i="9"/>
  <c r="K371" i="9"/>
  <c r="K372" i="9"/>
  <c r="K373" i="9"/>
  <c r="K374" i="9"/>
  <c r="K375" i="9"/>
  <c r="K376" i="9"/>
  <c r="K377" i="9"/>
  <c r="K378" i="9"/>
  <c r="K379" i="9"/>
  <c r="K380" i="9"/>
  <c r="K381" i="9"/>
  <c r="K382" i="9"/>
  <c r="K383" i="9"/>
  <c r="K384" i="9"/>
  <c r="K385" i="9"/>
  <c r="K386" i="9"/>
  <c r="K387" i="9"/>
  <c r="K388" i="9"/>
  <c r="K389" i="9"/>
  <c r="K390" i="9"/>
  <c r="K391" i="9"/>
  <c r="K392" i="9"/>
  <c r="K393" i="9"/>
  <c r="K394" i="9"/>
  <c r="K395" i="9"/>
  <c r="K396" i="9"/>
  <c r="K397" i="9"/>
  <c r="K398" i="9"/>
  <c r="K399" i="9"/>
  <c r="K400" i="9"/>
  <c r="K401" i="9"/>
  <c r="K402" i="9"/>
  <c r="K403" i="9"/>
  <c r="K404" i="9"/>
  <c r="K405" i="9"/>
  <c r="K406" i="9"/>
  <c r="K407" i="9"/>
  <c r="K408" i="9"/>
  <c r="K409" i="9"/>
  <c r="K410" i="9"/>
  <c r="K411" i="9"/>
  <c r="K412" i="9"/>
  <c r="K413" i="9"/>
  <c r="K414" i="9"/>
  <c r="K415" i="9"/>
  <c r="K416" i="9"/>
  <c r="K417" i="9"/>
  <c r="K418" i="9"/>
  <c r="K419" i="9"/>
  <c r="K420" i="9"/>
  <c r="K421" i="9"/>
  <c r="K422" i="9"/>
  <c r="K423" i="9"/>
  <c r="K424" i="9"/>
  <c r="K425" i="9"/>
  <c r="K426" i="9"/>
  <c r="K427" i="9"/>
  <c r="K428" i="9"/>
  <c r="K429" i="9"/>
  <c r="K430" i="9"/>
  <c r="K431" i="9"/>
  <c r="K432" i="9"/>
  <c r="K433" i="9"/>
  <c r="K434" i="9"/>
  <c r="K435" i="9"/>
  <c r="K436" i="9"/>
  <c r="K437" i="9"/>
  <c r="K438" i="9"/>
  <c r="K439" i="9"/>
  <c r="K440" i="9"/>
  <c r="K441" i="9"/>
  <c r="K442" i="9"/>
  <c r="K443" i="9"/>
  <c r="K444" i="9"/>
  <c r="K445" i="9"/>
  <c r="K446" i="9"/>
  <c r="K447" i="9"/>
  <c r="K448" i="9"/>
  <c r="K449" i="9"/>
  <c r="K450" i="9"/>
  <c r="K451" i="9"/>
  <c r="K452" i="9"/>
  <c r="K453" i="9"/>
  <c r="K454" i="9"/>
  <c r="K455" i="9"/>
  <c r="K456" i="9"/>
  <c r="K457" i="9"/>
  <c r="K458" i="9"/>
  <c r="K459" i="9"/>
  <c r="K460" i="9"/>
  <c r="K461" i="9"/>
  <c r="K462" i="9"/>
  <c r="K463" i="9"/>
  <c r="K464" i="9"/>
  <c r="K465" i="9"/>
  <c r="K466" i="9"/>
  <c r="K467" i="9"/>
  <c r="K468" i="9"/>
  <c r="K469" i="9"/>
  <c r="K470" i="9"/>
  <c r="K471" i="9"/>
  <c r="K472" i="9"/>
  <c r="K473" i="9"/>
  <c r="K474" i="9"/>
  <c r="K475" i="9"/>
  <c r="K476" i="9"/>
  <c r="K477" i="9"/>
  <c r="K478" i="9"/>
  <c r="K479" i="9"/>
  <c r="K480" i="9"/>
  <c r="K481" i="9"/>
  <c r="K482" i="9"/>
  <c r="K483" i="9"/>
  <c r="K484" i="9"/>
  <c r="K485" i="9"/>
  <c r="K486" i="9"/>
  <c r="K487" i="9"/>
  <c r="K488" i="9"/>
  <c r="K489" i="9"/>
  <c r="K2" i="9"/>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255" i="9"/>
  <c r="J256" i="9"/>
  <c r="J257" i="9"/>
  <c r="J258" i="9"/>
  <c r="J259" i="9"/>
  <c r="J260" i="9"/>
  <c r="J261" i="9"/>
  <c r="J262" i="9"/>
  <c r="J263" i="9"/>
  <c r="J264" i="9"/>
  <c r="J265" i="9"/>
  <c r="J266" i="9"/>
  <c r="J267" i="9"/>
  <c r="J268" i="9"/>
  <c r="J269" i="9"/>
  <c r="J270" i="9"/>
  <c r="J271" i="9"/>
  <c r="J272" i="9"/>
  <c r="J273" i="9"/>
  <c r="J274" i="9"/>
  <c r="J275" i="9"/>
  <c r="J276" i="9"/>
  <c r="J277" i="9"/>
  <c r="J278" i="9"/>
  <c r="J279" i="9"/>
  <c r="J280" i="9"/>
  <c r="J281" i="9"/>
  <c r="J282" i="9"/>
  <c r="J283" i="9"/>
  <c r="J284" i="9"/>
  <c r="J285" i="9"/>
  <c r="J286" i="9"/>
  <c r="J287" i="9"/>
  <c r="J288" i="9"/>
  <c r="J289" i="9"/>
  <c r="J290" i="9"/>
  <c r="J291" i="9"/>
  <c r="J292" i="9"/>
  <c r="J293" i="9"/>
  <c r="J294" i="9"/>
  <c r="J295" i="9"/>
  <c r="J296" i="9"/>
  <c r="J297" i="9"/>
  <c r="J298" i="9"/>
  <c r="J299" i="9"/>
  <c r="J300" i="9"/>
  <c r="J301" i="9"/>
  <c r="J302" i="9"/>
  <c r="J303" i="9"/>
  <c r="J304" i="9"/>
  <c r="J305" i="9"/>
  <c r="J306" i="9"/>
  <c r="J307" i="9"/>
  <c r="J308" i="9"/>
  <c r="J309" i="9"/>
  <c r="J310" i="9"/>
  <c r="J311" i="9"/>
  <c r="J312" i="9"/>
  <c r="J313" i="9"/>
  <c r="J314" i="9"/>
  <c r="J315" i="9"/>
  <c r="J316" i="9"/>
  <c r="J317" i="9"/>
  <c r="J318" i="9"/>
  <c r="J319" i="9"/>
  <c r="J320" i="9"/>
  <c r="J321" i="9"/>
  <c r="J322" i="9"/>
  <c r="J323" i="9"/>
  <c r="J324" i="9"/>
  <c r="J325" i="9"/>
  <c r="J326" i="9"/>
  <c r="J327" i="9"/>
  <c r="J328" i="9"/>
  <c r="J329" i="9"/>
  <c r="J330" i="9"/>
  <c r="J331" i="9"/>
  <c r="J332" i="9"/>
  <c r="J333" i="9"/>
  <c r="J334" i="9"/>
  <c r="J335" i="9"/>
  <c r="J336" i="9"/>
  <c r="J337" i="9"/>
  <c r="J338" i="9"/>
  <c r="J339" i="9"/>
  <c r="J340" i="9"/>
  <c r="J341" i="9"/>
  <c r="J342" i="9"/>
  <c r="J343" i="9"/>
  <c r="J344" i="9"/>
  <c r="J345" i="9"/>
  <c r="J346" i="9"/>
  <c r="J347" i="9"/>
  <c r="J348" i="9"/>
  <c r="J349" i="9"/>
  <c r="J350" i="9"/>
  <c r="J351" i="9"/>
  <c r="J352" i="9"/>
  <c r="J353" i="9"/>
  <c r="J354" i="9"/>
  <c r="J355" i="9"/>
  <c r="J356" i="9"/>
  <c r="J357" i="9"/>
  <c r="J358" i="9"/>
  <c r="J359" i="9"/>
  <c r="J360" i="9"/>
  <c r="J361" i="9"/>
  <c r="J362" i="9"/>
  <c r="J363" i="9"/>
  <c r="J364" i="9"/>
  <c r="J365" i="9"/>
  <c r="J366" i="9"/>
  <c r="J367" i="9"/>
  <c r="J368" i="9"/>
  <c r="J369" i="9"/>
  <c r="J370" i="9"/>
  <c r="J371" i="9"/>
  <c r="J372" i="9"/>
  <c r="J373" i="9"/>
  <c r="J374" i="9"/>
  <c r="J375" i="9"/>
  <c r="J376" i="9"/>
  <c r="J377" i="9"/>
  <c r="J378" i="9"/>
  <c r="J379" i="9"/>
  <c r="J380" i="9"/>
  <c r="J381" i="9"/>
  <c r="J382" i="9"/>
  <c r="J383" i="9"/>
  <c r="J384" i="9"/>
  <c r="J385" i="9"/>
  <c r="J386" i="9"/>
  <c r="J387" i="9"/>
  <c r="J388" i="9"/>
  <c r="J389" i="9"/>
  <c r="J390" i="9"/>
  <c r="J391" i="9"/>
  <c r="J392" i="9"/>
  <c r="J393" i="9"/>
  <c r="J394" i="9"/>
  <c r="J395" i="9"/>
  <c r="J396" i="9"/>
  <c r="J397" i="9"/>
  <c r="J398" i="9"/>
  <c r="J399" i="9"/>
  <c r="J400" i="9"/>
  <c r="J401" i="9"/>
  <c r="J402" i="9"/>
  <c r="J403" i="9"/>
  <c r="J404" i="9"/>
  <c r="J405" i="9"/>
  <c r="J406" i="9"/>
  <c r="J407" i="9"/>
  <c r="J408" i="9"/>
  <c r="J409" i="9"/>
  <c r="J410" i="9"/>
  <c r="J411" i="9"/>
  <c r="J412" i="9"/>
  <c r="J413" i="9"/>
  <c r="J414" i="9"/>
  <c r="J415" i="9"/>
  <c r="J416" i="9"/>
  <c r="J417" i="9"/>
  <c r="J418" i="9"/>
  <c r="J419" i="9"/>
  <c r="J420" i="9"/>
  <c r="J421" i="9"/>
  <c r="J422" i="9"/>
  <c r="J423" i="9"/>
  <c r="J424" i="9"/>
  <c r="J425" i="9"/>
  <c r="J426" i="9"/>
  <c r="J427" i="9"/>
  <c r="J428" i="9"/>
  <c r="J429" i="9"/>
  <c r="J430" i="9"/>
  <c r="J431" i="9"/>
  <c r="J432" i="9"/>
  <c r="J433" i="9"/>
  <c r="J434" i="9"/>
  <c r="J435" i="9"/>
  <c r="J436" i="9"/>
  <c r="J437" i="9"/>
  <c r="J438" i="9"/>
  <c r="J439" i="9"/>
  <c r="J440" i="9"/>
  <c r="J441" i="9"/>
  <c r="J442" i="9"/>
  <c r="J443" i="9"/>
  <c r="J444" i="9"/>
  <c r="J445" i="9"/>
  <c r="J446" i="9"/>
  <c r="J447" i="9"/>
  <c r="J448" i="9"/>
  <c r="J449" i="9"/>
  <c r="J450" i="9"/>
  <c r="J451" i="9"/>
  <c r="J452" i="9"/>
  <c r="J453" i="9"/>
  <c r="J454" i="9"/>
  <c r="J455" i="9"/>
  <c r="J456" i="9"/>
  <c r="J457" i="9"/>
  <c r="J458" i="9"/>
  <c r="J459" i="9"/>
  <c r="J460" i="9"/>
  <c r="J461" i="9"/>
  <c r="J462" i="9"/>
  <c r="J463" i="9"/>
  <c r="J464" i="9"/>
  <c r="J465" i="9"/>
  <c r="J466" i="9"/>
  <c r="J467" i="9"/>
  <c r="J468" i="9"/>
  <c r="J469" i="9"/>
  <c r="J470" i="9"/>
  <c r="J471" i="9"/>
  <c r="J472" i="9"/>
  <c r="J473" i="9"/>
  <c r="J474" i="9"/>
  <c r="J475" i="9"/>
  <c r="J476" i="9"/>
  <c r="J477" i="9"/>
  <c r="J478" i="9"/>
  <c r="J479" i="9"/>
  <c r="J480" i="9"/>
  <c r="J481" i="9"/>
  <c r="J482" i="9"/>
  <c r="J483" i="9"/>
  <c r="J484" i="9"/>
  <c r="J485" i="9"/>
  <c r="J486" i="9"/>
  <c r="J487" i="9"/>
  <c r="J488" i="9"/>
  <c r="J489"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2" i="9"/>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H370" i="9"/>
  <c r="H371" i="9"/>
  <c r="H372" i="9"/>
  <c r="H373" i="9"/>
  <c r="H374" i="9"/>
  <c r="H375" i="9"/>
  <c r="H376" i="9"/>
  <c r="H377" i="9"/>
  <c r="H378" i="9"/>
  <c r="H379" i="9"/>
  <c r="H380" i="9"/>
  <c r="H381" i="9"/>
  <c r="H382" i="9"/>
  <c r="H383" i="9"/>
  <c r="H384" i="9"/>
  <c r="H385" i="9"/>
  <c r="H386" i="9"/>
  <c r="H387" i="9"/>
  <c r="H388" i="9"/>
  <c r="H389" i="9"/>
  <c r="H390" i="9"/>
  <c r="H391" i="9"/>
  <c r="H392" i="9"/>
  <c r="H393" i="9"/>
  <c r="H394" i="9"/>
  <c r="H395" i="9"/>
  <c r="H396" i="9"/>
  <c r="H397" i="9"/>
  <c r="H398" i="9"/>
  <c r="H399" i="9"/>
  <c r="H400" i="9"/>
  <c r="H401" i="9"/>
  <c r="H402" i="9"/>
  <c r="H403" i="9"/>
  <c r="H404" i="9"/>
  <c r="H405" i="9"/>
  <c r="H406" i="9"/>
  <c r="H407" i="9"/>
  <c r="H408" i="9"/>
  <c r="H409" i="9"/>
  <c r="H410" i="9"/>
  <c r="H411" i="9"/>
  <c r="H412" i="9"/>
  <c r="H413" i="9"/>
  <c r="H414" i="9"/>
  <c r="H415" i="9"/>
  <c r="H416" i="9"/>
  <c r="H417" i="9"/>
  <c r="H418" i="9"/>
  <c r="H419" i="9"/>
  <c r="H420" i="9"/>
  <c r="H421" i="9"/>
  <c r="H422" i="9"/>
  <c r="H423" i="9"/>
  <c r="H424" i="9"/>
  <c r="H425" i="9"/>
  <c r="H426" i="9"/>
  <c r="H427" i="9"/>
  <c r="H428" i="9"/>
  <c r="H429" i="9"/>
  <c r="H430" i="9"/>
  <c r="H431" i="9"/>
  <c r="H432" i="9"/>
  <c r="H433" i="9"/>
  <c r="H434" i="9"/>
  <c r="H435" i="9"/>
  <c r="H436" i="9"/>
  <c r="H437" i="9"/>
  <c r="H438" i="9"/>
  <c r="H439" i="9"/>
  <c r="H440" i="9"/>
  <c r="H441" i="9"/>
  <c r="H442" i="9"/>
  <c r="H443" i="9"/>
  <c r="H444" i="9"/>
  <c r="H445" i="9"/>
  <c r="H446" i="9"/>
  <c r="H447" i="9"/>
  <c r="H448" i="9"/>
  <c r="H449" i="9"/>
  <c r="H450" i="9"/>
  <c r="H451" i="9"/>
  <c r="H452" i="9"/>
  <c r="H453" i="9"/>
  <c r="H454" i="9"/>
  <c r="H455" i="9"/>
  <c r="H456" i="9"/>
  <c r="H457" i="9"/>
  <c r="H458" i="9"/>
  <c r="H459" i="9"/>
  <c r="H460" i="9"/>
  <c r="H461" i="9"/>
  <c r="H462" i="9"/>
  <c r="H463" i="9"/>
  <c r="H464" i="9"/>
  <c r="H465" i="9"/>
  <c r="H466" i="9"/>
  <c r="H467" i="9"/>
  <c r="H468" i="9"/>
  <c r="H469" i="9"/>
  <c r="H470" i="9"/>
  <c r="H471" i="9"/>
  <c r="H472" i="9"/>
  <c r="H473" i="9"/>
  <c r="H474" i="9"/>
  <c r="H475" i="9"/>
  <c r="H476" i="9"/>
  <c r="H477" i="9"/>
  <c r="H478" i="9"/>
  <c r="H479" i="9"/>
  <c r="H480" i="9"/>
  <c r="H481" i="9"/>
  <c r="H482" i="9"/>
  <c r="H483" i="9"/>
  <c r="H484" i="9"/>
  <c r="H485" i="9"/>
  <c r="H486" i="9"/>
  <c r="H487" i="9"/>
  <c r="H488" i="9"/>
  <c r="H489" i="9"/>
  <c r="H2"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364" i="9"/>
  <c r="G365" i="9"/>
  <c r="G366" i="9"/>
  <c r="G367" i="9"/>
  <c r="G368" i="9"/>
  <c r="G369" i="9"/>
  <c r="G370" i="9"/>
  <c r="G371" i="9"/>
  <c r="G372" i="9"/>
  <c r="G373" i="9"/>
  <c r="G374" i="9"/>
  <c r="G375" i="9"/>
  <c r="G376" i="9"/>
  <c r="G377" i="9"/>
  <c r="G378" i="9"/>
  <c r="G379" i="9"/>
  <c r="G380" i="9"/>
  <c r="G381" i="9"/>
  <c r="G382" i="9"/>
  <c r="G383" i="9"/>
  <c r="G384" i="9"/>
  <c r="G385" i="9"/>
  <c r="G386" i="9"/>
  <c r="G387" i="9"/>
  <c r="G388" i="9"/>
  <c r="G389" i="9"/>
  <c r="G390" i="9"/>
  <c r="G391" i="9"/>
  <c r="G392" i="9"/>
  <c r="G393" i="9"/>
  <c r="G394" i="9"/>
  <c r="G395" i="9"/>
  <c r="G396" i="9"/>
  <c r="G397" i="9"/>
  <c r="G398" i="9"/>
  <c r="G399" i="9"/>
  <c r="G400" i="9"/>
  <c r="G401" i="9"/>
  <c r="G402" i="9"/>
  <c r="G403" i="9"/>
  <c r="G404" i="9"/>
  <c r="G405" i="9"/>
  <c r="G406" i="9"/>
  <c r="G407" i="9"/>
  <c r="G408" i="9"/>
  <c r="G409" i="9"/>
  <c r="G410" i="9"/>
  <c r="G411" i="9"/>
  <c r="G412" i="9"/>
  <c r="G413" i="9"/>
  <c r="G414" i="9"/>
  <c r="G415" i="9"/>
  <c r="G416" i="9"/>
  <c r="G417" i="9"/>
  <c r="G418" i="9"/>
  <c r="G419" i="9"/>
  <c r="G420" i="9"/>
  <c r="G421" i="9"/>
  <c r="G422" i="9"/>
  <c r="G423" i="9"/>
  <c r="G424" i="9"/>
  <c r="G425" i="9"/>
  <c r="G426" i="9"/>
  <c r="G427" i="9"/>
  <c r="G428" i="9"/>
  <c r="G429" i="9"/>
  <c r="G430" i="9"/>
  <c r="G431" i="9"/>
  <c r="G432" i="9"/>
  <c r="G433" i="9"/>
  <c r="G434" i="9"/>
  <c r="G435" i="9"/>
  <c r="G436" i="9"/>
  <c r="G437" i="9"/>
  <c r="G438" i="9"/>
  <c r="G439" i="9"/>
  <c r="G440" i="9"/>
  <c r="G441" i="9"/>
  <c r="G442" i="9"/>
  <c r="G443" i="9"/>
  <c r="G444" i="9"/>
  <c r="G445" i="9"/>
  <c r="G446" i="9"/>
  <c r="G447" i="9"/>
  <c r="G448" i="9"/>
  <c r="G449" i="9"/>
  <c r="G450" i="9"/>
  <c r="G451" i="9"/>
  <c r="G452" i="9"/>
  <c r="G453" i="9"/>
  <c r="G454" i="9"/>
  <c r="G455" i="9"/>
  <c r="G456" i="9"/>
  <c r="G457" i="9"/>
  <c r="G458" i="9"/>
  <c r="G459" i="9"/>
  <c r="G460" i="9"/>
  <c r="G461" i="9"/>
  <c r="G462" i="9"/>
  <c r="G463" i="9"/>
  <c r="G464" i="9"/>
  <c r="G465" i="9"/>
  <c r="G466" i="9"/>
  <c r="G467" i="9"/>
  <c r="G468" i="9"/>
  <c r="G469" i="9"/>
  <c r="G470" i="9"/>
  <c r="G471" i="9"/>
  <c r="G472" i="9"/>
  <c r="G473" i="9"/>
  <c r="G474" i="9"/>
  <c r="G475" i="9"/>
  <c r="G476" i="9"/>
  <c r="G477" i="9"/>
  <c r="G478" i="9"/>
  <c r="G479" i="9"/>
  <c r="G480" i="9"/>
  <c r="G481" i="9"/>
  <c r="G482" i="9"/>
  <c r="G483" i="9"/>
  <c r="G484" i="9"/>
  <c r="G485" i="9"/>
  <c r="G486" i="9"/>
  <c r="G487" i="9"/>
  <c r="G488" i="9"/>
  <c r="G489" i="9"/>
  <c r="G2"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311" i="9"/>
  <c r="F312" i="9"/>
  <c r="F313" i="9"/>
  <c r="F314" i="9"/>
  <c r="F315" i="9"/>
  <c r="F316" i="9"/>
  <c r="F317" i="9"/>
  <c r="F318" i="9"/>
  <c r="F319" i="9"/>
  <c r="F320" i="9"/>
  <c r="F321" i="9"/>
  <c r="F322" i="9"/>
  <c r="F323" i="9"/>
  <c r="F324" i="9"/>
  <c r="F325" i="9"/>
  <c r="F326" i="9"/>
  <c r="F327" i="9"/>
  <c r="F328" i="9"/>
  <c r="F329"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59" i="9"/>
  <c r="F360" i="9"/>
  <c r="F361" i="9"/>
  <c r="F362" i="9"/>
  <c r="F363" i="9"/>
  <c r="F364" i="9"/>
  <c r="F365" i="9"/>
  <c r="F366" i="9"/>
  <c r="F367" i="9"/>
  <c r="F368" i="9"/>
  <c r="F369" i="9"/>
  <c r="F370" i="9"/>
  <c r="F371" i="9"/>
  <c r="F372" i="9"/>
  <c r="F373" i="9"/>
  <c r="F374" i="9"/>
  <c r="F375" i="9"/>
  <c r="F376" i="9"/>
  <c r="F377" i="9"/>
  <c r="F378" i="9"/>
  <c r="F379" i="9"/>
  <c r="F380" i="9"/>
  <c r="F381" i="9"/>
  <c r="F382" i="9"/>
  <c r="F383" i="9"/>
  <c r="F384" i="9"/>
  <c r="F385" i="9"/>
  <c r="F386" i="9"/>
  <c r="F387" i="9"/>
  <c r="F388" i="9"/>
  <c r="F389" i="9"/>
  <c r="F390" i="9"/>
  <c r="F391" i="9"/>
  <c r="F392" i="9"/>
  <c r="F393" i="9"/>
  <c r="F394" i="9"/>
  <c r="F395" i="9"/>
  <c r="F396" i="9"/>
  <c r="F397" i="9"/>
  <c r="F398" i="9"/>
  <c r="F399" i="9"/>
  <c r="F400" i="9"/>
  <c r="F401" i="9"/>
  <c r="F402" i="9"/>
  <c r="F403" i="9"/>
  <c r="F404" i="9"/>
  <c r="F405" i="9"/>
  <c r="F406" i="9"/>
  <c r="F407" i="9"/>
  <c r="F408" i="9"/>
  <c r="F409" i="9"/>
  <c r="F410" i="9"/>
  <c r="F411" i="9"/>
  <c r="F412" i="9"/>
  <c r="F413" i="9"/>
  <c r="F414" i="9"/>
  <c r="F415" i="9"/>
  <c r="F416" i="9"/>
  <c r="F417" i="9"/>
  <c r="F418" i="9"/>
  <c r="F419" i="9"/>
  <c r="F420" i="9"/>
  <c r="F421" i="9"/>
  <c r="F422" i="9"/>
  <c r="F423" i="9"/>
  <c r="F424" i="9"/>
  <c r="F425" i="9"/>
  <c r="F426" i="9"/>
  <c r="F427" i="9"/>
  <c r="F428" i="9"/>
  <c r="F429" i="9"/>
  <c r="F430" i="9"/>
  <c r="F431" i="9"/>
  <c r="F432" i="9"/>
  <c r="F433" i="9"/>
  <c r="F434" i="9"/>
  <c r="F435" i="9"/>
  <c r="F436" i="9"/>
  <c r="F437" i="9"/>
  <c r="F438" i="9"/>
  <c r="F439" i="9"/>
  <c r="F440" i="9"/>
  <c r="F441" i="9"/>
  <c r="F442" i="9"/>
  <c r="F443" i="9"/>
  <c r="F444" i="9"/>
  <c r="F445" i="9"/>
  <c r="F446" i="9"/>
  <c r="F447" i="9"/>
  <c r="F448" i="9"/>
  <c r="F449" i="9"/>
  <c r="F450" i="9"/>
  <c r="F451" i="9"/>
  <c r="F452" i="9"/>
  <c r="F453" i="9"/>
  <c r="F454" i="9"/>
  <c r="F455" i="9"/>
  <c r="F456" i="9"/>
  <c r="F457" i="9"/>
  <c r="F458" i="9"/>
  <c r="F459" i="9"/>
  <c r="F460" i="9"/>
  <c r="F461" i="9"/>
  <c r="F462" i="9"/>
  <c r="F463" i="9"/>
  <c r="F464" i="9"/>
  <c r="F465" i="9"/>
  <c r="F466" i="9"/>
  <c r="F467" i="9"/>
  <c r="F468" i="9"/>
  <c r="F469" i="9"/>
  <c r="F470" i="9"/>
  <c r="F471" i="9"/>
  <c r="F472" i="9"/>
  <c r="F473" i="9"/>
  <c r="F474" i="9"/>
  <c r="F475" i="9"/>
  <c r="F476" i="9"/>
  <c r="F477" i="9"/>
  <c r="F478" i="9"/>
  <c r="F479" i="9"/>
  <c r="F480" i="9"/>
  <c r="F481" i="9"/>
  <c r="F482" i="9"/>
  <c r="F483" i="9"/>
  <c r="F484" i="9"/>
  <c r="F485" i="9"/>
  <c r="F486" i="9"/>
  <c r="F487" i="9"/>
  <c r="F488" i="9"/>
  <c r="F489" i="9"/>
  <c r="F2" i="9"/>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E229" i="9"/>
  <c r="E230" i="9"/>
  <c r="E231" i="9"/>
  <c r="E232" i="9"/>
  <c r="E233" i="9"/>
  <c r="E234" i="9"/>
  <c r="E235" i="9"/>
  <c r="E236" i="9"/>
  <c r="E237" i="9"/>
  <c r="E238" i="9"/>
  <c r="E239" i="9"/>
  <c r="E240" i="9"/>
  <c r="E241" i="9"/>
  <c r="E242" i="9"/>
  <c r="E243" i="9"/>
  <c r="E244" i="9"/>
  <c r="E245" i="9"/>
  <c r="E246" i="9"/>
  <c r="E247" i="9"/>
  <c r="E248" i="9"/>
  <c r="E249" i="9"/>
  <c r="E250" i="9"/>
  <c r="E251" i="9"/>
  <c r="E252" i="9"/>
  <c r="E253" i="9"/>
  <c r="E254" i="9"/>
  <c r="E255" i="9"/>
  <c r="E256" i="9"/>
  <c r="E257" i="9"/>
  <c r="E258" i="9"/>
  <c r="E259" i="9"/>
  <c r="E260" i="9"/>
  <c r="E261" i="9"/>
  <c r="E262" i="9"/>
  <c r="E263" i="9"/>
  <c r="E264" i="9"/>
  <c r="E265" i="9"/>
  <c r="E266" i="9"/>
  <c r="E267" i="9"/>
  <c r="E268" i="9"/>
  <c r="E269" i="9"/>
  <c r="E270" i="9"/>
  <c r="E271" i="9"/>
  <c r="E272" i="9"/>
  <c r="E273" i="9"/>
  <c r="E274" i="9"/>
  <c r="E275" i="9"/>
  <c r="E276" i="9"/>
  <c r="E277" i="9"/>
  <c r="E278" i="9"/>
  <c r="E279" i="9"/>
  <c r="E280" i="9"/>
  <c r="E281" i="9"/>
  <c r="E282" i="9"/>
  <c r="E283" i="9"/>
  <c r="E284" i="9"/>
  <c r="E285" i="9"/>
  <c r="E286" i="9"/>
  <c r="E287" i="9"/>
  <c r="E288" i="9"/>
  <c r="E289" i="9"/>
  <c r="E290" i="9"/>
  <c r="E291" i="9"/>
  <c r="E292" i="9"/>
  <c r="E293" i="9"/>
  <c r="E294" i="9"/>
  <c r="E295" i="9"/>
  <c r="E296" i="9"/>
  <c r="E297" i="9"/>
  <c r="E298" i="9"/>
  <c r="E299" i="9"/>
  <c r="E300" i="9"/>
  <c r="E301" i="9"/>
  <c r="E302" i="9"/>
  <c r="E303" i="9"/>
  <c r="E304" i="9"/>
  <c r="E305" i="9"/>
  <c r="E306" i="9"/>
  <c r="E307" i="9"/>
  <c r="E308" i="9"/>
  <c r="E309" i="9"/>
  <c r="E310" i="9"/>
  <c r="E311" i="9"/>
  <c r="E312" i="9"/>
  <c r="E313" i="9"/>
  <c r="E314" i="9"/>
  <c r="E315" i="9"/>
  <c r="E316" i="9"/>
  <c r="E317" i="9"/>
  <c r="E318" i="9"/>
  <c r="E319" i="9"/>
  <c r="E320" i="9"/>
  <c r="E321" i="9"/>
  <c r="E322" i="9"/>
  <c r="E323" i="9"/>
  <c r="E324" i="9"/>
  <c r="E325" i="9"/>
  <c r="E326" i="9"/>
  <c r="E327" i="9"/>
  <c r="E328" i="9"/>
  <c r="E329" i="9"/>
  <c r="E330" i="9"/>
  <c r="E331" i="9"/>
  <c r="E332" i="9"/>
  <c r="E333" i="9"/>
  <c r="E334" i="9"/>
  <c r="E335" i="9"/>
  <c r="E336" i="9"/>
  <c r="E337" i="9"/>
  <c r="E338" i="9"/>
  <c r="E339" i="9"/>
  <c r="E340" i="9"/>
  <c r="E341" i="9"/>
  <c r="E342" i="9"/>
  <c r="E343" i="9"/>
  <c r="E344" i="9"/>
  <c r="E345" i="9"/>
  <c r="E346" i="9"/>
  <c r="E347" i="9"/>
  <c r="E348" i="9"/>
  <c r="E349" i="9"/>
  <c r="E350" i="9"/>
  <c r="E351" i="9"/>
  <c r="E352" i="9"/>
  <c r="E353" i="9"/>
  <c r="E354" i="9"/>
  <c r="E355" i="9"/>
  <c r="E356" i="9"/>
  <c r="E357" i="9"/>
  <c r="E358" i="9"/>
  <c r="E359" i="9"/>
  <c r="E360" i="9"/>
  <c r="E361" i="9"/>
  <c r="E362" i="9"/>
  <c r="E363" i="9"/>
  <c r="E364" i="9"/>
  <c r="E365" i="9"/>
  <c r="E366" i="9"/>
  <c r="E367" i="9"/>
  <c r="E368" i="9"/>
  <c r="E369" i="9"/>
  <c r="E370" i="9"/>
  <c r="E371" i="9"/>
  <c r="E372" i="9"/>
  <c r="E373" i="9"/>
  <c r="E374" i="9"/>
  <c r="E375" i="9"/>
  <c r="E376" i="9"/>
  <c r="E377" i="9"/>
  <c r="E378" i="9"/>
  <c r="E379" i="9"/>
  <c r="E380" i="9"/>
  <c r="E381" i="9"/>
  <c r="E382" i="9"/>
  <c r="E383" i="9"/>
  <c r="E384" i="9"/>
  <c r="E385" i="9"/>
  <c r="E386" i="9"/>
  <c r="E387" i="9"/>
  <c r="E388" i="9"/>
  <c r="E389" i="9"/>
  <c r="E390" i="9"/>
  <c r="E391" i="9"/>
  <c r="E392" i="9"/>
  <c r="E393" i="9"/>
  <c r="E394" i="9"/>
  <c r="E395" i="9"/>
  <c r="E396" i="9"/>
  <c r="E397" i="9"/>
  <c r="E398" i="9"/>
  <c r="E399" i="9"/>
  <c r="E400" i="9"/>
  <c r="E401" i="9"/>
  <c r="E402" i="9"/>
  <c r="E403" i="9"/>
  <c r="E404" i="9"/>
  <c r="E405" i="9"/>
  <c r="E406" i="9"/>
  <c r="E407" i="9"/>
  <c r="E408" i="9"/>
  <c r="E409" i="9"/>
  <c r="E410" i="9"/>
  <c r="E411" i="9"/>
  <c r="E412" i="9"/>
  <c r="E413" i="9"/>
  <c r="E414" i="9"/>
  <c r="E415" i="9"/>
  <c r="E416" i="9"/>
  <c r="E417" i="9"/>
  <c r="E418" i="9"/>
  <c r="E419" i="9"/>
  <c r="E420" i="9"/>
  <c r="E421" i="9"/>
  <c r="E422" i="9"/>
  <c r="E423" i="9"/>
  <c r="E424" i="9"/>
  <c r="E425" i="9"/>
  <c r="E426" i="9"/>
  <c r="E427" i="9"/>
  <c r="E428" i="9"/>
  <c r="E429" i="9"/>
  <c r="E430" i="9"/>
  <c r="E431" i="9"/>
  <c r="E432" i="9"/>
  <c r="E433" i="9"/>
  <c r="E434" i="9"/>
  <c r="E435" i="9"/>
  <c r="E436" i="9"/>
  <c r="E437" i="9"/>
  <c r="E438" i="9"/>
  <c r="E439" i="9"/>
  <c r="E440" i="9"/>
  <c r="E441" i="9"/>
  <c r="E442" i="9"/>
  <c r="E443" i="9"/>
  <c r="E444" i="9"/>
  <c r="E445" i="9"/>
  <c r="E446" i="9"/>
  <c r="E447" i="9"/>
  <c r="E448" i="9"/>
  <c r="E449" i="9"/>
  <c r="E450" i="9"/>
  <c r="E451" i="9"/>
  <c r="E452" i="9"/>
  <c r="E453" i="9"/>
  <c r="E454" i="9"/>
  <c r="E455" i="9"/>
  <c r="E456" i="9"/>
  <c r="E457" i="9"/>
  <c r="E458" i="9"/>
  <c r="E459" i="9"/>
  <c r="E460" i="9"/>
  <c r="E461" i="9"/>
  <c r="E462" i="9"/>
  <c r="E463" i="9"/>
  <c r="E464" i="9"/>
  <c r="E465" i="9"/>
  <c r="E466" i="9"/>
  <c r="E467" i="9"/>
  <c r="E468" i="9"/>
  <c r="E469" i="9"/>
  <c r="E470" i="9"/>
  <c r="E471" i="9"/>
  <c r="E472" i="9"/>
  <c r="E473" i="9"/>
  <c r="E474" i="9"/>
  <c r="E475" i="9"/>
  <c r="E476" i="9"/>
  <c r="E477" i="9"/>
  <c r="E478" i="9"/>
  <c r="E479" i="9"/>
  <c r="E480" i="9"/>
  <c r="E481" i="9"/>
  <c r="E482" i="9"/>
  <c r="E483" i="9"/>
  <c r="E484" i="9"/>
  <c r="E485" i="9"/>
  <c r="E486" i="9"/>
  <c r="E487" i="9"/>
  <c r="E488" i="9"/>
  <c r="E489" i="9"/>
  <c r="E2" i="9"/>
</calcChain>
</file>

<file path=xl/sharedStrings.xml><?xml version="1.0" encoding="utf-8"?>
<sst xmlns="http://schemas.openxmlformats.org/spreadsheetml/2006/main" count="2100" uniqueCount="825">
  <si>
    <t>S.No.</t>
  </si>
  <si>
    <t>Name</t>
  </si>
  <si>
    <t>Mar Cap - Crore</t>
  </si>
  <si>
    <t>Sales Qtr - Crore</t>
  </si>
  <si>
    <t>Reliance Inds.</t>
  </si>
  <si>
    <t>TCS</t>
  </si>
  <si>
    <t>HDFC Bank</t>
  </si>
  <si>
    <t>ITC</t>
  </si>
  <si>
    <t>H D F C</t>
  </si>
  <si>
    <t>Hind. Unilever</t>
  </si>
  <si>
    <t>Maruti Suzuki</t>
  </si>
  <si>
    <t>Infosys</t>
  </si>
  <si>
    <t>O N G C</t>
  </si>
  <si>
    <t>St Bk of India</t>
  </si>
  <si>
    <t>ICICI Bank</t>
  </si>
  <si>
    <t>Kotak Mah. Bank</t>
  </si>
  <si>
    <t>Coal India</t>
  </si>
  <si>
    <t>Larsen &amp; Toubro</t>
  </si>
  <si>
    <t>I O C L</t>
  </si>
  <si>
    <t>Bharti Airtel</t>
  </si>
  <si>
    <t>Axis Bank</t>
  </si>
  <si>
    <t>NTPC</t>
  </si>
  <si>
    <t>Sun Pharma.Inds.</t>
  </si>
  <si>
    <t>Hind.Zinc</t>
  </si>
  <si>
    <t>Wipro</t>
  </si>
  <si>
    <t>HCL Technologies</t>
  </si>
  <si>
    <t>Vedanta</t>
  </si>
  <si>
    <t>Tata Motors</t>
  </si>
  <si>
    <t>UltraTech Cem.</t>
  </si>
  <si>
    <t>Asian Paints</t>
  </si>
  <si>
    <t>Power Grid Corpn</t>
  </si>
  <si>
    <t>B P C L</t>
  </si>
  <si>
    <t>IndusInd Bank</t>
  </si>
  <si>
    <t>Bajaj Fin.</t>
  </si>
  <si>
    <t>Bajaj Auto</t>
  </si>
  <si>
    <t>M &amp; M</t>
  </si>
  <si>
    <t>HDFC Stand. Life</t>
  </si>
  <si>
    <t>Adani Ports</t>
  </si>
  <si>
    <t>Bajaj Finserv</t>
  </si>
  <si>
    <t>GAIL (India)</t>
  </si>
  <si>
    <t>Avenue Super.</t>
  </si>
  <si>
    <t>Titan Company</t>
  </si>
  <si>
    <t>JSW Steel</t>
  </si>
  <si>
    <t>Grasim Inds</t>
  </si>
  <si>
    <t>Tata Steel</t>
  </si>
  <si>
    <t>Eicher Motors</t>
  </si>
  <si>
    <t>Nestle India</t>
  </si>
  <si>
    <t>Godrej Consumer</t>
  </si>
  <si>
    <t>Yes Bank</t>
  </si>
  <si>
    <t>Hero Motocorp</t>
  </si>
  <si>
    <t>Motherson Sumi</t>
  </si>
  <si>
    <t>SBI Life Insuran</t>
  </si>
  <si>
    <t>General Insuranc</t>
  </si>
  <si>
    <t>Bharti Infra.</t>
  </si>
  <si>
    <t>Dabur India</t>
  </si>
  <si>
    <t>Bosch</t>
  </si>
  <si>
    <t>Shree Cement</t>
  </si>
  <si>
    <t>New India Assura</t>
  </si>
  <si>
    <t>H P C L</t>
  </si>
  <si>
    <t>ICICI Pru Life</t>
  </si>
  <si>
    <t>Britannia Inds.</t>
  </si>
  <si>
    <t>Tech Mahindra</t>
  </si>
  <si>
    <t>Hindalco Inds.</t>
  </si>
  <si>
    <t>Zee Entertainmen</t>
  </si>
  <si>
    <t>Cairn India</t>
  </si>
  <si>
    <t>Indiabulls Hous.</t>
  </si>
  <si>
    <t>Ambuja Cem.</t>
  </si>
  <si>
    <t>Interglobe Aviat</t>
  </si>
  <si>
    <t>Cipla</t>
  </si>
  <si>
    <t>Piramal Enterp.</t>
  </si>
  <si>
    <t>United Spirits</t>
  </si>
  <si>
    <t>Pidilite Inds.</t>
  </si>
  <si>
    <t>Siemens</t>
  </si>
  <si>
    <t>Cadila Health.</t>
  </si>
  <si>
    <t>NMDC</t>
  </si>
  <si>
    <t>DLF</t>
  </si>
  <si>
    <t>Marico</t>
  </si>
  <si>
    <t>Ashok Leyland</t>
  </si>
  <si>
    <t>Bharat Electron</t>
  </si>
  <si>
    <t>ICICI Lombard</t>
  </si>
  <si>
    <t>Lupin</t>
  </si>
  <si>
    <t>Petronet LNG</t>
  </si>
  <si>
    <t>Aditya Birla Cap</t>
  </si>
  <si>
    <t>Dr Reddy's Labs</t>
  </si>
  <si>
    <t>Sun TV Network</t>
  </si>
  <si>
    <t>S A I L</t>
  </si>
  <si>
    <t>UPL</t>
  </si>
  <si>
    <t>Oracle Fin.Serv.</t>
  </si>
  <si>
    <t>Bharat Forge</t>
  </si>
  <si>
    <t>Biocon</t>
  </si>
  <si>
    <t>B H E L</t>
  </si>
  <si>
    <t>Aurobindo Pharma</t>
  </si>
  <si>
    <t>Bank of Baroda</t>
  </si>
  <si>
    <t>Idea Cellular</t>
  </si>
  <si>
    <t>A B B</t>
  </si>
  <si>
    <t>Havells India</t>
  </si>
  <si>
    <t>Container Corpn.</t>
  </si>
  <si>
    <t>TVS Motor Co.</t>
  </si>
  <si>
    <t>ACC</t>
  </si>
  <si>
    <t>Bajaj Holdings</t>
  </si>
  <si>
    <t>P &amp; G Hygiene</t>
  </si>
  <si>
    <t>MRF</t>
  </si>
  <si>
    <t>Shriram Trans.</t>
  </si>
  <si>
    <t>Colgate-Palm.</t>
  </si>
  <si>
    <t>L&amp;T Fin.Holdings</t>
  </si>
  <si>
    <t>Punjab Natl.Bank</t>
  </si>
  <si>
    <t>NHPC Ltd</t>
  </si>
  <si>
    <t>Power Fin.Corpn.</t>
  </si>
  <si>
    <t>United Breweries</t>
  </si>
  <si>
    <t>Oil India</t>
  </si>
  <si>
    <t>Rural Elec.Corp.</t>
  </si>
  <si>
    <t>GlaxoSmith C H L</t>
  </si>
  <si>
    <t>M &amp; M Fin. Serv.</t>
  </si>
  <si>
    <t>Divi's Lab.</t>
  </si>
  <si>
    <t>Kansai Nerolac</t>
  </si>
  <si>
    <t>Alkem Lab</t>
  </si>
  <si>
    <t>LIC Housing Fin.</t>
  </si>
  <si>
    <t>Future Retail</t>
  </si>
  <si>
    <t>Page Industries</t>
  </si>
  <si>
    <t>Dalmia Bhar.</t>
  </si>
  <si>
    <t>IIFL Holdings</t>
  </si>
  <si>
    <t>L &amp; T Infotech</t>
  </si>
  <si>
    <t>Aditya Bir. Nuv.</t>
  </si>
  <si>
    <t>Emami</t>
  </si>
  <si>
    <t>Cummins India</t>
  </si>
  <si>
    <t>Berger Paints</t>
  </si>
  <si>
    <t>Rajesh Exports</t>
  </si>
  <si>
    <t>Tata Power Co.</t>
  </si>
  <si>
    <t>3M India</t>
  </si>
  <si>
    <t>Jindal Steel</t>
  </si>
  <si>
    <t>Edelweiss.Fin.</t>
  </si>
  <si>
    <t>Gillette India</t>
  </si>
  <si>
    <t>Adani Enterp.</t>
  </si>
  <si>
    <t>Adani Transmissi</t>
  </si>
  <si>
    <t>Balkrishna Inds</t>
  </si>
  <si>
    <t>Cholaman.Inv.&amp;Fn</t>
  </si>
  <si>
    <t>Indraprastha Gas</t>
  </si>
  <si>
    <t>M R P L</t>
  </si>
  <si>
    <t>Glaxosmi. Pharma</t>
  </si>
  <si>
    <t>PNB Housing</t>
  </si>
  <si>
    <t>RBL Bank</t>
  </si>
  <si>
    <t>Castrol India</t>
  </si>
  <si>
    <t>Canara Bank</t>
  </si>
  <si>
    <t>GRUH Finance</t>
  </si>
  <si>
    <t>KIOCL</t>
  </si>
  <si>
    <t>Voltas</t>
  </si>
  <si>
    <t>Godrej Inds.</t>
  </si>
  <si>
    <t>Whirlpool India</t>
  </si>
  <si>
    <t>Sundaram Finance</t>
  </si>
  <si>
    <t>Federal Bank</t>
  </si>
  <si>
    <t>Tata Comm</t>
  </si>
  <si>
    <t>Endurance Tech.</t>
  </si>
  <si>
    <t>Tata Chemicals</t>
  </si>
  <si>
    <t>Exide Inds.</t>
  </si>
  <si>
    <t>IDFC Bank</t>
  </si>
  <si>
    <t>NBCC</t>
  </si>
  <si>
    <t>IDBI Bank</t>
  </si>
  <si>
    <t>The Ramco Cement</t>
  </si>
  <si>
    <t>Dewan Hsg. Fin.</t>
  </si>
  <si>
    <t>MphasiS</t>
  </si>
  <si>
    <t>Apollo Hospitals</t>
  </si>
  <si>
    <t>Reliance Nip.Lif</t>
  </si>
  <si>
    <t>Tata Global</t>
  </si>
  <si>
    <t>Godrej Propert.</t>
  </si>
  <si>
    <t>AU Small Finance</t>
  </si>
  <si>
    <t>Indian Hotels</t>
  </si>
  <si>
    <t>Motil.Oswal.Fin.</t>
  </si>
  <si>
    <t>H U D C O</t>
  </si>
  <si>
    <t>Oberoi Realty</t>
  </si>
  <si>
    <t>Indian Bank</t>
  </si>
  <si>
    <t>SJVN</t>
  </si>
  <si>
    <t>Bank of India</t>
  </si>
  <si>
    <t>Supreme Inds.</t>
  </si>
  <si>
    <t>Muthoot Finance</t>
  </si>
  <si>
    <t>NLC India</t>
  </si>
  <si>
    <t>Info Edg.(India)</t>
  </si>
  <si>
    <t>NaN</t>
  </si>
  <si>
    <t>Glenmark Pharma.</t>
  </si>
  <si>
    <t>Jubilant Life</t>
  </si>
  <si>
    <t>Crompton Gr. Con</t>
  </si>
  <si>
    <t>Honeywell Auto</t>
  </si>
  <si>
    <t>Natco Pharma</t>
  </si>
  <si>
    <t>PC Jeweller</t>
  </si>
  <si>
    <t>Quess Corp</t>
  </si>
  <si>
    <t>CRISIL</t>
  </si>
  <si>
    <t>WABCO India</t>
  </si>
  <si>
    <t>Amara Raja Batt.</t>
  </si>
  <si>
    <t>Sterlite Tech.</t>
  </si>
  <si>
    <t>AIA Engg.</t>
  </si>
  <si>
    <t>KRBL</t>
  </si>
  <si>
    <t>Max Financial</t>
  </si>
  <si>
    <t>Indiabulls Vent.</t>
  </si>
  <si>
    <t>Century Textiles</t>
  </si>
  <si>
    <t>Jubilant Food.</t>
  </si>
  <si>
    <t>Bayer Crop Sci.</t>
  </si>
  <si>
    <t>Graphite India</t>
  </si>
  <si>
    <t>JSW Energy</t>
  </si>
  <si>
    <t>Central Bank</t>
  </si>
  <si>
    <t>Natl. Aluminium</t>
  </si>
  <si>
    <t>CESC</t>
  </si>
  <si>
    <t>Shri.City Union.</t>
  </si>
  <si>
    <t>L&amp;T Technology</t>
  </si>
  <si>
    <t>Rain Industries</t>
  </si>
  <si>
    <t>Torrent Power</t>
  </si>
  <si>
    <t>Dilip Buildcon</t>
  </si>
  <si>
    <t>TI Financial</t>
  </si>
  <si>
    <t>JM Financial</t>
  </si>
  <si>
    <t>Adani Power</t>
  </si>
  <si>
    <t>Reliance Power</t>
  </si>
  <si>
    <t>Reliance Capital</t>
  </si>
  <si>
    <t>Syngene Intl.</t>
  </si>
  <si>
    <t>Abbott India</t>
  </si>
  <si>
    <t>Hatsun AgroProd.</t>
  </si>
  <si>
    <t>Symphony</t>
  </si>
  <si>
    <t>Gujarat Gas</t>
  </si>
  <si>
    <t>Reliance Infra.</t>
  </si>
  <si>
    <t>Aditya Bir. Fas.</t>
  </si>
  <si>
    <t>Ajanta Pharma</t>
  </si>
  <si>
    <t>P I Inds.</t>
  </si>
  <si>
    <t>City Union Bank</t>
  </si>
  <si>
    <t>Varun Beverages</t>
  </si>
  <si>
    <t>Mindtree</t>
  </si>
  <si>
    <t>Prestige Estates</t>
  </si>
  <si>
    <t>Future Consumer</t>
  </si>
  <si>
    <t>Sundram Fasten.</t>
  </si>
  <si>
    <t>Sanofi India</t>
  </si>
  <si>
    <t>Guj.St.Petronet</t>
  </si>
  <si>
    <t>Godrej Agrovet</t>
  </si>
  <si>
    <t>Finolex Cables</t>
  </si>
  <si>
    <t>Bombay Burmah</t>
  </si>
  <si>
    <t>SRF</t>
  </si>
  <si>
    <t>GE T&amp;D India</t>
  </si>
  <si>
    <t>Alembic Pharma</t>
  </si>
  <si>
    <t>SPARC</t>
  </si>
  <si>
    <t>GMR Infra.</t>
  </si>
  <si>
    <t>HEG</t>
  </si>
  <si>
    <t>Trent</t>
  </si>
  <si>
    <t>Engineers India</t>
  </si>
  <si>
    <t>Avanti Feeds</t>
  </si>
  <si>
    <t>Pfizer</t>
  </si>
  <si>
    <t>Escorts</t>
  </si>
  <si>
    <t>Tata Motors-DVR</t>
  </si>
  <si>
    <t>Blue Dart Exp.</t>
  </si>
  <si>
    <t>Indbull.RealEst.</t>
  </si>
  <si>
    <t>ERIS Lifescience</t>
  </si>
  <si>
    <t>Arvind Ltd</t>
  </si>
  <si>
    <t>Sundaram Clayton</t>
  </si>
  <si>
    <t>Hexaware Tech.</t>
  </si>
  <si>
    <t>Mahanagar Gas</t>
  </si>
  <si>
    <t>SKF India</t>
  </si>
  <si>
    <t>Delta Corp</t>
  </si>
  <si>
    <t>Union Bank (I)</t>
  </si>
  <si>
    <t>TV18 Broadcast</t>
  </si>
  <si>
    <t>Minda Inds.</t>
  </si>
  <si>
    <t>Solar Inds.</t>
  </si>
  <si>
    <t>Kajaria Ceramics</t>
  </si>
  <si>
    <t>Astral Poly</t>
  </si>
  <si>
    <t>Bata India</t>
  </si>
  <si>
    <t>Phoenix Mills</t>
  </si>
  <si>
    <t>BASF India</t>
  </si>
  <si>
    <t>DCM Shriram</t>
  </si>
  <si>
    <t>Infibeam Incorp.</t>
  </si>
  <si>
    <t>Aegis Logistics</t>
  </si>
  <si>
    <t>Mahindra CIE</t>
  </si>
  <si>
    <t>Jet Airways</t>
  </si>
  <si>
    <t>SpiceJet</t>
  </si>
  <si>
    <t>Thomas Cook (I)</t>
  </si>
  <si>
    <t>Guj Fluorochem</t>
  </si>
  <si>
    <t>Wockhardt</t>
  </si>
  <si>
    <t>Akzo Nobel</t>
  </si>
  <si>
    <t>I D F C</t>
  </si>
  <si>
    <t>Security &amp; Intel</t>
  </si>
  <si>
    <t>Asahi India Glas</t>
  </si>
  <si>
    <t>TTK Prestige</t>
  </si>
  <si>
    <t>ITI</t>
  </si>
  <si>
    <t>Karur Vysya Bank</t>
  </si>
  <si>
    <t>Vardhman Textile</t>
  </si>
  <si>
    <t>Fortis Health.</t>
  </si>
  <si>
    <t>Ipca Labs.</t>
  </si>
  <si>
    <t>Sheela Foam</t>
  </si>
  <si>
    <t>IRB Infra.Devl.</t>
  </si>
  <si>
    <t>Atul</t>
  </si>
  <si>
    <t>Finolex Inds.</t>
  </si>
  <si>
    <t>Dish TV</t>
  </si>
  <si>
    <t>Rel. Comm.</t>
  </si>
  <si>
    <t>Dr Lal Pathlabs</t>
  </si>
  <si>
    <t>OCL India</t>
  </si>
  <si>
    <t>NCC</t>
  </si>
  <si>
    <t>Relaxo Footwear</t>
  </si>
  <si>
    <t>J K Cements</t>
  </si>
  <si>
    <t>G N F C</t>
  </si>
  <si>
    <t>Cochin Shipyard</t>
  </si>
  <si>
    <t>Bajaj Corp</t>
  </si>
  <si>
    <t>Birla Corpn.</t>
  </si>
  <si>
    <t>Future Lifestyle</t>
  </si>
  <si>
    <t>Century Ply.</t>
  </si>
  <si>
    <t>Blue Star</t>
  </si>
  <si>
    <t>Kalpataru Power</t>
  </si>
  <si>
    <t>Suzlon Energy</t>
  </si>
  <si>
    <t>Cyient</t>
  </si>
  <si>
    <t>Hind.Copper</t>
  </si>
  <si>
    <t>Guj Pipavav Port</t>
  </si>
  <si>
    <t>Carborundum Uni.</t>
  </si>
  <si>
    <t>Can Fin Homes</t>
  </si>
  <si>
    <t>Sadbhav Engg.</t>
  </si>
  <si>
    <t>Advanta</t>
  </si>
  <si>
    <t>Capital First</t>
  </si>
  <si>
    <t>Lak. Mach. Works</t>
  </si>
  <si>
    <t>Himadri Specialt</t>
  </si>
  <si>
    <t>Coffee Day Enter</t>
  </si>
  <si>
    <t>PVR</t>
  </si>
  <si>
    <t>Chambal Fert.</t>
  </si>
  <si>
    <t>Vijaya Bank</t>
  </si>
  <si>
    <t>Welspun India</t>
  </si>
  <si>
    <t>CEAT</t>
  </si>
  <si>
    <t>Strides Shasun</t>
  </si>
  <si>
    <t>Narayana Hrudaya</t>
  </si>
  <si>
    <t>Jyothy Lab.</t>
  </si>
  <si>
    <t>Johnson Con. Hit</t>
  </si>
  <si>
    <t>Prism Cement</t>
  </si>
  <si>
    <t>Tata Elxsi</t>
  </si>
  <si>
    <t>Syndicate Bank</t>
  </si>
  <si>
    <t>D B Corp</t>
  </si>
  <si>
    <t>Jain Irrigation</t>
  </si>
  <si>
    <t>Persistent Sys</t>
  </si>
  <si>
    <t>Redington India</t>
  </si>
  <si>
    <t>Sunteck Realty</t>
  </si>
  <si>
    <t>Raymond</t>
  </si>
  <si>
    <t>MOIL</t>
  </si>
  <si>
    <t>Bombay Dyeing</t>
  </si>
  <si>
    <t>GE Shipping Co</t>
  </si>
  <si>
    <t>Grindwell Norton</t>
  </si>
  <si>
    <t>EID Parry</t>
  </si>
  <si>
    <t>I O B</t>
  </si>
  <si>
    <t>Galaxy Surfact.</t>
  </si>
  <si>
    <t>Laurus Labs</t>
  </si>
  <si>
    <t>Guj Alkalies</t>
  </si>
  <si>
    <t>GE Power</t>
  </si>
  <si>
    <t>Timken India</t>
  </si>
  <si>
    <t>C P C L</t>
  </si>
  <si>
    <t>Dishman Carbogen</t>
  </si>
  <si>
    <t>St Bk of Bikaner</t>
  </si>
  <si>
    <t>ISGEC Heavy</t>
  </si>
  <si>
    <t>MMTC</t>
  </si>
  <si>
    <t>IFB Inds.</t>
  </si>
  <si>
    <t>eClerx Services</t>
  </si>
  <si>
    <t>Sobha</t>
  </si>
  <si>
    <t>Kirloskar Oil</t>
  </si>
  <si>
    <t>G S F C</t>
  </si>
  <si>
    <t>CG Power &amp; Indu.</t>
  </si>
  <si>
    <t>Westlife Develop</t>
  </si>
  <si>
    <t>K P R Mill Ltd</t>
  </si>
  <si>
    <t>Tube Investments</t>
  </si>
  <si>
    <t>Bajaj Electrical</t>
  </si>
  <si>
    <t>VST Inds.</t>
  </si>
  <si>
    <t>BEML Ltd</t>
  </si>
  <si>
    <t>FDC</t>
  </si>
  <si>
    <t>DCB Bank</t>
  </si>
  <si>
    <t>Star Cement</t>
  </si>
  <si>
    <t>Netwrk.18 Media</t>
  </si>
  <si>
    <t>Gulf Oil Lubric.</t>
  </si>
  <si>
    <t>UCO Bank</t>
  </si>
  <si>
    <t>Jagran Prakashan</t>
  </si>
  <si>
    <t>Elgi Equipment</t>
  </si>
  <si>
    <t>JK Lakshmi Cem.</t>
  </si>
  <si>
    <t>Zydus Wellness</t>
  </si>
  <si>
    <t>Equitas Holdings</t>
  </si>
  <si>
    <t>India Cements</t>
  </si>
  <si>
    <t>Dishman Pharma.</t>
  </si>
  <si>
    <t>South Ind.Bank</t>
  </si>
  <si>
    <t>Polaris Consulta</t>
  </si>
  <si>
    <t>V I P Inds.</t>
  </si>
  <si>
    <t>APL Apollo</t>
  </si>
  <si>
    <t>Sadbhav Infra.</t>
  </si>
  <si>
    <t>Jindal Stain.</t>
  </si>
  <si>
    <t>Swan Energy</t>
  </si>
  <si>
    <t>NIIT Tech.</t>
  </si>
  <si>
    <t>Caplin Point Lab</t>
  </si>
  <si>
    <t>Indian Energy Ex</t>
  </si>
  <si>
    <t>Shoppers St.</t>
  </si>
  <si>
    <t>Godfrey Phillips</t>
  </si>
  <si>
    <t>Jindal Stain .Hi</t>
  </si>
  <si>
    <t>R C F</t>
  </si>
  <si>
    <t>Rallis India</t>
  </si>
  <si>
    <t>Stand.Chart.PLC</t>
  </si>
  <si>
    <t>G M D C</t>
  </si>
  <si>
    <t>Manpasand Bever.</t>
  </si>
  <si>
    <t>Tata Inv.Corpn.</t>
  </si>
  <si>
    <t>Essel Propack</t>
  </si>
  <si>
    <t>Allcargo Logist.</t>
  </si>
  <si>
    <t>Radico Khaitan</t>
  </si>
  <si>
    <t>Cera Sanitary.</t>
  </si>
  <si>
    <t>BSE</t>
  </si>
  <si>
    <t>Forbes &amp; Co</t>
  </si>
  <si>
    <t>S B T</t>
  </si>
  <si>
    <t>KNR Construct.</t>
  </si>
  <si>
    <t>PNC Infratech</t>
  </si>
  <si>
    <t>Greenply Inds.</t>
  </si>
  <si>
    <t>Ujjivan Fin.Ser.</t>
  </si>
  <si>
    <t>Monsanto India</t>
  </si>
  <si>
    <t>Vinati Organics</t>
  </si>
  <si>
    <t>Jindal Saw</t>
  </si>
  <si>
    <t>Lux Industries</t>
  </si>
  <si>
    <t>Linde India</t>
  </si>
  <si>
    <t>Ratnamani Metals</t>
  </si>
  <si>
    <t>Cox &amp; Kings</t>
  </si>
  <si>
    <t>Omaxe</t>
  </si>
  <si>
    <t>Ashoka Buildcon</t>
  </si>
  <si>
    <t>Time Technoplast</t>
  </si>
  <si>
    <t>Phillips Carbon</t>
  </si>
  <si>
    <t>Allahabad Bank</t>
  </si>
  <si>
    <t>Welspun Corp</t>
  </si>
  <si>
    <t>NESCO</t>
  </si>
  <si>
    <t>CARE Ratings</t>
  </si>
  <si>
    <t>JP Associates</t>
  </si>
  <si>
    <t>Andhra Bank</t>
  </si>
  <si>
    <t>Zensar Tech.</t>
  </si>
  <si>
    <t>S H Kelkar &amp; Co.</t>
  </si>
  <si>
    <t>Mahindra Holiday</t>
  </si>
  <si>
    <t>Sintex Plastics</t>
  </si>
  <si>
    <t>SREI Infra. Fin.</t>
  </si>
  <si>
    <t>Techno Elec.</t>
  </si>
  <si>
    <t>Minda Corp</t>
  </si>
  <si>
    <t>HMT</t>
  </si>
  <si>
    <t>KPIT Tech.</t>
  </si>
  <si>
    <t>Triveni Turbine</t>
  </si>
  <si>
    <t>Shankara Build.</t>
  </si>
  <si>
    <t>Multi Comm. Exc.</t>
  </si>
  <si>
    <t>Brigade Enterpr.</t>
  </si>
  <si>
    <t>Gayatri Projects</t>
  </si>
  <si>
    <t>Magma Fincorp</t>
  </si>
  <si>
    <t>VRL Logistics</t>
  </si>
  <si>
    <t>ICRA</t>
  </si>
  <si>
    <t>Shriram Pistons</t>
  </si>
  <si>
    <t>IFCI</t>
  </si>
  <si>
    <t>Suprajit Engg.</t>
  </si>
  <si>
    <t>J &amp; K Bank</t>
  </si>
  <si>
    <t>Navin Fluo.Intl.</t>
  </si>
  <si>
    <t>Karnataka Bank</t>
  </si>
  <si>
    <t>Shilpa Medicare</t>
  </si>
  <si>
    <t>Kushal</t>
  </si>
  <si>
    <t>Venky's (India)</t>
  </si>
  <si>
    <t>Force Motors</t>
  </si>
  <si>
    <t>CCL Products</t>
  </si>
  <si>
    <t>Excel Crop Care</t>
  </si>
  <si>
    <t>Trident</t>
  </si>
  <si>
    <t>Corporation Bank</t>
  </si>
  <si>
    <t>Rane Holdings</t>
  </si>
  <si>
    <t>Team Lease Serv.</t>
  </si>
  <si>
    <t>Oriental Bank</t>
  </si>
  <si>
    <t>I T D C</t>
  </si>
  <si>
    <t>JP Power Ven.</t>
  </si>
  <si>
    <t>S C I</t>
  </si>
  <si>
    <t>JK Tyre &amp; Indust</t>
  </si>
  <si>
    <t>Deepak Nitrite</t>
  </si>
  <si>
    <t>Heidelberg Cem.</t>
  </si>
  <si>
    <t>Amber Enterp.</t>
  </si>
  <si>
    <t>Sharda Cropchem</t>
  </si>
  <si>
    <t>Dixon Technolog.</t>
  </si>
  <si>
    <t>Himatsing. Seide</t>
  </si>
  <si>
    <t>La Opala RG</t>
  </si>
  <si>
    <t>H F C L</t>
  </si>
  <si>
    <t>Reliance Home</t>
  </si>
  <si>
    <t>Rupa &amp; Co</t>
  </si>
  <si>
    <t>Hind.Construct.</t>
  </si>
  <si>
    <t>Ent.Network</t>
  </si>
  <si>
    <t>Supreme Petroch.</t>
  </si>
  <si>
    <t>MAS FINANC SER</t>
  </si>
  <si>
    <t>Thyrocare Tech.</t>
  </si>
  <si>
    <t>Prakash Inds.</t>
  </si>
  <si>
    <t>Repco Home Fin</t>
  </si>
  <si>
    <t>Sonata Software</t>
  </si>
  <si>
    <t>Central Dep. Ser</t>
  </si>
  <si>
    <t>Puravankara</t>
  </si>
  <si>
    <t>Tejas Networks</t>
  </si>
  <si>
    <t>ITD Cem</t>
  </si>
  <si>
    <t>Hathway Cable</t>
  </si>
  <si>
    <t>Dhanuka Agritech</t>
  </si>
  <si>
    <t>Mahindra Logis.</t>
  </si>
  <si>
    <t>Heritage Foods</t>
  </si>
  <si>
    <t>Mah. Seamless</t>
  </si>
  <si>
    <t>Navneet Educat.</t>
  </si>
  <si>
    <t>Firstsour.Solu.</t>
  </si>
  <si>
    <t>Kaveri Seed Co.</t>
  </si>
  <si>
    <t>Star Ferro Cem.</t>
  </si>
  <si>
    <t>Deepak Fert.</t>
  </si>
  <si>
    <t>Va Tech Wabag</t>
  </si>
  <si>
    <t>Prime Focus</t>
  </si>
  <si>
    <t>Lak. Vilas Bank</t>
  </si>
  <si>
    <t>NOCIL</t>
  </si>
  <si>
    <t>Orient Cement</t>
  </si>
  <si>
    <t>Natl.Fertilizer</t>
  </si>
  <si>
    <t>L T Foods</t>
  </si>
  <si>
    <t>Serial Number</t>
  </si>
  <si>
    <t>Company Name</t>
  </si>
  <si>
    <t>Market Cap (Crore)</t>
  </si>
  <si>
    <t>Quarterly Sales (Crore)</t>
  </si>
  <si>
    <t>Mean (Average)</t>
  </si>
  <si>
    <t>Market Cap</t>
  </si>
  <si>
    <t>Qtr Sales</t>
  </si>
  <si>
    <t>Median</t>
  </si>
  <si>
    <t>Maximum</t>
  </si>
  <si>
    <t>Minimum</t>
  </si>
  <si>
    <t>Standard Deviation</t>
  </si>
  <si>
    <t>Descriptive Analysis</t>
  </si>
  <si>
    <t>Quartile Analysis</t>
  </si>
  <si>
    <t>25th Percentile</t>
  </si>
  <si>
    <t>50th Percentile</t>
  </si>
  <si>
    <t>75th Percentile</t>
  </si>
  <si>
    <t>Market Cap Share (%)</t>
  </si>
  <si>
    <t>Quarterly Sales Share (%)</t>
  </si>
  <si>
    <t>Correlation Analysis</t>
  </si>
  <si>
    <t>Market Cap to Sales Ratio</t>
  </si>
  <si>
    <t>Annual Sales Estimate</t>
  </si>
  <si>
    <t>Size Segment</t>
  </si>
  <si>
    <t>Large Cap</t>
  </si>
  <si>
    <t>Mid Cap</t>
  </si>
  <si>
    <t>Small Cap</t>
  </si>
  <si>
    <t>Market Cap Rank</t>
  </si>
  <si>
    <t>Sales Rank</t>
  </si>
  <si>
    <t>HDFC</t>
  </si>
  <si>
    <t>ONGC</t>
  </si>
  <si>
    <t>IDFC</t>
  </si>
  <si>
    <t>ITDC</t>
  </si>
  <si>
    <t>HFCL</t>
  </si>
  <si>
    <t>Reliance Industries</t>
  </si>
  <si>
    <t>Hindustan Unilever</t>
  </si>
  <si>
    <t>State Bank of India</t>
  </si>
  <si>
    <t>Kotak Mahindra Bank</t>
  </si>
  <si>
    <t>Sun Pharmaceuticals</t>
  </si>
  <si>
    <t>Hindustan Zinc</t>
  </si>
  <si>
    <t>UltraTech Cement</t>
  </si>
  <si>
    <t>Power Grid Corporation</t>
  </si>
  <si>
    <t>Bajaj Finance</t>
  </si>
  <si>
    <t>Mahindra &amp; Mahindra</t>
  </si>
  <si>
    <t>HDFC Standard Life Insurance</t>
  </si>
  <si>
    <t>GAIL India</t>
  </si>
  <si>
    <t>Grasim Industries</t>
  </si>
  <si>
    <t>Avenue Supermarts (Dmart)</t>
  </si>
  <si>
    <t>Godrej Consumer Products</t>
  </si>
  <si>
    <t>Hero MotoCorp</t>
  </si>
  <si>
    <t>Motherson Sumi Systems</t>
  </si>
  <si>
    <t>SBI Life Insurance</t>
  </si>
  <si>
    <t>General Insurance</t>
  </si>
  <si>
    <t>Bharti Infratel</t>
  </si>
  <si>
    <t>New India Assurance</t>
  </si>
  <si>
    <t>ICICI Prudential Life Insurance</t>
  </si>
  <si>
    <t>Britannia Industries</t>
  </si>
  <si>
    <t>Hindalco Industries</t>
  </si>
  <si>
    <t>Zee Entertainment</t>
  </si>
  <si>
    <t>Indiabulls Housing Finance</t>
  </si>
  <si>
    <t>Ambuja Cements</t>
  </si>
  <si>
    <t>InterGlobe Aviation</t>
  </si>
  <si>
    <t>Piramal Enterprises</t>
  </si>
  <si>
    <t>Pidilite Industries</t>
  </si>
  <si>
    <t>Cadila Healthcare</t>
  </si>
  <si>
    <t>Bharat Electronics</t>
  </si>
  <si>
    <t>ICICI Lombard General Insurance</t>
  </si>
  <si>
    <t>Aditya Birla Capital</t>
  </si>
  <si>
    <t>Dr. Reddy's Laboratories</t>
  </si>
  <si>
    <t>Steel Authority of India</t>
  </si>
  <si>
    <t>Oracle Financial Services</t>
  </si>
  <si>
    <t>Bharat Heavy Electricals</t>
  </si>
  <si>
    <t>Vodafone Idea</t>
  </si>
  <si>
    <t>ABB India</t>
  </si>
  <si>
    <t>Container Corporation of India</t>
  </si>
  <si>
    <t>TVS Motor Company</t>
  </si>
  <si>
    <t>Procter &amp; Gamble Hygiene</t>
  </si>
  <si>
    <t>Shriram Transport Finance</t>
  </si>
  <si>
    <t>Colgate-Palmolive</t>
  </si>
  <si>
    <t>L&amp;T Finance Holdings</t>
  </si>
  <si>
    <t>Punjab National Bank</t>
  </si>
  <si>
    <t>NHPC</t>
  </si>
  <si>
    <t>Power Finance Corporation</t>
  </si>
  <si>
    <t>Rural Electrification Corporation</t>
  </si>
  <si>
    <t>GlaxoSmithKline Consumer Helathcare</t>
  </si>
  <si>
    <t>Mahindra &amp; Mahindra Financial Services</t>
  </si>
  <si>
    <t>Divi's Laboratories</t>
  </si>
  <si>
    <t>Kansai Nerolac Paints</t>
  </si>
  <si>
    <t>Alkem Laboratories</t>
  </si>
  <si>
    <t>LIC Housing Finance</t>
  </si>
  <si>
    <t>Dalmia Bharat</t>
  </si>
  <si>
    <t>Aditya Birla Nuvo</t>
  </si>
  <si>
    <t xml:space="preserve">Tata Power </t>
  </si>
  <si>
    <t>Jindal Steel &amp; Power</t>
  </si>
  <si>
    <t>Edelweiss Financial Services</t>
  </si>
  <si>
    <t>Adani Enterprises</t>
  </si>
  <si>
    <t>Adani Transmission</t>
  </si>
  <si>
    <t>Balkrishna Industries</t>
  </si>
  <si>
    <t>Cholamandalam Investment &amp; Finance</t>
  </si>
  <si>
    <t>Mangalore Refinery &amp; Petrochemicals</t>
  </si>
  <si>
    <t>GlaxoSmithKline Pharmaceuticals</t>
  </si>
  <si>
    <t>PNB Housing Finance</t>
  </si>
  <si>
    <t>Godrej Industries</t>
  </si>
  <si>
    <t>Whirlpool of India</t>
  </si>
  <si>
    <t>Tata Communications</t>
  </si>
  <si>
    <t>Endurance Technologies</t>
  </si>
  <si>
    <t>Exide Industries</t>
  </si>
  <si>
    <t>The Ramco Cements</t>
  </si>
  <si>
    <t>Dewan Housing Finance</t>
  </si>
  <si>
    <t>Mphasis</t>
  </si>
  <si>
    <t>Reliance Nippon Life Insurance</t>
  </si>
  <si>
    <t>Tata Consumer Products</t>
  </si>
  <si>
    <t>Godrej Properties</t>
  </si>
  <si>
    <t>AU Small Finance Bank</t>
  </si>
  <si>
    <t>Motilal Oswal Financial Services</t>
  </si>
  <si>
    <t>Housing &amp; Urban Development Corporation</t>
  </si>
  <si>
    <t>Supreme Industries</t>
  </si>
  <si>
    <t>Info Edge (India)</t>
  </si>
  <si>
    <t>Glenmark Pharmaceuticals</t>
  </si>
  <si>
    <t>Jubilant Life Sciences</t>
  </si>
  <si>
    <t>Crompton Greaves Consumer Electricals</t>
  </si>
  <si>
    <t>Honeywell  Automation India</t>
  </si>
  <si>
    <t>Amara Raja Batteries</t>
  </si>
  <si>
    <t>Sterlite Technologies</t>
  </si>
  <si>
    <t>AIA Engineering</t>
  </si>
  <si>
    <t>Max Financial Services</t>
  </si>
  <si>
    <t>Indiabulls Ventures</t>
  </si>
  <si>
    <t>Century Textiles &amp; Industries</t>
  </si>
  <si>
    <t>Jubilant FoodWorks</t>
  </si>
  <si>
    <t>Bayer Crop Science</t>
  </si>
  <si>
    <t>Central Bank of India</t>
  </si>
  <si>
    <t>National  Aluminium Company</t>
  </si>
  <si>
    <t>Shree City Union Power</t>
  </si>
  <si>
    <t>L&amp;T Technology Services</t>
  </si>
  <si>
    <t>Rail Industries</t>
  </si>
  <si>
    <t>TI Financial Holdings</t>
  </si>
  <si>
    <t>Syngene International</t>
  </si>
  <si>
    <t>Hatsun Agro Product</t>
  </si>
  <si>
    <t>Reliance Infrastructure</t>
  </si>
  <si>
    <t>Aditya Birla Fashion &amp; Retail</t>
  </si>
  <si>
    <t>PI Industries</t>
  </si>
  <si>
    <t>Prestige Estates Projects</t>
  </si>
  <si>
    <t>Sundram Fasteners</t>
  </si>
  <si>
    <t>Guarat Street Petronet</t>
  </si>
  <si>
    <t>Bombay Burmah Trading Corporation</t>
  </si>
  <si>
    <t>GE T &amp; D India</t>
  </si>
  <si>
    <t>Alembic Pharmaceuticals</t>
  </si>
  <si>
    <t>Sun Pharma Advanced Research</t>
  </si>
  <si>
    <t>GMR Infrastructure</t>
  </si>
  <si>
    <t>Pfizer India</t>
  </si>
  <si>
    <t>Tata Motors - DVR</t>
  </si>
  <si>
    <t>Blue Dart Express</t>
  </si>
  <si>
    <t>Indiabulls Real Estate</t>
  </si>
  <si>
    <t>Eris Lifesciences</t>
  </si>
  <si>
    <t>Arvind</t>
  </si>
  <si>
    <t>Hexaware Technologies</t>
  </si>
  <si>
    <t>Union Bank of India</t>
  </si>
  <si>
    <t>Minda Industries</t>
  </si>
  <si>
    <t>Solar Industries</t>
  </si>
  <si>
    <t>Astral Poly Technik</t>
  </si>
  <si>
    <t>Infibeam Avenues</t>
  </si>
  <si>
    <t>Mahindra CIE Automotive</t>
  </si>
  <si>
    <t>Thomas Cook India</t>
  </si>
  <si>
    <t>Gujarat Fluorochemicals</t>
  </si>
  <si>
    <t>Akzo Nobel India</t>
  </si>
  <si>
    <t>Security &amp; Intelligence Services</t>
  </si>
  <si>
    <t>Vardhman Textiles</t>
  </si>
  <si>
    <t>Ipca Laboratories</t>
  </si>
  <si>
    <t>Fortis Healthcare</t>
  </si>
  <si>
    <t>IRB Infrastructure Developers</t>
  </si>
  <si>
    <t>Finolex Industries</t>
  </si>
  <si>
    <t>Reliance Communications</t>
  </si>
  <si>
    <t>Dr. Lal Pathlabs</t>
  </si>
  <si>
    <t>Relaxo Footwears</t>
  </si>
  <si>
    <t>J K Cement</t>
  </si>
  <si>
    <t>Gujarat Narmada Valley Fertlilizers &amp; Chemicals</t>
  </si>
  <si>
    <t>Birla Corporation</t>
  </si>
  <si>
    <t>Future Lifestyle fashions</t>
  </si>
  <si>
    <t>Century Plyboards</t>
  </si>
  <si>
    <t>Kalpataru Power Transmission</t>
  </si>
  <si>
    <t>Hindustan Copper</t>
  </si>
  <si>
    <t>Gujarat Pipavav Port</t>
  </si>
  <si>
    <t>Carborundum Universal</t>
  </si>
  <si>
    <t>Sadbhav Engineering</t>
  </si>
  <si>
    <t>Lakshmi Machine Works</t>
  </si>
  <si>
    <t>Himadri Speciality Chemicals</t>
  </si>
  <si>
    <t>Coffee Day Enterprises</t>
  </si>
  <si>
    <t>Chambal Fertilizers</t>
  </si>
  <si>
    <t>Narayana Hrudayalaya</t>
  </si>
  <si>
    <t>Jyothy Laboratories</t>
  </si>
  <si>
    <t>Johnson Controls - Hitachi</t>
  </si>
  <si>
    <t>Jain Irrigation Systems</t>
  </si>
  <si>
    <t>Persistent Systems</t>
  </si>
  <si>
    <t>GE Shipping Company</t>
  </si>
  <si>
    <t>Indian Overseas Bank</t>
  </si>
  <si>
    <t>Galaxy Surfactants</t>
  </si>
  <si>
    <t>Gujarat Alkalies</t>
  </si>
  <si>
    <t>GE Power India</t>
  </si>
  <si>
    <t>Chennai Petroleum</t>
  </si>
  <si>
    <t>State Bank of Bikaner</t>
  </si>
  <si>
    <t>ISGEC Heavy Engineering</t>
  </si>
  <si>
    <t>IFB Industries</t>
  </si>
  <si>
    <t>Kirloskar Oil Engines</t>
  </si>
  <si>
    <t>Gujarat State Fertilizers</t>
  </si>
  <si>
    <t>CG Power &amp; Industrial</t>
  </si>
  <si>
    <t>Westlife Development</t>
  </si>
  <si>
    <t>Bajaj Electricals</t>
  </si>
  <si>
    <t>VST Industries</t>
  </si>
  <si>
    <t>Network18 Media</t>
  </si>
  <si>
    <t>Gulf Oil Lubricants</t>
  </si>
  <si>
    <t>Elgi Equipments</t>
  </si>
  <si>
    <t>JK Lakshmi Cement</t>
  </si>
  <si>
    <t>Dishman Pharmaceuticals</t>
  </si>
  <si>
    <t>South Indian Bank</t>
  </si>
  <si>
    <t>Polaris Consulting</t>
  </si>
  <si>
    <t>VIP Industries</t>
  </si>
  <si>
    <t>Sadbhav Infrastructure</t>
  </si>
  <si>
    <t>Jindal Stainless</t>
  </si>
  <si>
    <t>NIIT Technologies</t>
  </si>
  <si>
    <t>Caplin Point Laboratories</t>
  </si>
  <si>
    <t>Indian Energy Exchange</t>
  </si>
  <si>
    <t>Shoppers Stop</t>
  </si>
  <si>
    <t>Jindal Stainless Hisar</t>
  </si>
  <si>
    <t>Rashtriya Chemicals &amp; Fertilizers</t>
  </si>
  <si>
    <t>Standard Chartered PLC</t>
  </si>
  <si>
    <t>Gujarat Mineral Development</t>
  </si>
  <si>
    <t>Manpasand Beverages</t>
  </si>
  <si>
    <t>Tata Investment Corporation</t>
  </si>
  <si>
    <t>Allcargo Logistics</t>
  </si>
  <si>
    <t>Cera Sanitaryware</t>
  </si>
  <si>
    <t>Bombay Stock Excange</t>
  </si>
  <si>
    <t>State Bank of Travancore</t>
  </si>
  <si>
    <t>KNR Constructions</t>
  </si>
  <si>
    <t>Greenply Industries</t>
  </si>
  <si>
    <t>Ujjivan Financial Services</t>
  </si>
  <si>
    <t>K P R Mill</t>
  </si>
  <si>
    <t>BEML</t>
  </si>
  <si>
    <t>Phillips Carbon Black</t>
  </si>
  <si>
    <t>JaiPrakash Associates</t>
  </si>
  <si>
    <t>Zensar Technologies</t>
  </si>
  <si>
    <t>S H Kelkar &amp; Company</t>
  </si>
  <si>
    <t>Mahindra Holidays</t>
  </si>
  <si>
    <t>SREI Infrastructure Finance</t>
  </si>
  <si>
    <t>Techno Electric</t>
  </si>
  <si>
    <t>Minda Corporation</t>
  </si>
  <si>
    <t>KPIT Technologies</t>
  </si>
  <si>
    <t>Shankara Building Products</t>
  </si>
  <si>
    <t>Multi Commodity Exchange</t>
  </si>
  <si>
    <t>Brigade Enterprises</t>
  </si>
  <si>
    <t>Suprajit Engineering</t>
  </si>
  <si>
    <t>Jammu &amp; Kashmir Bank</t>
  </si>
  <si>
    <t>Navin Fluorine International</t>
  </si>
  <si>
    <t>Kushal Tradelink</t>
  </si>
  <si>
    <t>Venkys (India)</t>
  </si>
  <si>
    <t>Team Lease Services</t>
  </si>
  <si>
    <t>Oriental Bank of Commerce</t>
  </si>
  <si>
    <t>Jaiprakash Power Ventures</t>
  </si>
  <si>
    <t>Shipping Corporation of India</t>
  </si>
  <si>
    <t>JK Tyre &amp; Industries</t>
  </si>
  <si>
    <t>Heidelberg Cement</t>
  </si>
  <si>
    <t>Amber Enterprises</t>
  </si>
  <si>
    <t>Dixon Technologies</t>
  </si>
  <si>
    <t>Himatsingka Seide</t>
  </si>
  <si>
    <t>Reliance Home Finance</t>
  </si>
  <si>
    <t>Hindustan Construction</t>
  </si>
  <si>
    <t>Entertainment Network</t>
  </si>
  <si>
    <t>Supreme Petrochemicals</t>
  </si>
  <si>
    <t>MAS Financial Services</t>
  </si>
  <si>
    <t>Thyrocare Technologies</t>
  </si>
  <si>
    <t>Prakash Industries</t>
  </si>
  <si>
    <t>Repco Home Finance</t>
  </si>
  <si>
    <t>Central Depository Services</t>
  </si>
  <si>
    <t>ITD Cementation</t>
  </si>
  <si>
    <t>Mahindra Logistics</t>
  </si>
  <si>
    <t>Maharashtra Seamless</t>
  </si>
  <si>
    <t>Navneet Education</t>
  </si>
  <si>
    <t>Firstsource Solutions</t>
  </si>
  <si>
    <t>Kaveri Seed Company</t>
  </si>
  <si>
    <t>Star Ferro Cement</t>
  </si>
  <si>
    <t>Deepak Fertilizers</t>
  </si>
  <si>
    <t>Lakshmi Vilas Bank</t>
  </si>
  <si>
    <t>National Fertilizers</t>
  </si>
  <si>
    <t>Quarterly Sales</t>
  </si>
  <si>
    <t>Sum of Market Cap to Sales Ratio</t>
  </si>
  <si>
    <t>Total Market Cap</t>
  </si>
  <si>
    <t>Total Quarterly Sales</t>
  </si>
  <si>
    <t>Average Market Cap to Sales Ratio</t>
  </si>
  <si>
    <t>Top Company by Market Cap</t>
  </si>
  <si>
    <t>Top Company by Quarterly Sales</t>
  </si>
  <si>
    <t>Top 10 Companies by Market Cap (Bar Chart)</t>
  </si>
  <si>
    <t>A bar chart to show the top 10 companies based on Market Cap.</t>
  </si>
  <si>
    <t>X-axis: Company Names</t>
  </si>
  <si>
    <t>Y-axis: Market Cap (in crores)</t>
  </si>
  <si>
    <t>Top 10 Companies by Quarterly Sales (Bar Chart)</t>
  </si>
  <si>
    <t>A bar chart showing the top 10 companies based on Quarterly Sales.</t>
  </si>
  <si>
    <t>Y-axis: Quarterly Sales (in crores)</t>
  </si>
  <si>
    <t>Market Cap vs. Quarterly Sales (Scatter Plot)</t>
  </si>
  <si>
    <t>This scatter plot will show the relationship between Market Cap and Quarterly Sales.</t>
  </si>
  <si>
    <t>X-axis: Market Cap</t>
  </si>
  <si>
    <t>Y-axis: Quarterly Sales</t>
  </si>
  <si>
    <r>
      <t xml:space="preserve">Bubble size can represent the </t>
    </r>
    <r>
      <rPr>
        <b/>
        <sz val="11"/>
        <color theme="1"/>
        <rFont val="Calibri"/>
        <family val="2"/>
        <scheme val="minor"/>
      </rPr>
      <t>Market Cap to Sales Ratio</t>
    </r>
    <r>
      <rPr>
        <sz val="11"/>
        <color theme="1"/>
        <rFont val="Calibri"/>
        <family val="2"/>
        <scheme val="minor"/>
      </rPr>
      <t>.</t>
    </r>
  </si>
  <si>
    <t>Ranking Comparison for Market Cap and Sales (Clustered Bar Chart)</t>
  </si>
  <si>
    <t>A clustered bar chart comparing Market Cap Rank and Sales Rank for each company.</t>
  </si>
  <si>
    <t>Y-axis: Rank (Market Cap Rank vs. Sales Rank)</t>
  </si>
  <si>
    <t>Market Cap to Sales Ratio Heatmap</t>
  </si>
  <si>
    <t>Use a pivot table with conditional formatting to create a heatmap.</t>
  </si>
  <si>
    <t>Row: Company Name</t>
  </si>
  <si>
    <t>Values: Market Cap to Sales Ratio</t>
  </si>
  <si>
    <t>Conditional formatting should be applied to show the ratio with colors ranging from green (low) to red (high).</t>
  </si>
  <si>
    <t>Quartile Distribution of Market Cap and Quarterly Sales (Box Plot)</t>
  </si>
  <si>
    <t>A box plot to show the distribution (minimum, maximum, 25th, 50th, and 75th percentiles) of Market Cap and Quarterly Sales.</t>
  </si>
  <si>
    <t>This helps in understanding the spread and identifying outliers in both metrics.</t>
  </si>
  <si>
    <r>
      <t>Size Segment</t>
    </r>
    <r>
      <rPr>
        <sz val="11"/>
        <color theme="1"/>
        <rFont val="Calibri"/>
        <family val="2"/>
        <scheme val="minor"/>
      </rPr>
      <t>: Filter by Large Cap, Mid Cap, Small Cap.</t>
    </r>
  </si>
  <si>
    <r>
      <t>Market Cap Rank</t>
    </r>
    <r>
      <rPr>
        <sz val="11"/>
        <color theme="1"/>
        <rFont val="Calibri"/>
        <family val="2"/>
        <scheme val="minor"/>
      </rPr>
      <t>: Filter companies based on their Market Cap ranking (e.g., Top 10, Top 20).</t>
    </r>
  </si>
  <si>
    <r>
      <t>Sales Rank</t>
    </r>
    <r>
      <rPr>
        <sz val="11"/>
        <color theme="1"/>
        <rFont val="Calibri"/>
        <family val="2"/>
        <scheme val="minor"/>
      </rPr>
      <t>: Filter companies based on their Sales ranking.</t>
    </r>
  </si>
  <si>
    <r>
      <t>Market Cap to Sales Ratio Range</t>
    </r>
    <r>
      <rPr>
        <sz val="11"/>
        <color theme="1"/>
        <rFont val="Calibri"/>
        <family val="2"/>
        <scheme val="minor"/>
      </rPr>
      <t>: Set up ranges for Market Cap to Sales Ratio (e.g., 0-5, 5-10, 10+).</t>
    </r>
  </si>
  <si>
    <t>Metric</t>
  </si>
  <si>
    <t>Summary Statistics</t>
  </si>
  <si>
    <t>Minimum Value</t>
  </si>
  <si>
    <t>Maximum Value</t>
  </si>
  <si>
    <t>Median (50th Percentile)</t>
  </si>
  <si>
    <t>1st Quartile (25th Percentile)</t>
  </si>
  <si>
    <t>3rd Quartile (75th Percentile)</t>
  </si>
  <si>
    <t>Min</t>
  </si>
  <si>
    <t>Max</t>
  </si>
  <si>
    <t>Q1</t>
  </si>
  <si>
    <t>Q3</t>
  </si>
  <si>
    <t xml:space="preserve">Indian Oil </t>
  </si>
  <si>
    <t>Bharat PCL</t>
  </si>
  <si>
    <t>Hindustan PCL</t>
  </si>
  <si>
    <t xml:space="preserve"> </t>
  </si>
  <si>
    <t>Sum of Annual Sales Estimate</t>
  </si>
  <si>
    <t>Qtly Sales</t>
  </si>
  <si>
    <t>Count of Companies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</si>
</sst>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
    <numFmt numFmtId="165" formatCode="&quot;₹&quot;\ #,##0.00"/>
    <numFmt numFmtId="166" formatCode="#,##0&quot; CR&quot;"/>
  </numFmts>
  <fonts count="11" x14ac:knownFonts="1">
    <font>
      <sz val="11"/>
      <color theme="1"/>
      <name val="Calibri"/>
      <family val="2"/>
      <scheme val="minor"/>
    </font>
    <font>
      <sz val="11"/>
      <color rgb="FFFF0000"/>
      <name val="Calibri"/>
      <family val="2"/>
      <scheme val="minor"/>
    </font>
    <font>
      <sz val="14"/>
      <color rgb="FFFF0000"/>
      <name val="Calibri"/>
      <family val="2"/>
      <scheme val="minor"/>
    </font>
    <font>
      <sz val="11"/>
      <color rgb="FF215C98"/>
      <name val="Calibri"/>
      <family val="2"/>
      <scheme val="minor"/>
    </font>
    <font>
      <b/>
      <sz val="12"/>
      <name val="Calibri"/>
      <family val="2"/>
      <scheme val="minor"/>
    </font>
    <font>
      <sz val="11"/>
      <name val="Calibri"/>
      <family val="2"/>
      <scheme val="minor"/>
    </font>
    <font>
      <b/>
      <sz val="11"/>
      <color theme="1"/>
      <name val="Calibri"/>
      <family val="2"/>
      <scheme val="minor"/>
    </font>
    <font>
      <b/>
      <sz val="11"/>
      <color rgb="FF0070C0"/>
      <name val="Calibri"/>
      <family val="2"/>
      <scheme val="minor"/>
    </font>
    <font>
      <b/>
      <sz val="11"/>
      <color rgb="FF215C98"/>
      <name val="Calibri"/>
      <family val="2"/>
      <scheme val="minor"/>
    </font>
    <font>
      <sz val="26"/>
      <color theme="1"/>
      <name val="Calibri"/>
      <family val="2"/>
      <scheme val="minor"/>
    </font>
    <font>
      <sz val="14"/>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49">
    <xf numFmtId="0" fontId="0" fillId="0" borderId="0" xfId="0"/>
    <xf numFmtId="0" fontId="0" fillId="0" borderId="0" xfId="0" applyAlignment="1">
      <alignment wrapText="1"/>
    </xf>
    <xf numFmtId="0" fontId="0" fillId="0" borderId="0" xfId="0" applyAlignment="1">
      <alignment horizontal="center" vertical="center"/>
    </xf>
    <xf numFmtId="2" fontId="0" fillId="0" borderId="0" xfId="0" applyNumberFormat="1" applyAlignment="1">
      <alignment wrapText="1"/>
    </xf>
    <xf numFmtId="49" fontId="0" fillId="0" borderId="0" xfId="0" applyNumberFormat="1"/>
    <xf numFmtId="2" fontId="0" fillId="0" borderId="0" xfId="0" applyNumberFormat="1"/>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horizontal="center" vertical="center"/>
    </xf>
    <xf numFmtId="0" fontId="2" fillId="0" borderId="0" xfId="0" applyFont="1" applyAlignment="1">
      <alignment vertical="center"/>
    </xf>
    <xf numFmtId="49" fontId="0" fillId="0" borderId="0" xfId="0" applyNumberFormat="1"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164" fontId="0" fillId="0" borderId="0" xfId="0" applyNumberFormat="1"/>
    <xf numFmtId="2" fontId="2" fillId="0" borderId="0" xfId="0" applyNumberFormat="1" applyFont="1" applyAlignment="1">
      <alignment vertical="center"/>
    </xf>
    <xf numFmtId="0" fontId="4" fillId="0" borderId="0" xfId="0" applyFont="1" applyAlignment="1">
      <alignment horizontal="center" vertical="center" wrapText="1"/>
    </xf>
    <xf numFmtId="1" fontId="4" fillId="0" borderId="0" xfId="0" applyNumberFormat="1" applyFont="1" applyAlignment="1">
      <alignment horizontal="center" vertical="center" wrapText="1"/>
    </xf>
    <xf numFmtId="164" fontId="4" fillId="0" borderId="0" xfId="0" applyNumberFormat="1" applyFont="1" applyAlignment="1">
      <alignment horizontal="center" vertical="center" wrapText="1"/>
    </xf>
    <xf numFmtId="2" fontId="4" fillId="0" borderId="0" xfId="0" applyNumberFormat="1" applyFont="1" applyAlignment="1">
      <alignment horizontal="center" vertical="center" wrapText="1"/>
    </xf>
    <xf numFmtId="0" fontId="4" fillId="0" borderId="0" xfId="0" applyFont="1" applyAlignment="1">
      <alignment horizontal="center" vertical="center"/>
    </xf>
    <xf numFmtId="2" fontId="4" fillId="0" borderId="0" xfId="0" applyNumberFormat="1" applyFont="1" applyAlignment="1">
      <alignment horizontal="center" vertical="center"/>
    </xf>
    <xf numFmtId="2" fontId="5" fillId="0" borderId="0" xfId="0" applyNumberFormat="1" applyFont="1"/>
    <xf numFmtId="0" fontId="5" fillId="0" borderId="0" xfId="0" applyFont="1" applyAlignment="1">
      <alignment horizontal="center" vertical="center"/>
    </xf>
    <xf numFmtId="2" fontId="0" fillId="0" borderId="0" xfId="0" applyNumberFormat="1" applyAlignment="1">
      <alignment horizontal="center" vertical="center" wrapText="1"/>
    </xf>
    <xf numFmtId="165" fontId="4" fillId="0" borderId="0" xfId="0" applyNumberFormat="1" applyFont="1" applyAlignment="1">
      <alignment horizontal="center" vertical="center" wrapText="1"/>
    </xf>
    <xf numFmtId="165" fontId="0" fillId="0" borderId="0" xfId="0" applyNumberFormat="1" applyAlignment="1">
      <alignment horizontal="center" vertical="center"/>
    </xf>
    <xf numFmtId="165"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alignment horizontal="left" vertical="center" indent="1"/>
    </xf>
    <xf numFmtId="0" fontId="0" fillId="0" borderId="0" xfId="0" applyAlignment="1">
      <alignment horizontal="left" vertical="center"/>
    </xf>
    <xf numFmtId="0" fontId="6" fillId="0" borderId="0" xfId="0" applyFont="1" applyAlignment="1">
      <alignment horizontal="left" vertical="center"/>
    </xf>
    <xf numFmtId="2" fontId="0" fillId="0" borderId="0" xfId="0" applyNumberFormat="1" applyAlignment="1">
      <alignment horizontal="left" vertical="top"/>
    </xf>
    <xf numFmtId="0" fontId="7" fillId="0" borderId="0" xfId="0" applyFont="1" applyAlignment="1">
      <alignment horizontal="left" vertical="top" wrapText="1"/>
    </xf>
    <xf numFmtId="0" fontId="8" fillId="0" borderId="0" xfId="0" applyFont="1" applyAlignment="1">
      <alignment horizontal="left" vertical="top"/>
    </xf>
    <xf numFmtId="0" fontId="0" fillId="0" borderId="0" xfId="0" applyAlignment="1">
      <alignment horizontal="left" vertical="top"/>
    </xf>
    <xf numFmtId="0" fontId="6" fillId="0" borderId="0" xfId="0" applyFont="1" applyAlignment="1">
      <alignment horizontal="center" vertical="center"/>
    </xf>
    <xf numFmtId="0" fontId="6" fillId="0" borderId="0" xfId="0" applyFont="1"/>
    <xf numFmtId="0" fontId="0" fillId="2" borderId="0" xfId="0" applyFill="1"/>
    <xf numFmtId="0" fontId="9" fillId="2" borderId="0" xfId="0" applyFont="1" applyFill="1" applyAlignment="1">
      <alignment vertical="center"/>
    </xf>
    <xf numFmtId="0" fontId="10" fillId="0" borderId="0" xfId="0" applyFont="1"/>
    <xf numFmtId="0" fontId="2"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166" fontId="0" fillId="0" borderId="0" xfId="0" applyNumberFormat="1" applyAlignment="1">
      <alignment horizontal="center" vertical="center"/>
    </xf>
    <xf numFmtId="0" fontId="6" fillId="0" borderId="0" xfId="0" applyFont="1" applyAlignment="1">
      <alignment horizontal="left" vertical="center"/>
    </xf>
    <xf numFmtId="0" fontId="0" fillId="0" borderId="0" xfId="0" applyAlignment="1">
      <alignment horizontal="left" vertical="center"/>
    </xf>
  </cellXfs>
  <cellStyles count="1">
    <cellStyle name="Normal" xfId="0" builtinId="0"/>
  </cellStyles>
  <dxfs count="3">
    <dxf>
      <fill>
        <patternFill patternType="none">
          <fgColor indexed="64"/>
          <bgColor auto="1"/>
        </patternFill>
      </fill>
      <border diagonalUp="0" diagonalDown="0">
        <left/>
        <right/>
        <top/>
        <bottom/>
        <vertical/>
        <horizontal/>
      </border>
    </dxf>
    <dxf>
      <font>
        <b/>
        <i val="0"/>
        <sz val="14"/>
        <color theme="1"/>
      </font>
      <border>
        <bottom style="thin">
          <color theme="6"/>
        </bottom>
        <vertical/>
        <horizontal/>
      </border>
    </dxf>
    <dxf>
      <font>
        <color theme="1"/>
      </font>
      <fill>
        <patternFill patternType="none">
          <bgColor auto="1"/>
        </patternFill>
      </fill>
      <border>
        <left/>
        <right/>
        <top/>
        <bottom/>
        <vertical/>
        <horizontal/>
      </border>
    </dxf>
  </dxfs>
  <tableStyles count="2" defaultTableStyle="TableStyleMedium2" defaultPivotStyle="PivotStyleLight16">
    <tableStyle name="slicer for all" pivot="0" table="0" count="10" xr9:uid="{15AB13FC-3061-474E-852C-36C8EDE2919F}">
      <tableStyleElement type="wholeTable" dxfId="2"/>
      <tableStyleElement type="headerRow" dxfId="1"/>
    </tableStyle>
    <tableStyle name="Slicer Style 1" pivot="0" table="0" count="1" xr9:uid="{086C9C8D-A202-4F12-8B5D-147B94C3B879}">
      <tableStyleElement type="wholeTable" dxfId="0"/>
    </tableStyle>
  </tableStyles>
  <colors>
    <mruColors>
      <color rgb="FF0F4C81"/>
      <color rgb="FF4472C4"/>
      <color rgb="FF2F5597"/>
      <color rgb="FFED7D31"/>
      <color rgb="FF5B9BD5"/>
      <color rgb="FF4682B4"/>
      <color rgb="FF89CFF0"/>
      <color rgb="FFB8CCEB"/>
      <color rgb="FF7A99D9"/>
      <color rgb="FFA5A5A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sz val="11"/>
            <color theme="0"/>
          </font>
          <fill>
            <patternFill patternType="solid">
              <fgColor theme="6" tint="0.59999389629810485"/>
              <bgColor rgb="FF4472C4"/>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for all">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Analytics Data.xlsx]Charts!PivotTable1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Companies by Market Cap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Charts!$C$8</c:f>
              <c:strCache>
                <c:ptCount val="1"/>
                <c:pt idx="0">
                  <c:v>Total</c:v>
                </c:pt>
              </c:strCache>
            </c:strRef>
          </c:tx>
          <c:spPr>
            <a:solidFill>
              <a:schemeClr val="accent1"/>
            </a:solidFill>
            <a:ln>
              <a:noFill/>
            </a:ln>
            <a:effectLst/>
          </c:spPr>
          <c:invertIfNegative val="0"/>
          <c:cat>
            <c:strRef>
              <c:f>Charts!$B$9:$B$13</c:f>
              <c:strCache>
                <c:ptCount val="5"/>
                <c:pt idx="0">
                  <c:v>HDFC</c:v>
                </c:pt>
                <c:pt idx="1">
                  <c:v>ITC</c:v>
                </c:pt>
                <c:pt idx="2">
                  <c:v>HDFC Bank</c:v>
                </c:pt>
                <c:pt idx="3">
                  <c:v>TCS</c:v>
                </c:pt>
                <c:pt idx="4">
                  <c:v>Reliance Industries</c:v>
                </c:pt>
              </c:strCache>
            </c:strRef>
          </c:cat>
          <c:val>
            <c:numRef>
              <c:f>Charts!$C$9:$C$13</c:f>
              <c:numCache>
                <c:formatCode>General</c:formatCode>
                <c:ptCount val="5"/>
                <c:pt idx="0">
                  <c:v>289497.37</c:v>
                </c:pt>
                <c:pt idx="1">
                  <c:v>320985.27</c:v>
                </c:pt>
                <c:pt idx="2">
                  <c:v>482953.59</c:v>
                </c:pt>
                <c:pt idx="3">
                  <c:v>563709.84</c:v>
                </c:pt>
                <c:pt idx="4">
                  <c:v>583436.72</c:v>
                </c:pt>
              </c:numCache>
            </c:numRef>
          </c:val>
          <c:extLst>
            <c:ext xmlns:c16="http://schemas.microsoft.com/office/drawing/2014/chart" uri="{C3380CC4-5D6E-409C-BE32-E72D297353CC}">
              <c16:uniqueId val="{00000000-4D0D-4E13-B6D1-156DCF3D6DB5}"/>
            </c:ext>
          </c:extLst>
        </c:ser>
        <c:dLbls>
          <c:showLegendKey val="0"/>
          <c:showVal val="0"/>
          <c:showCatName val="0"/>
          <c:showSerName val="0"/>
          <c:showPercent val="0"/>
          <c:showBubbleSize val="0"/>
        </c:dLbls>
        <c:gapWidth val="182"/>
        <c:axId val="365775071"/>
        <c:axId val="365775551"/>
      </c:barChart>
      <c:catAx>
        <c:axId val="365775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775551"/>
        <c:crosses val="autoZero"/>
        <c:auto val="1"/>
        <c:lblAlgn val="ctr"/>
        <c:lblOffset val="100"/>
        <c:noMultiLvlLbl val="0"/>
      </c:catAx>
      <c:valAx>
        <c:axId val="365775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77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Analytics Data.xlsx]Charts!PivotTable8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Company Count By Size Segment</a:t>
            </a:r>
          </a:p>
        </c:rich>
      </c:tx>
      <c:layout>
        <c:manualLayout>
          <c:xMode val="edge"/>
          <c:yMode val="edge"/>
          <c:x val="0.11251839381469012"/>
          <c:y val="6.1783890653216269E-3"/>
        </c:manualLayout>
      </c:layout>
      <c:overlay val="0"/>
      <c:spPr>
        <a:noFill/>
        <a:ln>
          <a:noFill/>
        </a:ln>
        <a:effectLst/>
      </c:sp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4472C4"/>
          </a:solidFill>
          <a:ln w="19050">
            <a:solidFill>
              <a:schemeClr val="lt1"/>
            </a:solidFill>
          </a:ln>
          <a:effectLst/>
        </c:spPr>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4472C4"/>
          </a:solidFill>
          <a:ln w="19050">
            <a:solidFill>
              <a:schemeClr val="lt1"/>
            </a:solidFill>
          </a:ln>
          <a:effectLst/>
        </c:spPr>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4472C4"/>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4472C4"/>
          </a:solidFill>
          <a:ln w="19050">
            <a:solidFill>
              <a:schemeClr val="lt1"/>
            </a:solidFill>
          </a:ln>
          <a:effectLst/>
        </c:spPr>
        <c:dLbl>
          <c:idx val="0"/>
          <c:layout>
            <c:manualLayout>
              <c:x val="-3.5634118967452319E-2"/>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rgbClr val="2F5597"/>
          </a:solidFill>
          <a:ln w="19050">
            <a:solidFill>
              <a:schemeClr val="lt1"/>
            </a:solidFill>
          </a:ln>
          <a:effectLst/>
        </c:spPr>
        <c:dLbl>
          <c:idx val="0"/>
          <c:layout>
            <c:manualLayout>
              <c:x val="7.1268237934904596E-2"/>
              <c:y val="4.324872345725138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5B9BD5"/>
          </a:solidFill>
          <a:ln w="19050">
            <a:solidFill>
              <a:schemeClr val="lt1"/>
            </a:solidFill>
          </a:ln>
          <a:effectLst/>
        </c:spPr>
        <c:dLbl>
          <c:idx val="0"/>
          <c:layout>
            <c:manualLayout>
              <c:x val="5.543085172714788E-2"/>
              <c:y val="-3.707033439192981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Charts!$BH$5</c:f>
              <c:strCache>
                <c:ptCount val="1"/>
                <c:pt idx="0">
                  <c:v>Total</c:v>
                </c:pt>
              </c:strCache>
            </c:strRef>
          </c:tx>
          <c:spPr>
            <a:solidFill>
              <a:schemeClr val="accent1"/>
            </a:solidFill>
            <a:ln w="19050">
              <a:solidFill>
                <a:schemeClr val="lt1"/>
              </a:solidFill>
            </a:ln>
            <a:effectLst/>
          </c:spPr>
          <c:dPt>
            <c:idx val="0"/>
            <c:bubble3D val="0"/>
            <c:spPr>
              <a:solidFill>
                <a:srgbClr val="5B9BD5"/>
              </a:solidFill>
              <a:ln w="19050">
                <a:solidFill>
                  <a:schemeClr val="lt1"/>
                </a:solidFill>
              </a:ln>
              <a:effectLst/>
            </c:spPr>
            <c:extLst>
              <c:ext xmlns:c16="http://schemas.microsoft.com/office/drawing/2014/chart" uri="{C3380CC4-5D6E-409C-BE32-E72D297353CC}">
                <c16:uniqueId val="{0000000B-80F2-4AD8-B019-A1418C298B10}"/>
              </c:ext>
            </c:extLst>
          </c:dPt>
          <c:dPt>
            <c:idx val="1"/>
            <c:bubble3D val="0"/>
            <c:spPr>
              <a:solidFill>
                <a:srgbClr val="2F5597"/>
              </a:solidFill>
              <a:ln w="19050">
                <a:solidFill>
                  <a:schemeClr val="lt1"/>
                </a:solidFill>
              </a:ln>
              <a:effectLst/>
            </c:spPr>
            <c:extLst>
              <c:ext xmlns:c16="http://schemas.microsoft.com/office/drawing/2014/chart" uri="{C3380CC4-5D6E-409C-BE32-E72D297353CC}">
                <c16:uniqueId val="{0000000A-80F2-4AD8-B019-A1418C298B10}"/>
              </c:ext>
            </c:extLst>
          </c:dPt>
          <c:dPt>
            <c:idx val="2"/>
            <c:bubble3D val="0"/>
            <c:spPr>
              <a:solidFill>
                <a:srgbClr val="4472C4"/>
              </a:solidFill>
              <a:ln w="19050">
                <a:solidFill>
                  <a:schemeClr val="lt1"/>
                </a:solidFill>
              </a:ln>
              <a:effectLst/>
            </c:spPr>
            <c:extLst>
              <c:ext xmlns:c16="http://schemas.microsoft.com/office/drawing/2014/chart" uri="{C3380CC4-5D6E-409C-BE32-E72D297353CC}">
                <c16:uniqueId val="{00000004-80F2-4AD8-B019-A1418C298B10}"/>
              </c:ext>
            </c:extLst>
          </c:dPt>
          <c:dLbls>
            <c:dLbl>
              <c:idx val="0"/>
              <c:layout>
                <c:manualLayout>
                  <c:x val="5.543085172714788E-2"/>
                  <c:y val="-3.707033439192981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80F2-4AD8-B019-A1418C298B10}"/>
                </c:ext>
              </c:extLst>
            </c:dLbl>
            <c:dLbl>
              <c:idx val="1"/>
              <c:layout>
                <c:manualLayout>
                  <c:x val="7.1268237934904596E-2"/>
                  <c:y val="4.324872345725138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80F2-4AD8-B019-A1418C298B10}"/>
                </c:ext>
              </c:extLst>
            </c:dLbl>
            <c:dLbl>
              <c:idx val="2"/>
              <c:layout>
                <c:manualLayout>
                  <c:x val="-3.5634118967452319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0F2-4AD8-B019-A1418C298B1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Charts!$BG$6:$BG$8</c:f>
              <c:strCache>
                <c:ptCount val="3"/>
                <c:pt idx="0">
                  <c:v>Large Cap</c:v>
                </c:pt>
                <c:pt idx="1">
                  <c:v>Mid Cap</c:v>
                </c:pt>
                <c:pt idx="2">
                  <c:v>Small Cap</c:v>
                </c:pt>
              </c:strCache>
            </c:strRef>
          </c:cat>
          <c:val>
            <c:numRef>
              <c:f>Charts!$BH$6:$BH$8</c:f>
              <c:numCache>
                <c:formatCode>General</c:formatCode>
                <c:ptCount val="3"/>
                <c:pt idx="0">
                  <c:v>11</c:v>
                </c:pt>
                <c:pt idx="1">
                  <c:v>52</c:v>
                </c:pt>
                <c:pt idx="2">
                  <c:v>425</c:v>
                </c:pt>
              </c:numCache>
            </c:numRef>
          </c:val>
          <c:extLst>
            <c:ext xmlns:c16="http://schemas.microsoft.com/office/drawing/2014/chart" uri="{C3380CC4-5D6E-409C-BE32-E72D297353CC}">
              <c16:uniqueId val="{00000005-80F2-4AD8-B019-A1418C298B10}"/>
            </c:ext>
          </c:extLst>
        </c:ser>
        <c:dLbls>
          <c:showLegendKey val="0"/>
          <c:showVal val="0"/>
          <c:showCatName val="0"/>
          <c:showSerName val="0"/>
          <c:showPercent val="0"/>
          <c:showBubbleSize val="0"/>
          <c:showLeaderLines val="1"/>
        </c:dLbls>
        <c:firstSliceAng val="76"/>
      </c:pie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Analytics Data.xlsx]Charts!PivotTable2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Companies by Quarterly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Charts!$H$8</c:f>
              <c:strCache>
                <c:ptCount val="1"/>
                <c:pt idx="0">
                  <c:v>Total</c:v>
                </c:pt>
              </c:strCache>
            </c:strRef>
          </c:tx>
          <c:spPr>
            <a:solidFill>
              <a:schemeClr val="accent1"/>
            </a:solidFill>
            <a:ln>
              <a:noFill/>
            </a:ln>
            <a:effectLst/>
          </c:spPr>
          <c:invertIfNegative val="0"/>
          <c:cat>
            <c:strRef>
              <c:f>Charts!$G$9:$G$13</c:f>
              <c:strCache>
                <c:ptCount val="5"/>
                <c:pt idx="0">
                  <c:v>Hindustan PCL</c:v>
                </c:pt>
                <c:pt idx="1">
                  <c:v>Bharat PCL</c:v>
                </c:pt>
                <c:pt idx="2">
                  <c:v>Tata Motors</c:v>
                </c:pt>
                <c:pt idx="3">
                  <c:v>Reliance Industries</c:v>
                </c:pt>
                <c:pt idx="4">
                  <c:v>Indian Oil </c:v>
                </c:pt>
              </c:strCache>
            </c:strRef>
          </c:cat>
          <c:val>
            <c:numRef>
              <c:f>Charts!$H$9:$H$13</c:f>
              <c:numCache>
                <c:formatCode>General</c:formatCode>
                <c:ptCount val="5"/>
                <c:pt idx="0">
                  <c:v>57474.25</c:v>
                </c:pt>
                <c:pt idx="1">
                  <c:v>60616.36</c:v>
                </c:pt>
                <c:pt idx="2">
                  <c:v>74156.070000000007</c:v>
                </c:pt>
                <c:pt idx="3">
                  <c:v>99810</c:v>
                </c:pt>
                <c:pt idx="4">
                  <c:v>110666.93</c:v>
                </c:pt>
              </c:numCache>
            </c:numRef>
          </c:val>
          <c:extLst>
            <c:ext xmlns:c16="http://schemas.microsoft.com/office/drawing/2014/chart" uri="{C3380CC4-5D6E-409C-BE32-E72D297353CC}">
              <c16:uniqueId val="{00000000-A261-41E9-BDBE-BC805BCAE9B5}"/>
            </c:ext>
          </c:extLst>
        </c:ser>
        <c:dLbls>
          <c:showLegendKey val="0"/>
          <c:showVal val="0"/>
          <c:showCatName val="0"/>
          <c:showSerName val="0"/>
          <c:showPercent val="0"/>
          <c:showBubbleSize val="0"/>
        </c:dLbls>
        <c:gapWidth val="150"/>
        <c:overlap val="100"/>
        <c:axId val="963467968"/>
        <c:axId val="962395344"/>
      </c:barChart>
      <c:catAx>
        <c:axId val="96346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395344"/>
        <c:crosses val="autoZero"/>
        <c:auto val="1"/>
        <c:lblAlgn val="ctr"/>
        <c:lblOffset val="100"/>
        <c:noMultiLvlLbl val="0"/>
      </c:catAx>
      <c:valAx>
        <c:axId val="962395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46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Market Cap</a:t>
            </a:r>
            <a:r>
              <a:rPr lang="en-US" baseline="0">
                <a:solidFill>
                  <a:schemeClr val="tx1"/>
                </a:solidFill>
              </a:rPr>
              <a:t> vs Quarterly Sales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Charts!$Q$9</c:f>
              <c:strCache>
                <c:ptCount val="1"/>
                <c:pt idx="0">
                  <c:v>Quarterly Sales</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Charts!$P$10:$P$497</c:f>
              <c:numCache>
                <c:formatCode>General</c:formatCode>
                <c:ptCount val="488"/>
                <c:pt idx="0">
                  <c:v>23101.19</c:v>
                </c:pt>
                <c:pt idx="1">
                  <c:v>31983.33</c:v>
                </c:pt>
                <c:pt idx="2">
                  <c:v>11924.12</c:v>
                </c:pt>
                <c:pt idx="3">
                  <c:v>30803.68</c:v>
                </c:pt>
                <c:pt idx="4">
                  <c:v>21776.04</c:v>
                </c:pt>
                <c:pt idx="5">
                  <c:v>81781.89</c:v>
                </c:pt>
                <c:pt idx="6">
                  <c:v>12091.5</c:v>
                </c:pt>
                <c:pt idx="7">
                  <c:v>21677.26</c:v>
                </c:pt>
                <c:pt idx="8">
                  <c:v>36215.919999999998</c:v>
                </c:pt>
                <c:pt idx="9">
                  <c:v>11718.17</c:v>
                </c:pt>
                <c:pt idx="10">
                  <c:v>24592.21</c:v>
                </c:pt>
                <c:pt idx="11">
                  <c:v>6742.41</c:v>
                </c:pt>
                <c:pt idx="12">
                  <c:v>8613.86</c:v>
                </c:pt>
                <c:pt idx="13">
                  <c:v>13593.35</c:v>
                </c:pt>
                <c:pt idx="14">
                  <c:v>11651.8</c:v>
                </c:pt>
                <c:pt idx="15">
                  <c:v>8389.4699999999993</c:v>
                </c:pt>
                <c:pt idx="16">
                  <c:v>10764.29</c:v>
                </c:pt>
                <c:pt idx="17">
                  <c:v>25957.56</c:v>
                </c:pt>
                <c:pt idx="18">
                  <c:v>4137.1099999999997</c:v>
                </c:pt>
                <c:pt idx="19">
                  <c:v>4369.6899999999996</c:v>
                </c:pt>
                <c:pt idx="20">
                  <c:v>13774.32</c:v>
                </c:pt>
                <c:pt idx="21">
                  <c:v>3529.87</c:v>
                </c:pt>
                <c:pt idx="22">
                  <c:v>52361.46</c:v>
                </c:pt>
                <c:pt idx="23">
                  <c:v>4067.25</c:v>
                </c:pt>
                <c:pt idx="24">
                  <c:v>4775.03</c:v>
                </c:pt>
                <c:pt idx="25">
                  <c:v>16683.97</c:v>
                </c:pt>
                <c:pt idx="26">
                  <c:v>10247.700000000001</c:v>
                </c:pt>
                <c:pt idx="27">
                  <c:v>8183.96</c:v>
                </c:pt>
                <c:pt idx="28">
                  <c:v>39047.57</c:v>
                </c:pt>
                <c:pt idx="29">
                  <c:v>4166.87</c:v>
                </c:pt>
                <c:pt idx="30">
                  <c:v>108044.04</c:v>
                </c:pt>
                <c:pt idx="31">
                  <c:v>9162.14</c:v>
                </c:pt>
                <c:pt idx="32">
                  <c:v>7789.01</c:v>
                </c:pt>
                <c:pt idx="33">
                  <c:v>16453.669999999998</c:v>
                </c:pt>
                <c:pt idx="34">
                  <c:v>33676.519999999997</c:v>
                </c:pt>
                <c:pt idx="35">
                  <c:v>10558.13</c:v>
                </c:pt>
                <c:pt idx="36">
                  <c:v>74066.350000000006</c:v>
                </c:pt>
                <c:pt idx="37">
                  <c:v>136380.76</c:v>
                </c:pt>
                <c:pt idx="38">
                  <c:v>88252.6</c:v>
                </c:pt>
                <c:pt idx="39">
                  <c:v>7146.33</c:v>
                </c:pt>
                <c:pt idx="40">
                  <c:v>5127.38</c:v>
                </c:pt>
                <c:pt idx="41">
                  <c:v>94476.77</c:v>
                </c:pt>
                <c:pt idx="42">
                  <c:v>79795.11</c:v>
                </c:pt>
                <c:pt idx="43">
                  <c:v>30305.94</c:v>
                </c:pt>
                <c:pt idx="44">
                  <c:v>21372.18</c:v>
                </c:pt>
                <c:pt idx="45">
                  <c:v>33364.230000000003</c:v>
                </c:pt>
                <c:pt idx="46">
                  <c:v>15339.87</c:v>
                </c:pt>
                <c:pt idx="47">
                  <c:v>8778.35</c:v>
                </c:pt>
                <c:pt idx="48">
                  <c:v>9145.3799999999992</c:v>
                </c:pt>
                <c:pt idx="49">
                  <c:v>13166.76</c:v>
                </c:pt>
                <c:pt idx="50">
                  <c:v>5089.87</c:v>
                </c:pt>
                <c:pt idx="51">
                  <c:v>23537.8</c:v>
                </c:pt>
                <c:pt idx="52">
                  <c:v>37776.230000000003</c:v>
                </c:pt>
                <c:pt idx="53">
                  <c:v>34397.69</c:v>
                </c:pt>
                <c:pt idx="54">
                  <c:v>34162.379999999997</c:v>
                </c:pt>
                <c:pt idx="55">
                  <c:v>98278</c:v>
                </c:pt>
                <c:pt idx="56">
                  <c:v>167131.29</c:v>
                </c:pt>
                <c:pt idx="57">
                  <c:v>61776.92</c:v>
                </c:pt>
                <c:pt idx="58">
                  <c:v>34347</c:v>
                </c:pt>
                <c:pt idx="59">
                  <c:v>7137.67</c:v>
                </c:pt>
                <c:pt idx="60">
                  <c:v>10422.450000000001</c:v>
                </c:pt>
                <c:pt idx="61">
                  <c:v>6952.99</c:v>
                </c:pt>
                <c:pt idx="62">
                  <c:v>10864.53</c:v>
                </c:pt>
                <c:pt idx="63">
                  <c:v>5823.25</c:v>
                </c:pt>
                <c:pt idx="64">
                  <c:v>4344.3599999999997</c:v>
                </c:pt>
                <c:pt idx="65">
                  <c:v>59204.28</c:v>
                </c:pt>
                <c:pt idx="66">
                  <c:v>3846.15</c:v>
                </c:pt>
                <c:pt idx="67">
                  <c:v>56837.2</c:v>
                </c:pt>
                <c:pt idx="68">
                  <c:v>41876.19</c:v>
                </c:pt>
                <c:pt idx="69">
                  <c:v>53528.57</c:v>
                </c:pt>
                <c:pt idx="70">
                  <c:v>6811.5</c:v>
                </c:pt>
                <c:pt idx="71">
                  <c:v>18590.66</c:v>
                </c:pt>
                <c:pt idx="72">
                  <c:v>6710.63</c:v>
                </c:pt>
                <c:pt idx="73">
                  <c:v>4600.7299999999996</c:v>
                </c:pt>
                <c:pt idx="74">
                  <c:v>6838.18</c:v>
                </c:pt>
                <c:pt idx="75">
                  <c:v>4090.69</c:v>
                </c:pt>
                <c:pt idx="76">
                  <c:v>18803.22</c:v>
                </c:pt>
                <c:pt idx="77">
                  <c:v>3748.73</c:v>
                </c:pt>
                <c:pt idx="78">
                  <c:v>6476.26</c:v>
                </c:pt>
                <c:pt idx="79">
                  <c:v>13046.18</c:v>
                </c:pt>
                <c:pt idx="80">
                  <c:v>3316.31</c:v>
                </c:pt>
                <c:pt idx="81">
                  <c:v>6966.23</c:v>
                </c:pt>
                <c:pt idx="82">
                  <c:v>13369.97</c:v>
                </c:pt>
                <c:pt idx="83">
                  <c:v>4356.8999999999996</c:v>
                </c:pt>
                <c:pt idx="84">
                  <c:v>12996.56</c:v>
                </c:pt>
                <c:pt idx="85">
                  <c:v>5151.8500000000004</c:v>
                </c:pt>
                <c:pt idx="86">
                  <c:v>6542.79</c:v>
                </c:pt>
                <c:pt idx="87">
                  <c:v>5427.82</c:v>
                </c:pt>
                <c:pt idx="88">
                  <c:v>20832.400000000001</c:v>
                </c:pt>
                <c:pt idx="89">
                  <c:v>48577.43</c:v>
                </c:pt>
                <c:pt idx="90">
                  <c:v>11554.4</c:v>
                </c:pt>
                <c:pt idx="91">
                  <c:v>192677.98</c:v>
                </c:pt>
                <c:pt idx="92">
                  <c:v>7154.99</c:v>
                </c:pt>
                <c:pt idx="93">
                  <c:v>6601.62</c:v>
                </c:pt>
                <c:pt idx="94">
                  <c:v>29130.035</c:v>
                </c:pt>
                <c:pt idx="95">
                  <c:v>31450.560000000001</c:v>
                </c:pt>
                <c:pt idx="96">
                  <c:v>3716.46</c:v>
                </c:pt>
                <c:pt idx="97">
                  <c:v>4179.29</c:v>
                </c:pt>
                <c:pt idx="98">
                  <c:v>14164.81</c:v>
                </c:pt>
                <c:pt idx="99">
                  <c:v>14638.57</c:v>
                </c:pt>
                <c:pt idx="100">
                  <c:v>23562</c:v>
                </c:pt>
                <c:pt idx="101">
                  <c:v>6921.97</c:v>
                </c:pt>
                <c:pt idx="102">
                  <c:v>6059.97</c:v>
                </c:pt>
                <c:pt idx="103">
                  <c:v>60015</c:v>
                </c:pt>
                <c:pt idx="104">
                  <c:v>25288.97</c:v>
                </c:pt>
                <c:pt idx="105">
                  <c:v>5080.5</c:v>
                </c:pt>
                <c:pt idx="106">
                  <c:v>8681.9500000000007</c:v>
                </c:pt>
                <c:pt idx="107">
                  <c:v>3079.06</c:v>
                </c:pt>
                <c:pt idx="108">
                  <c:v>3531.9</c:v>
                </c:pt>
                <c:pt idx="109">
                  <c:v>9531.57</c:v>
                </c:pt>
                <c:pt idx="110">
                  <c:v>17097.54</c:v>
                </c:pt>
                <c:pt idx="111">
                  <c:v>3188.62</c:v>
                </c:pt>
                <c:pt idx="112">
                  <c:v>12526.06</c:v>
                </c:pt>
                <c:pt idx="113">
                  <c:v>7765.91</c:v>
                </c:pt>
                <c:pt idx="114">
                  <c:v>5416.39</c:v>
                </c:pt>
                <c:pt idx="115">
                  <c:v>4861.2</c:v>
                </c:pt>
                <c:pt idx="116">
                  <c:v>26915.86</c:v>
                </c:pt>
                <c:pt idx="117">
                  <c:v>3526.8</c:v>
                </c:pt>
                <c:pt idx="118">
                  <c:v>40159.35</c:v>
                </c:pt>
                <c:pt idx="119">
                  <c:v>7550.78</c:v>
                </c:pt>
                <c:pt idx="120">
                  <c:v>35893.550000000003</c:v>
                </c:pt>
                <c:pt idx="121">
                  <c:v>5259.14</c:v>
                </c:pt>
                <c:pt idx="122">
                  <c:v>22915.42</c:v>
                </c:pt>
                <c:pt idx="123">
                  <c:v>73311.41</c:v>
                </c:pt>
                <c:pt idx="124">
                  <c:v>5652.33</c:v>
                </c:pt>
                <c:pt idx="125">
                  <c:v>4954.08</c:v>
                </c:pt>
                <c:pt idx="126">
                  <c:v>23720.37</c:v>
                </c:pt>
                <c:pt idx="127">
                  <c:v>17952.510000000002</c:v>
                </c:pt>
                <c:pt idx="128">
                  <c:v>10565.56</c:v>
                </c:pt>
                <c:pt idx="129">
                  <c:v>3380.99</c:v>
                </c:pt>
                <c:pt idx="130">
                  <c:v>4886.09</c:v>
                </c:pt>
                <c:pt idx="131">
                  <c:v>10289.81</c:v>
                </c:pt>
                <c:pt idx="132">
                  <c:v>10450.56</c:v>
                </c:pt>
                <c:pt idx="133">
                  <c:v>4371.24</c:v>
                </c:pt>
                <c:pt idx="134">
                  <c:v>3734.06</c:v>
                </c:pt>
                <c:pt idx="135">
                  <c:v>17930.75</c:v>
                </c:pt>
                <c:pt idx="136">
                  <c:v>5084.1899999999996</c:v>
                </c:pt>
                <c:pt idx="137">
                  <c:v>18086.810000000001</c:v>
                </c:pt>
                <c:pt idx="138">
                  <c:v>10900.75</c:v>
                </c:pt>
                <c:pt idx="139">
                  <c:v>7784.17</c:v>
                </c:pt>
                <c:pt idx="140">
                  <c:v>3139.94</c:v>
                </c:pt>
                <c:pt idx="141">
                  <c:v>4331.82</c:v>
                </c:pt>
                <c:pt idx="142">
                  <c:v>3754.67</c:v>
                </c:pt>
                <c:pt idx="143">
                  <c:v>7966.43</c:v>
                </c:pt>
                <c:pt idx="144">
                  <c:v>11203.15</c:v>
                </c:pt>
                <c:pt idx="145">
                  <c:v>7009.13</c:v>
                </c:pt>
                <c:pt idx="146">
                  <c:v>25859.25</c:v>
                </c:pt>
                <c:pt idx="147">
                  <c:v>78670.97</c:v>
                </c:pt>
                <c:pt idx="148">
                  <c:v>5567.11</c:v>
                </c:pt>
                <c:pt idx="149">
                  <c:v>3835.73</c:v>
                </c:pt>
                <c:pt idx="150">
                  <c:v>5497.4</c:v>
                </c:pt>
                <c:pt idx="151">
                  <c:v>5802.66</c:v>
                </c:pt>
                <c:pt idx="152">
                  <c:v>10778.42</c:v>
                </c:pt>
                <c:pt idx="153">
                  <c:v>66316.320000000007</c:v>
                </c:pt>
                <c:pt idx="154">
                  <c:v>21976.74</c:v>
                </c:pt>
                <c:pt idx="155">
                  <c:v>27340.89</c:v>
                </c:pt>
                <c:pt idx="156">
                  <c:v>20489.349999999999</c:v>
                </c:pt>
                <c:pt idx="157">
                  <c:v>14785.53</c:v>
                </c:pt>
                <c:pt idx="158">
                  <c:v>10653.44</c:v>
                </c:pt>
                <c:pt idx="159">
                  <c:v>4512.29</c:v>
                </c:pt>
                <c:pt idx="160">
                  <c:v>10918.75</c:v>
                </c:pt>
                <c:pt idx="161">
                  <c:v>71859.820000000007</c:v>
                </c:pt>
                <c:pt idx="162">
                  <c:v>18298.09</c:v>
                </c:pt>
                <c:pt idx="163">
                  <c:v>16545.509999999998</c:v>
                </c:pt>
                <c:pt idx="164">
                  <c:v>13129.9</c:v>
                </c:pt>
                <c:pt idx="165">
                  <c:v>73532.62</c:v>
                </c:pt>
                <c:pt idx="166">
                  <c:v>4295.0200000000004</c:v>
                </c:pt>
                <c:pt idx="167">
                  <c:v>5706.51</c:v>
                </c:pt>
                <c:pt idx="168">
                  <c:v>18535.09</c:v>
                </c:pt>
                <c:pt idx="169">
                  <c:v>11064.74</c:v>
                </c:pt>
                <c:pt idx="170">
                  <c:v>5498.45</c:v>
                </c:pt>
                <c:pt idx="171">
                  <c:v>8439.77</c:v>
                </c:pt>
                <c:pt idx="172">
                  <c:v>11759.77</c:v>
                </c:pt>
                <c:pt idx="173">
                  <c:v>4456.7700000000004</c:v>
                </c:pt>
                <c:pt idx="174">
                  <c:v>7208.38</c:v>
                </c:pt>
                <c:pt idx="175">
                  <c:v>6864.85</c:v>
                </c:pt>
                <c:pt idx="176">
                  <c:v>5200.13</c:v>
                </c:pt>
                <c:pt idx="177">
                  <c:v>5020.4399999999996</c:v>
                </c:pt>
                <c:pt idx="178">
                  <c:v>3189.1</c:v>
                </c:pt>
                <c:pt idx="179">
                  <c:v>11896.52</c:v>
                </c:pt>
                <c:pt idx="180">
                  <c:v>31798.18</c:v>
                </c:pt>
                <c:pt idx="181">
                  <c:v>126335.27</c:v>
                </c:pt>
                <c:pt idx="182">
                  <c:v>289497.37</c:v>
                </c:pt>
                <c:pt idx="183">
                  <c:v>482953.59</c:v>
                </c:pt>
                <c:pt idx="184">
                  <c:v>87358.23</c:v>
                </c:pt>
                <c:pt idx="185">
                  <c:v>10630.76</c:v>
                </c:pt>
                <c:pt idx="186">
                  <c:v>3531.77</c:v>
                </c:pt>
                <c:pt idx="187">
                  <c:v>3185.45</c:v>
                </c:pt>
                <c:pt idx="188">
                  <c:v>69448.66</c:v>
                </c:pt>
                <c:pt idx="189">
                  <c:v>9885.0499999999993</c:v>
                </c:pt>
                <c:pt idx="190">
                  <c:v>3482.71</c:v>
                </c:pt>
                <c:pt idx="191">
                  <c:v>6646.41</c:v>
                </c:pt>
                <c:pt idx="192">
                  <c:v>3511.08</c:v>
                </c:pt>
                <c:pt idx="193">
                  <c:v>55854.68</c:v>
                </c:pt>
                <c:pt idx="194">
                  <c:v>3452.57</c:v>
                </c:pt>
                <c:pt idx="195">
                  <c:v>6902.14</c:v>
                </c:pt>
                <c:pt idx="196">
                  <c:v>58034.78</c:v>
                </c:pt>
                <c:pt idx="197">
                  <c:v>288265.26</c:v>
                </c:pt>
                <c:pt idx="198">
                  <c:v>133266.56</c:v>
                </c:pt>
                <c:pt idx="199">
                  <c:v>3973.5</c:v>
                </c:pt>
                <c:pt idx="200">
                  <c:v>14526.24</c:v>
                </c:pt>
                <c:pt idx="201">
                  <c:v>16065.25</c:v>
                </c:pt>
                <c:pt idx="202">
                  <c:v>203802.35</c:v>
                </c:pt>
                <c:pt idx="203">
                  <c:v>37219.22</c:v>
                </c:pt>
                <c:pt idx="204">
                  <c:v>57748.98</c:v>
                </c:pt>
                <c:pt idx="205">
                  <c:v>3809</c:v>
                </c:pt>
                <c:pt idx="206">
                  <c:v>17559.349999999999</c:v>
                </c:pt>
                <c:pt idx="207">
                  <c:v>8380.86</c:v>
                </c:pt>
                <c:pt idx="208">
                  <c:v>17762.77</c:v>
                </c:pt>
                <c:pt idx="209">
                  <c:v>5293.53</c:v>
                </c:pt>
                <c:pt idx="210">
                  <c:v>3789.45</c:v>
                </c:pt>
                <c:pt idx="211">
                  <c:v>24788.54</c:v>
                </c:pt>
                <c:pt idx="212">
                  <c:v>4885.75</c:v>
                </c:pt>
                <c:pt idx="213">
                  <c:v>52781.67</c:v>
                </c:pt>
                <c:pt idx="214">
                  <c:v>10338.4</c:v>
                </c:pt>
                <c:pt idx="215">
                  <c:v>13396.15</c:v>
                </c:pt>
                <c:pt idx="216">
                  <c:v>15739.16</c:v>
                </c:pt>
                <c:pt idx="217">
                  <c:v>4595.7</c:v>
                </c:pt>
                <c:pt idx="218">
                  <c:v>16150.13</c:v>
                </c:pt>
                <c:pt idx="219">
                  <c:v>178017.48</c:v>
                </c:pt>
                <c:pt idx="220">
                  <c:v>5591.02</c:v>
                </c:pt>
                <c:pt idx="221">
                  <c:v>20779.52</c:v>
                </c:pt>
                <c:pt idx="222">
                  <c:v>97379.96</c:v>
                </c:pt>
                <c:pt idx="223">
                  <c:v>8646.5400000000009</c:v>
                </c:pt>
                <c:pt idx="224">
                  <c:v>14845.05</c:v>
                </c:pt>
                <c:pt idx="225">
                  <c:v>248320.35</c:v>
                </c:pt>
                <c:pt idx="226">
                  <c:v>48621.37</c:v>
                </c:pt>
                <c:pt idx="227">
                  <c:v>7943.03</c:v>
                </c:pt>
                <c:pt idx="228">
                  <c:v>7812.73</c:v>
                </c:pt>
                <c:pt idx="229">
                  <c:v>5351.4750000000004</c:v>
                </c:pt>
                <c:pt idx="230">
                  <c:v>320985.27</c:v>
                </c:pt>
                <c:pt idx="231">
                  <c:v>3192.67</c:v>
                </c:pt>
                <c:pt idx="232">
                  <c:v>3619.04</c:v>
                </c:pt>
                <c:pt idx="233">
                  <c:v>8124.6</c:v>
                </c:pt>
                <c:pt idx="234">
                  <c:v>7230.76</c:v>
                </c:pt>
                <c:pt idx="235">
                  <c:v>4995.05</c:v>
                </c:pt>
                <c:pt idx="236">
                  <c:v>6019.89</c:v>
                </c:pt>
                <c:pt idx="237">
                  <c:v>4074.37</c:v>
                </c:pt>
                <c:pt idx="238">
                  <c:v>3597.6</c:v>
                </c:pt>
                <c:pt idx="239">
                  <c:v>3775.5</c:v>
                </c:pt>
                <c:pt idx="240">
                  <c:v>8539.8799999999992</c:v>
                </c:pt>
                <c:pt idx="241">
                  <c:v>4278.3100000000004</c:v>
                </c:pt>
                <c:pt idx="242">
                  <c:v>4726.91</c:v>
                </c:pt>
                <c:pt idx="243">
                  <c:v>4498.09</c:v>
                </c:pt>
                <c:pt idx="244">
                  <c:v>23094.39</c:v>
                </c:pt>
                <c:pt idx="245">
                  <c:v>4931.55</c:v>
                </c:pt>
                <c:pt idx="246">
                  <c:v>3577.98</c:v>
                </c:pt>
                <c:pt idx="247">
                  <c:v>12382.64</c:v>
                </c:pt>
                <c:pt idx="248">
                  <c:v>6209.11</c:v>
                </c:pt>
                <c:pt idx="249">
                  <c:v>13104</c:v>
                </c:pt>
                <c:pt idx="250">
                  <c:v>73870.259999999995</c:v>
                </c:pt>
                <c:pt idx="251">
                  <c:v>13178.43</c:v>
                </c:pt>
                <c:pt idx="252">
                  <c:v>14775.08</c:v>
                </c:pt>
                <c:pt idx="253">
                  <c:v>6324.62</c:v>
                </c:pt>
                <c:pt idx="254">
                  <c:v>5145.3599999999997</c:v>
                </c:pt>
                <c:pt idx="255">
                  <c:v>9306.5400000000009</c:v>
                </c:pt>
                <c:pt idx="256">
                  <c:v>6950.23</c:v>
                </c:pt>
                <c:pt idx="257">
                  <c:v>26409.759999999998</c:v>
                </c:pt>
                <c:pt idx="258">
                  <c:v>3765.74</c:v>
                </c:pt>
                <c:pt idx="259">
                  <c:v>8065.7</c:v>
                </c:pt>
                <c:pt idx="260">
                  <c:v>3125.83</c:v>
                </c:pt>
                <c:pt idx="261">
                  <c:v>18534.150000000001</c:v>
                </c:pt>
                <c:pt idx="262">
                  <c:v>5207.7700000000004</c:v>
                </c:pt>
                <c:pt idx="263">
                  <c:v>4325.3900000000003</c:v>
                </c:pt>
                <c:pt idx="264">
                  <c:v>199253.77</c:v>
                </c:pt>
                <c:pt idx="265">
                  <c:v>3927.26</c:v>
                </c:pt>
                <c:pt idx="266">
                  <c:v>13492.55</c:v>
                </c:pt>
                <c:pt idx="267">
                  <c:v>3761.86</c:v>
                </c:pt>
                <c:pt idx="268">
                  <c:v>24626.1</c:v>
                </c:pt>
                <c:pt idx="269">
                  <c:v>3017.07</c:v>
                </c:pt>
                <c:pt idx="270">
                  <c:v>28932.43</c:v>
                </c:pt>
                <c:pt idx="271">
                  <c:v>12942.25</c:v>
                </c:pt>
                <c:pt idx="272">
                  <c:v>3510.93</c:v>
                </c:pt>
                <c:pt idx="273">
                  <c:v>6654.81</c:v>
                </c:pt>
                <c:pt idx="274">
                  <c:v>3029.57</c:v>
                </c:pt>
                <c:pt idx="275">
                  <c:v>180860.74</c:v>
                </c:pt>
                <c:pt idx="276">
                  <c:v>5502.94</c:v>
                </c:pt>
                <c:pt idx="277">
                  <c:v>25880.98</c:v>
                </c:pt>
                <c:pt idx="278">
                  <c:v>4198.33</c:v>
                </c:pt>
                <c:pt idx="279">
                  <c:v>36878.85</c:v>
                </c:pt>
                <c:pt idx="280">
                  <c:v>4269.78</c:v>
                </c:pt>
                <c:pt idx="281">
                  <c:v>3826.83</c:v>
                </c:pt>
                <c:pt idx="282">
                  <c:v>9727.0949999999993</c:v>
                </c:pt>
                <c:pt idx="283">
                  <c:v>3164.73</c:v>
                </c:pt>
                <c:pt idx="284">
                  <c:v>88142.35</c:v>
                </c:pt>
                <c:pt idx="285">
                  <c:v>26928.37</c:v>
                </c:pt>
                <c:pt idx="286">
                  <c:v>8587.0400000000009</c:v>
                </c:pt>
                <c:pt idx="287">
                  <c:v>4030.35</c:v>
                </c:pt>
                <c:pt idx="288">
                  <c:v>3187.51</c:v>
                </c:pt>
                <c:pt idx="289">
                  <c:v>20750.78</c:v>
                </c:pt>
                <c:pt idx="290">
                  <c:v>4406.8</c:v>
                </c:pt>
                <c:pt idx="291">
                  <c:v>39813.839999999997</c:v>
                </c:pt>
                <c:pt idx="292">
                  <c:v>263493.81</c:v>
                </c:pt>
                <c:pt idx="293">
                  <c:v>3376.2</c:v>
                </c:pt>
                <c:pt idx="294">
                  <c:v>13401.76</c:v>
                </c:pt>
                <c:pt idx="295">
                  <c:v>3974.83</c:v>
                </c:pt>
                <c:pt idx="296">
                  <c:v>9457.0400000000009</c:v>
                </c:pt>
                <c:pt idx="297">
                  <c:v>11438.78</c:v>
                </c:pt>
                <c:pt idx="298">
                  <c:v>5300</c:v>
                </c:pt>
                <c:pt idx="299">
                  <c:v>5840.29</c:v>
                </c:pt>
                <c:pt idx="300">
                  <c:v>4291.43</c:v>
                </c:pt>
                <c:pt idx="301">
                  <c:v>68590.33</c:v>
                </c:pt>
                <c:pt idx="302">
                  <c:v>16108.15</c:v>
                </c:pt>
                <c:pt idx="303">
                  <c:v>16728.78</c:v>
                </c:pt>
                <c:pt idx="304">
                  <c:v>30030.01</c:v>
                </c:pt>
                <c:pt idx="305">
                  <c:v>3847.19</c:v>
                </c:pt>
                <c:pt idx="306">
                  <c:v>15226.72</c:v>
                </c:pt>
                <c:pt idx="307">
                  <c:v>6379.12</c:v>
                </c:pt>
                <c:pt idx="308">
                  <c:v>14456.9</c:v>
                </c:pt>
                <c:pt idx="309">
                  <c:v>13021.369999999999</c:v>
                </c:pt>
                <c:pt idx="310">
                  <c:v>3017.07</c:v>
                </c:pt>
                <c:pt idx="311">
                  <c:v>3769.26</c:v>
                </c:pt>
                <c:pt idx="312">
                  <c:v>3148.36</c:v>
                </c:pt>
                <c:pt idx="313">
                  <c:v>17712</c:v>
                </c:pt>
                <c:pt idx="314">
                  <c:v>7439.01</c:v>
                </c:pt>
                <c:pt idx="315">
                  <c:v>4093.02</c:v>
                </c:pt>
                <c:pt idx="316">
                  <c:v>73015.490000000005</c:v>
                </c:pt>
                <c:pt idx="317">
                  <c:v>5067.2299999999996</c:v>
                </c:pt>
                <c:pt idx="318">
                  <c:v>58108.480000000003</c:v>
                </c:pt>
                <c:pt idx="319">
                  <c:v>28059.24</c:v>
                </c:pt>
                <c:pt idx="320">
                  <c:v>4658.2</c:v>
                </c:pt>
                <c:pt idx="321">
                  <c:v>15201.61</c:v>
                </c:pt>
                <c:pt idx="322">
                  <c:v>41415.33</c:v>
                </c:pt>
                <c:pt idx="323">
                  <c:v>3026.26</c:v>
                </c:pt>
                <c:pt idx="324">
                  <c:v>135390.53</c:v>
                </c:pt>
                <c:pt idx="325">
                  <c:v>16044.51</c:v>
                </c:pt>
                <c:pt idx="326">
                  <c:v>7453.05</c:v>
                </c:pt>
                <c:pt idx="327">
                  <c:v>27404.15</c:v>
                </c:pt>
                <c:pt idx="328">
                  <c:v>4168.29</c:v>
                </c:pt>
                <c:pt idx="329">
                  <c:v>239981.5</c:v>
                </c:pt>
                <c:pt idx="330">
                  <c:v>34620.19</c:v>
                </c:pt>
                <c:pt idx="331">
                  <c:v>3024.32</c:v>
                </c:pt>
                <c:pt idx="332">
                  <c:v>3674.6</c:v>
                </c:pt>
                <c:pt idx="333">
                  <c:v>25383.03</c:v>
                </c:pt>
                <c:pt idx="334">
                  <c:v>14334.81</c:v>
                </c:pt>
                <c:pt idx="335">
                  <c:v>5996.4</c:v>
                </c:pt>
                <c:pt idx="336">
                  <c:v>36615</c:v>
                </c:pt>
                <c:pt idx="337">
                  <c:v>10508.48</c:v>
                </c:pt>
                <c:pt idx="338">
                  <c:v>4149.67</c:v>
                </c:pt>
                <c:pt idx="339">
                  <c:v>9097.33</c:v>
                </c:pt>
                <c:pt idx="340">
                  <c:v>11564.22</c:v>
                </c:pt>
                <c:pt idx="341">
                  <c:v>45855.5</c:v>
                </c:pt>
                <c:pt idx="342">
                  <c:v>47483.97</c:v>
                </c:pt>
                <c:pt idx="343">
                  <c:v>20037.849999999999</c:v>
                </c:pt>
                <c:pt idx="344">
                  <c:v>4307.29</c:v>
                </c:pt>
                <c:pt idx="345">
                  <c:v>4830.4399999999996</c:v>
                </c:pt>
                <c:pt idx="346">
                  <c:v>27905.66</c:v>
                </c:pt>
                <c:pt idx="347">
                  <c:v>102016.01</c:v>
                </c:pt>
                <c:pt idx="348">
                  <c:v>3336.05</c:v>
                </c:pt>
                <c:pt idx="349">
                  <c:v>11353.13</c:v>
                </c:pt>
                <c:pt idx="350">
                  <c:v>3031.5</c:v>
                </c:pt>
                <c:pt idx="351">
                  <c:v>6176.23</c:v>
                </c:pt>
                <c:pt idx="352">
                  <c:v>30202.12</c:v>
                </c:pt>
                <c:pt idx="353">
                  <c:v>28270.22</c:v>
                </c:pt>
                <c:pt idx="354">
                  <c:v>3274.9</c:v>
                </c:pt>
                <c:pt idx="355">
                  <c:v>6591.31</c:v>
                </c:pt>
                <c:pt idx="356">
                  <c:v>14330.19</c:v>
                </c:pt>
                <c:pt idx="357">
                  <c:v>4358.4799999999996</c:v>
                </c:pt>
                <c:pt idx="358">
                  <c:v>12655.17</c:v>
                </c:pt>
                <c:pt idx="359">
                  <c:v>23495.54</c:v>
                </c:pt>
                <c:pt idx="360">
                  <c:v>4493.2</c:v>
                </c:pt>
                <c:pt idx="361">
                  <c:v>3711.8</c:v>
                </c:pt>
                <c:pt idx="362">
                  <c:v>4493.5200000000004</c:v>
                </c:pt>
                <c:pt idx="363">
                  <c:v>4194.3100000000004</c:v>
                </c:pt>
                <c:pt idx="364">
                  <c:v>5863.1</c:v>
                </c:pt>
                <c:pt idx="365">
                  <c:v>19748.79</c:v>
                </c:pt>
                <c:pt idx="366">
                  <c:v>5896.54</c:v>
                </c:pt>
                <c:pt idx="367">
                  <c:v>7251.91</c:v>
                </c:pt>
                <c:pt idx="368">
                  <c:v>11966.83</c:v>
                </c:pt>
                <c:pt idx="369">
                  <c:v>7702.01</c:v>
                </c:pt>
                <c:pt idx="370">
                  <c:v>3470.6</c:v>
                </c:pt>
                <c:pt idx="371">
                  <c:v>583436.72</c:v>
                </c:pt>
                <c:pt idx="372">
                  <c:v>11737.24</c:v>
                </c:pt>
                <c:pt idx="373">
                  <c:v>16655.580000000002</c:v>
                </c:pt>
                <c:pt idx="374">
                  <c:v>12033.99</c:v>
                </c:pt>
                <c:pt idx="375">
                  <c:v>3331.08</c:v>
                </c:pt>
                <c:pt idx="376">
                  <c:v>3460.91</c:v>
                </c:pt>
                <c:pt idx="377">
                  <c:v>27382.240000000002</c:v>
                </c:pt>
                <c:pt idx="378">
                  <c:v>4057.34</c:v>
                </c:pt>
                <c:pt idx="379">
                  <c:v>6795.06</c:v>
                </c:pt>
                <c:pt idx="380">
                  <c:v>4735.67</c:v>
                </c:pt>
                <c:pt idx="381">
                  <c:v>11182.45</c:v>
                </c:pt>
                <c:pt idx="382">
                  <c:v>67465</c:v>
                </c:pt>
                <c:pt idx="383">
                  <c:v>8247.08</c:v>
                </c:pt>
                <c:pt idx="384">
                  <c:v>3901.07</c:v>
                </c:pt>
                <c:pt idx="385">
                  <c:v>3528.07</c:v>
                </c:pt>
                <c:pt idx="386">
                  <c:v>7815.74</c:v>
                </c:pt>
                <c:pt idx="387">
                  <c:v>3764.1</c:v>
                </c:pt>
                <c:pt idx="388">
                  <c:v>3582</c:v>
                </c:pt>
                <c:pt idx="389">
                  <c:v>4558.0600000000004</c:v>
                </c:pt>
                <c:pt idx="390">
                  <c:v>58987.08</c:v>
                </c:pt>
                <c:pt idx="391">
                  <c:v>12995.31</c:v>
                </c:pt>
                <c:pt idx="392">
                  <c:v>3804.58</c:v>
                </c:pt>
                <c:pt idx="393">
                  <c:v>29327.64</c:v>
                </c:pt>
                <c:pt idx="394">
                  <c:v>44239.040000000001</c:v>
                </c:pt>
                <c:pt idx="395">
                  <c:v>4022.02</c:v>
                </c:pt>
                <c:pt idx="396">
                  <c:v>15512.35</c:v>
                </c:pt>
                <c:pt idx="397">
                  <c:v>9569.14</c:v>
                </c:pt>
                <c:pt idx="398">
                  <c:v>5224.1099999999997</c:v>
                </c:pt>
                <c:pt idx="399">
                  <c:v>9317.76</c:v>
                </c:pt>
                <c:pt idx="400">
                  <c:v>3329.58</c:v>
                </c:pt>
                <c:pt idx="401">
                  <c:v>4856.71</c:v>
                </c:pt>
                <c:pt idx="402">
                  <c:v>8458.24</c:v>
                </c:pt>
                <c:pt idx="403">
                  <c:v>4009.63</c:v>
                </c:pt>
                <c:pt idx="404">
                  <c:v>10842.62</c:v>
                </c:pt>
                <c:pt idx="405">
                  <c:v>4487.3100000000004</c:v>
                </c:pt>
                <c:pt idx="406">
                  <c:v>5072.67</c:v>
                </c:pt>
                <c:pt idx="407">
                  <c:v>3115.98</c:v>
                </c:pt>
                <c:pt idx="408">
                  <c:v>5402.95</c:v>
                </c:pt>
                <c:pt idx="409">
                  <c:v>232763.33</c:v>
                </c:pt>
                <c:pt idx="410">
                  <c:v>4328.47</c:v>
                </c:pt>
                <c:pt idx="411">
                  <c:v>35729.040000000001</c:v>
                </c:pt>
                <c:pt idx="412">
                  <c:v>13743.95</c:v>
                </c:pt>
                <c:pt idx="413">
                  <c:v>6469.51</c:v>
                </c:pt>
                <c:pt idx="414">
                  <c:v>10755.13</c:v>
                </c:pt>
                <c:pt idx="415">
                  <c:v>134241.35999999999</c:v>
                </c:pt>
                <c:pt idx="416">
                  <c:v>35824.26</c:v>
                </c:pt>
                <c:pt idx="417">
                  <c:v>10074.36</c:v>
                </c:pt>
                <c:pt idx="418">
                  <c:v>18159.849999999999</c:v>
                </c:pt>
                <c:pt idx="419">
                  <c:v>11202.53</c:v>
                </c:pt>
                <c:pt idx="420">
                  <c:v>5865.04</c:v>
                </c:pt>
                <c:pt idx="421">
                  <c:v>3777.26</c:v>
                </c:pt>
                <c:pt idx="422">
                  <c:v>15248.94</c:v>
                </c:pt>
                <c:pt idx="423">
                  <c:v>3377.57</c:v>
                </c:pt>
                <c:pt idx="424">
                  <c:v>6942.31</c:v>
                </c:pt>
                <c:pt idx="425">
                  <c:v>4721.49</c:v>
                </c:pt>
                <c:pt idx="426">
                  <c:v>11882.55</c:v>
                </c:pt>
                <c:pt idx="427">
                  <c:v>6086.37</c:v>
                </c:pt>
                <c:pt idx="428">
                  <c:v>11950</c:v>
                </c:pt>
                <c:pt idx="429">
                  <c:v>17941.47</c:v>
                </c:pt>
                <c:pt idx="430">
                  <c:v>17963.55</c:v>
                </c:pt>
                <c:pt idx="431">
                  <c:v>563709.84</c:v>
                </c:pt>
                <c:pt idx="432">
                  <c:v>16589.240000000002</c:v>
                </c:pt>
                <c:pt idx="433">
                  <c:v>6153.54</c:v>
                </c:pt>
                <c:pt idx="434">
                  <c:v>4401.66</c:v>
                </c:pt>
                <c:pt idx="435">
                  <c:v>117071.87</c:v>
                </c:pt>
                <c:pt idx="436">
                  <c:v>10442.09</c:v>
                </c:pt>
                <c:pt idx="437">
                  <c:v>23369.24</c:v>
                </c:pt>
                <c:pt idx="438">
                  <c:v>73376.14</c:v>
                </c:pt>
                <c:pt idx="439">
                  <c:v>3677.34</c:v>
                </c:pt>
                <c:pt idx="440">
                  <c:v>56244.26</c:v>
                </c:pt>
                <c:pt idx="441">
                  <c:v>3975.44</c:v>
                </c:pt>
                <c:pt idx="442">
                  <c:v>3209.89</c:v>
                </c:pt>
                <c:pt idx="443">
                  <c:v>17246.580000000002</c:v>
                </c:pt>
                <c:pt idx="444">
                  <c:v>8440.65</c:v>
                </c:pt>
                <c:pt idx="445">
                  <c:v>3374.38</c:v>
                </c:pt>
                <c:pt idx="446">
                  <c:v>12507.91</c:v>
                </c:pt>
                <c:pt idx="447">
                  <c:v>4156.58</c:v>
                </c:pt>
                <c:pt idx="448">
                  <c:v>5495.76</c:v>
                </c:pt>
                <c:pt idx="449">
                  <c:v>73886</c:v>
                </c:pt>
                <c:pt idx="450">
                  <c:v>12599.37</c:v>
                </c:pt>
                <c:pt idx="451">
                  <c:v>10589.27</c:v>
                </c:pt>
                <c:pt idx="452">
                  <c:v>3722.6</c:v>
                </c:pt>
                <c:pt idx="453">
                  <c:v>3910.17</c:v>
                </c:pt>
                <c:pt idx="454">
                  <c:v>8153.33</c:v>
                </c:pt>
                <c:pt idx="455">
                  <c:v>5139.43</c:v>
                </c:pt>
                <c:pt idx="456">
                  <c:v>9463.27</c:v>
                </c:pt>
                <c:pt idx="457">
                  <c:v>30919.51</c:v>
                </c:pt>
                <c:pt idx="458">
                  <c:v>5012.59</c:v>
                </c:pt>
                <c:pt idx="459">
                  <c:v>4293.42</c:v>
                </c:pt>
                <c:pt idx="460">
                  <c:v>113692.87</c:v>
                </c:pt>
                <c:pt idx="461">
                  <c:v>9528.82</c:v>
                </c:pt>
                <c:pt idx="462">
                  <c:v>27797.69</c:v>
                </c:pt>
                <c:pt idx="463">
                  <c:v>46725.05</c:v>
                </c:pt>
                <c:pt idx="464">
                  <c:v>35349.58</c:v>
                </c:pt>
                <c:pt idx="465">
                  <c:v>3041.93</c:v>
                </c:pt>
                <c:pt idx="466">
                  <c:v>8023.74</c:v>
                </c:pt>
                <c:pt idx="467">
                  <c:v>11498.3</c:v>
                </c:pt>
                <c:pt idx="468">
                  <c:v>122184.17</c:v>
                </c:pt>
                <c:pt idx="469">
                  <c:v>3760.61</c:v>
                </c:pt>
                <c:pt idx="470">
                  <c:v>6531.58</c:v>
                </c:pt>
                <c:pt idx="471">
                  <c:v>4279.07</c:v>
                </c:pt>
                <c:pt idx="472">
                  <c:v>4819.63</c:v>
                </c:pt>
                <c:pt idx="473">
                  <c:v>33047.33</c:v>
                </c:pt>
                <c:pt idx="474">
                  <c:v>18453.439999999999</c:v>
                </c:pt>
                <c:pt idx="475">
                  <c:v>3824.69</c:v>
                </c:pt>
                <c:pt idx="476">
                  <c:v>5109.25</c:v>
                </c:pt>
                <c:pt idx="477">
                  <c:v>13843.64</c:v>
                </c:pt>
                <c:pt idx="478">
                  <c:v>4103.05</c:v>
                </c:pt>
                <c:pt idx="479">
                  <c:v>6520.67</c:v>
                </c:pt>
                <c:pt idx="480">
                  <c:v>5145.88</c:v>
                </c:pt>
                <c:pt idx="481">
                  <c:v>18254.060000000001</c:v>
                </c:pt>
                <c:pt idx="482">
                  <c:v>131840.57</c:v>
                </c:pt>
                <c:pt idx="483">
                  <c:v>8428.58</c:v>
                </c:pt>
                <c:pt idx="484">
                  <c:v>71028.13</c:v>
                </c:pt>
                <c:pt idx="485">
                  <c:v>54817.89</c:v>
                </c:pt>
                <c:pt idx="486">
                  <c:v>4066.42</c:v>
                </c:pt>
                <c:pt idx="487">
                  <c:v>4921.45</c:v>
                </c:pt>
              </c:numCache>
            </c:numRef>
          </c:xVal>
          <c:yVal>
            <c:numRef>
              <c:f>Charts!$Q$10:$Q$497</c:f>
              <c:numCache>
                <c:formatCode>General</c:formatCode>
                <c:ptCount val="488"/>
                <c:pt idx="0">
                  <c:v>645.77</c:v>
                </c:pt>
                <c:pt idx="1">
                  <c:v>2779.4</c:v>
                </c:pt>
                <c:pt idx="2">
                  <c:v>881.49</c:v>
                </c:pt>
                <c:pt idx="3">
                  <c:v>3494.24</c:v>
                </c:pt>
                <c:pt idx="4">
                  <c:v>9938.3700000000008</c:v>
                </c:pt>
                <c:pt idx="5">
                  <c:v>2688.85</c:v>
                </c:pt>
                <c:pt idx="6">
                  <c:v>4844.46</c:v>
                </c:pt>
                <c:pt idx="7">
                  <c:v>1782.29</c:v>
                </c:pt>
                <c:pt idx="8">
                  <c:v>3325.02</c:v>
                </c:pt>
                <c:pt idx="9">
                  <c:v>1855</c:v>
                </c:pt>
                <c:pt idx="10">
                  <c:v>4287.12</c:v>
                </c:pt>
                <c:pt idx="11">
                  <c:v>361.68</c:v>
                </c:pt>
                <c:pt idx="12">
                  <c:v>1442.08</c:v>
                </c:pt>
                <c:pt idx="13">
                  <c:v>572.16</c:v>
                </c:pt>
                <c:pt idx="14">
                  <c:v>587.04999999999995</c:v>
                </c:pt>
                <c:pt idx="15">
                  <c:v>711.99</c:v>
                </c:pt>
                <c:pt idx="16">
                  <c:v>840.02</c:v>
                </c:pt>
                <c:pt idx="17">
                  <c:v>1422.52</c:v>
                </c:pt>
                <c:pt idx="18">
                  <c:v>4243.83</c:v>
                </c:pt>
                <c:pt idx="19">
                  <c:v>1479.91</c:v>
                </c:pt>
                <c:pt idx="20">
                  <c:v>1553.46</c:v>
                </c:pt>
                <c:pt idx="21">
                  <c:v>1137.17</c:v>
                </c:pt>
                <c:pt idx="22">
                  <c:v>6170.71</c:v>
                </c:pt>
                <c:pt idx="23">
                  <c:v>4549.26</c:v>
                </c:pt>
                <c:pt idx="24">
                  <c:v>1314.38</c:v>
                </c:pt>
                <c:pt idx="25">
                  <c:v>1896.14</c:v>
                </c:pt>
                <c:pt idx="26">
                  <c:v>2705.75</c:v>
                </c:pt>
                <c:pt idx="27">
                  <c:v>640.38</c:v>
                </c:pt>
                <c:pt idx="28">
                  <c:v>7113.16</c:v>
                </c:pt>
                <c:pt idx="29">
                  <c:v>729.22</c:v>
                </c:pt>
                <c:pt idx="30">
                  <c:v>4260.5200000000004</c:v>
                </c:pt>
                <c:pt idx="31">
                  <c:v>528.54</c:v>
                </c:pt>
                <c:pt idx="32">
                  <c:v>803.68</c:v>
                </c:pt>
                <c:pt idx="33">
                  <c:v>464.17</c:v>
                </c:pt>
                <c:pt idx="34">
                  <c:v>4336.1099999999997</c:v>
                </c:pt>
                <c:pt idx="35">
                  <c:v>706.43</c:v>
                </c:pt>
                <c:pt idx="36">
                  <c:v>4094.82</c:v>
                </c:pt>
                <c:pt idx="37">
                  <c:v>11721.55</c:v>
                </c:pt>
                <c:pt idx="38">
                  <c:v>6369.34</c:v>
                </c:pt>
                <c:pt idx="39">
                  <c:v>1137.17</c:v>
                </c:pt>
                <c:pt idx="40">
                  <c:v>1145.1300000000001</c:v>
                </c:pt>
                <c:pt idx="41">
                  <c:v>3540.63</c:v>
                </c:pt>
                <c:pt idx="42">
                  <c:v>7665.4</c:v>
                </c:pt>
                <c:pt idx="43">
                  <c:v>317.85000000000002</c:v>
                </c:pt>
                <c:pt idx="44">
                  <c:v>1106.31</c:v>
                </c:pt>
                <c:pt idx="45">
                  <c:v>11303.24</c:v>
                </c:pt>
                <c:pt idx="46">
                  <c:v>9334.84</c:v>
                </c:pt>
                <c:pt idx="47">
                  <c:v>1278.74</c:v>
                </c:pt>
                <c:pt idx="48">
                  <c:v>674</c:v>
                </c:pt>
                <c:pt idx="49">
                  <c:v>479.7</c:v>
                </c:pt>
                <c:pt idx="50">
                  <c:v>731.51</c:v>
                </c:pt>
                <c:pt idx="51">
                  <c:v>1338.63</c:v>
                </c:pt>
                <c:pt idx="52">
                  <c:v>2512.8200000000002</c:v>
                </c:pt>
                <c:pt idx="53">
                  <c:v>1390.55</c:v>
                </c:pt>
                <c:pt idx="54">
                  <c:v>6626.35</c:v>
                </c:pt>
                <c:pt idx="55">
                  <c:v>60616.36</c:v>
                </c:pt>
                <c:pt idx="56">
                  <c:v>20318.599999999999</c:v>
                </c:pt>
                <c:pt idx="57">
                  <c:v>1137.17</c:v>
                </c:pt>
                <c:pt idx="58">
                  <c:v>1057.9000000000001</c:v>
                </c:pt>
                <c:pt idx="59">
                  <c:v>1389.32</c:v>
                </c:pt>
                <c:pt idx="60">
                  <c:v>704.59</c:v>
                </c:pt>
                <c:pt idx="61">
                  <c:v>981.3</c:v>
                </c:pt>
                <c:pt idx="62">
                  <c:v>1137.17</c:v>
                </c:pt>
                <c:pt idx="63">
                  <c:v>619.92999999999995</c:v>
                </c:pt>
                <c:pt idx="64">
                  <c:v>1137.17</c:v>
                </c:pt>
                <c:pt idx="65">
                  <c:v>3071.92</c:v>
                </c:pt>
                <c:pt idx="66">
                  <c:v>423.91</c:v>
                </c:pt>
                <c:pt idx="67">
                  <c:v>2567.48</c:v>
                </c:pt>
                <c:pt idx="68">
                  <c:v>3259.6</c:v>
                </c:pt>
                <c:pt idx="69">
                  <c:v>2149.36</c:v>
                </c:pt>
                <c:pt idx="70">
                  <c:v>392.1</c:v>
                </c:pt>
                <c:pt idx="71">
                  <c:v>10774.64</c:v>
                </c:pt>
                <c:pt idx="72">
                  <c:v>987.64</c:v>
                </c:pt>
                <c:pt idx="73">
                  <c:v>141.61000000000001</c:v>
                </c:pt>
                <c:pt idx="74">
                  <c:v>611.59</c:v>
                </c:pt>
                <c:pt idx="75">
                  <c:v>74.819999999999993</c:v>
                </c:pt>
                <c:pt idx="76">
                  <c:v>970.3</c:v>
                </c:pt>
                <c:pt idx="77">
                  <c:v>273.99</c:v>
                </c:pt>
                <c:pt idx="78">
                  <c:v>1574.15</c:v>
                </c:pt>
                <c:pt idx="79">
                  <c:v>6026.55</c:v>
                </c:pt>
                <c:pt idx="80">
                  <c:v>47.24</c:v>
                </c:pt>
                <c:pt idx="81">
                  <c:v>509.93</c:v>
                </c:pt>
                <c:pt idx="82">
                  <c:v>2069.39</c:v>
                </c:pt>
                <c:pt idx="83">
                  <c:v>290.88</c:v>
                </c:pt>
                <c:pt idx="84">
                  <c:v>1706</c:v>
                </c:pt>
                <c:pt idx="85">
                  <c:v>1516.08</c:v>
                </c:pt>
                <c:pt idx="86">
                  <c:v>2330.1</c:v>
                </c:pt>
                <c:pt idx="87">
                  <c:v>8587.17</c:v>
                </c:pt>
                <c:pt idx="88">
                  <c:v>1404.33</c:v>
                </c:pt>
                <c:pt idx="89">
                  <c:v>3913.82</c:v>
                </c:pt>
                <c:pt idx="90">
                  <c:v>865.36</c:v>
                </c:pt>
                <c:pt idx="91">
                  <c:v>21643.279999999999</c:v>
                </c:pt>
                <c:pt idx="92">
                  <c:v>615.04</c:v>
                </c:pt>
                <c:pt idx="93">
                  <c:v>965.3</c:v>
                </c:pt>
                <c:pt idx="94">
                  <c:v>1137.17</c:v>
                </c:pt>
                <c:pt idx="95">
                  <c:v>1639.55</c:v>
                </c:pt>
                <c:pt idx="96">
                  <c:v>4387.8500000000004</c:v>
                </c:pt>
                <c:pt idx="97">
                  <c:v>1356.07</c:v>
                </c:pt>
                <c:pt idx="98">
                  <c:v>441.13</c:v>
                </c:pt>
                <c:pt idx="99">
                  <c:v>938.19</c:v>
                </c:pt>
                <c:pt idx="100">
                  <c:v>1354.67</c:v>
                </c:pt>
                <c:pt idx="101">
                  <c:v>983.3</c:v>
                </c:pt>
                <c:pt idx="102">
                  <c:v>598.58000000000004</c:v>
                </c:pt>
                <c:pt idx="103">
                  <c:v>1966.44</c:v>
                </c:pt>
                <c:pt idx="104">
                  <c:v>2090.54</c:v>
                </c:pt>
                <c:pt idx="105">
                  <c:v>610.78</c:v>
                </c:pt>
                <c:pt idx="106">
                  <c:v>1783.73</c:v>
                </c:pt>
                <c:pt idx="107">
                  <c:v>1644.92</c:v>
                </c:pt>
                <c:pt idx="108">
                  <c:v>371.14</c:v>
                </c:pt>
                <c:pt idx="109">
                  <c:v>162.16999999999999</c:v>
                </c:pt>
                <c:pt idx="110">
                  <c:v>2631.6</c:v>
                </c:pt>
                <c:pt idx="111">
                  <c:v>221.51</c:v>
                </c:pt>
                <c:pt idx="112">
                  <c:v>1942.12</c:v>
                </c:pt>
                <c:pt idx="113">
                  <c:v>740.77</c:v>
                </c:pt>
                <c:pt idx="114">
                  <c:v>459.82</c:v>
                </c:pt>
                <c:pt idx="115">
                  <c:v>534.22</c:v>
                </c:pt>
                <c:pt idx="116">
                  <c:v>1037.8800000000001</c:v>
                </c:pt>
                <c:pt idx="117">
                  <c:v>677.8</c:v>
                </c:pt>
                <c:pt idx="118">
                  <c:v>1693.72</c:v>
                </c:pt>
                <c:pt idx="119">
                  <c:v>262.7</c:v>
                </c:pt>
                <c:pt idx="120">
                  <c:v>3834.1</c:v>
                </c:pt>
                <c:pt idx="121">
                  <c:v>339.89</c:v>
                </c:pt>
                <c:pt idx="122">
                  <c:v>2069.4499999999998</c:v>
                </c:pt>
                <c:pt idx="123">
                  <c:v>2269.0100000000002</c:v>
                </c:pt>
                <c:pt idx="124">
                  <c:v>3557.94</c:v>
                </c:pt>
                <c:pt idx="125">
                  <c:v>415.42</c:v>
                </c:pt>
                <c:pt idx="126">
                  <c:v>756.64</c:v>
                </c:pt>
                <c:pt idx="127">
                  <c:v>1137.17</c:v>
                </c:pt>
                <c:pt idx="128">
                  <c:v>473.42</c:v>
                </c:pt>
                <c:pt idx="129">
                  <c:v>148.41999999999999</c:v>
                </c:pt>
                <c:pt idx="130">
                  <c:v>429.86</c:v>
                </c:pt>
                <c:pt idx="131">
                  <c:v>182.21</c:v>
                </c:pt>
                <c:pt idx="132">
                  <c:v>1205.03</c:v>
                </c:pt>
                <c:pt idx="133">
                  <c:v>595.04999999999995</c:v>
                </c:pt>
                <c:pt idx="134">
                  <c:v>258.64999999999998</c:v>
                </c:pt>
                <c:pt idx="135">
                  <c:v>2276.54</c:v>
                </c:pt>
                <c:pt idx="136">
                  <c:v>248.77</c:v>
                </c:pt>
                <c:pt idx="137">
                  <c:v>2501.1999999999998</c:v>
                </c:pt>
                <c:pt idx="138">
                  <c:v>656.78</c:v>
                </c:pt>
                <c:pt idx="139">
                  <c:v>722.72</c:v>
                </c:pt>
                <c:pt idx="140">
                  <c:v>887.24</c:v>
                </c:pt>
                <c:pt idx="141">
                  <c:v>63.93</c:v>
                </c:pt>
                <c:pt idx="142">
                  <c:v>1137.17</c:v>
                </c:pt>
                <c:pt idx="143">
                  <c:v>1156.6099999999999</c:v>
                </c:pt>
                <c:pt idx="144">
                  <c:v>784.05</c:v>
                </c:pt>
                <c:pt idx="145">
                  <c:v>1188.97</c:v>
                </c:pt>
                <c:pt idx="146">
                  <c:v>4693.3900000000003</c:v>
                </c:pt>
                <c:pt idx="147">
                  <c:v>14414.34</c:v>
                </c:pt>
                <c:pt idx="148">
                  <c:v>826.95</c:v>
                </c:pt>
                <c:pt idx="149">
                  <c:v>1137.17</c:v>
                </c:pt>
                <c:pt idx="150">
                  <c:v>1137.17</c:v>
                </c:pt>
                <c:pt idx="151">
                  <c:v>584.41999999999996</c:v>
                </c:pt>
                <c:pt idx="152">
                  <c:v>1438.55</c:v>
                </c:pt>
                <c:pt idx="153">
                  <c:v>8557.68</c:v>
                </c:pt>
                <c:pt idx="154">
                  <c:v>407.52</c:v>
                </c:pt>
                <c:pt idx="155">
                  <c:v>1034.67</c:v>
                </c:pt>
                <c:pt idx="156">
                  <c:v>703.91</c:v>
                </c:pt>
                <c:pt idx="157">
                  <c:v>2203.67</c:v>
                </c:pt>
                <c:pt idx="158">
                  <c:v>2072.29</c:v>
                </c:pt>
                <c:pt idx="159">
                  <c:v>581.94000000000005</c:v>
                </c:pt>
                <c:pt idx="160">
                  <c:v>865.77</c:v>
                </c:pt>
                <c:pt idx="161">
                  <c:v>2630.3</c:v>
                </c:pt>
                <c:pt idx="162">
                  <c:v>2458.48</c:v>
                </c:pt>
                <c:pt idx="163">
                  <c:v>627.03</c:v>
                </c:pt>
                <c:pt idx="164">
                  <c:v>933.06</c:v>
                </c:pt>
                <c:pt idx="165">
                  <c:v>15291.42</c:v>
                </c:pt>
                <c:pt idx="166">
                  <c:v>399.29</c:v>
                </c:pt>
                <c:pt idx="167">
                  <c:v>365.42</c:v>
                </c:pt>
                <c:pt idx="168">
                  <c:v>428.47</c:v>
                </c:pt>
                <c:pt idx="169">
                  <c:v>350.18</c:v>
                </c:pt>
                <c:pt idx="170">
                  <c:v>617.61</c:v>
                </c:pt>
                <c:pt idx="171">
                  <c:v>968.97</c:v>
                </c:pt>
                <c:pt idx="172">
                  <c:v>1571.33</c:v>
                </c:pt>
                <c:pt idx="173">
                  <c:v>506.06</c:v>
                </c:pt>
                <c:pt idx="174">
                  <c:v>1590.89</c:v>
                </c:pt>
                <c:pt idx="175">
                  <c:v>162.68</c:v>
                </c:pt>
                <c:pt idx="176">
                  <c:v>1537.45</c:v>
                </c:pt>
                <c:pt idx="177">
                  <c:v>355.95</c:v>
                </c:pt>
                <c:pt idx="178">
                  <c:v>138.65</c:v>
                </c:pt>
                <c:pt idx="179">
                  <c:v>1012.94</c:v>
                </c:pt>
                <c:pt idx="180">
                  <c:v>1965.77</c:v>
                </c:pt>
                <c:pt idx="181">
                  <c:v>12809</c:v>
                </c:pt>
                <c:pt idx="182">
                  <c:v>16840.509999999998</c:v>
                </c:pt>
                <c:pt idx="183">
                  <c:v>20581.27</c:v>
                </c:pt>
                <c:pt idx="184">
                  <c:v>9734.9</c:v>
                </c:pt>
                <c:pt idx="185">
                  <c:v>842.71</c:v>
                </c:pt>
                <c:pt idx="186">
                  <c:v>491.23</c:v>
                </c:pt>
                <c:pt idx="187">
                  <c:v>581.74</c:v>
                </c:pt>
                <c:pt idx="188">
                  <c:v>7305.49</c:v>
                </c:pt>
                <c:pt idx="189">
                  <c:v>1004.83</c:v>
                </c:pt>
                <c:pt idx="190">
                  <c:v>714.42</c:v>
                </c:pt>
                <c:pt idx="191">
                  <c:v>500.08</c:v>
                </c:pt>
                <c:pt idx="192">
                  <c:v>595.61</c:v>
                </c:pt>
                <c:pt idx="193">
                  <c:v>11022.81</c:v>
                </c:pt>
                <c:pt idx="194">
                  <c:v>1137.17</c:v>
                </c:pt>
                <c:pt idx="195">
                  <c:v>440.14</c:v>
                </c:pt>
                <c:pt idx="196">
                  <c:v>57474.25</c:v>
                </c:pt>
                <c:pt idx="197">
                  <c:v>8590</c:v>
                </c:pt>
                <c:pt idx="198">
                  <c:v>5922</c:v>
                </c:pt>
                <c:pt idx="199">
                  <c:v>1137.17</c:v>
                </c:pt>
                <c:pt idx="200">
                  <c:v>721.48</c:v>
                </c:pt>
                <c:pt idx="201">
                  <c:v>1064.49</c:v>
                </c:pt>
                <c:pt idx="202">
                  <c:v>13665.35</c:v>
                </c:pt>
                <c:pt idx="203">
                  <c:v>2110.9899999999998</c:v>
                </c:pt>
                <c:pt idx="204">
                  <c:v>13555.32</c:v>
                </c:pt>
                <c:pt idx="205">
                  <c:v>82.87</c:v>
                </c:pt>
                <c:pt idx="206">
                  <c:v>5797.2</c:v>
                </c:pt>
                <c:pt idx="207">
                  <c:v>2789.58</c:v>
                </c:pt>
                <c:pt idx="208">
                  <c:v>2283.7199999999998</c:v>
                </c:pt>
                <c:pt idx="209">
                  <c:v>531.74</c:v>
                </c:pt>
                <c:pt idx="210">
                  <c:v>626.79999999999995</c:v>
                </c:pt>
                <c:pt idx="211">
                  <c:v>1612.14</c:v>
                </c:pt>
                <c:pt idx="212">
                  <c:v>1213.08</c:v>
                </c:pt>
                <c:pt idx="213">
                  <c:v>3115.89</c:v>
                </c:pt>
                <c:pt idx="214">
                  <c:v>2100.13</c:v>
                </c:pt>
                <c:pt idx="215">
                  <c:v>238.43</c:v>
                </c:pt>
                <c:pt idx="216">
                  <c:v>4354.22</c:v>
                </c:pt>
                <c:pt idx="217">
                  <c:v>64.75</c:v>
                </c:pt>
                <c:pt idx="218">
                  <c:v>1197.26</c:v>
                </c:pt>
                <c:pt idx="219">
                  <c:v>110666.93</c:v>
                </c:pt>
                <c:pt idx="220">
                  <c:v>4254.68</c:v>
                </c:pt>
                <c:pt idx="221">
                  <c:v>1183.9000000000001</c:v>
                </c:pt>
                <c:pt idx="222">
                  <c:v>4286.78</c:v>
                </c:pt>
                <c:pt idx="223">
                  <c:v>213.48</c:v>
                </c:pt>
                <c:pt idx="224">
                  <c:v>1137.17</c:v>
                </c:pt>
                <c:pt idx="225">
                  <c:v>17794</c:v>
                </c:pt>
                <c:pt idx="226">
                  <c:v>6177.88</c:v>
                </c:pt>
                <c:pt idx="227">
                  <c:v>859.21</c:v>
                </c:pt>
                <c:pt idx="228">
                  <c:v>1296.19</c:v>
                </c:pt>
                <c:pt idx="229">
                  <c:v>1137.17</c:v>
                </c:pt>
                <c:pt idx="230">
                  <c:v>9772.02</c:v>
                </c:pt>
                <c:pt idx="231">
                  <c:v>472.98</c:v>
                </c:pt>
                <c:pt idx="232">
                  <c:v>102.14</c:v>
                </c:pt>
                <c:pt idx="233">
                  <c:v>250.97</c:v>
                </c:pt>
                <c:pt idx="234">
                  <c:v>1126.1099999999999</c:v>
                </c:pt>
                <c:pt idx="235">
                  <c:v>598.07000000000005</c:v>
                </c:pt>
                <c:pt idx="236">
                  <c:v>1889.63</c:v>
                </c:pt>
                <c:pt idx="237">
                  <c:v>1137.17</c:v>
                </c:pt>
                <c:pt idx="238">
                  <c:v>1137.17</c:v>
                </c:pt>
                <c:pt idx="239">
                  <c:v>1682.97</c:v>
                </c:pt>
                <c:pt idx="240">
                  <c:v>6086.2</c:v>
                </c:pt>
                <c:pt idx="241">
                  <c:v>1137.17</c:v>
                </c:pt>
                <c:pt idx="242">
                  <c:v>2988.86</c:v>
                </c:pt>
                <c:pt idx="243">
                  <c:v>2438.58</c:v>
                </c:pt>
                <c:pt idx="244">
                  <c:v>6992.56</c:v>
                </c:pt>
                <c:pt idx="245">
                  <c:v>837.41</c:v>
                </c:pt>
                <c:pt idx="246">
                  <c:v>2123.2399999999998</c:v>
                </c:pt>
                <c:pt idx="247">
                  <c:v>837.73</c:v>
                </c:pt>
                <c:pt idx="248">
                  <c:v>377.4</c:v>
                </c:pt>
                <c:pt idx="249">
                  <c:v>1993.2</c:v>
                </c:pt>
                <c:pt idx="250">
                  <c:v>17861</c:v>
                </c:pt>
                <c:pt idx="251">
                  <c:v>795.17</c:v>
                </c:pt>
                <c:pt idx="252">
                  <c:v>2067.7600000000002</c:v>
                </c:pt>
                <c:pt idx="253">
                  <c:v>431.21</c:v>
                </c:pt>
                <c:pt idx="254">
                  <c:v>714.51</c:v>
                </c:pt>
                <c:pt idx="255">
                  <c:v>661.16</c:v>
                </c:pt>
                <c:pt idx="256">
                  <c:v>1417.37</c:v>
                </c:pt>
                <c:pt idx="257">
                  <c:v>1145.01</c:v>
                </c:pt>
                <c:pt idx="258">
                  <c:v>1332.24</c:v>
                </c:pt>
                <c:pt idx="259">
                  <c:v>1422.32</c:v>
                </c:pt>
                <c:pt idx="260">
                  <c:v>70.64</c:v>
                </c:pt>
                <c:pt idx="261">
                  <c:v>442.81</c:v>
                </c:pt>
                <c:pt idx="262">
                  <c:v>684.61</c:v>
                </c:pt>
                <c:pt idx="263">
                  <c:v>433.19</c:v>
                </c:pt>
                <c:pt idx="264">
                  <c:v>6390.71</c:v>
                </c:pt>
                <c:pt idx="265">
                  <c:v>912.77</c:v>
                </c:pt>
                <c:pt idx="266">
                  <c:v>783.51</c:v>
                </c:pt>
                <c:pt idx="267">
                  <c:v>578.17999999999995</c:v>
                </c:pt>
                <c:pt idx="268">
                  <c:v>1883.8</c:v>
                </c:pt>
                <c:pt idx="269">
                  <c:v>1137.17</c:v>
                </c:pt>
                <c:pt idx="270">
                  <c:v>2630.17</c:v>
                </c:pt>
                <c:pt idx="271">
                  <c:v>969.1</c:v>
                </c:pt>
                <c:pt idx="272">
                  <c:v>69.77</c:v>
                </c:pt>
                <c:pt idx="273">
                  <c:v>542.41999999999996</c:v>
                </c:pt>
                <c:pt idx="274">
                  <c:v>790.17</c:v>
                </c:pt>
                <c:pt idx="275">
                  <c:v>28747.45</c:v>
                </c:pt>
                <c:pt idx="276">
                  <c:v>473.77</c:v>
                </c:pt>
                <c:pt idx="277">
                  <c:v>3738.1</c:v>
                </c:pt>
                <c:pt idx="278">
                  <c:v>1137.17</c:v>
                </c:pt>
                <c:pt idx="279">
                  <c:v>3975.62</c:v>
                </c:pt>
                <c:pt idx="280">
                  <c:v>297.43</c:v>
                </c:pt>
                <c:pt idx="281">
                  <c:v>580.58000000000004</c:v>
                </c:pt>
                <c:pt idx="282">
                  <c:v>1137.17</c:v>
                </c:pt>
                <c:pt idx="283">
                  <c:v>563.66</c:v>
                </c:pt>
                <c:pt idx="284">
                  <c:v>11577.78</c:v>
                </c:pt>
                <c:pt idx="285">
                  <c:v>2182.4499999999998</c:v>
                </c:pt>
                <c:pt idx="286">
                  <c:v>1137.17</c:v>
                </c:pt>
                <c:pt idx="287">
                  <c:v>267.54000000000002</c:v>
                </c:pt>
                <c:pt idx="288">
                  <c:v>835.06</c:v>
                </c:pt>
                <c:pt idx="289">
                  <c:v>14100.98</c:v>
                </c:pt>
                <c:pt idx="290">
                  <c:v>143.13</c:v>
                </c:pt>
                <c:pt idx="291">
                  <c:v>1337.59</c:v>
                </c:pt>
                <c:pt idx="292">
                  <c:v>19283.2</c:v>
                </c:pt>
                <c:pt idx="293">
                  <c:v>112.05</c:v>
                </c:pt>
                <c:pt idx="294">
                  <c:v>1137.17</c:v>
                </c:pt>
                <c:pt idx="295">
                  <c:v>636.20000000000005</c:v>
                </c:pt>
                <c:pt idx="296">
                  <c:v>1056.1600000000001</c:v>
                </c:pt>
                <c:pt idx="297">
                  <c:v>1377.7</c:v>
                </c:pt>
                <c:pt idx="298">
                  <c:v>1137.17</c:v>
                </c:pt>
                <c:pt idx="299">
                  <c:v>299.8</c:v>
                </c:pt>
                <c:pt idx="300">
                  <c:v>183.74</c:v>
                </c:pt>
                <c:pt idx="301">
                  <c:v>14397.85</c:v>
                </c:pt>
                <c:pt idx="302">
                  <c:v>728.63</c:v>
                </c:pt>
                <c:pt idx="303">
                  <c:v>1660.69</c:v>
                </c:pt>
                <c:pt idx="304">
                  <c:v>3798.82</c:v>
                </c:pt>
                <c:pt idx="305">
                  <c:v>60.97</c:v>
                </c:pt>
                <c:pt idx="306">
                  <c:v>1553.71</c:v>
                </c:pt>
                <c:pt idx="307">
                  <c:v>553.84</c:v>
                </c:pt>
                <c:pt idx="308">
                  <c:v>562.20000000000005</c:v>
                </c:pt>
                <c:pt idx="309">
                  <c:v>1137.17</c:v>
                </c:pt>
                <c:pt idx="310">
                  <c:v>2840.75</c:v>
                </c:pt>
                <c:pt idx="311">
                  <c:v>221.45</c:v>
                </c:pt>
                <c:pt idx="312">
                  <c:v>174.41</c:v>
                </c:pt>
                <c:pt idx="313">
                  <c:v>1321.5</c:v>
                </c:pt>
                <c:pt idx="314">
                  <c:v>2780.26</c:v>
                </c:pt>
                <c:pt idx="315">
                  <c:v>80.62</c:v>
                </c:pt>
                <c:pt idx="316">
                  <c:v>2601.46</c:v>
                </c:pt>
                <c:pt idx="317">
                  <c:v>366.02</c:v>
                </c:pt>
                <c:pt idx="318">
                  <c:v>5074.0200000000004</c:v>
                </c:pt>
                <c:pt idx="319">
                  <c:v>1497.93</c:v>
                </c:pt>
                <c:pt idx="320">
                  <c:v>756.5</c:v>
                </c:pt>
                <c:pt idx="321">
                  <c:v>1706.48</c:v>
                </c:pt>
                <c:pt idx="322">
                  <c:v>2469.0300000000002</c:v>
                </c:pt>
                <c:pt idx="323">
                  <c:v>249.27</c:v>
                </c:pt>
                <c:pt idx="324">
                  <c:v>20774.37</c:v>
                </c:pt>
                <c:pt idx="325">
                  <c:v>356.2</c:v>
                </c:pt>
                <c:pt idx="326">
                  <c:v>859.24</c:v>
                </c:pt>
                <c:pt idx="327">
                  <c:v>2852.55</c:v>
                </c:pt>
                <c:pt idx="328">
                  <c:v>506.82</c:v>
                </c:pt>
                <c:pt idx="329">
                  <c:v>22995.88</c:v>
                </c:pt>
                <c:pt idx="330">
                  <c:v>1059.1199999999999</c:v>
                </c:pt>
                <c:pt idx="331">
                  <c:v>511.53</c:v>
                </c:pt>
                <c:pt idx="332">
                  <c:v>4262.08</c:v>
                </c:pt>
                <c:pt idx="333">
                  <c:v>621.03</c:v>
                </c:pt>
                <c:pt idx="334">
                  <c:v>2644.89</c:v>
                </c:pt>
                <c:pt idx="335">
                  <c:v>791.89</c:v>
                </c:pt>
                <c:pt idx="336">
                  <c:v>7757.06</c:v>
                </c:pt>
                <c:pt idx="337">
                  <c:v>456.54</c:v>
                </c:pt>
                <c:pt idx="338">
                  <c:v>612.4</c:v>
                </c:pt>
                <c:pt idx="339">
                  <c:v>416.61</c:v>
                </c:pt>
                <c:pt idx="340">
                  <c:v>537.74</c:v>
                </c:pt>
                <c:pt idx="341">
                  <c:v>1542.9</c:v>
                </c:pt>
                <c:pt idx="342">
                  <c:v>2858.36</c:v>
                </c:pt>
                <c:pt idx="343">
                  <c:v>1438.49</c:v>
                </c:pt>
                <c:pt idx="344">
                  <c:v>472.48</c:v>
                </c:pt>
                <c:pt idx="345">
                  <c:v>680.07</c:v>
                </c:pt>
                <c:pt idx="346">
                  <c:v>6194.77</c:v>
                </c:pt>
                <c:pt idx="347">
                  <c:v>7506.95</c:v>
                </c:pt>
                <c:pt idx="348">
                  <c:v>725.97</c:v>
                </c:pt>
                <c:pt idx="349">
                  <c:v>1272.3</c:v>
                </c:pt>
                <c:pt idx="350">
                  <c:v>609.61</c:v>
                </c:pt>
                <c:pt idx="351">
                  <c:v>1137.17</c:v>
                </c:pt>
                <c:pt idx="352">
                  <c:v>704.16</c:v>
                </c:pt>
                <c:pt idx="353">
                  <c:v>12175.48</c:v>
                </c:pt>
                <c:pt idx="354">
                  <c:v>440.09</c:v>
                </c:pt>
                <c:pt idx="355">
                  <c:v>557.25</c:v>
                </c:pt>
                <c:pt idx="356">
                  <c:v>1583.95</c:v>
                </c:pt>
                <c:pt idx="357">
                  <c:v>482.52</c:v>
                </c:pt>
                <c:pt idx="358">
                  <c:v>3050.81</c:v>
                </c:pt>
                <c:pt idx="359">
                  <c:v>41304.839999999997</c:v>
                </c:pt>
                <c:pt idx="360">
                  <c:v>390.16</c:v>
                </c:pt>
                <c:pt idx="361">
                  <c:v>593.74</c:v>
                </c:pt>
                <c:pt idx="362">
                  <c:v>1985.06</c:v>
                </c:pt>
                <c:pt idx="363">
                  <c:v>535.6</c:v>
                </c:pt>
                <c:pt idx="364">
                  <c:v>1484.24</c:v>
                </c:pt>
                <c:pt idx="365">
                  <c:v>1150.79</c:v>
                </c:pt>
                <c:pt idx="366">
                  <c:v>11728.4</c:v>
                </c:pt>
                <c:pt idx="367">
                  <c:v>457.5</c:v>
                </c:pt>
                <c:pt idx="368">
                  <c:v>4749</c:v>
                </c:pt>
                <c:pt idx="369">
                  <c:v>1144</c:v>
                </c:pt>
                <c:pt idx="370">
                  <c:v>403</c:v>
                </c:pt>
                <c:pt idx="371">
                  <c:v>99810</c:v>
                </c:pt>
                <c:pt idx="372">
                  <c:v>5861.04</c:v>
                </c:pt>
                <c:pt idx="373">
                  <c:v>394</c:v>
                </c:pt>
                <c:pt idx="374">
                  <c:v>2494.65</c:v>
                </c:pt>
                <c:pt idx="375">
                  <c:v>277.48</c:v>
                </c:pt>
                <c:pt idx="376">
                  <c:v>277.95999999999998</c:v>
                </c:pt>
                <c:pt idx="377">
                  <c:v>5498.45</c:v>
                </c:pt>
                <c:pt idx="378">
                  <c:v>283.12</c:v>
                </c:pt>
                <c:pt idx="379">
                  <c:v>2153.34</c:v>
                </c:pt>
                <c:pt idx="380">
                  <c:v>624.37</c:v>
                </c:pt>
                <c:pt idx="381">
                  <c:v>667.5</c:v>
                </c:pt>
                <c:pt idx="382">
                  <c:v>9569.9699999999993</c:v>
                </c:pt>
                <c:pt idx="383">
                  <c:v>1537.72</c:v>
                </c:pt>
                <c:pt idx="384">
                  <c:v>624.62</c:v>
                </c:pt>
                <c:pt idx="385">
                  <c:v>325.45999999999998</c:v>
                </c:pt>
                <c:pt idx="386">
                  <c:v>532.21</c:v>
                </c:pt>
                <c:pt idx="387">
                  <c:v>185.53</c:v>
                </c:pt>
                <c:pt idx="388">
                  <c:v>879.56</c:v>
                </c:pt>
                <c:pt idx="389">
                  <c:v>1137.17</c:v>
                </c:pt>
                <c:pt idx="390">
                  <c:v>2296.23</c:v>
                </c:pt>
                <c:pt idx="391">
                  <c:v>1338.09</c:v>
                </c:pt>
                <c:pt idx="392">
                  <c:v>430.8</c:v>
                </c:pt>
                <c:pt idx="393">
                  <c:v>3087.67</c:v>
                </c:pt>
                <c:pt idx="394">
                  <c:v>2429.5</c:v>
                </c:pt>
                <c:pt idx="395">
                  <c:v>1332.73</c:v>
                </c:pt>
                <c:pt idx="396">
                  <c:v>436.58</c:v>
                </c:pt>
                <c:pt idx="397">
                  <c:v>700.49</c:v>
                </c:pt>
                <c:pt idx="398">
                  <c:v>691.9</c:v>
                </c:pt>
                <c:pt idx="399">
                  <c:v>465.68</c:v>
                </c:pt>
                <c:pt idx="400">
                  <c:v>766.75</c:v>
                </c:pt>
                <c:pt idx="401">
                  <c:v>1576.96</c:v>
                </c:pt>
                <c:pt idx="402">
                  <c:v>2081.9499999999998</c:v>
                </c:pt>
                <c:pt idx="403">
                  <c:v>1405.19</c:v>
                </c:pt>
                <c:pt idx="404">
                  <c:v>1397.06</c:v>
                </c:pt>
                <c:pt idx="405">
                  <c:v>1137.17</c:v>
                </c:pt>
                <c:pt idx="406">
                  <c:v>377.43</c:v>
                </c:pt>
                <c:pt idx="407">
                  <c:v>393.49</c:v>
                </c:pt>
                <c:pt idx="408">
                  <c:v>2262.2800000000002</c:v>
                </c:pt>
                <c:pt idx="409">
                  <c:v>57014.080000000002</c:v>
                </c:pt>
                <c:pt idx="410">
                  <c:v>2365.94</c:v>
                </c:pt>
                <c:pt idx="411">
                  <c:v>15323.65</c:v>
                </c:pt>
                <c:pt idx="412">
                  <c:v>835.18</c:v>
                </c:pt>
                <c:pt idx="413">
                  <c:v>749.04</c:v>
                </c:pt>
                <c:pt idx="414">
                  <c:v>19.420000000000002</c:v>
                </c:pt>
                <c:pt idx="415">
                  <c:v>6653.23</c:v>
                </c:pt>
                <c:pt idx="416">
                  <c:v>683.28</c:v>
                </c:pt>
                <c:pt idx="417">
                  <c:v>1137.17</c:v>
                </c:pt>
                <c:pt idx="418">
                  <c:v>677.23</c:v>
                </c:pt>
                <c:pt idx="419">
                  <c:v>848.13</c:v>
                </c:pt>
                <c:pt idx="420">
                  <c:v>201.5</c:v>
                </c:pt>
                <c:pt idx="421">
                  <c:v>366.29</c:v>
                </c:pt>
                <c:pt idx="422">
                  <c:v>1278.3</c:v>
                </c:pt>
                <c:pt idx="423">
                  <c:v>725.02</c:v>
                </c:pt>
                <c:pt idx="424">
                  <c:v>1193.06</c:v>
                </c:pt>
                <c:pt idx="425">
                  <c:v>1137.17</c:v>
                </c:pt>
                <c:pt idx="426">
                  <c:v>217.63</c:v>
                </c:pt>
                <c:pt idx="427">
                  <c:v>5375.57</c:v>
                </c:pt>
                <c:pt idx="428">
                  <c:v>387.7</c:v>
                </c:pt>
                <c:pt idx="429">
                  <c:v>2573.91</c:v>
                </c:pt>
                <c:pt idx="430">
                  <c:v>4114.63</c:v>
                </c:pt>
                <c:pt idx="431">
                  <c:v>30904</c:v>
                </c:pt>
                <c:pt idx="432">
                  <c:v>1730.39</c:v>
                </c:pt>
                <c:pt idx="433">
                  <c:v>345.54</c:v>
                </c:pt>
                <c:pt idx="434">
                  <c:v>47.02</c:v>
                </c:pt>
                <c:pt idx="435">
                  <c:v>74156.070000000007</c:v>
                </c:pt>
                <c:pt idx="436">
                  <c:v>7769.67</c:v>
                </c:pt>
                <c:pt idx="437">
                  <c:v>6949.91</c:v>
                </c:pt>
                <c:pt idx="438">
                  <c:v>32464.14</c:v>
                </c:pt>
                <c:pt idx="439">
                  <c:v>918.06</c:v>
                </c:pt>
                <c:pt idx="440">
                  <c:v>7775.96</c:v>
                </c:pt>
                <c:pt idx="441">
                  <c:v>275.64</c:v>
                </c:pt>
                <c:pt idx="442">
                  <c:v>229.87</c:v>
                </c:pt>
                <c:pt idx="443">
                  <c:v>1056.3599999999999</c:v>
                </c:pt>
                <c:pt idx="444">
                  <c:v>3005.45</c:v>
                </c:pt>
                <c:pt idx="445">
                  <c:v>77.84</c:v>
                </c:pt>
                <c:pt idx="446">
                  <c:v>886.68</c:v>
                </c:pt>
                <c:pt idx="447">
                  <c:v>754.7</c:v>
                </c:pt>
                <c:pt idx="448">
                  <c:v>278.58</c:v>
                </c:pt>
                <c:pt idx="449">
                  <c:v>4274.84</c:v>
                </c:pt>
                <c:pt idx="450">
                  <c:v>2754.64</c:v>
                </c:pt>
                <c:pt idx="451">
                  <c:v>521.32000000000005</c:v>
                </c:pt>
                <c:pt idx="452">
                  <c:v>1137.17</c:v>
                </c:pt>
                <c:pt idx="453">
                  <c:v>165.59</c:v>
                </c:pt>
                <c:pt idx="454">
                  <c:v>457.97</c:v>
                </c:pt>
                <c:pt idx="455">
                  <c:v>1274.21</c:v>
                </c:pt>
                <c:pt idx="456">
                  <c:v>271.13</c:v>
                </c:pt>
                <c:pt idx="457">
                  <c:v>3684.95</c:v>
                </c:pt>
                <c:pt idx="458">
                  <c:v>3449.55</c:v>
                </c:pt>
                <c:pt idx="459">
                  <c:v>1137.17</c:v>
                </c:pt>
                <c:pt idx="460">
                  <c:v>8019.24</c:v>
                </c:pt>
                <c:pt idx="461">
                  <c:v>8260.4699999999993</c:v>
                </c:pt>
                <c:pt idx="462">
                  <c:v>1197.0999999999999</c:v>
                </c:pt>
                <c:pt idx="463">
                  <c:v>2263.3000000000002</c:v>
                </c:pt>
                <c:pt idx="464">
                  <c:v>4194</c:v>
                </c:pt>
                <c:pt idx="465">
                  <c:v>460.89</c:v>
                </c:pt>
                <c:pt idx="466">
                  <c:v>1647.98</c:v>
                </c:pt>
                <c:pt idx="467">
                  <c:v>329.92</c:v>
                </c:pt>
                <c:pt idx="468">
                  <c:v>24361</c:v>
                </c:pt>
                <c:pt idx="469">
                  <c:v>695.85</c:v>
                </c:pt>
                <c:pt idx="470">
                  <c:v>3135.23</c:v>
                </c:pt>
                <c:pt idx="471">
                  <c:v>185.65</c:v>
                </c:pt>
                <c:pt idx="472">
                  <c:v>337.99</c:v>
                </c:pt>
                <c:pt idx="473">
                  <c:v>6509.6</c:v>
                </c:pt>
                <c:pt idx="474">
                  <c:v>1374.67</c:v>
                </c:pt>
                <c:pt idx="475">
                  <c:v>489.34</c:v>
                </c:pt>
                <c:pt idx="476">
                  <c:v>238.97</c:v>
                </c:pt>
                <c:pt idx="477">
                  <c:v>649.91</c:v>
                </c:pt>
                <c:pt idx="478">
                  <c:v>2304.16</c:v>
                </c:pt>
                <c:pt idx="479">
                  <c:v>1397.95</c:v>
                </c:pt>
                <c:pt idx="480">
                  <c:v>305.19</c:v>
                </c:pt>
                <c:pt idx="481">
                  <c:v>958.01</c:v>
                </c:pt>
                <c:pt idx="482">
                  <c:v>13669</c:v>
                </c:pt>
                <c:pt idx="483">
                  <c:v>1005.3</c:v>
                </c:pt>
                <c:pt idx="484">
                  <c:v>5070.3</c:v>
                </c:pt>
                <c:pt idx="485">
                  <c:v>1838.07</c:v>
                </c:pt>
                <c:pt idx="486">
                  <c:v>793.76</c:v>
                </c:pt>
                <c:pt idx="487">
                  <c:v>132.4</c:v>
                </c:pt>
              </c:numCache>
            </c:numRef>
          </c:yVal>
          <c:smooth val="0"/>
          <c:extLst>
            <c:ext xmlns:c16="http://schemas.microsoft.com/office/drawing/2014/chart" uri="{C3380CC4-5D6E-409C-BE32-E72D297353CC}">
              <c16:uniqueId val="{00000000-2790-489D-AE71-562CCA5BD003}"/>
            </c:ext>
          </c:extLst>
        </c:ser>
        <c:dLbls>
          <c:showLegendKey val="0"/>
          <c:showVal val="0"/>
          <c:showCatName val="0"/>
          <c:showSerName val="0"/>
          <c:showPercent val="0"/>
          <c:showBubbleSize val="0"/>
        </c:dLbls>
        <c:axId val="1017388064"/>
        <c:axId val="1017389984"/>
      </c:scatterChart>
      <c:valAx>
        <c:axId val="1017388064"/>
        <c:scaling>
          <c:orientation val="minMax"/>
          <c:max val="600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Market</a:t>
                </a:r>
                <a:r>
                  <a:rPr lang="en-IN" baseline="0"/>
                  <a:t> Capitalization</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389984"/>
        <c:crosses val="autoZero"/>
        <c:crossBetween val="midCat"/>
      </c:valAx>
      <c:valAx>
        <c:axId val="101738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Quarterly</a:t>
                </a:r>
                <a:r>
                  <a:rPr lang="en-IN" baseline="0"/>
                  <a:t> Sales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3880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Analytics Data.xlsx]Charts!PivotTable7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Charts!$BE$5</c:f>
              <c:strCache>
                <c:ptCount val="1"/>
                <c:pt idx="0">
                  <c:v>Total</c:v>
                </c:pt>
              </c:strCache>
            </c:strRef>
          </c:tx>
          <c:spPr>
            <a:ln w="28575" cap="rnd">
              <a:solidFill>
                <a:schemeClr val="accent1"/>
              </a:solidFill>
              <a:round/>
            </a:ln>
            <a:effectLst/>
          </c:spPr>
          <c:marker>
            <c:symbol val="none"/>
          </c:marker>
          <c:cat>
            <c:strRef>
              <c:f>Charts!$BD$6:$BD$8</c:f>
              <c:strCache>
                <c:ptCount val="3"/>
                <c:pt idx="0">
                  <c:v>Small Cap</c:v>
                </c:pt>
                <c:pt idx="1">
                  <c:v>Mid Cap</c:v>
                </c:pt>
                <c:pt idx="2">
                  <c:v>Large Cap</c:v>
                </c:pt>
              </c:strCache>
            </c:strRef>
          </c:cat>
          <c:val>
            <c:numRef>
              <c:f>Charts!$BE$6:$BE$8</c:f>
              <c:numCache>
                <c:formatCode>General</c:formatCode>
                <c:ptCount val="3"/>
                <c:pt idx="0">
                  <c:v>6317.8821199116828</c:v>
                </c:pt>
                <c:pt idx="1">
                  <c:v>762.4854120694215</c:v>
                </c:pt>
                <c:pt idx="2">
                  <c:v>188.19990670229274</c:v>
                </c:pt>
              </c:numCache>
            </c:numRef>
          </c:val>
          <c:smooth val="0"/>
          <c:extLst>
            <c:ext xmlns:c16="http://schemas.microsoft.com/office/drawing/2014/chart" uri="{C3380CC4-5D6E-409C-BE32-E72D297353CC}">
              <c16:uniqueId val="{00000000-916C-4D9E-BC0A-46125940CD3F}"/>
            </c:ext>
          </c:extLst>
        </c:ser>
        <c:dLbls>
          <c:showLegendKey val="0"/>
          <c:showVal val="0"/>
          <c:showCatName val="0"/>
          <c:showSerName val="0"/>
          <c:showPercent val="0"/>
          <c:showBubbleSize val="0"/>
        </c:dLbls>
        <c:smooth val="0"/>
        <c:axId val="1382630191"/>
        <c:axId val="1596400623"/>
      </c:lineChart>
      <c:catAx>
        <c:axId val="138263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400623"/>
        <c:crosses val="autoZero"/>
        <c:auto val="1"/>
        <c:lblAlgn val="ctr"/>
        <c:lblOffset val="100"/>
        <c:noMultiLvlLbl val="0"/>
      </c:catAx>
      <c:valAx>
        <c:axId val="159640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3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Analytics Data.xlsx]Charts!PivotTable6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Charts!$BB$5</c:f>
              <c:strCache>
                <c:ptCount val="1"/>
                <c:pt idx="0">
                  <c:v>Total</c:v>
                </c:pt>
              </c:strCache>
            </c:strRef>
          </c:tx>
          <c:spPr>
            <a:solidFill>
              <a:schemeClr val="accent1"/>
            </a:solidFill>
            <a:ln>
              <a:noFill/>
            </a:ln>
            <a:effectLst/>
          </c:spPr>
          <c:invertIfNegative val="0"/>
          <c:cat>
            <c:strRef>
              <c:f>Charts!$BA$6:$BA$8</c:f>
              <c:strCache>
                <c:ptCount val="3"/>
                <c:pt idx="0">
                  <c:v>Small Cap</c:v>
                </c:pt>
                <c:pt idx="1">
                  <c:v>Mid Cap</c:v>
                </c:pt>
                <c:pt idx="2">
                  <c:v>Large Cap</c:v>
                </c:pt>
              </c:strCache>
            </c:strRef>
          </c:cat>
          <c:val>
            <c:numRef>
              <c:f>Charts!$BB$6:$BB$8</c:f>
              <c:numCache>
                <c:formatCode>General</c:formatCode>
                <c:ptCount val="3"/>
                <c:pt idx="0">
                  <c:v>2882087.760000003</c:v>
                </c:pt>
                <c:pt idx="1">
                  <c:v>2976472.7600000007</c:v>
                </c:pt>
                <c:pt idx="2">
                  <c:v>1269001.24</c:v>
                </c:pt>
              </c:numCache>
            </c:numRef>
          </c:val>
          <c:extLst>
            <c:ext xmlns:c16="http://schemas.microsoft.com/office/drawing/2014/chart" uri="{C3380CC4-5D6E-409C-BE32-E72D297353CC}">
              <c16:uniqueId val="{00000000-4362-4380-8997-9EFF6EA3A8A4}"/>
            </c:ext>
          </c:extLst>
        </c:ser>
        <c:dLbls>
          <c:showLegendKey val="0"/>
          <c:showVal val="0"/>
          <c:showCatName val="0"/>
          <c:showSerName val="0"/>
          <c:showPercent val="0"/>
          <c:showBubbleSize val="0"/>
        </c:dLbls>
        <c:gapWidth val="150"/>
        <c:overlap val="100"/>
        <c:axId val="1555690079"/>
        <c:axId val="1555679999"/>
      </c:barChart>
      <c:catAx>
        <c:axId val="155569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679999"/>
        <c:crosses val="autoZero"/>
        <c:auto val="1"/>
        <c:lblAlgn val="ctr"/>
        <c:lblOffset val="100"/>
        <c:noMultiLvlLbl val="0"/>
      </c:catAx>
      <c:valAx>
        <c:axId val="155567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69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Analytics Data.xlsx]Charts!PivotTable8</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Charts!$BH$5</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Charts!$BG$6:$BG$8</c:f>
              <c:strCache>
                <c:ptCount val="3"/>
                <c:pt idx="0">
                  <c:v>Large Cap</c:v>
                </c:pt>
                <c:pt idx="1">
                  <c:v>Mid Cap</c:v>
                </c:pt>
                <c:pt idx="2">
                  <c:v>Small Cap</c:v>
                </c:pt>
              </c:strCache>
            </c:strRef>
          </c:cat>
          <c:val>
            <c:numRef>
              <c:f>Charts!$BH$6:$BH$8</c:f>
              <c:numCache>
                <c:formatCode>General</c:formatCode>
                <c:ptCount val="3"/>
                <c:pt idx="0">
                  <c:v>11</c:v>
                </c:pt>
                <c:pt idx="1">
                  <c:v>52</c:v>
                </c:pt>
                <c:pt idx="2">
                  <c:v>425</c:v>
                </c:pt>
              </c:numCache>
            </c:numRef>
          </c:val>
          <c:extLst>
            <c:ext xmlns:c16="http://schemas.microsoft.com/office/drawing/2014/chart" uri="{C3380CC4-5D6E-409C-BE32-E72D297353CC}">
              <c16:uniqueId val="{00000000-812C-4E4C-AD45-6C506C2BC000}"/>
            </c:ext>
          </c:extLst>
        </c:ser>
        <c:dLbls>
          <c:showLegendKey val="0"/>
          <c:showVal val="0"/>
          <c:showCatName val="0"/>
          <c:showSerName val="0"/>
          <c:showPercent val="0"/>
          <c:showBubbleSize val="0"/>
        </c:dLbls>
        <c:gapWidth val="150"/>
        <c:axId val="1555685759"/>
        <c:axId val="1555680959"/>
      </c:barChart>
      <c:catAx>
        <c:axId val="15556857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680959"/>
        <c:crosses val="autoZero"/>
        <c:auto val="1"/>
        <c:lblAlgn val="ctr"/>
        <c:lblOffset val="100"/>
        <c:noMultiLvlLbl val="0"/>
      </c:catAx>
      <c:valAx>
        <c:axId val="1555680959"/>
        <c:scaling>
          <c:orientation val="minMax"/>
        </c:scaling>
        <c:delete val="1"/>
        <c:axPos val="b"/>
        <c:numFmt formatCode="General" sourceLinked="1"/>
        <c:majorTickMark val="out"/>
        <c:minorTickMark val="none"/>
        <c:tickLblPos val="nextTo"/>
        <c:crossAx val="155568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Analytics Data.xlsx]Charts!PivotTable1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5 Companies by Market Cap</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472C4"/>
          </a:solidFill>
          <a:ln>
            <a:noFill/>
          </a:ln>
          <a:effectLst/>
        </c:spPr>
        <c:marker>
          <c:symbol val="none"/>
        </c:marker>
        <c:dLbl>
          <c:idx val="0"/>
          <c:numFmt formatCode="0\ &quot;CR&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472C4"/>
          </a:solidFill>
          <a:ln>
            <a:noFill/>
          </a:ln>
          <a:effectLst/>
        </c:spPr>
      </c:pivotFmt>
    </c:pivotFmts>
    <c:plotArea>
      <c:layout/>
      <c:barChart>
        <c:barDir val="bar"/>
        <c:grouping val="clustered"/>
        <c:varyColors val="0"/>
        <c:ser>
          <c:idx val="0"/>
          <c:order val="0"/>
          <c:tx>
            <c:strRef>
              <c:f>Charts!$C$8</c:f>
              <c:strCache>
                <c:ptCount val="1"/>
                <c:pt idx="0">
                  <c:v>Total</c:v>
                </c:pt>
              </c:strCache>
            </c:strRef>
          </c:tx>
          <c:spPr>
            <a:solidFill>
              <a:srgbClr val="4472C4"/>
            </a:solidFill>
            <a:ln>
              <a:noFill/>
            </a:ln>
            <a:effectLst/>
          </c:spPr>
          <c:invertIfNegative val="0"/>
          <c:dPt>
            <c:idx val="4"/>
            <c:invertIfNegative val="0"/>
            <c:bubble3D val="0"/>
            <c:extLst>
              <c:ext xmlns:c16="http://schemas.microsoft.com/office/drawing/2014/chart" uri="{C3380CC4-5D6E-409C-BE32-E72D297353CC}">
                <c16:uniqueId val="{00000001-977A-4C28-A3CE-EFEFA413D4B4}"/>
              </c:ext>
            </c:extLst>
          </c:dPt>
          <c:dLbls>
            <c:numFmt formatCode="0\ &quot;CR&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Charts!$B$9:$B$13</c:f>
              <c:strCache>
                <c:ptCount val="5"/>
                <c:pt idx="0">
                  <c:v>HDFC</c:v>
                </c:pt>
                <c:pt idx="1">
                  <c:v>ITC</c:v>
                </c:pt>
                <c:pt idx="2">
                  <c:v>HDFC Bank</c:v>
                </c:pt>
                <c:pt idx="3">
                  <c:v>TCS</c:v>
                </c:pt>
                <c:pt idx="4">
                  <c:v>Reliance Industries</c:v>
                </c:pt>
              </c:strCache>
            </c:strRef>
          </c:cat>
          <c:val>
            <c:numRef>
              <c:f>Charts!$C$9:$C$13</c:f>
              <c:numCache>
                <c:formatCode>General</c:formatCode>
                <c:ptCount val="5"/>
                <c:pt idx="0">
                  <c:v>289497.37</c:v>
                </c:pt>
                <c:pt idx="1">
                  <c:v>320985.27</c:v>
                </c:pt>
                <c:pt idx="2">
                  <c:v>482953.59</c:v>
                </c:pt>
                <c:pt idx="3">
                  <c:v>563709.84</c:v>
                </c:pt>
                <c:pt idx="4">
                  <c:v>583436.72</c:v>
                </c:pt>
              </c:numCache>
            </c:numRef>
          </c:val>
          <c:extLst>
            <c:ext xmlns:c16="http://schemas.microsoft.com/office/drawing/2014/chart" uri="{C3380CC4-5D6E-409C-BE32-E72D297353CC}">
              <c16:uniqueId val="{00000000-977A-4C28-A3CE-EFEFA413D4B4}"/>
            </c:ext>
          </c:extLst>
        </c:ser>
        <c:dLbls>
          <c:dLblPos val="outEnd"/>
          <c:showLegendKey val="0"/>
          <c:showVal val="1"/>
          <c:showCatName val="0"/>
          <c:showSerName val="0"/>
          <c:showPercent val="0"/>
          <c:showBubbleSize val="0"/>
        </c:dLbls>
        <c:gapWidth val="182"/>
        <c:axId val="365775071"/>
        <c:axId val="365775551"/>
      </c:barChart>
      <c:catAx>
        <c:axId val="3657750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65775551"/>
        <c:crosses val="autoZero"/>
        <c:auto val="1"/>
        <c:lblAlgn val="ctr"/>
        <c:lblOffset val="100"/>
        <c:noMultiLvlLbl val="0"/>
      </c:catAx>
      <c:valAx>
        <c:axId val="365775551"/>
        <c:scaling>
          <c:orientation val="minMax"/>
        </c:scaling>
        <c:delete val="1"/>
        <c:axPos val="b"/>
        <c:numFmt formatCode="General" sourceLinked="1"/>
        <c:majorTickMark val="out"/>
        <c:minorTickMark val="none"/>
        <c:tickLblPos val="nextTo"/>
        <c:crossAx val="36577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Analytics Data.xlsx]Charts!PivotTable2</c:name>
    <c:fmtId val="1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b="1"/>
              <a:t>Top 5 Companies by Qtly Sales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472C4"/>
          </a:solidFill>
          <a:ln>
            <a:noFill/>
          </a:ln>
          <a:effectLst/>
        </c:spPr>
        <c:marker>
          <c:symbol val="none"/>
        </c:marker>
        <c:dLbl>
          <c:idx val="0"/>
          <c:numFmt formatCode="0\ &quot;CR&quot;" sourceLinked="0"/>
          <c:spPr>
            <a:noFill/>
            <a:ln>
              <a:noFill/>
            </a:ln>
            <a:effectLst/>
          </c:spPr>
          <c:txPr>
            <a:bodyPr rot="0" spcFirstLastPara="1" vertOverflow="ellipsis" vert="horz" wrap="square" anchor="ctr" anchorCtr="0"/>
            <a:lstStyle/>
            <a:p>
              <a:pPr algn="ct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472C4"/>
          </a:solidFill>
          <a:ln>
            <a:noFill/>
          </a:ln>
          <a:effectLst/>
        </c:spPr>
      </c:pivotFmt>
    </c:pivotFmts>
    <c:plotArea>
      <c:layout>
        <c:manualLayout>
          <c:layoutTarget val="inner"/>
          <c:xMode val="edge"/>
          <c:yMode val="edge"/>
          <c:x val="0.36620495074198778"/>
          <c:y val="0.22443443872689156"/>
          <c:w val="0.58628289063474248"/>
          <c:h val="0.70900371640937676"/>
        </c:manualLayout>
      </c:layout>
      <c:barChart>
        <c:barDir val="bar"/>
        <c:grouping val="clustered"/>
        <c:varyColors val="0"/>
        <c:ser>
          <c:idx val="0"/>
          <c:order val="0"/>
          <c:tx>
            <c:strRef>
              <c:f>Charts!$H$8</c:f>
              <c:strCache>
                <c:ptCount val="1"/>
                <c:pt idx="0">
                  <c:v>Total</c:v>
                </c:pt>
              </c:strCache>
            </c:strRef>
          </c:tx>
          <c:spPr>
            <a:solidFill>
              <a:srgbClr val="4472C4"/>
            </a:solidFill>
            <a:ln>
              <a:noFill/>
            </a:ln>
            <a:effectLst/>
          </c:spPr>
          <c:invertIfNegative val="0"/>
          <c:dPt>
            <c:idx val="4"/>
            <c:invertIfNegative val="0"/>
            <c:bubble3D val="0"/>
            <c:spPr>
              <a:solidFill>
                <a:srgbClr val="4472C4"/>
              </a:solidFill>
              <a:ln>
                <a:noFill/>
              </a:ln>
              <a:effectLst/>
            </c:spPr>
            <c:extLst>
              <c:ext xmlns:c16="http://schemas.microsoft.com/office/drawing/2014/chart" uri="{C3380CC4-5D6E-409C-BE32-E72D297353CC}">
                <c16:uniqueId val="{00000001-2116-4D80-877D-233DF8F9F20D}"/>
              </c:ext>
            </c:extLst>
          </c:dPt>
          <c:dLbls>
            <c:numFmt formatCode="0\ &quot;CR&quot;" sourceLinked="0"/>
            <c:spPr>
              <a:noFill/>
              <a:ln>
                <a:noFill/>
              </a:ln>
              <a:effectLst/>
            </c:spPr>
            <c:txPr>
              <a:bodyPr rot="0" spcFirstLastPara="1" vertOverflow="ellipsis" vert="horz" wrap="square" anchor="ctr" anchorCtr="0"/>
              <a:lstStyle/>
              <a:p>
                <a:pPr algn="ct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Charts!$G$9:$G$13</c:f>
              <c:strCache>
                <c:ptCount val="5"/>
                <c:pt idx="0">
                  <c:v>Hindustan PCL</c:v>
                </c:pt>
                <c:pt idx="1">
                  <c:v>Bharat PCL</c:v>
                </c:pt>
                <c:pt idx="2">
                  <c:v>Tata Motors</c:v>
                </c:pt>
                <c:pt idx="3">
                  <c:v>Reliance Industries</c:v>
                </c:pt>
                <c:pt idx="4">
                  <c:v>Indian Oil </c:v>
                </c:pt>
              </c:strCache>
            </c:strRef>
          </c:cat>
          <c:val>
            <c:numRef>
              <c:f>Charts!$H$9:$H$13</c:f>
              <c:numCache>
                <c:formatCode>General</c:formatCode>
                <c:ptCount val="5"/>
                <c:pt idx="0">
                  <c:v>57474.25</c:v>
                </c:pt>
                <c:pt idx="1">
                  <c:v>60616.36</c:v>
                </c:pt>
                <c:pt idx="2">
                  <c:v>74156.070000000007</c:v>
                </c:pt>
                <c:pt idx="3">
                  <c:v>99810</c:v>
                </c:pt>
                <c:pt idx="4">
                  <c:v>110666.93</c:v>
                </c:pt>
              </c:numCache>
            </c:numRef>
          </c:val>
          <c:extLst>
            <c:ext xmlns:c16="http://schemas.microsoft.com/office/drawing/2014/chart" uri="{C3380CC4-5D6E-409C-BE32-E72D297353CC}">
              <c16:uniqueId val="{00000000-2116-4D80-877D-233DF8F9F20D}"/>
            </c:ext>
          </c:extLst>
        </c:ser>
        <c:dLbls>
          <c:dLblPos val="outEnd"/>
          <c:showLegendKey val="0"/>
          <c:showVal val="1"/>
          <c:showCatName val="0"/>
          <c:showSerName val="0"/>
          <c:showPercent val="0"/>
          <c:showBubbleSize val="0"/>
        </c:dLbls>
        <c:gapWidth val="150"/>
        <c:axId val="963467968"/>
        <c:axId val="962395344"/>
      </c:barChart>
      <c:catAx>
        <c:axId val="96346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62395344"/>
        <c:crosses val="autoZero"/>
        <c:auto val="1"/>
        <c:lblAlgn val="ctr"/>
        <c:lblOffset val="100"/>
        <c:noMultiLvlLbl val="0"/>
      </c:catAx>
      <c:valAx>
        <c:axId val="962395344"/>
        <c:scaling>
          <c:orientation val="minMax"/>
        </c:scaling>
        <c:delete val="1"/>
        <c:axPos val="b"/>
        <c:numFmt formatCode="General" sourceLinked="1"/>
        <c:majorTickMark val="none"/>
        <c:minorTickMark val="none"/>
        <c:tickLblPos val="nextTo"/>
        <c:crossAx val="96346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Market Cap</a:t>
            </a:r>
            <a:r>
              <a:rPr lang="en-US" b="1" baseline="0">
                <a:solidFill>
                  <a:schemeClr val="tx1"/>
                </a:solidFill>
              </a:rPr>
              <a:t> vs Qtly Sales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4082182593821533"/>
          <c:y val="0.17339984354740193"/>
          <c:w val="0.68353745416511813"/>
          <c:h val="0.56358297881460362"/>
        </c:manualLayout>
      </c:layout>
      <c:scatterChart>
        <c:scatterStyle val="lineMarker"/>
        <c:varyColors val="0"/>
        <c:ser>
          <c:idx val="0"/>
          <c:order val="0"/>
          <c:tx>
            <c:strRef>
              <c:f>Charts!$Q$9</c:f>
              <c:strCache>
                <c:ptCount val="1"/>
                <c:pt idx="0">
                  <c:v>Quarterly Sales</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ysDash"/>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Charts!$P$10:$P$497</c:f>
              <c:numCache>
                <c:formatCode>General</c:formatCode>
                <c:ptCount val="488"/>
                <c:pt idx="0">
                  <c:v>23101.19</c:v>
                </c:pt>
                <c:pt idx="1">
                  <c:v>31983.33</c:v>
                </c:pt>
                <c:pt idx="2">
                  <c:v>11924.12</c:v>
                </c:pt>
                <c:pt idx="3">
                  <c:v>30803.68</c:v>
                </c:pt>
                <c:pt idx="4">
                  <c:v>21776.04</c:v>
                </c:pt>
                <c:pt idx="5">
                  <c:v>81781.89</c:v>
                </c:pt>
                <c:pt idx="6">
                  <c:v>12091.5</c:v>
                </c:pt>
                <c:pt idx="7">
                  <c:v>21677.26</c:v>
                </c:pt>
                <c:pt idx="8">
                  <c:v>36215.919999999998</c:v>
                </c:pt>
                <c:pt idx="9">
                  <c:v>11718.17</c:v>
                </c:pt>
                <c:pt idx="10">
                  <c:v>24592.21</c:v>
                </c:pt>
                <c:pt idx="11">
                  <c:v>6742.41</c:v>
                </c:pt>
                <c:pt idx="12">
                  <c:v>8613.86</c:v>
                </c:pt>
                <c:pt idx="13">
                  <c:v>13593.35</c:v>
                </c:pt>
                <c:pt idx="14">
                  <c:v>11651.8</c:v>
                </c:pt>
                <c:pt idx="15">
                  <c:v>8389.4699999999993</c:v>
                </c:pt>
                <c:pt idx="16">
                  <c:v>10764.29</c:v>
                </c:pt>
                <c:pt idx="17">
                  <c:v>25957.56</c:v>
                </c:pt>
                <c:pt idx="18">
                  <c:v>4137.1099999999997</c:v>
                </c:pt>
                <c:pt idx="19">
                  <c:v>4369.6899999999996</c:v>
                </c:pt>
                <c:pt idx="20">
                  <c:v>13774.32</c:v>
                </c:pt>
                <c:pt idx="21">
                  <c:v>3529.87</c:v>
                </c:pt>
                <c:pt idx="22">
                  <c:v>52361.46</c:v>
                </c:pt>
                <c:pt idx="23">
                  <c:v>4067.25</c:v>
                </c:pt>
                <c:pt idx="24">
                  <c:v>4775.03</c:v>
                </c:pt>
                <c:pt idx="25">
                  <c:v>16683.97</c:v>
                </c:pt>
                <c:pt idx="26">
                  <c:v>10247.700000000001</c:v>
                </c:pt>
                <c:pt idx="27">
                  <c:v>8183.96</c:v>
                </c:pt>
                <c:pt idx="28">
                  <c:v>39047.57</c:v>
                </c:pt>
                <c:pt idx="29">
                  <c:v>4166.87</c:v>
                </c:pt>
                <c:pt idx="30">
                  <c:v>108044.04</c:v>
                </c:pt>
                <c:pt idx="31">
                  <c:v>9162.14</c:v>
                </c:pt>
                <c:pt idx="32">
                  <c:v>7789.01</c:v>
                </c:pt>
                <c:pt idx="33">
                  <c:v>16453.669999999998</c:v>
                </c:pt>
                <c:pt idx="34">
                  <c:v>33676.519999999997</c:v>
                </c:pt>
                <c:pt idx="35">
                  <c:v>10558.13</c:v>
                </c:pt>
                <c:pt idx="36">
                  <c:v>74066.350000000006</c:v>
                </c:pt>
                <c:pt idx="37">
                  <c:v>136380.76</c:v>
                </c:pt>
                <c:pt idx="38">
                  <c:v>88252.6</c:v>
                </c:pt>
                <c:pt idx="39">
                  <c:v>7146.33</c:v>
                </c:pt>
                <c:pt idx="40">
                  <c:v>5127.38</c:v>
                </c:pt>
                <c:pt idx="41">
                  <c:v>94476.77</c:v>
                </c:pt>
                <c:pt idx="42">
                  <c:v>79795.11</c:v>
                </c:pt>
                <c:pt idx="43">
                  <c:v>30305.94</c:v>
                </c:pt>
                <c:pt idx="44">
                  <c:v>21372.18</c:v>
                </c:pt>
                <c:pt idx="45">
                  <c:v>33364.230000000003</c:v>
                </c:pt>
                <c:pt idx="46">
                  <c:v>15339.87</c:v>
                </c:pt>
                <c:pt idx="47">
                  <c:v>8778.35</c:v>
                </c:pt>
                <c:pt idx="48">
                  <c:v>9145.3799999999992</c:v>
                </c:pt>
                <c:pt idx="49">
                  <c:v>13166.76</c:v>
                </c:pt>
                <c:pt idx="50">
                  <c:v>5089.87</c:v>
                </c:pt>
                <c:pt idx="51">
                  <c:v>23537.8</c:v>
                </c:pt>
                <c:pt idx="52">
                  <c:v>37776.230000000003</c:v>
                </c:pt>
                <c:pt idx="53">
                  <c:v>34397.69</c:v>
                </c:pt>
                <c:pt idx="54">
                  <c:v>34162.379999999997</c:v>
                </c:pt>
                <c:pt idx="55">
                  <c:v>98278</c:v>
                </c:pt>
                <c:pt idx="56">
                  <c:v>167131.29</c:v>
                </c:pt>
                <c:pt idx="57">
                  <c:v>61776.92</c:v>
                </c:pt>
                <c:pt idx="58">
                  <c:v>34347</c:v>
                </c:pt>
                <c:pt idx="59">
                  <c:v>7137.67</c:v>
                </c:pt>
                <c:pt idx="60">
                  <c:v>10422.450000000001</c:v>
                </c:pt>
                <c:pt idx="61">
                  <c:v>6952.99</c:v>
                </c:pt>
                <c:pt idx="62">
                  <c:v>10864.53</c:v>
                </c:pt>
                <c:pt idx="63">
                  <c:v>5823.25</c:v>
                </c:pt>
                <c:pt idx="64">
                  <c:v>4344.3599999999997</c:v>
                </c:pt>
                <c:pt idx="65">
                  <c:v>59204.28</c:v>
                </c:pt>
                <c:pt idx="66">
                  <c:v>3846.15</c:v>
                </c:pt>
                <c:pt idx="67">
                  <c:v>56837.2</c:v>
                </c:pt>
                <c:pt idx="68">
                  <c:v>41876.19</c:v>
                </c:pt>
                <c:pt idx="69">
                  <c:v>53528.57</c:v>
                </c:pt>
                <c:pt idx="70">
                  <c:v>6811.5</c:v>
                </c:pt>
                <c:pt idx="71">
                  <c:v>18590.66</c:v>
                </c:pt>
                <c:pt idx="72">
                  <c:v>6710.63</c:v>
                </c:pt>
                <c:pt idx="73">
                  <c:v>4600.7299999999996</c:v>
                </c:pt>
                <c:pt idx="74">
                  <c:v>6838.18</c:v>
                </c:pt>
                <c:pt idx="75">
                  <c:v>4090.69</c:v>
                </c:pt>
                <c:pt idx="76">
                  <c:v>18803.22</c:v>
                </c:pt>
                <c:pt idx="77">
                  <c:v>3748.73</c:v>
                </c:pt>
                <c:pt idx="78">
                  <c:v>6476.26</c:v>
                </c:pt>
                <c:pt idx="79">
                  <c:v>13046.18</c:v>
                </c:pt>
                <c:pt idx="80">
                  <c:v>3316.31</c:v>
                </c:pt>
                <c:pt idx="81">
                  <c:v>6966.23</c:v>
                </c:pt>
                <c:pt idx="82">
                  <c:v>13369.97</c:v>
                </c:pt>
                <c:pt idx="83">
                  <c:v>4356.8999999999996</c:v>
                </c:pt>
                <c:pt idx="84">
                  <c:v>12996.56</c:v>
                </c:pt>
                <c:pt idx="85">
                  <c:v>5151.8500000000004</c:v>
                </c:pt>
                <c:pt idx="86">
                  <c:v>6542.79</c:v>
                </c:pt>
                <c:pt idx="87">
                  <c:v>5427.82</c:v>
                </c:pt>
                <c:pt idx="88">
                  <c:v>20832.400000000001</c:v>
                </c:pt>
                <c:pt idx="89">
                  <c:v>48577.43</c:v>
                </c:pt>
                <c:pt idx="90">
                  <c:v>11554.4</c:v>
                </c:pt>
                <c:pt idx="91">
                  <c:v>192677.98</c:v>
                </c:pt>
                <c:pt idx="92">
                  <c:v>7154.99</c:v>
                </c:pt>
                <c:pt idx="93">
                  <c:v>6601.62</c:v>
                </c:pt>
                <c:pt idx="94">
                  <c:v>29130.035</c:v>
                </c:pt>
                <c:pt idx="95">
                  <c:v>31450.560000000001</c:v>
                </c:pt>
                <c:pt idx="96">
                  <c:v>3716.46</c:v>
                </c:pt>
                <c:pt idx="97">
                  <c:v>4179.29</c:v>
                </c:pt>
                <c:pt idx="98">
                  <c:v>14164.81</c:v>
                </c:pt>
                <c:pt idx="99">
                  <c:v>14638.57</c:v>
                </c:pt>
                <c:pt idx="100">
                  <c:v>23562</c:v>
                </c:pt>
                <c:pt idx="101">
                  <c:v>6921.97</c:v>
                </c:pt>
                <c:pt idx="102">
                  <c:v>6059.97</c:v>
                </c:pt>
                <c:pt idx="103">
                  <c:v>60015</c:v>
                </c:pt>
                <c:pt idx="104">
                  <c:v>25288.97</c:v>
                </c:pt>
                <c:pt idx="105">
                  <c:v>5080.5</c:v>
                </c:pt>
                <c:pt idx="106">
                  <c:v>8681.9500000000007</c:v>
                </c:pt>
                <c:pt idx="107">
                  <c:v>3079.06</c:v>
                </c:pt>
                <c:pt idx="108">
                  <c:v>3531.9</c:v>
                </c:pt>
                <c:pt idx="109">
                  <c:v>9531.57</c:v>
                </c:pt>
                <c:pt idx="110">
                  <c:v>17097.54</c:v>
                </c:pt>
                <c:pt idx="111">
                  <c:v>3188.62</c:v>
                </c:pt>
                <c:pt idx="112">
                  <c:v>12526.06</c:v>
                </c:pt>
                <c:pt idx="113">
                  <c:v>7765.91</c:v>
                </c:pt>
                <c:pt idx="114">
                  <c:v>5416.39</c:v>
                </c:pt>
                <c:pt idx="115">
                  <c:v>4861.2</c:v>
                </c:pt>
                <c:pt idx="116">
                  <c:v>26915.86</c:v>
                </c:pt>
                <c:pt idx="117">
                  <c:v>3526.8</c:v>
                </c:pt>
                <c:pt idx="118">
                  <c:v>40159.35</c:v>
                </c:pt>
                <c:pt idx="119">
                  <c:v>7550.78</c:v>
                </c:pt>
                <c:pt idx="120">
                  <c:v>35893.550000000003</c:v>
                </c:pt>
                <c:pt idx="121">
                  <c:v>5259.14</c:v>
                </c:pt>
                <c:pt idx="122">
                  <c:v>22915.42</c:v>
                </c:pt>
                <c:pt idx="123">
                  <c:v>73311.41</c:v>
                </c:pt>
                <c:pt idx="124">
                  <c:v>5652.33</c:v>
                </c:pt>
                <c:pt idx="125">
                  <c:v>4954.08</c:v>
                </c:pt>
                <c:pt idx="126">
                  <c:v>23720.37</c:v>
                </c:pt>
                <c:pt idx="127">
                  <c:v>17952.510000000002</c:v>
                </c:pt>
                <c:pt idx="128">
                  <c:v>10565.56</c:v>
                </c:pt>
                <c:pt idx="129">
                  <c:v>3380.99</c:v>
                </c:pt>
                <c:pt idx="130">
                  <c:v>4886.09</c:v>
                </c:pt>
                <c:pt idx="131">
                  <c:v>10289.81</c:v>
                </c:pt>
                <c:pt idx="132">
                  <c:v>10450.56</c:v>
                </c:pt>
                <c:pt idx="133">
                  <c:v>4371.24</c:v>
                </c:pt>
                <c:pt idx="134">
                  <c:v>3734.06</c:v>
                </c:pt>
                <c:pt idx="135">
                  <c:v>17930.75</c:v>
                </c:pt>
                <c:pt idx="136">
                  <c:v>5084.1899999999996</c:v>
                </c:pt>
                <c:pt idx="137">
                  <c:v>18086.810000000001</c:v>
                </c:pt>
                <c:pt idx="138">
                  <c:v>10900.75</c:v>
                </c:pt>
                <c:pt idx="139">
                  <c:v>7784.17</c:v>
                </c:pt>
                <c:pt idx="140">
                  <c:v>3139.94</c:v>
                </c:pt>
                <c:pt idx="141">
                  <c:v>4331.82</c:v>
                </c:pt>
                <c:pt idx="142">
                  <c:v>3754.67</c:v>
                </c:pt>
                <c:pt idx="143">
                  <c:v>7966.43</c:v>
                </c:pt>
                <c:pt idx="144">
                  <c:v>11203.15</c:v>
                </c:pt>
                <c:pt idx="145">
                  <c:v>7009.13</c:v>
                </c:pt>
                <c:pt idx="146">
                  <c:v>25859.25</c:v>
                </c:pt>
                <c:pt idx="147">
                  <c:v>78670.97</c:v>
                </c:pt>
                <c:pt idx="148">
                  <c:v>5567.11</c:v>
                </c:pt>
                <c:pt idx="149">
                  <c:v>3835.73</c:v>
                </c:pt>
                <c:pt idx="150">
                  <c:v>5497.4</c:v>
                </c:pt>
                <c:pt idx="151">
                  <c:v>5802.66</c:v>
                </c:pt>
                <c:pt idx="152">
                  <c:v>10778.42</c:v>
                </c:pt>
                <c:pt idx="153">
                  <c:v>66316.320000000007</c:v>
                </c:pt>
                <c:pt idx="154">
                  <c:v>21976.74</c:v>
                </c:pt>
                <c:pt idx="155">
                  <c:v>27340.89</c:v>
                </c:pt>
                <c:pt idx="156">
                  <c:v>20489.349999999999</c:v>
                </c:pt>
                <c:pt idx="157">
                  <c:v>14785.53</c:v>
                </c:pt>
                <c:pt idx="158">
                  <c:v>10653.44</c:v>
                </c:pt>
                <c:pt idx="159">
                  <c:v>4512.29</c:v>
                </c:pt>
                <c:pt idx="160">
                  <c:v>10918.75</c:v>
                </c:pt>
                <c:pt idx="161">
                  <c:v>71859.820000000007</c:v>
                </c:pt>
                <c:pt idx="162">
                  <c:v>18298.09</c:v>
                </c:pt>
                <c:pt idx="163">
                  <c:v>16545.509999999998</c:v>
                </c:pt>
                <c:pt idx="164">
                  <c:v>13129.9</c:v>
                </c:pt>
                <c:pt idx="165">
                  <c:v>73532.62</c:v>
                </c:pt>
                <c:pt idx="166">
                  <c:v>4295.0200000000004</c:v>
                </c:pt>
                <c:pt idx="167">
                  <c:v>5706.51</c:v>
                </c:pt>
                <c:pt idx="168">
                  <c:v>18535.09</c:v>
                </c:pt>
                <c:pt idx="169">
                  <c:v>11064.74</c:v>
                </c:pt>
                <c:pt idx="170">
                  <c:v>5498.45</c:v>
                </c:pt>
                <c:pt idx="171">
                  <c:v>8439.77</c:v>
                </c:pt>
                <c:pt idx="172">
                  <c:v>11759.77</c:v>
                </c:pt>
                <c:pt idx="173">
                  <c:v>4456.7700000000004</c:v>
                </c:pt>
                <c:pt idx="174">
                  <c:v>7208.38</c:v>
                </c:pt>
                <c:pt idx="175">
                  <c:v>6864.85</c:v>
                </c:pt>
                <c:pt idx="176">
                  <c:v>5200.13</c:v>
                </c:pt>
                <c:pt idx="177">
                  <c:v>5020.4399999999996</c:v>
                </c:pt>
                <c:pt idx="178">
                  <c:v>3189.1</c:v>
                </c:pt>
                <c:pt idx="179">
                  <c:v>11896.52</c:v>
                </c:pt>
                <c:pt idx="180">
                  <c:v>31798.18</c:v>
                </c:pt>
                <c:pt idx="181">
                  <c:v>126335.27</c:v>
                </c:pt>
                <c:pt idx="182">
                  <c:v>289497.37</c:v>
                </c:pt>
                <c:pt idx="183">
                  <c:v>482953.59</c:v>
                </c:pt>
                <c:pt idx="184">
                  <c:v>87358.23</c:v>
                </c:pt>
                <c:pt idx="185">
                  <c:v>10630.76</c:v>
                </c:pt>
                <c:pt idx="186">
                  <c:v>3531.77</c:v>
                </c:pt>
                <c:pt idx="187">
                  <c:v>3185.45</c:v>
                </c:pt>
                <c:pt idx="188">
                  <c:v>69448.66</c:v>
                </c:pt>
                <c:pt idx="189">
                  <c:v>9885.0499999999993</c:v>
                </c:pt>
                <c:pt idx="190">
                  <c:v>3482.71</c:v>
                </c:pt>
                <c:pt idx="191">
                  <c:v>6646.41</c:v>
                </c:pt>
                <c:pt idx="192">
                  <c:v>3511.08</c:v>
                </c:pt>
                <c:pt idx="193">
                  <c:v>55854.68</c:v>
                </c:pt>
                <c:pt idx="194">
                  <c:v>3452.57</c:v>
                </c:pt>
                <c:pt idx="195">
                  <c:v>6902.14</c:v>
                </c:pt>
                <c:pt idx="196">
                  <c:v>58034.78</c:v>
                </c:pt>
                <c:pt idx="197">
                  <c:v>288265.26</c:v>
                </c:pt>
                <c:pt idx="198">
                  <c:v>133266.56</c:v>
                </c:pt>
                <c:pt idx="199">
                  <c:v>3973.5</c:v>
                </c:pt>
                <c:pt idx="200">
                  <c:v>14526.24</c:v>
                </c:pt>
                <c:pt idx="201">
                  <c:v>16065.25</c:v>
                </c:pt>
                <c:pt idx="202">
                  <c:v>203802.35</c:v>
                </c:pt>
                <c:pt idx="203">
                  <c:v>37219.22</c:v>
                </c:pt>
                <c:pt idx="204">
                  <c:v>57748.98</c:v>
                </c:pt>
                <c:pt idx="205">
                  <c:v>3809</c:v>
                </c:pt>
                <c:pt idx="206">
                  <c:v>17559.349999999999</c:v>
                </c:pt>
                <c:pt idx="207">
                  <c:v>8380.86</c:v>
                </c:pt>
                <c:pt idx="208">
                  <c:v>17762.77</c:v>
                </c:pt>
                <c:pt idx="209">
                  <c:v>5293.53</c:v>
                </c:pt>
                <c:pt idx="210">
                  <c:v>3789.45</c:v>
                </c:pt>
                <c:pt idx="211">
                  <c:v>24788.54</c:v>
                </c:pt>
                <c:pt idx="212">
                  <c:v>4885.75</c:v>
                </c:pt>
                <c:pt idx="213">
                  <c:v>52781.67</c:v>
                </c:pt>
                <c:pt idx="214">
                  <c:v>10338.4</c:v>
                </c:pt>
                <c:pt idx="215">
                  <c:v>13396.15</c:v>
                </c:pt>
                <c:pt idx="216">
                  <c:v>15739.16</c:v>
                </c:pt>
                <c:pt idx="217">
                  <c:v>4595.7</c:v>
                </c:pt>
                <c:pt idx="218">
                  <c:v>16150.13</c:v>
                </c:pt>
                <c:pt idx="219">
                  <c:v>178017.48</c:v>
                </c:pt>
                <c:pt idx="220">
                  <c:v>5591.02</c:v>
                </c:pt>
                <c:pt idx="221">
                  <c:v>20779.52</c:v>
                </c:pt>
                <c:pt idx="222">
                  <c:v>97379.96</c:v>
                </c:pt>
                <c:pt idx="223">
                  <c:v>8646.5400000000009</c:v>
                </c:pt>
                <c:pt idx="224">
                  <c:v>14845.05</c:v>
                </c:pt>
                <c:pt idx="225">
                  <c:v>248320.35</c:v>
                </c:pt>
                <c:pt idx="226">
                  <c:v>48621.37</c:v>
                </c:pt>
                <c:pt idx="227">
                  <c:v>7943.03</c:v>
                </c:pt>
                <c:pt idx="228">
                  <c:v>7812.73</c:v>
                </c:pt>
                <c:pt idx="229">
                  <c:v>5351.4750000000004</c:v>
                </c:pt>
                <c:pt idx="230">
                  <c:v>320985.27</c:v>
                </c:pt>
                <c:pt idx="231">
                  <c:v>3192.67</c:v>
                </c:pt>
                <c:pt idx="232">
                  <c:v>3619.04</c:v>
                </c:pt>
                <c:pt idx="233">
                  <c:v>8124.6</c:v>
                </c:pt>
                <c:pt idx="234">
                  <c:v>7230.76</c:v>
                </c:pt>
                <c:pt idx="235">
                  <c:v>4995.05</c:v>
                </c:pt>
                <c:pt idx="236">
                  <c:v>6019.89</c:v>
                </c:pt>
                <c:pt idx="237">
                  <c:v>4074.37</c:v>
                </c:pt>
                <c:pt idx="238">
                  <c:v>3597.6</c:v>
                </c:pt>
                <c:pt idx="239">
                  <c:v>3775.5</c:v>
                </c:pt>
                <c:pt idx="240">
                  <c:v>8539.8799999999992</c:v>
                </c:pt>
                <c:pt idx="241">
                  <c:v>4278.3100000000004</c:v>
                </c:pt>
                <c:pt idx="242">
                  <c:v>4726.91</c:v>
                </c:pt>
                <c:pt idx="243">
                  <c:v>4498.09</c:v>
                </c:pt>
                <c:pt idx="244">
                  <c:v>23094.39</c:v>
                </c:pt>
                <c:pt idx="245">
                  <c:v>4931.55</c:v>
                </c:pt>
                <c:pt idx="246">
                  <c:v>3577.98</c:v>
                </c:pt>
                <c:pt idx="247">
                  <c:v>12382.64</c:v>
                </c:pt>
                <c:pt idx="248">
                  <c:v>6209.11</c:v>
                </c:pt>
                <c:pt idx="249">
                  <c:v>13104</c:v>
                </c:pt>
                <c:pt idx="250">
                  <c:v>73870.259999999995</c:v>
                </c:pt>
                <c:pt idx="251">
                  <c:v>13178.43</c:v>
                </c:pt>
                <c:pt idx="252">
                  <c:v>14775.08</c:v>
                </c:pt>
                <c:pt idx="253">
                  <c:v>6324.62</c:v>
                </c:pt>
                <c:pt idx="254">
                  <c:v>5145.3599999999997</c:v>
                </c:pt>
                <c:pt idx="255">
                  <c:v>9306.5400000000009</c:v>
                </c:pt>
                <c:pt idx="256">
                  <c:v>6950.23</c:v>
                </c:pt>
                <c:pt idx="257">
                  <c:v>26409.759999999998</c:v>
                </c:pt>
                <c:pt idx="258">
                  <c:v>3765.74</c:v>
                </c:pt>
                <c:pt idx="259">
                  <c:v>8065.7</c:v>
                </c:pt>
                <c:pt idx="260">
                  <c:v>3125.83</c:v>
                </c:pt>
                <c:pt idx="261">
                  <c:v>18534.150000000001</c:v>
                </c:pt>
                <c:pt idx="262">
                  <c:v>5207.7700000000004</c:v>
                </c:pt>
                <c:pt idx="263">
                  <c:v>4325.3900000000003</c:v>
                </c:pt>
                <c:pt idx="264">
                  <c:v>199253.77</c:v>
                </c:pt>
                <c:pt idx="265">
                  <c:v>3927.26</c:v>
                </c:pt>
                <c:pt idx="266">
                  <c:v>13492.55</c:v>
                </c:pt>
                <c:pt idx="267">
                  <c:v>3761.86</c:v>
                </c:pt>
                <c:pt idx="268">
                  <c:v>24626.1</c:v>
                </c:pt>
                <c:pt idx="269">
                  <c:v>3017.07</c:v>
                </c:pt>
                <c:pt idx="270">
                  <c:v>28932.43</c:v>
                </c:pt>
                <c:pt idx="271">
                  <c:v>12942.25</c:v>
                </c:pt>
                <c:pt idx="272">
                  <c:v>3510.93</c:v>
                </c:pt>
                <c:pt idx="273">
                  <c:v>6654.81</c:v>
                </c:pt>
                <c:pt idx="274">
                  <c:v>3029.57</c:v>
                </c:pt>
                <c:pt idx="275">
                  <c:v>180860.74</c:v>
                </c:pt>
                <c:pt idx="276">
                  <c:v>5502.94</c:v>
                </c:pt>
                <c:pt idx="277">
                  <c:v>25880.98</c:v>
                </c:pt>
                <c:pt idx="278">
                  <c:v>4198.33</c:v>
                </c:pt>
                <c:pt idx="279">
                  <c:v>36878.85</c:v>
                </c:pt>
                <c:pt idx="280">
                  <c:v>4269.78</c:v>
                </c:pt>
                <c:pt idx="281">
                  <c:v>3826.83</c:v>
                </c:pt>
                <c:pt idx="282">
                  <c:v>9727.0949999999993</c:v>
                </c:pt>
                <c:pt idx="283">
                  <c:v>3164.73</c:v>
                </c:pt>
                <c:pt idx="284">
                  <c:v>88142.35</c:v>
                </c:pt>
                <c:pt idx="285">
                  <c:v>26928.37</c:v>
                </c:pt>
                <c:pt idx="286">
                  <c:v>8587.0400000000009</c:v>
                </c:pt>
                <c:pt idx="287">
                  <c:v>4030.35</c:v>
                </c:pt>
                <c:pt idx="288">
                  <c:v>3187.51</c:v>
                </c:pt>
                <c:pt idx="289">
                  <c:v>20750.78</c:v>
                </c:pt>
                <c:pt idx="290">
                  <c:v>4406.8</c:v>
                </c:pt>
                <c:pt idx="291">
                  <c:v>39813.839999999997</c:v>
                </c:pt>
                <c:pt idx="292">
                  <c:v>263493.81</c:v>
                </c:pt>
                <c:pt idx="293">
                  <c:v>3376.2</c:v>
                </c:pt>
                <c:pt idx="294">
                  <c:v>13401.76</c:v>
                </c:pt>
                <c:pt idx="295">
                  <c:v>3974.83</c:v>
                </c:pt>
                <c:pt idx="296">
                  <c:v>9457.0400000000009</c:v>
                </c:pt>
                <c:pt idx="297">
                  <c:v>11438.78</c:v>
                </c:pt>
                <c:pt idx="298">
                  <c:v>5300</c:v>
                </c:pt>
                <c:pt idx="299">
                  <c:v>5840.29</c:v>
                </c:pt>
                <c:pt idx="300">
                  <c:v>4291.43</c:v>
                </c:pt>
                <c:pt idx="301">
                  <c:v>68590.33</c:v>
                </c:pt>
                <c:pt idx="302">
                  <c:v>16108.15</c:v>
                </c:pt>
                <c:pt idx="303">
                  <c:v>16728.78</c:v>
                </c:pt>
                <c:pt idx="304">
                  <c:v>30030.01</c:v>
                </c:pt>
                <c:pt idx="305">
                  <c:v>3847.19</c:v>
                </c:pt>
                <c:pt idx="306">
                  <c:v>15226.72</c:v>
                </c:pt>
                <c:pt idx="307">
                  <c:v>6379.12</c:v>
                </c:pt>
                <c:pt idx="308">
                  <c:v>14456.9</c:v>
                </c:pt>
                <c:pt idx="309">
                  <c:v>13021.369999999999</c:v>
                </c:pt>
                <c:pt idx="310">
                  <c:v>3017.07</c:v>
                </c:pt>
                <c:pt idx="311">
                  <c:v>3769.26</c:v>
                </c:pt>
                <c:pt idx="312">
                  <c:v>3148.36</c:v>
                </c:pt>
                <c:pt idx="313">
                  <c:v>17712</c:v>
                </c:pt>
                <c:pt idx="314">
                  <c:v>7439.01</c:v>
                </c:pt>
                <c:pt idx="315">
                  <c:v>4093.02</c:v>
                </c:pt>
                <c:pt idx="316">
                  <c:v>73015.490000000005</c:v>
                </c:pt>
                <c:pt idx="317">
                  <c:v>5067.2299999999996</c:v>
                </c:pt>
                <c:pt idx="318">
                  <c:v>58108.480000000003</c:v>
                </c:pt>
                <c:pt idx="319">
                  <c:v>28059.24</c:v>
                </c:pt>
                <c:pt idx="320">
                  <c:v>4658.2</c:v>
                </c:pt>
                <c:pt idx="321">
                  <c:v>15201.61</c:v>
                </c:pt>
                <c:pt idx="322">
                  <c:v>41415.33</c:v>
                </c:pt>
                <c:pt idx="323">
                  <c:v>3026.26</c:v>
                </c:pt>
                <c:pt idx="324">
                  <c:v>135390.53</c:v>
                </c:pt>
                <c:pt idx="325">
                  <c:v>16044.51</c:v>
                </c:pt>
                <c:pt idx="326">
                  <c:v>7453.05</c:v>
                </c:pt>
                <c:pt idx="327">
                  <c:v>27404.15</c:v>
                </c:pt>
                <c:pt idx="328">
                  <c:v>4168.29</c:v>
                </c:pt>
                <c:pt idx="329">
                  <c:v>239981.5</c:v>
                </c:pt>
                <c:pt idx="330">
                  <c:v>34620.19</c:v>
                </c:pt>
                <c:pt idx="331">
                  <c:v>3024.32</c:v>
                </c:pt>
                <c:pt idx="332">
                  <c:v>3674.6</c:v>
                </c:pt>
                <c:pt idx="333">
                  <c:v>25383.03</c:v>
                </c:pt>
                <c:pt idx="334">
                  <c:v>14334.81</c:v>
                </c:pt>
                <c:pt idx="335">
                  <c:v>5996.4</c:v>
                </c:pt>
                <c:pt idx="336">
                  <c:v>36615</c:v>
                </c:pt>
                <c:pt idx="337">
                  <c:v>10508.48</c:v>
                </c:pt>
                <c:pt idx="338">
                  <c:v>4149.67</c:v>
                </c:pt>
                <c:pt idx="339">
                  <c:v>9097.33</c:v>
                </c:pt>
                <c:pt idx="340">
                  <c:v>11564.22</c:v>
                </c:pt>
                <c:pt idx="341">
                  <c:v>45855.5</c:v>
                </c:pt>
                <c:pt idx="342">
                  <c:v>47483.97</c:v>
                </c:pt>
                <c:pt idx="343">
                  <c:v>20037.849999999999</c:v>
                </c:pt>
                <c:pt idx="344">
                  <c:v>4307.29</c:v>
                </c:pt>
                <c:pt idx="345">
                  <c:v>4830.4399999999996</c:v>
                </c:pt>
                <c:pt idx="346">
                  <c:v>27905.66</c:v>
                </c:pt>
                <c:pt idx="347">
                  <c:v>102016.01</c:v>
                </c:pt>
                <c:pt idx="348">
                  <c:v>3336.05</c:v>
                </c:pt>
                <c:pt idx="349">
                  <c:v>11353.13</c:v>
                </c:pt>
                <c:pt idx="350">
                  <c:v>3031.5</c:v>
                </c:pt>
                <c:pt idx="351">
                  <c:v>6176.23</c:v>
                </c:pt>
                <c:pt idx="352">
                  <c:v>30202.12</c:v>
                </c:pt>
                <c:pt idx="353">
                  <c:v>28270.22</c:v>
                </c:pt>
                <c:pt idx="354">
                  <c:v>3274.9</c:v>
                </c:pt>
                <c:pt idx="355">
                  <c:v>6591.31</c:v>
                </c:pt>
                <c:pt idx="356">
                  <c:v>14330.19</c:v>
                </c:pt>
                <c:pt idx="357">
                  <c:v>4358.4799999999996</c:v>
                </c:pt>
                <c:pt idx="358">
                  <c:v>12655.17</c:v>
                </c:pt>
                <c:pt idx="359">
                  <c:v>23495.54</c:v>
                </c:pt>
                <c:pt idx="360">
                  <c:v>4493.2</c:v>
                </c:pt>
                <c:pt idx="361">
                  <c:v>3711.8</c:v>
                </c:pt>
                <c:pt idx="362">
                  <c:v>4493.5200000000004</c:v>
                </c:pt>
                <c:pt idx="363">
                  <c:v>4194.3100000000004</c:v>
                </c:pt>
                <c:pt idx="364">
                  <c:v>5863.1</c:v>
                </c:pt>
                <c:pt idx="365">
                  <c:v>19748.79</c:v>
                </c:pt>
                <c:pt idx="366">
                  <c:v>5896.54</c:v>
                </c:pt>
                <c:pt idx="367">
                  <c:v>7251.91</c:v>
                </c:pt>
                <c:pt idx="368">
                  <c:v>11966.83</c:v>
                </c:pt>
                <c:pt idx="369">
                  <c:v>7702.01</c:v>
                </c:pt>
                <c:pt idx="370">
                  <c:v>3470.6</c:v>
                </c:pt>
                <c:pt idx="371">
                  <c:v>583436.72</c:v>
                </c:pt>
                <c:pt idx="372">
                  <c:v>11737.24</c:v>
                </c:pt>
                <c:pt idx="373">
                  <c:v>16655.580000000002</c:v>
                </c:pt>
                <c:pt idx="374">
                  <c:v>12033.99</c:v>
                </c:pt>
                <c:pt idx="375">
                  <c:v>3331.08</c:v>
                </c:pt>
                <c:pt idx="376">
                  <c:v>3460.91</c:v>
                </c:pt>
                <c:pt idx="377">
                  <c:v>27382.240000000002</c:v>
                </c:pt>
                <c:pt idx="378">
                  <c:v>4057.34</c:v>
                </c:pt>
                <c:pt idx="379">
                  <c:v>6795.06</c:v>
                </c:pt>
                <c:pt idx="380">
                  <c:v>4735.67</c:v>
                </c:pt>
                <c:pt idx="381">
                  <c:v>11182.45</c:v>
                </c:pt>
                <c:pt idx="382">
                  <c:v>67465</c:v>
                </c:pt>
                <c:pt idx="383">
                  <c:v>8247.08</c:v>
                </c:pt>
                <c:pt idx="384">
                  <c:v>3901.07</c:v>
                </c:pt>
                <c:pt idx="385">
                  <c:v>3528.07</c:v>
                </c:pt>
                <c:pt idx="386">
                  <c:v>7815.74</c:v>
                </c:pt>
                <c:pt idx="387">
                  <c:v>3764.1</c:v>
                </c:pt>
                <c:pt idx="388">
                  <c:v>3582</c:v>
                </c:pt>
                <c:pt idx="389">
                  <c:v>4558.0600000000004</c:v>
                </c:pt>
                <c:pt idx="390">
                  <c:v>58987.08</c:v>
                </c:pt>
                <c:pt idx="391">
                  <c:v>12995.31</c:v>
                </c:pt>
                <c:pt idx="392">
                  <c:v>3804.58</c:v>
                </c:pt>
                <c:pt idx="393">
                  <c:v>29327.64</c:v>
                </c:pt>
                <c:pt idx="394">
                  <c:v>44239.040000000001</c:v>
                </c:pt>
                <c:pt idx="395">
                  <c:v>4022.02</c:v>
                </c:pt>
                <c:pt idx="396">
                  <c:v>15512.35</c:v>
                </c:pt>
                <c:pt idx="397">
                  <c:v>9569.14</c:v>
                </c:pt>
                <c:pt idx="398">
                  <c:v>5224.1099999999997</c:v>
                </c:pt>
                <c:pt idx="399">
                  <c:v>9317.76</c:v>
                </c:pt>
                <c:pt idx="400">
                  <c:v>3329.58</c:v>
                </c:pt>
                <c:pt idx="401">
                  <c:v>4856.71</c:v>
                </c:pt>
                <c:pt idx="402">
                  <c:v>8458.24</c:v>
                </c:pt>
                <c:pt idx="403">
                  <c:v>4009.63</c:v>
                </c:pt>
                <c:pt idx="404">
                  <c:v>10842.62</c:v>
                </c:pt>
                <c:pt idx="405">
                  <c:v>4487.3100000000004</c:v>
                </c:pt>
                <c:pt idx="406">
                  <c:v>5072.67</c:v>
                </c:pt>
                <c:pt idx="407">
                  <c:v>3115.98</c:v>
                </c:pt>
                <c:pt idx="408">
                  <c:v>5402.95</c:v>
                </c:pt>
                <c:pt idx="409">
                  <c:v>232763.33</c:v>
                </c:pt>
                <c:pt idx="410">
                  <c:v>4328.47</c:v>
                </c:pt>
                <c:pt idx="411">
                  <c:v>35729.040000000001</c:v>
                </c:pt>
                <c:pt idx="412">
                  <c:v>13743.95</c:v>
                </c:pt>
                <c:pt idx="413">
                  <c:v>6469.51</c:v>
                </c:pt>
                <c:pt idx="414">
                  <c:v>10755.13</c:v>
                </c:pt>
                <c:pt idx="415">
                  <c:v>134241.35999999999</c:v>
                </c:pt>
                <c:pt idx="416">
                  <c:v>35824.26</c:v>
                </c:pt>
                <c:pt idx="417">
                  <c:v>10074.36</c:v>
                </c:pt>
                <c:pt idx="418">
                  <c:v>18159.849999999999</c:v>
                </c:pt>
                <c:pt idx="419">
                  <c:v>11202.53</c:v>
                </c:pt>
                <c:pt idx="420">
                  <c:v>5865.04</c:v>
                </c:pt>
                <c:pt idx="421">
                  <c:v>3777.26</c:v>
                </c:pt>
                <c:pt idx="422">
                  <c:v>15248.94</c:v>
                </c:pt>
                <c:pt idx="423">
                  <c:v>3377.57</c:v>
                </c:pt>
                <c:pt idx="424">
                  <c:v>6942.31</c:v>
                </c:pt>
                <c:pt idx="425">
                  <c:v>4721.49</c:v>
                </c:pt>
                <c:pt idx="426">
                  <c:v>11882.55</c:v>
                </c:pt>
                <c:pt idx="427">
                  <c:v>6086.37</c:v>
                </c:pt>
                <c:pt idx="428">
                  <c:v>11950</c:v>
                </c:pt>
                <c:pt idx="429">
                  <c:v>17941.47</c:v>
                </c:pt>
                <c:pt idx="430">
                  <c:v>17963.55</c:v>
                </c:pt>
                <c:pt idx="431">
                  <c:v>563709.84</c:v>
                </c:pt>
                <c:pt idx="432">
                  <c:v>16589.240000000002</c:v>
                </c:pt>
                <c:pt idx="433">
                  <c:v>6153.54</c:v>
                </c:pt>
                <c:pt idx="434">
                  <c:v>4401.66</c:v>
                </c:pt>
                <c:pt idx="435">
                  <c:v>117071.87</c:v>
                </c:pt>
                <c:pt idx="436">
                  <c:v>10442.09</c:v>
                </c:pt>
                <c:pt idx="437">
                  <c:v>23369.24</c:v>
                </c:pt>
                <c:pt idx="438">
                  <c:v>73376.14</c:v>
                </c:pt>
                <c:pt idx="439">
                  <c:v>3677.34</c:v>
                </c:pt>
                <c:pt idx="440">
                  <c:v>56244.26</c:v>
                </c:pt>
                <c:pt idx="441">
                  <c:v>3975.44</c:v>
                </c:pt>
                <c:pt idx="442">
                  <c:v>3209.89</c:v>
                </c:pt>
                <c:pt idx="443">
                  <c:v>17246.580000000002</c:v>
                </c:pt>
                <c:pt idx="444">
                  <c:v>8440.65</c:v>
                </c:pt>
                <c:pt idx="445">
                  <c:v>3374.38</c:v>
                </c:pt>
                <c:pt idx="446">
                  <c:v>12507.91</c:v>
                </c:pt>
                <c:pt idx="447">
                  <c:v>4156.58</c:v>
                </c:pt>
                <c:pt idx="448">
                  <c:v>5495.76</c:v>
                </c:pt>
                <c:pt idx="449">
                  <c:v>73886</c:v>
                </c:pt>
                <c:pt idx="450">
                  <c:v>12599.37</c:v>
                </c:pt>
                <c:pt idx="451">
                  <c:v>10589.27</c:v>
                </c:pt>
                <c:pt idx="452">
                  <c:v>3722.6</c:v>
                </c:pt>
                <c:pt idx="453">
                  <c:v>3910.17</c:v>
                </c:pt>
                <c:pt idx="454">
                  <c:v>8153.33</c:v>
                </c:pt>
                <c:pt idx="455">
                  <c:v>5139.43</c:v>
                </c:pt>
                <c:pt idx="456">
                  <c:v>9463.27</c:v>
                </c:pt>
                <c:pt idx="457">
                  <c:v>30919.51</c:v>
                </c:pt>
                <c:pt idx="458">
                  <c:v>5012.59</c:v>
                </c:pt>
                <c:pt idx="459">
                  <c:v>4293.42</c:v>
                </c:pt>
                <c:pt idx="460">
                  <c:v>113692.87</c:v>
                </c:pt>
                <c:pt idx="461">
                  <c:v>9528.82</c:v>
                </c:pt>
                <c:pt idx="462">
                  <c:v>27797.69</c:v>
                </c:pt>
                <c:pt idx="463">
                  <c:v>46725.05</c:v>
                </c:pt>
                <c:pt idx="464">
                  <c:v>35349.58</c:v>
                </c:pt>
                <c:pt idx="465">
                  <c:v>3041.93</c:v>
                </c:pt>
                <c:pt idx="466">
                  <c:v>8023.74</c:v>
                </c:pt>
                <c:pt idx="467">
                  <c:v>11498.3</c:v>
                </c:pt>
                <c:pt idx="468">
                  <c:v>122184.17</c:v>
                </c:pt>
                <c:pt idx="469">
                  <c:v>3760.61</c:v>
                </c:pt>
                <c:pt idx="470">
                  <c:v>6531.58</c:v>
                </c:pt>
                <c:pt idx="471">
                  <c:v>4279.07</c:v>
                </c:pt>
                <c:pt idx="472">
                  <c:v>4819.63</c:v>
                </c:pt>
                <c:pt idx="473">
                  <c:v>33047.33</c:v>
                </c:pt>
                <c:pt idx="474">
                  <c:v>18453.439999999999</c:v>
                </c:pt>
                <c:pt idx="475">
                  <c:v>3824.69</c:v>
                </c:pt>
                <c:pt idx="476">
                  <c:v>5109.25</c:v>
                </c:pt>
                <c:pt idx="477">
                  <c:v>13843.64</c:v>
                </c:pt>
                <c:pt idx="478">
                  <c:v>4103.05</c:v>
                </c:pt>
                <c:pt idx="479">
                  <c:v>6520.67</c:v>
                </c:pt>
                <c:pt idx="480">
                  <c:v>5145.88</c:v>
                </c:pt>
                <c:pt idx="481">
                  <c:v>18254.060000000001</c:v>
                </c:pt>
                <c:pt idx="482">
                  <c:v>131840.57</c:v>
                </c:pt>
                <c:pt idx="483">
                  <c:v>8428.58</c:v>
                </c:pt>
                <c:pt idx="484">
                  <c:v>71028.13</c:v>
                </c:pt>
                <c:pt idx="485">
                  <c:v>54817.89</c:v>
                </c:pt>
                <c:pt idx="486">
                  <c:v>4066.42</c:v>
                </c:pt>
                <c:pt idx="487">
                  <c:v>4921.45</c:v>
                </c:pt>
              </c:numCache>
            </c:numRef>
          </c:xVal>
          <c:yVal>
            <c:numRef>
              <c:f>Charts!$Q$10:$Q$497</c:f>
              <c:numCache>
                <c:formatCode>General</c:formatCode>
                <c:ptCount val="488"/>
                <c:pt idx="0">
                  <c:v>645.77</c:v>
                </c:pt>
                <c:pt idx="1">
                  <c:v>2779.4</c:v>
                </c:pt>
                <c:pt idx="2">
                  <c:v>881.49</c:v>
                </c:pt>
                <c:pt idx="3">
                  <c:v>3494.24</c:v>
                </c:pt>
                <c:pt idx="4">
                  <c:v>9938.3700000000008</c:v>
                </c:pt>
                <c:pt idx="5">
                  <c:v>2688.85</c:v>
                </c:pt>
                <c:pt idx="6">
                  <c:v>4844.46</c:v>
                </c:pt>
                <c:pt idx="7">
                  <c:v>1782.29</c:v>
                </c:pt>
                <c:pt idx="8">
                  <c:v>3325.02</c:v>
                </c:pt>
                <c:pt idx="9">
                  <c:v>1855</c:v>
                </c:pt>
                <c:pt idx="10">
                  <c:v>4287.12</c:v>
                </c:pt>
                <c:pt idx="11">
                  <c:v>361.68</c:v>
                </c:pt>
                <c:pt idx="12">
                  <c:v>1442.08</c:v>
                </c:pt>
                <c:pt idx="13">
                  <c:v>572.16</c:v>
                </c:pt>
                <c:pt idx="14">
                  <c:v>587.04999999999995</c:v>
                </c:pt>
                <c:pt idx="15">
                  <c:v>711.99</c:v>
                </c:pt>
                <c:pt idx="16">
                  <c:v>840.02</c:v>
                </c:pt>
                <c:pt idx="17">
                  <c:v>1422.52</c:v>
                </c:pt>
                <c:pt idx="18">
                  <c:v>4243.83</c:v>
                </c:pt>
                <c:pt idx="19">
                  <c:v>1479.91</c:v>
                </c:pt>
                <c:pt idx="20">
                  <c:v>1553.46</c:v>
                </c:pt>
                <c:pt idx="21">
                  <c:v>1137.17</c:v>
                </c:pt>
                <c:pt idx="22">
                  <c:v>6170.71</c:v>
                </c:pt>
                <c:pt idx="23">
                  <c:v>4549.26</c:v>
                </c:pt>
                <c:pt idx="24">
                  <c:v>1314.38</c:v>
                </c:pt>
                <c:pt idx="25">
                  <c:v>1896.14</c:v>
                </c:pt>
                <c:pt idx="26">
                  <c:v>2705.75</c:v>
                </c:pt>
                <c:pt idx="27">
                  <c:v>640.38</c:v>
                </c:pt>
                <c:pt idx="28">
                  <c:v>7113.16</c:v>
                </c:pt>
                <c:pt idx="29">
                  <c:v>729.22</c:v>
                </c:pt>
                <c:pt idx="30">
                  <c:v>4260.5200000000004</c:v>
                </c:pt>
                <c:pt idx="31">
                  <c:v>528.54</c:v>
                </c:pt>
                <c:pt idx="32">
                  <c:v>803.68</c:v>
                </c:pt>
                <c:pt idx="33">
                  <c:v>464.17</c:v>
                </c:pt>
                <c:pt idx="34">
                  <c:v>4336.1099999999997</c:v>
                </c:pt>
                <c:pt idx="35">
                  <c:v>706.43</c:v>
                </c:pt>
                <c:pt idx="36">
                  <c:v>4094.82</c:v>
                </c:pt>
                <c:pt idx="37">
                  <c:v>11721.55</c:v>
                </c:pt>
                <c:pt idx="38">
                  <c:v>6369.34</c:v>
                </c:pt>
                <c:pt idx="39">
                  <c:v>1137.17</c:v>
                </c:pt>
                <c:pt idx="40">
                  <c:v>1145.1300000000001</c:v>
                </c:pt>
                <c:pt idx="41">
                  <c:v>3540.63</c:v>
                </c:pt>
                <c:pt idx="42">
                  <c:v>7665.4</c:v>
                </c:pt>
                <c:pt idx="43">
                  <c:v>317.85000000000002</c:v>
                </c:pt>
                <c:pt idx="44">
                  <c:v>1106.31</c:v>
                </c:pt>
                <c:pt idx="45">
                  <c:v>11303.24</c:v>
                </c:pt>
                <c:pt idx="46">
                  <c:v>9334.84</c:v>
                </c:pt>
                <c:pt idx="47">
                  <c:v>1278.74</c:v>
                </c:pt>
                <c:pt idx="48">
                  <c:v>674</c:v>
                </c:pt>
                <c:pt idx="49">
                  <c:v>479.7</c:v>
                </c:pt>
                <c:pt idx="50">
                  <c:v>731.51</c:v>
                </c:pt>
                <c:pt idx="51">
                  <c:v>1338.63</c:v>
                </c:pt>
                <c:pt idx="52">
                  <c:v>2512.8200000000002</c:v>
                </c:pt>
                <c:pt idx="53">
                  <c:v>1390.55</c:v>
                </c:pt>
                <c:pt idx="54">
                  <c:v>6626.35</c:v>
                </c:pt>
                <c:pt idx="55">
                  <c:v>60616.36</c:v>
                </c:pt>
                <c:pt idx="56">
                  <c:v>20318.599999999999</c:v>
                </c:pt>
                <c:pt idx="57">
                  <c:v>1137.17</c:v>
                </c:pt>
                <c:pt idx="58">
                  <c:v>1057.9000000000001</c:v>
                </c:pt>
                <c:pt idx="59">
                  <c:v>1389.32</c:v>
                </c:pt>
                <c:pt idx="60">
                  <c:v>704.59</c:v>
                </c:pt>
                <c:pt idx="61">
                  <c:v>981.3</c:v>
                </c:pt>
                <c:pt idx="62">
                  <c:v>1137.17</c:v>
                </c:pt>
                <c:pt idx="63">
                  <c:v>619.92999999999995</c:v>
                </c:pt>
                <c:pt idx="64">
                  <c:v>1137.17</c:v>
                </c:pt>
                <c:pt idx="65">
                  <c:v>3071.92</c:v>
                </c:pt>
                <c:pt idx="66">
                  <c:v>423.91</c:v>
                </c:pt>
                <c:pt idx="67">
                  <c:v>2567.48</c:v>
                </c:pt>
                <c:pt idx="68">
                  <c:v>3259.6</c:v>
                </c:pt>
                <c:pt idx="69">
                  <c:v>2149.36</c:v>
                </c:pt>
                <c:pt idx="70">
                  <c:v>392.1</c:v>
                </c:pt>
                <c:pt idx="71">
                  <c:v>10774.64</c:v>
                </c:pt>
                <c:pt idx="72">
                  <c:v>987.64</c:v>
                </c:pt>
                <c:pt idx="73">
                  <c:v>141.61000000000001</c:v>
                </c:pt>
                <c:pt idx="74">
                  <c:v>611.59</c:v>
                </c:pt>
                <c:pt idx="75">
                  <c:v>74.819999999999993</c:v>
                </c:pt>
                <c:pt idx="76">
                  <c:v>970.3</c:v>
                </c:pt>
                <c:pt idx="77">
                  <c:v>273.99</c:v>
                </c:pt>
                <c:pt idx="78">
                  <c:v>1574.15</c:v>
                </c:pt>
                <c:pt idx="79">
                  <c:v>6026.55</c:v>
                </c:pt>
                <c:pt idx="80">
                  <c:v>47.24</c:v>
                </c:pt>
                <c:pt idx="81">
                  <c:v>509.93</c:v>
                </c:pt>
                <c:pt idx="82">
                  <c:v>2069.39</c:v>
                </c:pt>
                <c:pt idx="83">
                  <c:v>290.88</c:v>
                </c:pt>
                <c:pt idx="84">
                  <c:v>1706</c:v>
                </c:pt>
                <c:pt idx="85">
                  <c:v>1516.08</c:v>
                </c:pt>
                <c:pt idx="86">
                  <c:v>2330.1</c:v>
                </c:pt>
                <c:pt idx="87">
                  <c:v>8587.17</c:v>
                </c:pt>
                <c:pt idx="88">
                  <c:v>1404.33</c:v>
                </c:pt>
                <c:pt idx="89">
                  <c:v>3913.82</c:v>
                </c:pt>
                <c:pt idx="90">
                  <c:v>865.36</c:v>
                </c:pt>
                <c:pt idx="91">
                  <c:v>21643.279999999999</c:v>
                </c:pt>
                <c:pt idx="92">
                  <c:v>615.04</c:v>
                </c:pt>
                <c:pt idx="93">
                  <c:v>965.3</c:v>
                </c:pt>
                <c:pt idx="94">
                  <c:v>1137.17</c:v>
                </c:pt>
                <c:pt idx="95">
                  <c:v>1639.55</c:v>
                </c:pt>
                <c:pt idx="96">
                  <c:v>4387.8500000000004</c:v>
                </c:pt>
                <c:pt idx="97">
                  <c:v>1356.07</c:v>
                </c:pt>
                <c:pt idx="98">
                  <c:v>441.13</c:v>
                </c:pt>
                <c:pt idx="99">
                  <c:v>938.19</c:v>
                </c:pt>
                <c:pt idx="100">
                  <c:v>1354.67</c:v>
                </c:pt>
                <c:pt idx="101">
                  <c:v>983.3</c:v>
                </c:pt>
                <c:pt idx="102">
                  <c:v>598.58000000000004</c:v>
                </c:pt>
                <c:pt idx="103">
                  <c:v>1966.44</c:v>
                </c:pt>
                <c:pt idx="104">
                  <c:v>2090.54</c:v>
                </c:pt>
                <c:pt idx="105">
                  <c:v>610.78</c:v>
                </c:pt>
                <c:pt idx="106">
                  <c:v>1783.73</c:v>
                </c:pt>
                <c:pt idx="107">
                  <c:v>1644.92</c:v>
                </c:pt>
                <c:pt idx="108">
                  <c:v>371.14</c:v>
                </c:pt>
                <c:pt idx="109">
                  <c:v>162.16999999999999</c:v>
                </c:pt>
                <c:pt idx="110">
                  <c:v>2631.6</c:v>
                </c:pt>
                <c:pt idx="111">
                  <c:v>221.51</c:v>
                </c:pt>
                <c:pt idx="112">
                  <c:v>1942.12</c:v>
                </c:pt>
                <c:pt idx="113">
                  <c:v>740.77</c:v>
                </c:pt>
                <c:pt idx="114">
                  <c:v>459.82</c:v>
                </c:pt>
                <c:pt idx="115">
                  <c:v>534.22</c:v>
                </c:pt>
                <c:pt idx="116">
                  <c:v>1037.8800000000001</c:v>
                </c:pt>
                <c:pt idx="117">
                  <c:v>677.8</c:v>
                </c:pt>
                <c:pt idx="118">
                  <c:v>1693.72</c:v>
                </c:pt>
                <c:pt idx="119">
                  <c:v>262.7</c:v>
                </c:pt>
                <c:pt idx="120">
                  <c:v>3834.1</c:v>
                </c:pt>
                <c:pt idx="121">
                  <c:v>339.89</c:v>
                </c:pt>
                <c:pt idx="122">
                  <c:v>2069.4499999999998</c:v>
                </c:pt>
                <c:pt idx="123">
                  <c:v>2269.0100000000002</c:v>
                </c:pt>
                <c:pt idx="124">
                  <c:v>3557.94</c:v>
                </c:pt>
                <c:pt idx="125">
                  <c:v>415.42</c:v>
                </c:pt>
                <c:pt idx="126">
                  <c:v>756.64</c:v>
                </c:pt>
                <c:pt idx="127">
                  <c:v>1137.17</c:v>
                </c:pt>
                <c:pt idx="128">
                  <c:v>473.42</c:v>
                </c:pt>
                <c:pt idx="129">
                  <c:v>148.41999999999999</c:v>
                </c:pt>
                <c:pt idx="130">
                  <c:v>429.86</c:v>
                </c:pt>
                <c:pt idx="131">
                  <c:v>182.21</c:v>
                </c:pt>
                <c:pt idx="132">
                  <c:v>1205.03</c:v>
                </c:pt>
                <c:pt idx="133">
                  <c:v>595.04999999999995</c:v>
                </c:pt>
                <c:pt idx="134">
                  <c:v>258.64999999999998</c:v>
                </c:pt>
                <c:pt idx="135">
                  <c:v>2276.54</c:v>
                </c:pt>
                <c:pt idx="136">
                  <c:v>248.77</c:v>
                </c:pt>
                <c:pt idx="137">
                  <c:v>2501.1999999999998</c:v>
                </c:pt>
                <c:pt idx="138">
                  <c:v>656.78</c:v>
                </c:pt>
                <c:pt idx="139">
                  <c:v>722.72</c:v>
                </c:pt>
                <c:pt idx="140">
                  <c:v>887.24</c:v>
                </c:pt>
                <c:pt idx="141">
                  <c:v>63.93</c:v>
                </c:pt>
                <c:pt idx="142">
                  <c:v>1137.17</c:v>
                </c:pt>
                <c:pt idx="143">
                  <c:v>1156.6099999999999</c:v>
                </c:pt>
                <c:pt idx="144">
                  <c:v>784.05</c:v>
                </c:pt>
                <c:pt idx="145">
                  <c:v>1188.97</c:v>
                </c:pt>
                <c:pt idx="146">
                  <c:v>4693.3900000000003</c:v>
                </c:pt>
                <c:pt idx="147">
                  <c:v>14414.34</c:v>
                </c:pt>
                <c:pt idx="148">
                  <c:v>826.95</c:v>
                </c:pt>
                <c:pt idx="149">
                  <c:v>1137.17</c:v>
                </c:pt>
                <c:pt idx="150">
                  <c:v>1137.17</c:v>
                </c:pt>
                <c:pt idx="151">
                  <c:v>584.41999999999996</c:v>
                </c:pt>
                <c:pt idx="152">
                  <c:v>1438.55</c:v>
                </c:pt>
                <c:pt idx="153">
                  <c:v>8557.68</c:v>
                </c:pt>
                <c:pt idx="154">
                  <c:v>407.52</c:v>
                </c:pt>
                <c:pt idx="155">
                  <c:v>1034.67</c:v>
                </c:pt>
                <c:pt idx="156">
                  <c:v>703.91</c:v>
                </c:pt>
                <c:pt idx="157">
                  <c:v>2203.67</c:v>
                </c:pt>
                <c:pt idx="158">
                  <c:v>2072.29</c:v>
                </c:pt>
                <c:pt idx="159">
                  <c:v>581.94000000000005</c:v>
                </c:pt>
                <c:pt idx="160">
                  <c:v>865.77</c:v>
                </c:pt>
                <c:pt idx="161">
                  <c:v>2630.3</c:v>
                </c:pt>
                <c:pt idx="162">
                  <c:v>2458.48</c:v>
                </c:pt>
                <c:pt idx="163">
                  <c:v>627.03</c:v>
                </c:pt>
                <c:pt idx="164">
                  <c:v>933.06</c:v>
                </c:pt>
                <c:pt idx="165">
                  <c:v>15291.42</c:v>
                </c:pt>
                <c:pt idx="166">
                  <c:v>399.29</c:v>
                </c:pt>
                <c:pt idx="167">
                  <c:v>365.42</c:v>
                </c:pt>
                <c:pt idx="168">
                  <c:v>428.47</c:v>
                </c:pt>
                <c:pt idx="169">
                  <c:v>350.18</c:v>
                </c:pt>
                <c:pt idx="170">
                  <c:v>617.61</c:v>
                </c:pt>
                <c:pt idx="171">
                  <c:v>968.97</c:v>
                </c:pt>
                <c:pt idx="172">
                  <c:v>1571.33</c:v>
                </c:pt>
                <c:pt idx="173">
                  <c:v>506.06</c:v>
                </c:pt>
                <c:pt idx="174">
                  <c:v>1590.89</c:v>
                </c:pt>
                <c:pt idx="175">
                  <c:v>162.68</c:v>
                </c:pt>
                <c:pt idx="176">
                  <c:v>1537.45</c:v>
                </c:pt>
                <c:pt idx="177">
                  <c:v>355.95</c:v>
                </c:pt>
                <c:pt idx="178">
                  <c:v>138.65</c:v>
                </c:pt>
                <c:pt idx="179">
                  <c:v>1012.94</c:v>
                </c:pt>
                <c:pt idx="180">
                  <c:v>1965.77</c:v>
                </c:pt>
                <c:pt idx="181">
                  <c:v>12809</c:v>
                </c:pt>
                <c:pt idx="182">
                  <c:v>16840.509999999998</c:v>
                </c:pt>
                <c:pt idx="183">
                  <c:v>20581.27</c:v>
                </c:pt>
                <c:pt idx="184">
                  <c:v>9734.9</c:v>
                </c:pt>
                <c:pt idx="185">
                  <c:v>842.71</c:v>
                </c:pt>
                <c:pt idx="186">
                  <c:v>491.23</c:v>
                </c:pt>
                <c:pt idx="187">
                  <c:v>581.74</c:v>
                </c:pt>
                <c:pt idx="188">
                  <c:v>7305.49</c:v>
                </c:pt>
                <c:pt idx="189">
                  <c:v>1004.83</c:v>
                </c:pt>
                <c:pt idx="190">
                  <c:v>714.42</c:v>
                </c:pt>
                <c:pt idx="191">
                  <c:v>500.08</c:v>
                </c:pt>
                <c:pt idx="192">
                  <c:v>595.61</c:v>
                </c:pt>
                <c:pt idx="193">
                  <c:v>11022.81</c:v>
                </c:pt>
                <c:pt idx="194">
                  <c:v>1137.17</c:v>
                </c:pt>
                <c:pt idx="195">
                  <c:v>440.14</c:v>
                </c:pt>
                <c:pt idx="196">
                  <c:v>57474.25</c:v>
                </c:pt>
                <c:pt idx="197">
                  <c:v>8590</c:v>
                </c:pt>
                <c:pt idx="198">
                  <c:v>5922</c:v>
                </c:pt>
                <c:pt idx="199">
                  <c:v>1137.17</c:v>
                </c:pt>
                <c:pt idx="200">
                  <c:v>721.48</c:v>
                </c:pt>
                <c:pt idx="201">
                  <c:v>1064.49</c:v>
                </c:pt>
                <c:pt idx="202">
                  <c:v>13665.35</c:v>
                </c:pt>
                <c:pt idx="203">
                  <c:v>2110.9899999999998</c:v>
                </c:pt>
                <c:pt idx="204">
                  <c:v>13555.32</c:v>
                </c:pt>
                <c:pt idx="205">
                  <c:v>82.87</c:v>
                </c:pt>
                <c:pt idx="206">
                  <c:v>5797.2</c:v>
                </c:pt>
                <c:pt idx="207">
                  <c:v>2789.58</c:v>
                </c:pt>
                <c:pt idx="208">
                  <c:v>2283.7199999999998</c:v>
                </c:pt>
                <c:pt idx="209">
                  <c:v>531.74</c:v>
                </c:pt>
                <c:pt idx="210">
                  <c:v>626.79999999999995</c:v>
                </c:pt>
                <c:pt idx="211">
                  <c:v>1612.14</c:v>
                </c:pt>
                <c:pt idx="212">
                  <c:v>1213.08</c:v>
                </c:pt>
                <c:pt idx="213">
                  <c:v>3115.89</c:v>
                </c:pt>
                <c:pt idx="214">
                  <c:v>2100.13</c:v>
                </c:pt>
                <c:pt idx="215">
                  <c:v>238.43</c:v>
                </c:pt>
                <c:pt idx="216">
                  <c:v>4354.22</c:v>
                </c:pt>
                <c:pt idx="217">
                  <c:v>64.75</c:v>
                </c:pt>
                <c:pt idx="218">
                  <c:v>1197.26</c:v>
                </c:pt>
                <c:pt idx="219">
                  <c:v>110666.93</c:v>
                </c:pt>
                <c:pt idx="220">
                  <c:v>4254.68</c:v>
                </c:pt>
                <c:pt idx="221">
                  <c:v>1183.9000000000001</c:v>
                </c:pt>
                <c:pt idx="222">
                  <c:v>4286.78</c:v>
                </c:pt>
                <c:pt idx="223">
                  <c:v>213.48</c:v>
                </c:pt>
                <c:pt idx="224">
                  <c:v>1137.17</c:v>
                </c:pt>
                <c:pt idx="225">
                  <c:v>17794</c:v>
                </c:pt>
                <c:pt idx="226">
                  <c:v>6177.88</c:v>
                </c:pt>
                <c:pt idx="227">
                  <c:v>859.21</c:v>
                </c:pt>
                <c:pt idx="228">
                  <c:v>1296.19</c:v>
                </c:pt>
                <c:pt idx="229">
                  <c:v>1137.17</c:v>
                </c:pt>
                <c:pt idx="230">
                  <c:v>9772.02</c:v>
                </c:pt>
                <c:pt idx="231">
                  <c:v>472.98</c:v>
                </c:pt>
                <c:pt idx="232">
                  <c:v>102.14</c:v>
                </c:pt>
                <c:pt idx="233">
                  <c:v>250.97</c:v>
                </c:pt>
                <c:pt idx="234">
                  <c:v>1126.1099999999999</c:v>
                </c:pt>
                <c:pt idx="235">
                  <c:v>598.07000000000005</c:v>
                </c:pt>
                <c:pt idx="236">
                  <c:v>1889.63</c:v>
                </c:pt>
                <c:pt idx="237">
                  <c:v>1137.17</c:v>
                </c:pt>
                <c:pt idx="238">
                  <c:v>1137.17</c:v>
                </c:pt>
                <c:pt idx="239">
                  <c:v>1682.97</c:v>
                </c:pt>
                <c:pt idx="240">
                  <c:v>6086.2</c:v>
                </c:pt>
                <c:pt idx="241">
                  <c:v>1137.17</c:v>
                </c:pt>
                <c:pt idx="242">
                  <c:v>2988.86</c:v>
                </c:pt>
                <c:pt idx="243">
                  <c:v>2438.58</c:v>
                </c:pt>
                <c:pt idx="244">
                  <c:v>6992.56</c:v>
                </c:pt>
                <c:pt idx="245">
                  <c:v>837.41</c:v>
                </c:pt>
                <c:pt idx="246">
                  <c:v>2123.2399999999998</c:v>
                </c:pt>
                <c:pt idx="247">
                  <c:v>837.73</c:v>
                </c:pt>
                <c:pt idx="248">
                  <c:v>377.4</c:v>
                </c:pt>
                <c:pt idx="249">
                  <c:v>1993.2</c:v>
                </c:pt>
                <c:pt idx="250">
                  <c:v>17861</c:v>
                </c:pt>
                <c:pt idx="251">
                  <c:v>795.17</c:v>
                </c:pt>
                <c:pt idx="252">
                  <c:v>2067.7600000000002</c:v>
                </c:pt>
                <c:pt idx="253">
                  <c:v>431.21</c:v>
                </c:pt>
                <c:pt idx="254">
                  <c:v>714.51</c:v>
                </c:pt>
                <c:pt idx="255">
                  <c:v>661.16</c:v>
                </c:pt>
                <c:pt idx="256">
                  <c:v>1417.37</c:v>
                </c:pt>
                <c:pt idx="257">
                  <c:v>1145.01</c:v>
                </c:pt>
                <c:pt idx="258">
                  <c:v>1332.24</c:v>
                </c:pt>
                <c:pt idx="259">
                  <c:v>1422.32</c:v>
                </c:pt>
                <c:pt idx="260">
                  <c:v>70.64</c:v>
                </c:pt>
                <c:pt idx="261">
                  <c:v>442.81</c:v>
                </c:pt>
                <c:pt idx="262">
                  <c:v>684.61</c:v>
                </c:pt>
                <c:pt idx="263">
                  <c:v>433.19</c:v>
                </c:pt>
                <c:pt idx="264">
                  <c:v>6390.71</c:v>
                </c:pt>
                <c:pt idx="265">
                  <c:v>912.77</c:v>
                </c:pt>
                <c:pt idx="266">
                  <c:v>783.51</c:v>
                </c:pt>
                <c:pt idx="267">
                  <c:v>578.17999999999995</c:v>
                </c:pt>
                <c:pt idx="268">
                  <c:v>1883.8</c:v>
                </c:pt>
                <c:pt idx="269">
                  <c:v>1137.17</c:v>
                </c:pt>
                <c:pt idx="270">
                  <c:v>2630.17</c:v>
                </c:pt>
                <c:pt idx="271">
                  <c:v>969.1</c:v>
                </c:pt>
                <c:pt idx="272">
                  <c:v>69.77</c:v>
                </c:pt>
                <c:pt idx="273">
                  <c:v>542.41999999999996</c:v>
                </c:pt>
                <c:pt idx="274">
                  <c:v>790.17</c:v>
                </c:pt>
                <c:pt idx="275">
                  <c:v>28747.45</c:v>
                </c:pt>
                <c:pt idx="276">
                  <c:v>473.77</c:v>
                </c:pt>
                <c:pt idx="277">
                  <c:v>3738.1</c:v>
                </c:pt>
                <c:pt idx="278">
                  <c:v>1137.17</c:v>
                </c:pt>
                <c:pt idx="279">
                  <c:v>3975.62</c:v>
                </c:pt>
                <c:pt idx="280">
                  <c:v>297.43</c:v>
                </c:pt>
                <c:pt idx="281">
                  <c:v>580.58000000000004</c:v>
                </c:pt>
                <c:pt idx="282">
                  <c:v>1137.17</c:v>
                </c:pt>
                <c:pt idx="283">
                  <c:v>563.66</c:v>
                </c:pt>
                <c:pt idx="284">
                  <c:v>11577.78</c:v>
                </c:pt>
                <c:pt idx="285">
                  <c:v>2182.4499999999998</c:v>
                </c:pt>
                <c:pt idx="286">
                  <c:v>1137.17</c:v>
                </c:pt>
                <c:pt idx="287">
                  <c:v>267.54000000000002</c:v>
                </c:pt>
                <c:pt idx="288">
                  <c:v>835.06</c:v>
                </c:pt>
                <c:pt idx="289">
                  <c:v>14100.98</c:v>
                </c:pt>
                <c:pt idx="290">
                  <c:v>143.13</c:v>
                </c:pt>
                <c:pt idx="291">
                  <c:v>1337.59</c:v>
                </c:pt>
                <c:pt idx="292">
                  <c:v>19283.2</c:v>
                </c:pt>
                <c:pt idx="293">
                  <c:v>112.05</c:v>
                </c:pt>
                <c:pt idx="294">
                  <c:v>1137.17</c:v>
                </c:pt>
                <c:pt idx="295">
                  <c:v>636.20000000000005</c:v>
                </c:pt>
                <c:pt idx="296">
                  <c:v>1056.1600000000001</c:v>
                </c:pt>
                <c:pt idx="297">
                  <c:v>1377.7</c:v>
                </c:pt>
                <c:pt idx="298">
                  <c:v>1137.17</c:v>
                </c:pt>
                <c:pt idx="299">
                  <c:v>299.8</c:v>
                </c:pt>
                <c:pt idx="300">
                  <c:v>183.74</c:v>
                </c:pt>
                <c:pt idx="301">
                  <c:v>14397.85</c:v>
                </c:pt>
                <c:pt idx="302">
                  <c:v>728.63</c:v>
                </c:pt>
                <c:pt idx="303">
                  <c:v>1660.69</c:v>
                </c:pt>
                <c:pt idx="304">
                  <c:v>3798.82</c:v>
                </c:pt>
                <c:pt idx="305">
                  <c:v>60.97</c:v>
                </c:pt>
                <c:pt idx="306">
                  <c:v>1553.71</c:v>
                </c:pt>
                <c:pt idx="307">
                  <c:v>553.84</c:v>
                </c:pt>
                <c:pt idx="308">
                  <c:v>562.20000000000005</c:v>
                </c:pt>
                <c:pt idx="309">
                  <c:v>1137.17</c:v>
                </c:pt>
                <c:pt idx="310">
                  <c:v>2840.75</c:v>
                </c:pt>
                <c:pt idx="311">
                  <c:v>221.45</c:v>
                </c:pt>
                <c:pt idx="312">
                  <c:v>174.41</c:v>
                </c:pt>
                <c:pt idx="313">
                  <c:v>1321.5</c:v>
                </c:pt>
                <c:pt idx="314">
                  <c:v>2780.26</c:v>
                </c:pt>
                <c:pt idx="315">
                  <c:v>80.62</c:v>
                </c:pt>
                <c:pt idx="316">
                  <c:v>2601.46</c:v>
                </c:pt>
                <c:pt idx="317">
                  <c:v>366.02</c:v>
                </c:pt>
                <c:pt idx="318">
                  <c:v>5074.0200000000004</c:v>
                </c:pt>
                <c:pt idx="319">
                  <c:v>1497.93</c:v>
                </c:pt>
                <c:pt idx="320">
                  <c:v>756.5</c:v>
                </c:pt>
                <c:pt idx="321">
                  <c:v>1706.48</c:v>
                </c:pt>
                <c:pt idx="322">
                  <c:v>2469.0300000000002</c:v>
                </c:pt>
                <c:pt idx="323">
                  <c:v>249.27</c:v>
                </c:pt>
                <c:pt idx="324">
                  <c:v>20774.37</c:v>
                </c:pt>
                <c:pt idx="325">
                  <c:v>356.2</c:v>
                </c:pt>
                <c:pt idx="326">
                  <c:v>859.24</c:v>
                </c:pt>
                <c:pt idx="327">
                  <c:v>2852.55</c:v>
                </c:pt>
                <c:pt idx="328">
                  <c:v>506.82</c:v>
                </c:pt>
                <c:pt idx="329">
                  <c:v>22995.88</c:v>
                </c:pt>
                <c:pt idx="330">
                  <c:v>1059.1199999999999</c:v>
                </c:pt>
                <c:pt idx="331">
                  <c:v>511.53</c:v>
                </c:pt>
                <c:pt idx="332">
                  <c:v>4262.08</c:v>
                </c:pt>
                <c:pt idx="333">
                  <c:v>621.03</c:v>
                </c:pt>
                <c:pt idx="334">
                  <c:v>2644.89</c:v>
                </c:pt>
                <c:pt idx="335">
                  <c:v>791.89</c:v>
                </c:pt>
                <c:pt idx="336">
                  <c:v>7757.06</c:v>
                </c:pt>
                <c:pt idx="337">
                  <c:v>456.54</c:v>
                </c:pt>
                <c:pt idx="338">
                  <c:v>612.4</c:v>
                </c:pt>
                <c:pt idx="339">
                  <c:v>416.61</c:v>
                </c:pt>
                <c:pt idx="340">
                  <c:v>537.74</c:v>
                </c:pt>
                <c:pt idx="341">
                  <c:v>1542.9</c:v>
                </c:pt>
                <c:pt idx="342">
                  <c:v>2858.36</c:v>
                </c:pt>
                <c:pt idx="343">
                  <c:v>1438.49</c:v>
                </c:pt>
                <c:pt idx="344">
                  <c:v>472.48</c:v>
                </c:pt>
                <c:pt idx="345">
                  <c:v>680.07</c:v>
                </c:pt>
                <c:pt idx="346">
                  <c:v>6194.77</c:v>
                </c:pt>
                <c:pt idx="347">
                  <c:v>7506.95</c:v>
                </c:pt>
                <c:pt idx="348">
                  <c:v>725.97</c:v>
                </c:pt>
                <c:pt idx="349">
                  <c:v>1272.3</c:v>
                </c:pt>
                <c:pt idx="350">
                  <c:v>609.61</c:v>
                </c:pt>
                <c:pt idx="351">
                  <c:v>1137.17</c:v>
                </c:pt>
                <c:pt idx="352">
                  <c:v>704.16</c:v>
                </c:pt>
                <c:pt idx="353">
                  <c:v>12175.48</c:v>
                </c:pt>
                <c:pt idx="354">
                  <c:v>440.09</c:v>
                </c:pt>
                <c:pt idx="355">
                  <c:v>557.25</c:v>
                </c:pt>
                <c:pt idx="356">
                  <c:v>1583.95</c:v>
                </c:pt>
                <c:pt idx="357">
                  <c:v>482.52</c:v>
                </c:pt>
                <c:pt idx="358">
                  <c:v>3050.81</c:v>
                </c:pt>
                <c:pt idx="359">
                  <c:v>41304.839999999997</c:v>
                </c:pt>
                <c:pt idx="360">
                  <c:v>390.16</c:v>
                </c:pt>
                <c:pt idx="361">
                  <c:v>593.74</c:v>
                </c:pt>
                <c:pt idx="362">
                  <c:v>1985.06</c:v>
                </c:pt>
                <c:pt idx="363">
                  <c:v>535.6</c:v>
                </c:pt>
                <c:pt idx="364">
                  <c:v>1484.24</c:v>
                </c:pt>
                <c:pt idx="365">
                  <c:v>1150.79</c:v>
                </c:pt>
                <c:pt idx="366">
                  <c:v>11728.4</c:v>
                </c:pt>
                <c:pt idx="367">
                  <c:v>457.5</c:v>
                </c:pt>
                <c:pt idx="368">
                  <c:v>4749</c:v>
                </c:pt>
                <c:pt idx="369">
                  <c:v>1144</c:v>
                </c:pt>
                <c:pt idx="370">
                  <c:v>403</c:v>
                </c:pt>
                <c:pt idx="371">
                  <c:v>99810</c:v>
                </c:pt>
                <c:pt idx="372">
                  <c:v>5861.04</c:v>
                </c:pt>
                <c:pt idx="373">
                  <c:v>394</c:v>
                </c:pt>
                <c:pt idx="374">
                  <c:v>2494.65</c:v>
                </c:pt>
                <c:pt idx="375">
                  <c:v>277.48</c:v>
                </c:pt>
                <c:pt idx="376">
                  <c:v>277.95999999999998</c:v>
                </c:pt>
                <c:pt idx="377">
                  <c:v>5498.45</c:v>
                </c:pt>
                <c:pt idx="378">
                  <c:v>283.12</c:v>
                </c:pt>
                <c:pt idx="379">
                  <c:v>2153.34</c:v>
                </c:pt>
                <c:pt idx="380">
                  <c:v>624.37</c:v>
                </c:pt>
                <c:pt idx="381">
                  <c:v>667.5</c:v>
                </c:pt>
                <c:pt idx="382">
                  <c:v>9569.9699999999993</c:v>
                </c:pt>
                <c:pt idx="383">
                  <c:v>1537.72</c:v>
                </c:pt>
                <c:pt idx="384">
                  <c:v>624.62</c:v>
                </c:pt>
                <c:pt idx="385">
                  <c:v>325.45999999999998</c:v>
                </c:pt>
                <c:pt idx="386">
                  <c:v>532.21</c:v>
                </c:pt>
                <c:pt idx="387">
                  <c:v>185.53</c:v>
                </c:pt>
                <c:pt idx="388">
                  <c:v>879.56</c:v>
                </c:pt>
                <c:pt idx="389">
                  <c:v>1137.17</c:v>
                </c:pt>
                <c:pt idx="390">
                  <c:v>2296.23</c:v>
                </c:pt>
                <c:pt idx="391">
                  <c:v>1338.09</c:v>
                </c:pt>
                <c:pt idx="392">
                  <c:v>430.8</c:v>
                </c:pt>
                <c:pt idx="393">
                  <c:v>3087.67</c:v>
                </c:pt>
                <c:pt idx="394">
                  <c:v>2429.5</c:v>
                </c:pt>
                <c:pt idx="395">
                  <c:v>1332.73</c:v>
                </c:pt>
                <c:pt idx="396">
                  <c:v>436.58</c:v>
                </c:pt>
                <c:pt idx="397">
                  <c:v>700.49</c:v>
                </c:pt>
                <c:pt idx="398">
                  <c:v>691.9</c:v>
                </c:pt>
                <c:pt idx="399">
                  <c:v>465.68</c:v>
                </c:pt>
                <c:pt idx="400">
                  <c:v>766.75</c:v>
                </c:pt>
                <c:pt idx="401">
                  <c:v>1576.96</c:v>
                </c:pt>
                <c:pt idx="402">
                  <c:v>2081.9499999999998</c:v>
                </c:pt>
                <c:pt idx="403">
                  <c:v>1405.19</c:v>
                </c:pt>
                <c:pt idx="404">
                  <c:v>1397.06</c:v>
                </c:pt>
                <c:pt idx="405">
                  <c:v>1137.17</c:v>
                </c:pt>
                <c:pt idx="406">
                  <c:v>377.43</c:v>
                </c:pt>
                <c:pt idx="407">
                  <c:v>393.49</c:v>
                </c:pt>
                <c:pt idx="408">
                  <c:v>2262.2800000000002</c:v>
                </c:pt>
                <c:pt idx="409">
                  <c:v>57014.080000000002</c:v>
                </c:pt>
                <c:pt idx="410">
                  <c:v>2365.94</c:v>
                </c:pt>
                <c:pt idx="411">
                  <c:v>15323.65</c:v>
                </c:pt>
                <c:pt idx="412">
                  <c:v>835.18</c:v>
                </c:pt>
                <c:pt idx="413">
                  <c:v>749.04</c:v>
                </c:pt>
                <c:pt idx="414">
                  <c:v>19.420000000000002</c:v>
                </c:pt>
                <c:pt idx="415">
                  <c:v>6653.23</c:v>
                </c:pt>
                <c:pt idx="416">
                  <c:v>683.28</c:v>
                </c:pt>
                <c:pt idx="417">
                  <c:v>1137.17</c:v>
                </c:pt>
                <c:pt idx="418">
                  <c:v>677.23</c:v>
                </c:pt>
                <c:pt idx="419">
                  <c:v>848.13</c:v>
                </c:pt>
                <c:pt idx="420">
                  <c:v>201.5</c:v>
                </c:pt>
                <c:pt idx="421">
                  <c:v>366.29</c:v>
                </c:pt>
                <c:pt idx="422">
                  <c:v>1278.3</c:v>
                </c:pt>
                <c:pt idx="423">
                  <c:v>725.02</c:v>
                </c:pt>
                <c:pt idx="424">
                  <c:v>1193.06</c:v>
                </c:pt>
                <c:pt idx="425">
                  <c:v>1137.17</c:v>
                </c:pt>
                <c:pt idx="426">
                  <c:v>217.63</c:v>
                </c:pt>
                <c:pt idx="427">
                  <c:v>5375.57</c:v>
                </c:pt>
                <c:pt idx="428">
                  <c:v>387.7</c:v>
                </c:pt>
                <c:pt idx="429">
                  <c:v>2573.91</c:v>
                </c:pt>
                <c:pt idx="430">
                  <c:v>4114.63</c:v>
                </c:pt>
                <c:pt idx="431">
                  <c:v>30904</c:v>
                </c:pt>
                <c:pt idx="432">
                  <c:v>1730.39</c:v>
                </c:pt>
                <c:pt idx="433">
                  <c:v>345.54</c:v>
                </c:pt>
                <c:pt idx="434">
                  <c:v>47.02</c:v>
                </c:pt>
                <c:pt idx="435">
                  <c:v>74156.070000000007</c:v>
                </c:pt>
                <c:pt idx="436">
                  <c:v>7769.67</c:v>
                </c:pt>
                <c:pt idx="437">
                  <c:v>6949.91</c:v>
                </c:pt>
                <c:pt idx="438">
                  <c:v>32464.14</c:v>
                </c:pt>
                <c:pt idx="439">
                  <c:v>918.06</c:v>
                </c:pt>
                <c:pt idx="440">
                  <c:v>7775.96</c:v>
                </c:pt>
                <c:pt idx="441">
                  <c:v>275.64</c:v>
                </c:pt>
                <c:pt idx="442">
                  <c:v>229.87</c:v>
                </c:pt>
                <c:pt idx="443">
                  <c:v>1056.3599999999999</c:v>
                </c:pt>
                <c:pt idx="444">
                  <c:v>3005.45</c:v>
                </c:pt>
                <c:pt idx="445">
                  <c:v>77.84</c:v>
                </c:pt>
                <c:pt idx="446">
                  <c:v>886.68</c:v>
                </c:pt>
                <c:pt idx="447">
                  <c:v>754.7</c:v>
                </c:pt>
                <c:pt idx="448">
                  <c:v>278.58</c:v>
                </c:pt>
                <c:pt idx="449">
                  <c:v>4274.84</c:v>
                </c:pt>
                <c:pt idx="450">
                  <c:v>2754.64</c:v>
                </c:pt>
                <c:pt idx="451">
                  <c:v>521.32000000000005</c:v>
                </c:pt>
                <c:pt idx="452">
                  <c:v>1137.17</c:v>
                </c:pt>
                <c:pt idx="453">
                  <c:v>165.59</c:v>
                </c:pt>
                <c:pt idx="454">
                  <c:v>457.97</c:v>
                </c:pt>
                <c:pt idx="455">
                  <c:v>1274.21</c:v>
                </c:pt>
                <c:pt idx="456">
                  <c:v>271.13</c:v>
                </c:pt>
                <c:pt idx="457">
                  <c:v>3684.95</c:v>
                </c:pt>
                <c:pt idx="458">
                  <c:v>3449.55</c:v>
                </c:pt>
                <c:pt idx="459">
                  <c:v>1137.17</c:v>
                </c:pt>
                <c:pt idx="460">
                  <c:v>8019.24</c:v>
                </c:pt>
                <c:pt idx="461">
                  <c:v>8260.4699999999993</c:v>
                </c:pt>
                <c:pt idx="462">
                  <c:v>1197.0999999999999</c:v>
                </c:pt>
                <c:pt idx="463">
                  <c:v>2263.3000000000002</c:v>
                </c:pt>
                <c:pt idx="464">
                  <c:v>4194</c:v>
                </c:pt>
                <c:pt idx="465">
                  <c:v>460.89</c:v>
                </c:pt>
                <c:pt idx="466">
                  <c:v>1647.98</c:v>
                </c:pt>
                <c:pt idx="467">
                  <c:v>329.92</c:v>
                </c:pt>
                <c:pt idx="468">
                  <c:v>24361</c:v>
                </c:pt>
                <c:pt idx="469">
                  <c:v>695.85</c:v>
                </c:pt>
                <c:pt idx="470">
                  <c:v>3135.23</c:v>
                </c:pt>
                <c:pt idx="471">
                  <c:v>185.65</c:v>
                </c:pt>
                <c:pt idx="472">
                  <c:v>337.99</c:v>
                </c:pt>
                <c:pt idx="473">
                  <c:v>6509.6</c:v>
                </c:pt>
                <c:pt idx="474">
                  <c:v>1374.67</c:v>
                </c:pt>
                <c:pt idx="475">
                  <c:v>489.34</c:v>
                </c:pt>
                <c:pt idx="476">
                  <c:v>238.97</c:v>
                </c:pt>
                <c:pt idx="477">
                  <c:v>649.91</c:v>
                </c:pt>
                <c:pt idx="478">
                  <c:v>2304.16</c:v>
                </c:pt>
                <c:pt idx="479">
                  <c:v>1397.95</c:v>
                </c:pt>
                <c:pt idx="480">
                  <c:v>305.19</c:v>
                </c:pt>
                <c:pt idx="481">
                  <c:v>958.01</c:v>
                </c:pt>
                <c:pt idx="482">
                  <c:v>13669</c:v>
                </c:pt>
                <c:pt idx="483">
                  <c:v>1005.3</c:v>
                </c:pt>
                <c:pt idx="484">
                  <c:v>5070.3</c:v>
                </c:pt>
                <c:pt idx="485">
                  <c:v>1838.07</c:v>
                </c:pt>
                <c:pt idx="486">
                  <c:v>793.76</c:v>
                </c:pt>
                <c:pt idx="487">
                  <c:v>132.4</c:v>
                </c:pt>
              </c:numCache>
            </c:numRef>
          </c:yVal>
          <c:smooth val="0"/>
          <c:extLst>
            <c:ext xmlns:c16="http://schemas.microsoft.com/office/drawing/2014/chart" uri="{C3380CC4-5D6E-409C-BE32-E72D297353CC}">
              <c16:uniqueId val="{00000002-6748-4AA3-BC12-2E04D54BF739}"/>
            </c:ext>
          </c:extLst>
        </c:ser>
        <c:dLbls>
          <c:showLegendKey val="0"/>
          <c:showVal val="0"/>
          <c:showCatName val="0"/>
          <c:showSerName val="0"/>
          <c:showPercent val="0"/>
          <c:showBubbleSize val="0"/>
        </c:dLbls>
        <c:axId val="1017388064"/>
        <c:axId val="1017389984"/>
      </c:scatterChart>
      <c:valAx>
        <c:axId val="1017388064"/>
        <c:scaling>
          <c:orientation val="minMax"/>
          <c:max val="600000"/>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Market</a:t>
                </a:r>
                <a:r>
                  <a:rPr lang="en-IN" baseline="0">
                    <a:solidFill>
                      <a:sysClr val="windowText" lastClr="000000"/>
                    </a:solidFill>
                  </a:rPr>
                  <a:t> Capitalization ( Crores )</a:t>
                </a:r>
                <a:endParaRPr lang="en-IN">
                  <a:solidFill>
                    <a:sysClr val="windowText" lastClr="000000"/>
                  </a:solidFill>
                </a:endParaRPr>
              </a:p>
            </c:rich>
          </c:tx>
          <c:layout>
            <c:manualLayout>
              <c:xMode val="edge"/>
              <c:yMode val="edge"/>
              <c:x val="0.34319597899918047"/>
              <c:y val="0.83450583482463381"/>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389984"/>
        <c:crosses val="autoZero"/>
        <c:crossBetween val="midCat"/>
        <c:majorUnit val="200000"/>
      </c:valAx>
      <c:valAx>
        <c:axId val="10173899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Quarterly</a:t>
                </a:r>
                <a:r>
                  <a:rPr lang="en-IN" baseline="0">
                    <a:solidFill>
                      <a:schemeClr val="tx1"/>
                    </a:solidFill>
                  </a:rPr>
                  <a:t> Sales ( Crores )</a:t>
                </a:r>
                <a:endParaRPr lang="en-IN">
                  <a:solidFill>
                    <a:schemeClr val="tx1"/>
                  </a:solidFill>
                </a:endParaRPr>
              </a:p>
            </c:rich>
          </c:tx>
          <c:layout>
            <c:manualLayout>
              <c:xMode val="edge"/>
              <c:yMode val="edge"/>
              <c:x val="3.5522714369243029E-2"/>
              <c:y val="0.133706247745189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388064"/>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chartData>
  <cx:chart>
    <cx:title pos="t" align="ctr" overlay="0">
      <cx:tx>
        <cx:txData>
          <cx:v>Quartile Analysis of Market Cap vs. Sales</cx:v>
        </cx:txData>
      </cx:tx>
      <cx:txPr>
        <a:bodyPr spcFirstLastPara="1" vertOverflow="ellipsis" horzOverflow="overflow" wrap="square" lIns="0" tIns="0" rIns="0" bIns="0" anchor="ctr" anchorCtr="1"/>
        <a:lstStyle/>
        <a:p>
          <a:pPr algn="ctr" rtl="0">
            <a:defRPr sz="1000" b="0" i="0" u="none" strike="noStrike" kern="1200" baseline="0">
              <a:solidFill>
                <a:schemeClr val="tx1"/>
              </a:solidFill>
              <a:latin typeface="+mn-lt"/>
              <a:ea typeface="+mn-ea"/>
              <a:cs typeface="+mn-cs"/>
            </a:defRPr>
          </a:pPr>
          <a:r>
            <a:rPr sz="1400" b="1" i="0" u="none" strike="noStrike" kern="1200" baseline="0">
              <a:solidFill>
                <a:schemeClr val="tx1"/>
              </a:solidFill>
              <a:latin typeface="+mn-lt"/>
              <a:ea typeface="+mn-ea"/>
              <a:cs typeface="+mn-cs"/>
            </a:rPr>
            <a:t>Quartile Analysis of Market Cap vs. Sales</a:t>
          </a:r>
        </a:p>
      </cx:txPr>
    </cx:title>
    <cx:plotArea>
      <cx:plotAreaRegion>
        <cx:series layoutId="boxWhisker" uniqueId="{D411E40F-86D3-4AF3-938F-FCE1FC87B06C}">
          <cx:tx>
            <cx:txData>
              <cx:f>_xlchart.v1.1</cx:f>
              <cx:v>Market Cap</cx:v>
            </cx:txData>
          </cx:tx>
          <cx:dataId val="0"/>
          <cx:layoutPr>
            <cx:visibility meanLine="0" meanMarker="1" nonoutliers="0" outliers="1"/>
            <cx:statistics quartileMethod="exclusive"/>
          </cx:layoutPr>
        </cx:series>
        <cx:series layoutId="boxWhisker" uniqueId="{CA055C20-E2B3-4CC7-8160-3EBD4751F278}">
          <cx:tx>
            <cx:txData>
              <cx:f>_xlchart.v1.3</cx:f>
              <cx:v>Qtly Sales</cx:v>
            </cx:txData>
          </cx:tx>
          <cx:dataId val="1"/>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000" b="0" i="0" u="none" strike="noStrike" kern="1200" baseline="0">
                <a:solidFill>
                  <a:schemeClr val="tx1"/>
                </a:solidFill>
                <a:latin typeface="+mn-lt"/>
                <a:ea typeface="+mn-ea"/>
                <a:cs typeface="+mn-cs"/>
              </a:defRPr>
            </a:pPr>
            <a:endParaRPr sz="1000" b="0" i="0" u="none" strike="noStrike" kern="1200" baseline="0">
              <a:solidFill>
                <a:schemeClr val="tx1"/>
              </a:solidFill>
              <a:latin typeface="+mn-lt"/>
              <a:ea typeface="+mn-ea"/>
              <a:cs typeface="+mn-cs"/>
            </a:endParaRPr>
          </a:p>
        </cx:txPr>
      </cx:axis>
      <cx:axis id="1">
        <cx:valScaling max="600000"/>
        <cx:tickLabels/>
        <cx:numFmt formatCode="0.00,,&quot; Cr&quot;" sourceLinked="0"/>
        <cx:txPr>
          <a:bodyPr vertOverflow="overflow" horzOverflow="overflow" wrap="square" lIns="0" tIns="0" rIns="0" bIns="0"/>
          <a:lstStyle/>
          <a:p>
            <a:pPr algn="ctr" rtl="0">
              <a:defRPr sz="1000" b="0" i="0" u="none" strike="noStrike" kern="1200" baseline="0">
                <a:solidFill>
                  <a:schemeClr val="tx1"/>
                </a:solidFill>
                <a:latin typeface="+mn-lt"/>
                <a:ea typeface="+mn-ea"/>
                <a:cs typeface="+mn-cs"/>
              </a:defRPr>
            </a:pPr>
            <a:endParaRPr sz="1000" b="0" i="0" u="none" strike="noStrike" kern="1200" baseline="0">
              <a:solidFill>
                <a:schemeClr val="tx1"/>
              </a:solidFill>
              <a:latin typeface="+mn-lt"/>
              <a:ea typeface="+mn-ea"/>
              <a:cs typeface="+mn-cs"/>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_xlchart.v1.7</cx:f>
      </cx:numDim>
    </cx:data>
    <cx:data id="1">
      <cx:strDim type="cat">
        <cx:f>_xlchart.v1.5</cx:f>
      </cx:strDim>
      <cx:numDim type="val">
        <cx:f>_xlchart.v1.9</cx:f>
      </cx:numDim>
    </cx:data>
  </cx:chartData>
  <cx:chart>
    <cx:title pos="t" align="ctr" overlay="0">
      <cx:tx>
        <cx:rich>
          <a:bodyPr spcFirstLastPara="1" vertOverflow="ellipsis" horzOverflow="overflow" wrap="square" lIns="0" tIns="0" rIns="0" bIns="0" anchor="ctr" anchorCtr="1"/>
          <a:lstStyle/>
          <a:p>
            <a:pPr rtl="0"/>
            <a:r>
              <a:rPr lang="en-US" sz="1400" b="1" i="0" baseline="0">
                <a:solidFill>
                  <a:sysClr val="windowText" lastClr="000000"/>
                </a:solidFill>
                <a:effectLst/>
              </a:rPr>
              <a:t>Quartile Analysis of Market Cap vs. Sales</a:t>
            </a:r>
            <a:endParaRPr lang="en-IN" sz="1400">
              <a:solidFill>
                <a:sysClr val="windowText" lastClr="000000"/>
              </a:solidFill>
              <a:effectLst/>
            </a:endParaRPr>
          </a:p>
        </cx:rich>
      </cx:tx>
    </cx:title>
    <cx:plotArea>
      <cx:plotAreaRegion>
        <cx:series layoutId="boxWhisker" uniqueId="{AC613F55-36C1-4AF2-B813-C1EBA17829A5}">
          <cx:tx>
            <cx:txData>
              <cx:f>_xlchart.v1.6</cx:f>
              <cx:v>Market Cap</cx:v>
            </cx:txData>
          </cx:tx>
          <cx:dataId val="0"/>
          <cx:layoutPr>
            <cx:visibility meanLine="0" meanMarker="1" nonoutliers="0" outliers="1"/>
            <cx:statistics quartileMethod="exclusive"/>
          </cx:layoutPr>
        </cx:series>
        <cx:series layoutId="boxWhisker" uniqueId="{685F566A-1CEB-420C-B6BD-310D454D7555}">
          <cx:tx>
            <cx:txData>
              <cx:f>_xlchart.v1.8</cx:f>
              <cx:v>Qtly Sales</cx:v>
            </cx:txData>
          </cx:tx>
          <cx:dataId val="1"/>
          <cx:layoutPr>
            <cx:visibility meanLine="0" meanMarker="1" nonoutliers="0" outliers="1"/>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sz="1000">
                <a:solidFill>
                  <a:schemeClr val="tx1"/>
                </a:solidFill>
              </a:defRPr>
            </a:pPr>
            <a:endParaRPr lang="en-US" sz="1000" b="0" i="0" u="none" strike="noStrike" baseline="0">
              <a:solidFill>
                <a:schemeClr val="tx1"/>
              </a:solidFill>
              <a:latin typeface="Calibri" panose="020F0502020204030204"/>
            </a:endParaRPr>
          </a:p>
        </cx:txPr>
      </cx:axis>
      <cx:axis id="1">
        <cx:valScaling/>
        <cx:tickLabels/>
        <cx:txPr>
          <a:bodyPr spcFirstLastPara="1" vertOverflow="ellipsis" horzOverflow="overflow" wrap="square" lIns="0" tIns="0" rIns="0" bIns="0" anchor="ctr" anchorCtr="1"/>
          <a:lstStyle/>
          <a:p>
            <a:pPr algn="ctr" rtl="0">
              <a:defRPr sz="1000">
                <a:solidFill>
                  <a:sysClr val="windowText" lastClr="000000"/>
                </a:solidFill>
              </a:defRPr>
            </a:pPr>
            <a:endParaRPr lang="en-US" sz="1000" b="0" i="0" u="none" strike="noStrike" baseline="0">
              <a:solidFill>
                <a:sysClr val="windowText" lastClr="000000"/>
              </a:solidFill>
              <a:latin typeface="Calibri" panose="020F0502020204030204"/>
            </a:endParaRPr>
          </a:p>
        </cx:txPr>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_xlchart.v1.12</cx:f>
      </cx:numDim>
    </cx:data>
    <cx:data id="1">
      <cx:strDim type="cat">
        <cx:f>_xlchart.v1.10</cx:f>
      </cx:strDim>
      <cx:numDim type="val">
        <cx:f>_xlchart.v1.14</cx:f>
      </cx:numDim>
    </cx:data>
  </cx:chartData>
  <cx:chart>
    <cx:title pos="t" align="ctr" overlay="0">
      <cx:tx>
        <cx:rich>
          <a:bodyPr spcFirstLastPara="1" vertOverflow="ellipsis" horzOverflow="overflow" wrap="square" lIns="0" tIns="0" rIns="0" bIns="0" anchor="ctr" anchorCtr="1"/>
          <a:lstStyle/>
          <a:p>
            <a:pPr rtl="0"/>
            <a:r>
              <a:rPr lang="en-US" sz="1400" b="1" i="0" baseline="0">
                <a:solidFill>
                  <a:sysClr val="windowText" lastClr="000000"/>
                </a:solidFill>
                <a:effectLst/>
              </a:rPr>
              <a:t>Quartile Analysis</a:t>
            </a:r>
            <a:endParaRPr lang="en-IN" sz="1400">
              <a:solidFill>
                <a:sysClr val="windowText" lastClr="000000"/>
              </a:solidFill>
              <a:effectLst/>
            </a:endParaRPr>
          </a:p>
        </cx:rich>
      </cx:tx>
    </cx:title>
    <cx:plotArea>
      <cx:plotAreaRegion>
        <cx:series layoutId="boxWhisker" uniqueId="{AC613F55-36C1-4AF2-B813-C1EBA17829A5}">
          <cx:tx>
            <cx:txData>
              <cx:f>_xlchart.v1.11</cx:f>
              <cx:v>Market Cap</cx:v>
            </cx:txData>
          </cx:tx>
          <cx:dataId val="0"/>
          <cx:layoutPr>
            <cx:visibility meanLine="0" meanMarker="1" nonoutliers="0" outliers="1"/>
            <cx:statistics quartileMethod="exclusive"/>
          </cx:layoutPr>
        </cx:series>
        <cx:series layoutId="boxWhisker" uniqueId="{685F566A-1CEB-420C-B6BD-310D454D7555}">
          <cx:tx>
            <cx:txData>
              <cx:f>_xlchart.v1.13</cx:f>
              <cx:v>Qtly Sales</cx:v>
            </cx:txData>
          </cx:tx>
          <cx:dataId val="1"/>
          <cx:layoutPr>
            <cx:visibility meanLine="0" meanMarker="1" nonoutliers="0" outliers="1"/>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sz="1000">
                <a:solidFill>
                  <a:schemeClr val="tx1"/>
                </a:solidFill>
              </a:defRPr>
            </a:pPr>
            <a:endParaRPr lang="en-US" sz="1000" b="0" i="0" u="none" strike="noStrike" baseline="0">
              <a:solidFill>
                <a:schemeClr val="tx1"/>
              </a:solidFill>
              <a:latin typeface="Calibri" panose="020F0502020204030204"/>
            </a:endParaRPr>
          </a:p>
        </cx:txPr>
      </cx:axis>
      <cx:axis id="1">
        <cx:valScaling/>
        <cx:tickLabels/>
        <cx:numFmt formatCode="0 &quot;CR&quot;" sourceLinked="0"/>
        <cx:txPr>
          <a:bodyPr spcFirstLastPara="1" vertOverflow="ellipsis" horzOverflow="overflow" wrap="square" lIns="0" tIns="0" rIns="0" bIns="0" anchor="ctr" anchorCtr="1"/>
          <a:lstStyle/>
          <a:p>
            <a:pPr algn="ctr" rtl="0">
              <a:defRPr sz="1000">
                <a:solidFill>
                  <a:sysClr val="windowText" lastClr="000000"/>
                </a:solidFill>
              </a:defRPr>
            </a:pPr>
            <a:endParaRPr lang="en-US" sz="1000" b="0" i="0" u="none" strike="noStrike" baseline="0">
              <a:solidFill>
                <a:sysClr val="windowText" lastClr="000000"/>
              </a:solidFill>
              <a:latin typeface="Calibri" panose="020F0502020204030204"/>
            </a:endParaRPr>
          </a:p>
        </cx:txPr>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9.xml"/><Relationship Id="rId7" Type="http://schemas.openxmlformats.org/officeDocument/2006/relationships/image" Target="../media/image2.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1.png"/><Relationship Id="rId5" Type="http://schemas.microsoft.com/office/2014/relationships/chartEx" Target="../charts/chartEx3.xml"/><Relationship Id="rId4" Type="http://schemas.openxmlformats.org/officeDocument/2006/relationships/chart" Target="../charts/chart10.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1</xdr:row>
      <xdr:rowOff>60960</xdr:rowOff>
    </xdr:from>
    <xdr:to>
      <xdr:col>3</xdr:col>
      <xdr:colOff>30480</xdr:colOff>
      <xdr:row>7</xdr:row>
      <xdr:rowOff>144780</xdr:rowOff>
    </xdr:to>
    <mc:AlternateContent xmlns:mc="http://schemas.openxmlformats.org/markup-compatibility/2006" xmlns:a14="http://schemas.microsoft.com/office/drawing/2010/main">
      <mc:Choice Requires="a14">
        <xdr:graphicFrame macro="">
          <xdr:nvGraphicFramePr>
            <xdr:cNvPr id="2" name="Size Segment">
              <a:extLst>
                <a:ext uri="{FF2B5EF4-FFF2-40B4-BE49-F238E27FC236}">
                  <a16:creationId xmlns:a16="http://schemas.microsoft.com/office/drawing/2014/main" id="{C38DE71D-7AE6-42FB-95FC-4164CD181C12}"/>
                </a:ext>
              </a:extLst>
            </xdr:cNvPr>
            <xdr:cNvGraphicFramePr/>
          </xdr:nvGraphicFramePr>
          <xdr:xfrm>
            <a:off x="0" y="0"/>
            <a:ext cx="0" cy="0"/>
          </xdr:xfrm>
          <a:graphic>
            <a:graphicData uri="http://schemas.microsoft.com/office/drawing/2010/slicer">
              <sle:slicer xmlns:sle="http://schemas.microsoft.com/office/drawing/2010/slicer" name="Size Segment"/>
            </a:graphicData>
          </a:graphic>
        </xdr:graphicFrame>
      </mc:Choice>
      <mc:Fallback xmlns="">
        <xdr:sp macro="" textlink="">
          <xdr:nvSpPr>
            <xdr:cNvPr id="0" name=""/>
            <xdr:cNvSpPr>
              <a:spLocks noTextEdit="1"/>
            </xdr:cNvSpPr>
          </xdr:nvSpPr>
          <xdr:spPr>
            <a:xfrm>
              <a:off x="30480" y="243840"/>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18</xdr:row>
      <xdr:rowOff>76200</xdr:rowOff>
    </xdr:from>
    <xdr:to>
      <xdr:col>5</xdr:col>
      <xdr:colOff>495300</xdr:colOff>
      <xdr:row>33</xdr:row>
      <xdr:rowOff>76200</xdr:rowOff>
    </xdr:to>
    <xdr:graphicFrame macro="">
      <xdr:nvGraphicFramePr>
        <xdr:cNvPr id="2" name="Chart 1">
          <a:extLst>
            <a:ext uri="{FF2B5EF4-FFF2-40B4-BE49-F238E27FC236}">
              <a16:creationId xmlns:a16="http://schemas.microsoft.com/office/drawing/2014/main" id="{2F046623-4177-F728-E6DE-F82C5D8E8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594360</xdr:colOff>
      <xdr:row>18</xdr:row>
      <xdr:rowOff>60960</xdr:rowOff>
    </xdr:from>
    <xdr:to>
      <xdr:col>10</xdr:col>
      <xdr:colOff>38100</xdr:colOff>
      <xdr:row>33</xdr:row>
      <xdr:rowOff>60960</xdr:rowOff>
    </xdr:to>
    <xdr:graphicFrame macro="">
      <xdr:nvGraphicFramePr>
        <xdr:cNvPr id="3" name="Chart 2">
          <a:extLst>
            <a:ext uri="{FF2B5EF4-FFF2-40B4-BE49-F238E27FC236}">
              <a16:creationId xmlns:a16="http://schemas.microsoft.com/office/drawing/2014/main" id="{3B21BF4F-B386-0A30-82D6-5CB73C080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99060</xdr:colOff>
      <xdr:row>7</xdr:row>
      <xdr:rowOff>167640</xdr:rowOff>
    </xdr:from>
    <xdr:to>
      <xdr:col>27</xdr:col>
      <xdr:colOff>320040</xdr:colOff>
      <xdr:row>21</xdr:row>
      <xdr:rowOff>106680</xdr:rowOff>
    </xdr:to>
    <xdr:graphicFrame macro="">
      <xdr:nvGraphicFramePr>
        <xdr:cNvPr id="5" name="Chart 4">
          <a:extLst>
            <a:ext uri="{FF2B5EF4-FFF2-40B4-BE49-F238E27FC236}">
              <a16:creationId xmlns:a16="http://schemas.microsoft.com/office/drawing/2014/main" id="{E34CBD41-ADA1-42B5-B429-D7BF9AEA5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55</xdr:col>
      <xdr:colOff>0</xdr:colOff>
      <xdr:row>8</xdr:row>
      <xdr:rowOff>144780</xdr:rowOff>
    </xdr:from>
    <xdr:to>
      <xdr:col>58</xdr:col>
      <xdr:colOff>419100</xdr:colOff>
      <xdr:row>23</xdr:row>
      <xdr:rowOff>144780</xdr:rowOff>
    </xdr:to>
    <xdr:graphicFrame macro="">
      <xdr:nvGraphicFramePr>
        <xdr:cNvPr id="4" name="Chart 3">
          <a:extLst>
            <a:ext uri="{FF2B5EF4-FFF2-40B4-BE49-F238E27FC236}">
              <a16:creationId xmlns:a16="http://schemas.microsoft.com/office/drawing/2014/main" id="{33E0BCED-DFA3-DBB5-4DAE-F8B0EA224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51</xdr:col>
      <xdr:colOff>144780</xdr:colOff>
      <xdr:row>8</xdr:row>
      <xdr:rowOff>175260</xdr:rowOff>
    </xdr:from>
    <xdr:to>
      <xdr:col>54</xdr:col>
      <xdr:colOff>251460</xdr:colOff>
      <xdr:row>23</xdr:row>
      <xdr:rowOff>175260</xdr:rowOff>
    </xdr:to>
    <xdr:graphicFrame macro="">
      <xdr:nvGraphicFramePr>
        <xdr:cNvPr id="6" name="Chart 5">
          <a:extLst>
            <a:ext uri="{FF2B5EF4-FFF2-40B4-BE49-F238E27FC236}">
              <a16:creationId xmlns:a16="http://schemas.microsoft.com/office/drawing/2014/main" id="{D94CD4A8-EADE-1FE3-21DB-1760FC769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59</xdr:col>
      <xdr:colOff>266700</xdr:colOff>
      <xdr:row>11</xdr:row>
      <xdr:rowOff>0</xdr:rowOff>
    </xdr:from>
    <xdr:to>
      <xdr:col>61</xdr:col>
      <xdr:colOff>0</xdr:colOff>
      <xdr:row>25</xdr:row>
      <xdr:rowOff>0</xdr:rowOff>
    </xdr:to>
    <xdr:graphicFrame macro="">
      <xdr:nvGraphicFramePr>
        <xdr:cNvPr id="8" name="Chart 7">
          <a:extLst>
            <a:ext uri="{FF2B5EF4-FFF2-40B4-BE49-F238E27FC236}">
              <a16:creationId xmlns:a16="http://schemas.microsoft.com/office/drawing/2014/main" id="{55EA06E9-039F-CB88-F398-7E6E110F7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46</xdr:col>
      <xdr:colOff>0</xdr:colOff>
      <xdr:row>16</xdr:row>
      <xdr:rowOff>0</xdr:rowOff>
    </xdr:from>
    <xdr:to>
      <xdr:col>49</xdr:col>
      <xdr:colOff>190080</xdr:colOff>
      <xdr:row>27</xdr:row>
      <xdr:rowOff>87120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DF0E6AB4-5342-4166-826A-8E73613383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6164520" y="2971800"/>
              <a:ext cx="3207600" cy="2098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42</xdr:col>
      <xdr:colOff>228600</xdr:colOff>
      <xdr:row>14</xdr:row>
      <xdr:rowOff>102870</xdr:rowOff>
    </xdr:from>
    <xdr:to>
      <xdr:col>46</xdr:col>
      <xdr:colOff>868680</xdr:colOff>
      <xdr:row>29</xdr:row>
      <xdr:rowOff>102870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9CE78D45-65D4-28C4-E956-4AF81F3F27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32461200" y="27089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213360</xdr:colOff>
      <xdr:row>27</xdr:row>
      <xdr:rowOff>38100</xdr:rowOff>
    </xdr:to>
    <xdr:sp macro="" textlink="">
      <xdr:nvSpPr>
        <xdr:cNvPr id="12" name="Rectangle 11">
          <a:extLst>
            <a:ext uri="{FF2B5EF4-FFF2-40B4-BE49-F238E27FC236}">
              <a16:creationId xmlns:a16="http://schemas.microsoft.com/office/drawing/2014/main" id="{55601E26-EBFC-5B7A-CEFB-B5E7A4DCBC9F}"/>
            </a:ext>
          </a:extLst>
        </xdr:cNvPr>
        <xdr:cNvSpPr/>
      </xdr:nvSpPr>
      <xdr:spPr>
        <a:xfrm>
          <a:off x="0" y="0"/>
          <a:ext cx="9966960" cy="526542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83820</xdr:colOff>
      <xdr:row>0</xdr:row>
      <xdr:rowOff>99153</xdr:rowOff>
    </xdr:from>
    <xdr:to>
      <xdr:col>16</xdr:col>
      <xdr:colOff>114300</xdr:colOff>
      <xdr:row>3</xdr:row>
      <xdr:rowOff>114300</xdr:rowOff>
    </xdr:to>
    <xdr:grpSp>
      <xdr:nvGrpSpPr>
        <xdr:cNvPr id="6" name="Group 5">
          <a:extLst>
            <a:ext uri="{FF2B5EF4-FFF2-40B4-BE49-F238E27FC236}">
              <a16:creationId xmlns:a16="http://schemas.microsoft.com/office/drawing/2014/main" id="{98E238E7-0373-3EA6-456A-B411369248B6}"/>
            </a:ext>
          </a:extLst>
        </xdr:cNvPr>
        <xdr:cNvGrpSpPr/>
      </xdr:nvGrpSpPr>
      <xdr:grpSpPr>
        <a:xfrm>
          <a:off x="83820" y="99153"/>
          <a:ext cx="9784080" cy="807627"/>
          <a:chOff x="83820" y="99060"/>
          <a:chExt cx="10012680" cy="807720"/>
        </a:xfrm>
        <a:solidFill>
          <a:sysClr val="window" lastClr="FFFFFF"/>
        </a:solidFill>
      </xdr:grpSpPr>
      <xdr:sp macro="" textlink="">
        <xdr:nvSpPr>
          <xdr:cNvPr id="4" name="Rectangle: Rounded Corners 3">
            <a:extLst>
              <a:ext uri="{FF2B5EF4-FFF2-40B4-BE49-F238E27FC236}">
                <a16:creationId xmlns:a16="http://schemas.microsoft.com/office/drawing/2014/main" id="{F5544AEA-98B3-A1E9-6E9C-D21AF8FCB241}"/>
              </a:ext>
            </a:extLst>
          </xdr:cNvPr>
          <xdr:cNvSpPr/>
        </xdr:nvSpPr>
        <xdr:spPr>
          <a:xfrm>
            <a:off x="83820" y="99060"/>
            <a:ext cx="10012680" cy="807720"/>
          </a:xfrm>
          <a:prstGeom prst="roundRect">
            <a:avLst/>
          </a:prstGeom>
          <a:grp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IN" sz="1100" kern="1200"/>
          </a:p>
        </xdr:txBody>
      </xdr:sp>
      <xdr:sp macro="" textlink="">
        <xdr:nvSpPr>
          <xdr:cNvPr id="5" name="TextBox 4">
            <a:extLst>
              <a:ext uri="{FF2B5EF4-FFF2-40B4-BE49-F238E27FC236}">
                <a16:creationId xmlns:a16="http://schemas.microsoft.com/office/drawing/2014/main" id="{BFBC3C90-5F58-0DE0-9DFC-7FA98018AFDB}"/>
              </a:ext>
            </a:extLst>
          </xdr:cNvPr>
          <xdr:cNvSpPr txBox="1"/>
        </xdr:nvSpPr>
        <xdr:spPr>
          <a:xfrm>
            <a:off x="136021" y="125170"/>
            <a:ext cx="3813011" cy="571500"/>
          </a:xfrm>
          <a:prstGeom prst="rect">
            <a:avLst/>
          </a:prstGeom>
          <a:noFill/>
          <a:ln>
            <a:noFill/>
          </a:ln>
          <a:effectLst>
            <a:outerShdw blurRad="50800" dist="38100" dir="2700000" algn="tl" rotWithShape="0">
              <a:srgbClr val="4472C4">
                <a:alpha val="40000"/>
              </a:srgb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3600" b="1" kern="1200"/>
              <a:t>Financial Analytics</a:t>
            </a:r>
          </a:p>
        </xdr:txBody>
      </xdr:sp>
    </xdr:grpSp>
    <xdr:clientData/>
  </xdr:twoCellAnchor>
  <xdr:twoCellAnchor>
    <xdr:from>
      <xdr:col>10</xdr:col>
      <xdr:colOff>571500</xdr:colOff>
      <xdr:row>4</xdr:row>
      <xdr:rowOff>15240</xdr:rowOff>
    </xdr:from>
    <xdr:to>
      <xdr:col>16</xdr:col>
      <xdr:colOff>114300</xdr:colOff>
      <xdr:row>15</xdr:row>
      <xdr:rowOff>45720</xdr:rowOff>
    </xdr:to>
    <xdr:sp macro="" textlink="">
      <xdr:nvSpPr>
        <xdr:cNvPr id="25" name="Rectangle: Rounded Corners 24">
          <a:extLst>
            <a:ext uri="{FF2B5EF4-FFF2-40B4-BE49-F238E27FC236}">
              <a16:creationId xmlns:a16="http://schemas.microsoft.com/office/drawing/2014/main" id="{35F16025-B285-49BC-BF53-3C761764BB9D}"/>
            </a:ext>
          </a:extLst>
        </xdr:cNvPr>
        <xdr:cNvSpPr/>
      </xdr:nvSpPr>
      <xdr:spPr>
        <a:xfrm>
          <a:off x="6667500" y="990600"/>
          <a:ext cx="3200400" cy="2042160"/>
        </a:xfrm>
        <a:prstGeom prst="roundRect">
          <a:avLst>
            <a:gd name="adj" fmla="val 6966"/>
          </a:avLst>
        </a:prstGeom>
        <a:solidFill>
          <a:sysClr val="window" lastClr="FFFFFF"/>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5</xdr:col>
      <xdr:colOff>327660</xdr:colOff>
      <xdr:row>4</xdr:row>
      <xdr:rowOff>15240</xdr:rowOff>
    </xdr:from>
    <xdr:to>
      <xdr:col>10</xdr:col>
      <xdr:colOff>480060</xdr:colOff>
      <xdr:row>15</xdr:row>
      <xdr:rowOff>45720</xdr:rowOff>
    </xdr:to>
    <xdr:sp macro="" textlink="">
      <xdr:nvSpPr>
        <xdr:cNvPr id="23" name="Rectangle: Rounded Corners 22">
          <a:extLst>
            <a:ext uri="{FF2B5EF4-FFF2-40B4-BE49-F238E27FC236}">
              <a16:creationId xmlns:a16="http://schemas.microsoft.com/office/drawing/2014/main" id="{DC74DE76-9479-4C59-9643-EEF6741DA183}"/>
            </a:ext>
          </a:extLst>
        </xdr:cNvPr>
        <xdr:cNvSpPr/>
      </xdr:nvSpPr>
      <xdr:spPr>
        <a:xfrm>
          <a:off x="3375660" y="990600"/>
          <a:ext cx="3200400" cy="2042160"/>
        </a:xfrm>
        <a:prstGeom prst="roundRect">
          <a:avLst>
            <a:gd name="adj" fmla="val 6966"/>
          </a:avLst>
        </a:prstGeom>
        <a:solidFill>
          <a:sysClr val="window" lastClr="FFFFFF"/>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91440</xdr:colOff>
      <xdr:row>4</xdr:row>
      <xdr:rowOff>7620</xdr:rowOff>
    </xdr:from>
    <xdr:to>
      <xdr:col>5</xdr:col>
      <xdr:colOff>243840</xdr:colOff>
      <xdr:row>15</xdr:row>
      <xdr:rowOff>38100</xdr:rowOff>
    </xdr:to>
    <xdr:sp macro="" textlink="">
      <xdr:nvSpPr>
        <xdr:cNvPr id="7" name="Rectangle: Rounded Corners 6">
          <a:extLst>
            <a:ext uri="{FF2B5EF4-FFF2-40B4-BE49-F238E27FC236}">
              <a16:creationId xmlns:a16="http://schemas.microsoft.com/office/drawing/2014/main" id="{0C174979-2790-31BF-926B-545DE65F2D94}"/>
            </a:ext>
          </a:extLst>
        </xdr:cNvPr>
        <xdr:cNvSpPr/>
      </xdr:nvSpPr>
      <xdr:spPr>
        <a:xfrm>
          <a:off x="91440" y="982980"/>
          <a:ext cx="3200400" cy="2042160"/>
        </a:xfrm>
        <a:prstGeom prst="roundRect">
          <a:avLst>
            <a:gd name="adj" fmla="val 6966"/>
          </a:avLst>
        </a:prstGeom>
        <a:gradFill flip="none" rotWithShape="1">
          <a:gsLst>
            <a:gs pos="0">
              <a:srgbClr val="4472C4">
                <a:tint val="66000"/>
                <a:satMod val="160000"/>
              </a:srgbClr>
            </a:gs>
            <a:gs pos="50000">
              <a:srgbClr val="4472C4">
                <a:tint val="44500"/>
                <a:satMod val="160000"/>
              </a:srgbClr>
            </a:gs>
            <a:gs pos="100000">
              <a:srgbClr val="4472C4">
                <a:tint val="23500"/>
                <a:satMod val="160000"/>
              </a:srgbClr>
            </a:gs>
          </a:gsLst>
          <a:lin ang="13500000" scaled="1"/>
          <a:tileRect/>
        </a:gra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IN" sz="1100" kern="1200"/>
        </a:p>
      </xdr:txBody>
    </xdr:sp>
    <xdr:clientData/>
  </xdr:twoCellAnchor>
  <xdr:oneCellAnchor>
    <xdr:from>
      <xdr:col>1</xdr:col>
      <xdr:colOff>594360</xdr:colOff>
      <xdr:row>4</xdr:row>
      <xdr:rowOff>99984</xdr:rowOff>
    </xdr:from>
    <xdr:ext cx="1328697" cy="311496"/>
    <xdr:sp macro="" textlink="">
      <xdr:nvSpPr>
        <xdr:cNvPr id="8" name="TextBox 7">
          <a:extLst>
            <a:ext uri="{FF2B5EF4-FFF2-40B4-BE49-F238E27FC236}">
              <a16:creationId xmlns:a16="http://schemas.microsoft.com/office/drawing/2014/main" id="{BE902FCE-D60B-ECC2-F239-622E66D964E3}"/>
            </a:ext>
          </a:extLst>
        </xdr:cNvPr>
        <xdr:cNvSpPr txBox="1"/>
      </xdr:nvSpPr>
      <xdr:spPr>
        <a:xfrm>
          <a:off x="1203960" y="1075344"/>
          <a:ext cx="132869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400" b="1" i="0" u="none" strike="noStrike">
              <a:solidFill>
                <a:schemeClr val="tx1"/>
              </a:solidFill>
              <a:effectLst/>
              <a:latin typeface="+mn-lt"/>
              <a:ea typeface="+mn-ea"/>
              <a:cs typeface="+mn-cs"/>
            </a:rPr>
            <a:t>1,35,26,452 CR </a:t>
          </a:r>
        </a:p>
      </xdr:txBody>
    </xdr:sp>
    <xdr:clientData/>
  </xdr:oneCellAnchor>
  <xdr:oneCellAnchor>
    <xdr:from>
      <xdr:col>1</xdr:col>
      <xdr:colOff>134332</xdr:colOff>
      <xdr:row>5</xdr:row>
      <xdr:rowOff>137160</xdr:rowOff>
    </xdr:from>
    <xdr:ext cx="2202270" cy="311496"/>
    <xdr:sp macro="" textlink="">
      <xdr:nvSpPr>
        <xdr:cNvPr id="9" name="TextBox 8">
          <a:extLst>
            <a:ext uri="{FF2B5EF4-FFF2-40B4-BE49-F238E27FC236}">
              <a16:creationId xmlns:a16="http://schemas.microsoft.com/office/drawing/2014/main" id="{89D67AA6-C60B-48B1-8F90-9BC07129E006}"/>
            </a:ext>
          </a:extLst>
        </xdr:cNvPr>
        <xdr:cNvSpPr txBox="1"/>
      </xdr:nvSpPr>
      <xdr:spPr>
        <a:xfrm>
          <a:off x="743932" y="1295400"/>
          <a:ext cx="220227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0" i="0" u="none" strike="noStrike">
              <a:solidFill>
                <a:schemeClr val="tx1"/>
              </a:solidFill>
              <a:effectLst/>
              <a:latin typeface="+mn-lt"/>
              <a:ea typeface="+mn-ea"/>
              <a:cs typeface="+mn-cs"/>
            </a:rPr>
            <a:t>Total Market Capitalization</a:t>
          </a:r>
          <a:r>
            <a:rPr lang="en-IN" sz="1400" b="0"/>
            <a:t> </a:t>
          </a:r>
          <a:endParaRPr lang="en-IN" sz="1400" b="0" kern="1200"/>
        </a:p>
      </xdr:txBody>
    </xdr:sp>
    <xdr:clientData/>
  </xdr:oneCellAnchor>
  <xdr:twoCellAnchor>
    <xdr:from>
      <xdr:col>0</xdr:col>
      <xdr:colOff>217512</xdr:colOff>
      <xdr:row>11</xdr:row>
      <xdr:rowOff>121920</xdr:rowOff>
    </xdr:from>
    <xdr:to>
      <xdr:col>5</xdr:col>
      <xdr:colOff>99843</xdr:colOff>
      <xdr:row>11</xdr:row>
      <xdr:rowOff>121920</xdr:rowOff>
    </xdr:to>
    <xdr:cxnSp macro="">
      <xdr:nvCxnSpPr>
        <xdr:cNvPr id="15" name="Straight Connector 14">
          <a:extLst>
            <a:ext uri="{FF2B5EF4-FFF2-40B4-BE49-F238E27FC236}">
              <a16:creationId xmlns:a16="http://schemas.microsoft.com/office/drawing/2014/main" id="{672DC1C9-79B0-471B-A300-01997D16CEC9}"/>
            </a:ext>
          </a:extLst>
        </xdr:cNvPr>
        <xdr:cNvCxnSpPr/>
      </xdr:nvCxnSpPr>
      <xdr:spPr>
        <a:xfrm flipH="1">
          <a:off x="217512" y="2377440"/>
          <a:ext cx="2930331" cy="0"/>
        </a:xfrm>
        <a:prstGeom prst="line">
          <a:avLst/>
        </a:prstGeom>
        <a:ln w="6350">
          <a:solidFill>
            <a:schemeClr val="tx1">
              <a:alpha val="70000"/>
            </a:schemeClr>
          </a:solidFill>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369802</xdr:colOff>
      <xdr:row>9</xdr:row>
      <xdr:rowOff>83820</xdr:rowOff>
    </xdr:from>
    <xdr:ext cx="1702838" cy="311496"/>
    <xdr:sp macro="" textlink="">
      <xdr:nvSpPr>
        <xdr:cNvPr id="20" name="TextBox 19">
          <a:extLst>
            <a:ext uri="{FF2B5EF4-FFF2-40B4-BE49-F238E27FC236}">
              <a16:creationId xmlns:a16="http://schemas.microsoft.com/office/drawing/2014/main" id="{329CD5FC-C181-434F-5E86-EB83330B0455}"/>
            </a:ext>
          </a:extLst>
        </xdr:cNvPr>
        <xdr:cNvSpPr txBox="1"/>
      </xdr:nvSpPr>
      <xdr:spPr>
        <a:xfrm>
          <a:off x="979402" y="1973580"/>
          <a:ext cx="170283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r>
            <a:rPr lang="en-IN" sz="1400" b="0" i="0" u="none" strike="noStrike">
              <a:solidFill>
                <a:schemeClr val="tx1"/>
              </a:solidFill>
              <a:effectLst/>
              <a:latin typeface="+mn-lt"/>
              <a:ea typeface="+mn-ea"/>
              <a:cs typeface="+mn-cs"/>
            </a:rPr>
            <a:t>Total Quarterly Sales</a:t>
          </a:r>
        </a:p>
      </xdr:txBody>
    </xdr:sp>
    <xdr:clientData/>
  </xdr:oneCellAnchor>
  <xdr:oneCellAnchor>
    <xdr:from>
      <xdr:col>2</xdr:col>
      <xdr:colOff>50092</xdr:colOff>
      <xdr:row>8</xdr:row>
      <xdr:rowOff>27480</xdr:rowOff>
    </xdr:from>
    <xdr:ext cx="1191416" cy="311496"/>
    <xdr:sp macro="" textlink="">
      <xdr:nvSpPr>
        <xdr:cNvPr id="21" name="TextBox 20">
          <a:extLst>
            <a:ext uri="{FF2B5EF4-FFF2-40B4-BE49-F238E27FC236}">
              <a16:creationId xmlns:a16="http://schemas.microsoft.com/office/drawing/2014/main" id="{B134EA5F-983B-4F15-A3B8-14A3CC2199E7}"/>
            </a:ext>
          </a:extLst>
        </xdr:cNvPr>
        <xdr:cNvSpPr txBox="1"/>
      </xdr:nvSpPr>
      <xdr:spPr>
        <a:xfrm>
          <a:off x="1269292" y="1734360"/>
          <a:ext cx="119141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400" b="1" i="0" u="none" strike="noStrike">
              <a:solidFill>
                <a:schemeClr val="tx1"/>
              </a:solidFill>
              <a:effectLst/>
              <a:latin typeface="+mn-lt"/>
              <a:ea typeface="+mn-ea"/>
              <a:cs typeface="+mn-cs"/>
            </a:rPr>
            <a:t>17,81,890 CR </a:t>
          </a:r>
        </a:p>
      </xdr:txBody>
    </xdr:sp>
    <xdr:clientData/>
  </xdr:oneCellAnchor>
  <xdr:oneCellAnchor>
    <xdr:from>
      <xdr:col>1</xdr:col>
      <xdr:colOff>44741</xdr:colOff>
      <xdr:row>13</xdr:row>
      <xdr:rowOff>38100</xdr:rowOff>
    </xdr:from>
    <xdr:ext cx="2415340" cy="311496"/>
    <xdr:sp macro="" textlink="">
      <xdr:nvSpPr>
        <xdr:cNvPr id="22" name="TextBox 21">
          <a:extLst>
            <a:ext uri="{FF2B5EF4-FFF2-40B4-BE49-F238E27FC236}">
              <a16:creationId xmlns:a16="http://schemas.microsoft.com/office/drawing/2014/main" id="{84DD3B17-DAF6-470E-BE8A-3D4E520E9C22}"/>
            </a:ext>
          </a:extLst>
        </xdr:cNvPr>
        <xdr:cNvSpPr txBox="1"/>
      </xdr:nvSpPr>
      <xdr:spPr>
        <a:xfrm>
          <a:off x="654341" y="2659380"/>
          <a:ext cx="24153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r>
            <a:rPr lang="en-IN" sz="1400" b="0" i="0" u="none" strike="noStrike">
              <a:solidFill>
                <a:schemeClr val="tx1"/>
              </a:solidFill>
              <a:effectLst/>
              <a:latin typeface="+mn-lt"/>
              <a:ea typeface="+mn-ea"/>
              <a:cs typeface="+mn-cs"/>
            </a:rPr>
            <a:t>Avg Market Cap to Sales Ratio </a:t>
          </a:r>
        </a:p>
      </xdr:txBody>
    </xdr:sp>
    <xdr:clientData/>
  </xdr:oneCellAnchor>
  <xdr:twoCellAnchor editAs="oneCell">
    <xdr:from>
      <xdr:col>11</xdr:col>
      <xdr:colOff>606213</xdr:colOff>
      <xdr:row>0</xdr:row>
      <xdr:rowOff>129540</xdr:rowOff>
    </xdr:from>
    <xdr:to>
      <xdr:col>16</xdr:col>
      <xdr:colOff>45720</xdr:colOff>
      <xdr:row>3</xdr:row>
      <xdr:rowOff>76200</xdr:rowOff>
    </xdr:to>
    <mc:AlternateContent xmlns:mc="http://schemas.openxmlformats.org/markup-compatibility/2006" xmlns:a14="http://schemas.microsoft.com/office/drawing/2010/main">
      <mc:Choice Requires="a14">
        <xdr:graphicFrame macro="">
          <xdr:nvGraphicFramePr>
            <xdr:cNvPr id="26" name="Size Segment 1">
              <a:extLst>
                <a:ext uri="{FF2B5EF4-FFF2-40B4-BE49-F238E27FC236}">
                  <a16:creationId xmlns:a16="http://schemas.microsoft.com/office/drawing/2014/main" id="{6D9CE45B-06F7-480F-B886-DAE99EF1DDF4}"/>
                </a:ext>
              </a:extLst>
            </xdr:cNvPr>
            <xdr:cNvGraphicFramePr/>
          </xdr:nvGraphicFramePr>
          <xdr:xfrm>
            <a:off x="0" y="0"/>
            <a:ext cx="0" cy="0"/>
          </xdr:xfrm>
          <a:graphic>
            <a:graphicData uri="http://schemas.microsoft.com/office/drawing/2010/slicer">
              <sle:slicer xmlns:sle="http://schemas.microsoft.com/office/drawing/2010/slicer" name="Size Segment 1"/>
            </a:graphicData>
          </a:graphic>
        </xdr:graphicFrame>
      </mc:Choice>
      <mc:Fallback xmlns="">
        <xdr:sp macro="" textlink="">
          <xdr:nvSpPr>
            <xdr:cNvPr id="0" name=""/>
            <xdr:cNvSpPr>
              <a:spLocks noTextEdit="1"/>
            </xdr:cNvSpPr>
          </xdr:nvSpPr>
          <xdr:spPr>
            <a:xfrm>
              <a:off x="7311813" y="129540"/>
              <a:ext cx="2487507" cy="739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236887</xdr:colOff>
      <xdr:row>12</xdr:row>
      <xdr:rowOff>924</xdr:rowOff>
    </xdr:from>
    <xdr:ext cx="643895" cy="311496"/>
    <xdr:sp macro="" textlink="">
      <xdr:nvSpPr>
        <xdr:cNvPr id="30" name="TextBox 29">
          <a:extLst>
            <a:ext uri="{FF2B5EF4-FFF2-40B4-BE49-F238E27FC236}">
              <a16:creationId xmlns:a16="http://schemas.microsoft.com/office/drawing/2014/main" id="{64F1D82D-39D9-48CB-B825-A7212D1FC257}"/>
            </a:ext>
          </a:extLst>
        </xdr:cNvPr>
        <xdr:cNvSpPr txBox="1"/>
      </xdr:nvSpPr>
      <xdr:spPr>
        <a:xfrm>
          <a:off x="1456087" y="2439324"/>
          <a:ext cx="64389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lgn="ctr"/>
          <a:r>
            <a:rPr lang="en-IN" sz="1400" b="1" i="0" u="none" strike="noStrike">
              <a:solidFill>
                <a:schemeClr val="tx1"/>
              </a:solidFill>
              <a:effectLst/>
              <a:latin typeface="+mn-lt"/>
              <a:ea typeface="+mn-ea"/>
              <a:cs typeface="+mn-cs"/>
            </a:rPr>
            <a:t>15 CR </a:t>
          </a:r>
        </a:p>
      </xdr:txBody>
    </xdr:sp>
    <xdr:clientData/>
  </xdr:oneCellAnchor>
  <xdr:twoCellAnchor>
    <xdr:from>
      <xdr:col>5</xdr:col>
      <xdr:colOff>297180</xdr:colOff>
      <xdr:row>4</xdr:row>
      <xdr:rowOff>15240</xdr:rowOff>
    </xdr:from>
    <xdr:to>
      <xdr:col>10</xdr:col>
      <xdr:colOff>457200</xdr:colOff>
      <xdr:row>15</xdr:row>
      <xdr:rowOff>100908</xdr:rowOff>
    </xdr:to>
    <xdr:graphicFrame macro="">
      <xdr:nvGraphicFramePr>
        <xdr:cNvPr id="37" name="Chart 36">
          <a:extLst>
            <a:ext uri="{FF2B5EF4-FFF2-40B4-BE49-F238E27FC236}">
              <a16:creationId xmlns:a16="http://schemas.microsoft.com/office/drawing/2014/main" id="{2D27D77E-27CF-4B09-9479-241183589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103852</xdr:colOff>
      <xdr:row>15</xdr:row>
      <xdr:rowOff>116148</xdr:rowOff>
    </xdr:from>
    <xdr:to>
      <xdr:col>5</xdr:col>
      <xdr:colOff>256252</xdr:colOff>
      <xdr:row>26</xdr:row>
      <xdr:rowOff>146628</xdr:rowOff>
    </xdr:to>
    <xdr:sp macro="" textlink="">
      <xdr:nvSpPr>
        <xdr:cNvPr id="42" name="Rectangle: Rounded Corners 41">
          <a:extLst>
            <a:ext uri="{FF2B5EF4-FFF2-40B4-BE49-F238E27FC236}">
              <a16:creationId xmlns:a16="http://schemas.microsoft.com/office/drawing/2014/main" id="{AC5C6F86-9D00-4CA5-A632-40EA150C626C}"/>
            </a:ext>
          </a:extLst>
        </xdr:cNvPr>
        <xdr:cNvSpPr/>
      </xdr:nvSpPr>
      <xdr:spPr>
        <a:xfrm>
          <a:off x="103852" y="3103188"/>
          <a:ext cx="3200400" cy="2042160"/>
        </a:xfrm>
        <a:prstGeom prst="roundRect">
          <a:avLst>
            <a:gd name="adj" fmla="val 6966"/>
          </a:avLst>
        </a:prstGeom>
        <a:solidFill>
          <a:sysClr val="window" lastClr="FFFFFF"/>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10</xdr:col>
      <xdr:colOff>518160</xdr:colOff>
      <xdr:row>4</xdr:row>
      <xdr:rowOff>624</xdr:rowOff>
    </xdr:from>
    <xdr:to>
      <xdr:col>16</xdr:col>
      <xdr:colOff>68160</xdr:colOff>
      <xdr:row>15</xdr:row>
      <xdr:rowOff>87744</xdr:rowOff>
    </xdr:to>
    <xdr:graphicFrame macro="">
      <xdr:nvGraphicFramePr>
        <xdr:cNvPr id="43" name="Chart 42">
          <a:extLst>
            <a:ext uri="{FF2B5EF4-FFF2-40B4-BE49-F238E27FC236}">
              <a16:creationId xmlns:a16="http://schemas.microsoft.com/office/drawing/2014/main" id="{3EBAAE0A-79F2-470E-84AC-F15FFA8C0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46344</xdr:rowOff>
    </xdr:from>
    <xdr:to>
      <xdr:col>5</xdr:col>
      <xdr:colOff>256252</xdr:colOff>
      <xdr:row>27</xdr:row>
      <xdr:rowOff>91440</xdr:rowOff>
    </xdr:to>
    <xdr:graphicFrame macro="">
      <xdr:nvGraphicFramePr>
        <xdr:cNvPr id="45" name="Chart 44">
          <a:extLst>
            <a:ext uri="{FF2B5EF4-FFF2-40B4-BE49-F238E27FC236}">
              <a16:creationId xmlns:a16="http://schemas.microsoft.com/office/drawing/2014/main" id="{3B61464B-A9EE-4A91-A8CF-233E52789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342900</xdr:colOff>
      <xdr:row>15</xdr:row>
      <xdr:rowOff>116148</xdr:rowOff>
    </xdr:from>
    <xdr:to>
      <xdr:col>10</xdr:col>
      <xdr:colOff>495300</xdr:colOff>
      <xdr:row>26</xdr:row>
      <xdr:rowOff>146628</xdr:rowOff>
    </xdr:to>
    <xdr:sp macro="" textlink="">
      <xdr:nvSpPr>
        <xdr:cNvPr id="46" name="Rectangle: Rounded Corners 45">
          <a:extLst>
            <a:ext uri="{FF2B5EF4-FFF2-40B4-BE49-F238E27FC236}">
              <a16:creationId xmlns:a16="http://schemas.microsoft.com/office/drawing/2014/main" id="{63BA0D49-B49D-4DC8-8EF2-5DB186DA0B2B}"/>
            </a:ext>
          </a:extLst>
        </xdr:cNvPr>
        <xdr:cNvSpPr/>
      </xdr:nvSpPr>
      <xdr:spPr>
        <a:xfrm>
          <a:off x="3390900" y="3103188"/>
          <a:ext cx="3200400" cy="2042160"/>
        </a:xfrm>
        <a:prstGeom prst="roundRect">
          <a:avLst>
            <a:gd name="adj" fmla="val 6966"/>
          </a:avLst>
        </a:prstGeom>
        <a:solidFill>
          <a:sysClr val="window" lastClr="FFFFFF"/>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10</xdr:col>
      <xdr:colOff>579120</xdr:colOff>
      <xdr:row>15</xdr:row>
      <xdr:rowOff>114300</xdr:rowOff>
    </xdr:from>
    <xdr:to>
      <xdr:col>16</xdr:col>
      <xdr:colOff>121920</xdr:colOff>
      <xdr:row>26</xdr:row>
      <xdr:rowOff>144780</xdr:rowOff>
    </xdr:to>
    <xdr:sp macro="" textlink="">
      <xdr:nvSpPr>
        <xdr:cNvPr id="47" name="Rectangle: Rounded Corners 46">
          <a:extLst>
            <a:ext uri="{FF2B5EF4-FFF2-40B4-BE49-F238E27FC236}">
              <a16:creationId xmlns:a16="http://schemas.microsoft.com/office/drawing/2014/main" id="{C73DFC13-3979-43A7-AA36-9281B5D8DE88}"/>
            </a:ext>
          </a:extLst>
        </xdr:cNvPr>
        <xdr:cNvSpPr/>
      </xdr:nvSpPr>
      <xdr:spPr>
        <a:xfrm>
          <a:off x="6675120" y="3101340"/>
          <a:ext cx="3200400" cy="2042160"/>
        </a:xfrm>
        <a:prstGeom prst="roundRect">
          <a:avLst>
            <a:gd name="adj" fmla="val 6966"/>
          </a:avLst>
        </a:prstGeom>
        <a:solidFill>
          <a:sysClr val="window" lastClr="FFFFFF"/>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5</xdr:col>
      <xdr:colOff>327660</xdr:colOff>
      <xdr:row>15</xdr:row>
      <xdr:rowOff>102756</xdr:rowOff>
    </xdr:from>
    <xdr:to>
      <xdr:col>10</xdr:col>
      <xdr:colOff>487260</xdr:colOff>
      <xdr:row>26</xdr:row>
      <xdr:rowOff>146628</xdr:rowOff>
    </xdr:to>
    <xdr:graphicFrame macro="">
      <xdr:nvGraphicFramePr>
        <xdr:cNvPr id="50" name="Chart 49">
          <a:extLst>
            <a:ext uri="{FF2B5EF4-FFF2-40B4-BE49-F238E27FC236}">
              <a16:creationId xmlns:a16="http://schemas.microsoft.com/office/drawing/2014/main" id="{DC8EFFAA-C10B-4250-9B12-F2052A135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217512</xdr:colOff>
      <xdr:row>8</xdr:row>
      <xdr:rowOff>0</xdr:rowOff>
    </xdr:from>
    <xdr:to>
      <xdr:col>5</xdr:col>
      <xdr:colOff>99843</xdr:colOff>
      <xdr:row>8</xdr:row>
      <xdr:rowOff>0</xdr:rowOff>
    </xdr:to>
    <xdr:cxnSp macro="">
      <xdr:nvCxnSpPr>
        <xdr:cNvPr id="10" name="Straight Connector 9">
          <a:extLst>
            <a:ext uri="{FF2B5EF4-FFF2-40B4-BE49-F238E27FC236}">
              <a16:creationId xmlns:a16="http://schemas.microsoft.com/office/drawing/2014/main" id="{42EC8E76-6370-42CE-B1BE-1DEBD9A5618A}"/>
            </a:ext>
          </a:extLst>
        </xdr:cNvPr>
        <xdr:cNvCxnSpPr/>
      </xdr:nvCxnSpPr>
      <xdr:spPr>
        <a:xfrm flipH="1">
          <a:off x="217512" y="1706880"/>
          <a:ext cx="2930331" cy="0"/>
        </a:xfrm>
        <a:prstGeom prst="line">
          <a:avLst/>
        </a:prstGeom>
        <a:ln w="6350">
          <a:solidFill>
            <a:schemeClr val="tx1">
              <a:alpha val="70000"/>
            </a:schemeClr>
          </a:solidFill>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342054</xdr:colOff>
      <xdr:row>0</xdr:row>
      <xdr:rowOff>104140</xdr:rowOff>
    </xdr:from>
    <xdr:ext cx="1082040" cy="381000"/>
    <xdr:sp macro="" textlink="">
      <xdr:nvSpPr>
        <xdr:cNvPr id="28" name="TextBox 27">
          <a:extLst>
            <a:ext uri="{FF2B5EF4-FFF2-40B4-BE49-F238E27FC236}">
              <a16:creationId xmlns:a16="http://schemas.microsoft.com/office/drawing/2014/main" id="{788438D7-09A4-6F5C-B4DA-B4FF24CF48B9}"/>
            </a:ext>
          </a:extLst>
        </xdr:cNvPr>
        <xdr:cNvSpPr txBox="1"/>
      </xdr:nvSpPr>
      <xdr:spPr>
        <a:xfrm>
          <a:off x="5218854" y="104140"/>
          <a:ext cx="108204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400" b="1" kern="1200"/>
            <a:t>Top Company</a:t>
          </a:r>
        </a:p>
      </xdr:txBody>
    </xdr:sp>
    <xdr:clientData/>
  </xdr:oneCellAnchor>
  <xdr:oneCellAnchor>
    <xdr:from>
      <xdr:col>7</xdr:col>
      <xdr:colOff>392853</xdr:colOff>
      <xdr:row>1</xdr:row>
      <xdr:rowOff>392006</xdr:rowOff>
    </xdr:from>
    <xdr:ext cx="1094082" cy="280205"/>
    <xdr:sp macro="" textlink="">
      <xdr:nvSpPr>
        <xdr:cNvPr id="29" name="TextBox 28">
          <a:extLst>
            <a:ext uri="{FF2B5EF4-FFF2-40B4-BE49-F238E27FC236}">
              <a16:creationId xmlns:a16="http://schemas.microsoft.com/office/drawing/2014/main" id="{111FC636-B8E5-444F-806F-2680DF7517E7}"/>
            </a:ext>
          </a:extLst>
        </xdr:cNvPr>
        <xdr:cNvSpPr txBox="1"/>
      </xdr:nvSpPr>
      <xdr:spPr>
        <a:xfrm>
          <a:off x="4660053" y="574886"/>
          <a:ext cx="109408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200" b="0" kern="1200"/>
            <a:t>By Market Cap</a:t>
          </a:r>
        </a:p>
      </xdr:txBody>
    </xdr:sp>
    <xdr:clientData/>
  </xdr:oneCellAnchor>
  <xdr:oneCellAnchor>
    <xdr:from>
      <xdr:col>10</xdr:col>
      <xdr:colOff>182880</xdr:colOff>
      <xdr:row>1</xdr:row>
      <xdr:rowOff>401320</xdr:rowOff>
    </xdr:from>
    <xdr:ext cx="998220" cy="280205"/>
    <xdr:sp macro="" textlink="">
      <xdr:nvSpPr>
        <xdr:cNvPr id="31" name="TextBox 30">
          <a:extLst>
            <a:ext uri="{FF2B5EF4-FFF2-40B4-BE49-F238E27FC236}">
              <a16:creationId xmlns:a16="http://schemas.microsoft.com/office/drawing/2014/main" id="{98E2FBE9-E43E-47DA-B7D1-919CBC593286}"/>
            </a:ext>
          </a:extLst>
        </xdr:cNvPr>
        <xdr:cNvSpPr txBox="1"/>
      </xdr:nvSpPr>
      <xdr:spPr>
        <a:xfrm>
          <a:off x="6278880" y="584200"/>
          <a:ext cx="99822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kern="1200"/>
            <a:t>By Qtly</a:t>
          </a:r>
          <a:r>
            <a:rPr lang="en-IN" sz="1200" b="0" kern="1200" baseline="0"/>
            <a:t> Sales</a:t>
          </a:r>
          <a:endParaRPr lang="en-IN" sz="1200" b="0" kern="1200"/>
        </a:p>
      </xdr:txBody>
    </xdr:sp>
    <xdr:clientData/>
  </xdr:oneCellAnchor>
  <xdr:oneCellAnchor>
    <xdr:from>
      <xdr:col>7</xdr:col>
      <xdr:colOff>400439</xdr:colOff>
      <xdr:row>1</xdr:row>
      <xdr:rowOff>225858</xdr:rowOff>
    </xdr:from>
    <xdr:ext cx="1429110" cy="280205"/>
    <xdr:sp macro="" textlink="">
      <xdr:nvSpPr>
        <xdr:cNvPr id="33" name="TextBox 32">
          <a:extLst>
            <a:ext uri="{FF2B5EF4-FFF2-40B4-BE49-F238E27FC236}">
              <a16:creationId xmlns:a16="http://schemas.microsoft.com/office/drawing/2014/main" id="{50197C61-147A-491E-8E74-B7A9961FA032}"/>
            </a:ext>
          </a:extLst>
        </xdr:cNvPr>
        <xdr:cNvSpPr txBox="1"/>
      </xdr:nvSpPr>
      <xdr:spPr>
        <a:xfrm>
          <a:off x="4667639" y="408738"/>
          <a:ext cx="142911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200" b="1" i="0" u="none" strike="noStrike">
              <a:ln w="3175">
                <a:noFill/>
              </a:ln>
              <a:solidFill>
                <a:srgbClr val="4472C4"/>
              </a:solidFill>
              <a:effectLst/>
              <a:latin typeface="+mn-lt"/>
              <a:ea typeface="+mn-ea"/>
              <a:cs typeface="+mn-cs"/>
            </a:rPr>
            <a:t>Reliance Industries</a:t>
          </a:r>
          <a:r>
            <a:rPr lang="en-IN" sz="1200" b="1">
              <a:ln w="3175">
                <a:noFill/>
              </a:ln>
              <a:solidFill>
                <a:srgbClr val="4472C4"/>
              </a:solidFill>
              <a:effectLst/>
            </a:rPr>
            <a:t> </a:t>
          </a:r>
          <a:endParaRPr lang="en-IN" sz="1200" b="1" kern="1200">
            <a:ln w="3175">
              <a:noFill/>
            </a:ln>
            <a:solidFill>
              <a:srgbClr val="4472C4"/>
            </a:solidFill>
            <a:effectLst/>
          </a:endParaRPr>
        </a:p>
      </xdr:txBody>
    </xdr:sp>
    <xdr:clientData/>
  </xdr:oneCellAnchor>
  <xdr:twoCellAnchor>
    <xdr:from>
      <xdr:col>7</xdr:col>
      <xdr:colOff>167640</xdr:colOff>
      <xdr:row>1</xdr:row>
      <xdr:rowOff>236220</xdr:rowOff>
    </xdr:from>
    <xdr:to>
      <xdr:col>11</xdr:col>
      <xdr:colOff>510540</xdr:colOff>
      <xdr:row>1</xdr:row>
      <xdr:rowOff>259080</xdr:rowOff>
    </xdr:to>
    <xdr:cxnSp macro="">
      <xdr:nvCxnSpPr>
        <xdr:cNvPr id="36" name="Straight Connector 35">
          <a:extLst>
            <a:ext uri="{FF2B5EF4-FFF2-40B4-BE49-F238E27FC236}">
              <a16:creationId xmlns:a16="http://schemas.microsoft.com/office/drawing/2014/main" id="{AD40822D-26DF-D7C8-A073-1FC115495313}"/>
            </a:ext>
          </a:extLst>
        </xdr:cNvPr>
        <xdr:cNvCxnSpPr/>
      </xdr:nvCxnSpPr>
      <xdr:spPr>
        <a:xfrm>
          <a:off x="4434840" y="419100"/>
          <a:ext cx="2781300" cy="22860"/>
        </a:xfrm>
        <a:prstGeom prst="line">
          <a:avLst/>
        </a:prstGeom>
        <a:ln w="3175">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152400</xdr:colOff>
      <xdr:row>1</xdr:row>
      <xdr:rowOff>233478</xdr:rowOff>
    </xdr:from>
    <xdr:ext cx="902748" cy="280205"/>
    <xdr:sp macro="" textlink="">
      <xdr:nvSpPr>
        <xdr:cNvPr id="39" name="TextBox 38">
          <a:extLst>
            <a:ext uri="{FF2B5EF4-FFF2-40B4-BE49-F238E27FC236}">
              <a16:creationId xmlns:a16="http://schemas.microsoft.com/office/drawing/2014/main" id="{2F073800-50AA-4CFC-AA45-8EAF789D6349}"/>
            </a:ext>
          </a:extLst>
        </xdr:cNvPr>
        <xdr:cNvSpPr txBox="1"/>
      </xdr:nvSpPr>
      <xdr:spPr>
        <a:xfrm>
          <a:off x="6248400" y="416358"/>
          <a:ext cx="90274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1" i="0" u="none" strike="noStrike">
              <a:ln>
                <a:noFill/>
              </a:ln>
              <a:solidFill>
                <a:srgbClr val="4472C4"/>
              </a:solidFill>
              <a:effectLst/>
              <a:latin typeface="+mn-lt"/>
              <a:ea typeface="+mn-ea"/>
              <a:cs typeface="+mn-cs"/>
            </a:rPr>
            <a:t>Indian Oil </a:t>
          </a:r>
          <a:r>
            <a:rPr lang="en-IN" sz="1200" b="1">
              <a:ln>
                <a:noFill/>
              </a:ln>
              <a:solidFill>
                <a:srgbClr val="4472C4"/>
              </a:solidFill>
              <a:effectLst/>
            </a:rPr>
            <a:t> </a:t>
          </a:r>
          <a:endParaRPr lang="en-IN" sz="1200" b="1" kern="1200">
            <a:ln>
              <a:noFill/>
            </a:ln>
            <a:solidFill>
              <a:srgbClr val="4472C4"/>
            </a:solidFill>
            <a:effectLst/>
          </a:endParaRPr>
        </a:p>
      </xdr:txBody>
    </xdr:sp>
    <xdr:clientData/>
  </xdr:oneCellAnchor>
  <xdr:twoCellAnchor>
    <xdr:from>
      <xdr:col>10</xdr:col>
      <xdr:colOff>541020</xdr:colOff>
      <xdr:row>15</xdr:row>
      <xdr:rowOff>68580</xdr:rowOff>
    </xdr:from>
    <xdr:to>
      <xdr:col>16</xdr:col>
      <xdr:colOff>198120</xdr:colOff>
      <xdr:row>26</xdr:row>
      <xdr:rowOff>175260</xdr:rowOff>
    </xdr:to>
    <mc:AlternateContent xmlns:mc="http://schemas.openxmlformats.org/markup-compatibility/2006">
      <mc:Choice xmlns:cx1="http://schemas.microsoft.com/office/drawing/2015/9/8/chartex" Requires="cx1">
        <xdr:graphicFrame macro="">
          <xdr:nvGraphicFramePr>
            <xdr:cNvPr id="54" name="Chart 53">
              <a:extLst>
                <a:ext uri="{FF2B5EF4-FFF2-40B4-BE49-F238E27FC236}">
                  <a16:creationId xmlns:a16="http://schemas.microsoft.com/office/drawing/2014/main" id="{36EC0C97-69CD-4C4F-B7E9-EF61C4E569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637020" y="3101340"/>
              <a:ext cx="3314700" cy="21183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7</xdr:col>
      <xdr:colOff>163406</xdr:colOff>
      <xdr:row>1</xdr:row>
      <xdr:rowOff>234527</xdr:rowOff>
    </xdr:from>
    <xdr:to>
      <xdr:col>7</xdr:col>
      <xdr:colOff>555446</xdr:colOff>
      <xdr:row>3</xdr:row>
      <xdr:rowOff>20927</xdr:rowOff>
    </xdr:to>
    <xdr:pic>
      <xdr:nvPicPr>
        <xdr:cNvPr id="56" name="Picture 55" descr="Star ">
          <a:extLst>
            <a:ext uri="{FF2B5EF4-FFF2-40B4-BE49-F238E27FC236}">
              <a16:creationId xmlns:a16="http://schemas.microsoft.com/office/drawing/2014/main" id="{D468DAA9-85DD-6DFD-6658-EAA38F4F3F9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430606" y="417407"/>
          <a:ext cx="392040" cy="39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563033</xdr:colOff>
      <xdr:row>1</xdr:row>
      <xdr:rowOff>249767</xdr:rowOff>
    </xdr:from>
    <xdr:to>
      <xdr:col>10</xdr:col>
      <xdr:colOff>349433</xdr:colOff>
      <xdr:row>3</xdr:row>
      <xdr:rowOff>36167</xdr:rowOff>
    </xdr:to>
    <xdr:pic>
      <xdr:nvPicPr>
        <xdr:cNvPr id="57" name="Picture 56" descr="Star ">
          <a:extLst>
            <a:ext uri="{FF2B5EF4-FFF2-40B4-BE49-F238E27FC236}">
              <a16:creationId xmlns:a16="http://schemas.microsoft.com/office/drawing/2014/main" id="{305D2FBF-9382-4CF3-9366-D028CAEEF22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049433" y="432647"/>
          <a:ext cx="396000" cy="39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304800</xdr:colOff>
      <xdr:row>1</xdr:row>
      <xdr:rowOff>403860</xdr:rowOff>
    </xdr:from>
    <xdr:ext cx="3235555" cy="342786"/>
    <xdr:sp macro="" textlink="">
      <xdr:nvSpPr>
        <xdr:cNvPr id="11" name="TextBox 10">
          <a:extLst>
            <a:ext uri="{FF2B5EF4-FFF2-40B4-BE49-F238E27FC236}">
              <a16:creationId xmlns:a16="http://schemas.microsoft.com/office/drawing/2014/main" id="{8251ED6D-32CD-0DC9-F911-1BA7FE0A4B48}"/>
            </a:ext>
          </a:extLst>
        </xdr:cNvPr>
        <xdr:cNvSpPr txBox="1"/>
      </xdr:nvSpPr>
      <xdr:spPr>
        <a:xfrm>
          <a:off x="914400" y="586740"/>
          <a:ext cx="323555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a:t>- India's Top Companies: Key Insights</a:t>
          </a:r>
          <a:endParaRPr lang="en-IN" sz="1600" kern="1200"/>
        </a:p>
      </xdr:txBody>
    </xdr:sp>
    <xdr:clientData/>
  </xdr:oneCellAnchor>
  <xdr:twoCellAnchor editAs="oneCell">
    <xdr:from>
      <xdr:col>0</xdr:col>
      <xdr:colOff>182880</xdr:colOff>
      <xdr:row>8</xdr:row>
      <xdr:rowOff>137160</xdr:rowOff>
    </xdr:from>
    <xdr:to>
      <xdr:col>0</xdr:col>
      <xdr:colOff>542880</xdr:colOff>
      <xdr:row>10</xdr:row>
      <xdr:rowOff>131400</xdr:rowOff>
    </xdr:to>
    <xdr:pic>
      <xdr:nvPicPr>
        <xdr:cNvPr id="14" name="Picture 13" descr="Financial growth ">
          <a:extLst>
            <a:ext uri="{FF2B5EF4-FFF2-40B4-BE49-F238E27FC236}">
              <a16:creationId xmlns:a16="http://schemas.microsoft.com/office/drawing/2014/main" id="{95CE47BC-D4C9-14DC-3E38-C36AC75B7A3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82880" y="1844040"/>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205740</xdr:colOff>
      <xdr:row>5</xdr:row>
      <xdr:rowOff>9480</xdr:rowOff>
    </xdr:from>
    <xdr:to>
      <xdr:col>0</xdr:col>
      <xdr:colOff>565740</xdr:colOff>
      <xdr:row>7</xdr:row>
      <xdr:rowOff>3720</xdr:rowOff>
    </xdr:to>
    <xdr:pic>
      <xdr:nvPicPr>
        <xdr:cNvPr id="16" name="Picture 15" descr="Graph ">
          <a:extLst>
            <a:ext uri="{FF2B5EF4-FFF2-40B4-BE49-F238E27FC236}">
              <a16:creationId xmlns:a16="http://schemas.microsoft.com/office/drawing/2014/main" id="{CD76D685-46E3-EFE4-3DFC-F1B6CD7973FB}"/>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05740" y="1167720"/>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190500</xdr:colOff>
      <xdr:row>12</xdr:row>
      <xdr:rowOff>99060</xdr:rowOff>
    </xdr:from>
    <xdr:to>
      <xdr:col>0</xdr:col>
      <xdr:colOff>550500</xdr:colOff>
      <xdr:row>14</xdr:row>
      <xdr:rowOff>47580</xdr:rowOff>
    </xdr:to>
    <xdr:pic>
      <xdr:nvPicPr>
        <xdr:cNvPr id="24" name="Picture 23">
          <a:extLst>
            <a:ext uri="{FF2B5EF4-FFF2-40B4-BE49-F238E27FC236}">
              <a16:creationId xmlns:a16="http://schemas.microsoft.com/office/drawing/2014/main" id="{B89E61A6-D34D-29F0-A34B-55EDD769804A}"/>
            </a:ext>
          </a:extLst>
        </xdr:cNvPr>
        <xdr:cNvPicPr>
          <a:picLocks noChangeAspect="1"/>
        </xdr:cNvPicPr>
      </xdr:nvPicPr>
      <xdr:blipFill>
        <a:blip xmlns:r="http://schemas.openxmlformats.org/officeDocument/2006/relationships" r:embed="rId9"/>
        <a:stretch>
          <a:fillRect/>
        </a:stretch>
      </xdr:blipFill>
      <xdr:spPr>
        <a:xfrm>
          <a:off x="190500" y="2537460"/>
          <a:ext cx="360000" cy="360000"/>
        </a:xfrm>
        <a:prstGeom prst="rect">
          <a:avLst/>
        </a:prstGeom>
      </xdr:spPr>
    </xdr:pic>
    <xdr:clientData/>
  </xdr:twoCellAnchor>
  <xdr:twoCellAnchor>
    <xdr:from>
      <xdr:col>6</xdr:col>
      <xdr:colOff>541020</xdr:colOff>
      <xdr:row>0</xdr:row>
      <xdr:rowOff>7620</xdr:rowOff>
    </xdr:from>
    <xdr:to>
      <xdr:col>7</xdr:col>
      <xdr:colOff>15240</xdr:colOff>
      <xdr:row>3</xdr:row>
      <xdr:rowOff>144780</xdr:rowOff>
    </xdr:to>
    <xdr:sp macro="" textlink="">
      <xdr:nvSpPr>
        <xdr:cNvPr id="35" name="Rectangle 34">
          <a:extLst>
            <a:ext uri="{FF2B5EF4-FFF2-40B4-BE49-F238E27FC236}">
              <a16:creationId xmlns:a16="http://schemas.microsoft.com/office/drawing/2014/main" id="{D3C6689E-AB0B-3F4B-6885-4D6318B8961D}"/>
            </a:ext>
          </a:extLst>
        </xdr:cNvPr>
        <xdr:cNvSpPr/>
      </xdr:nvSpPr>
      <xdr:spPr>
        <a:xfrm>
          <a:off x="4198620" y="7620"/>
          <a:ext cx="83820" cy="92964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570667</xdr:colOff>
      <xdr:row>0</xdr:row>
      <xdr:rowOff>63660</xdr:rowOff>
    </xdr:from>
    <xdr:to>
      <xdr:col>7</xdr:col>
      <xdr:colOff>69414</xdr:colOff>
      <xdr:row>0</xdr:row>
      <xdr:rowOff>180181</xdr:rowOff>
    </xdr:to>
    <xdr:sp macro="" textlink="">
      <xdr:nvSpPr>
        <xdr:cNvPr id="2" name="Flowchart: Stored Data 1">
          <a:extLst>
            <a:ext uri="{FF2B5EF4-FFF2-40B4-BE49-F238E27FC236}">
              <a16:creationId xmlns:a16="http://schemas.microsoft.com/office/drawing/2014/main" id="{7DB6577C-46ED-6D76-A556-E84FCEC5DD1B}"/>
            </a:ext>
          </a:extLst>
        </xdr:cNvPr>
        <xdr:cNvSpPr/>
      </xdr:nvSpPr>
      <xdr:spPr>
        <a:xfrm rot="2299807">
          <a:off x="4228267" y="63660"/>
          <a:ext cx="108347" cy="116521"/>
        </a:xfrm>
        <a:prstGeom prst="flowChartOnlineStorage">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582652</xdr:colOff>
      <xdr:row>3</xdr:row>
      <xdr:rowOff>72666</xdr:rowOff>
    </xdr:from>
    <xdr:to>
      <xdr:col>7</xdr:col>
      <xdr:colOff>89573</xdr:colOff>
      <xdr:row>3</xdr:row>
      <xdr:rowOff>181013</xdr:rowOff>
    </xdr:to>
    <xdr:sp macro="" textlink="">
      <xdr:nvSpPr>
        <xdr:cNvPr id="3" name="Flowchart: Stored Data 2">
          <a:extLst>
            <a:ext uri="{FF2B5EF4-FFF2-40B4-BE49-F238E27FC236}">
              <a16:creationId xmlns:a16="http://schemas.microsoft.com/office/drawing/2014/main" id="{4B6CDBD5-59CD-48A5-8ED4-C2A8DA5CAE34}"/>
            </a:ext>
          </a:extLst>
        </xdr:cNvPr>
        <xdr:cNvSpPr/>
      </xdr:nvSpPr>
      <xdr:spPr>
        <a:xfrm rot="18543795">
          <a:off x="4244339" y="861059"/>
          <a:ext cx="108347" cy="116521"/>
        </a:xfrm>
        <a:prstGeom prst="flowChartOnlineStorage">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491766</xdr:colOff>
      <xdr:row>3</xdr:row>
      <xdr:rowOff>26393</xdr:rowOff>
    </xdr:from>
    <xdr:to>
      <xdr:col>6</xdr:col>
      <xdr:colOff>600113</xdr:colOff>
      <xdr:row>3</xdr:row>
      <xdr:rowOff>142914</xdr:rowOff>
    </xdr:to>
    <xdr:sp macro="" textlink="">
      <xdr:nvSpPr>
        <xdr:cNvPr id="17" name="Flowchart: Stored Data 16">
          <a:extLst>
            <a:ext uri="{FF2B5EF4-FFF2-40B4-BE49-F238E27FC236}">
              <a16:creationId xmlns:a16="http://schemas.microsoft.com/office/drawing/2014/main" id="{3BD8E0D6-DD75-4E30-8D0B-19A25E15C3FC}"/>
            </a:ext>
          </a:extLst>
        </xdr:cNvPr>
        <xdr:cNvSpPr/>
      </xdr:nvSpPr>
      <xdr:spPr>
        <a:xfrm rot="12666748">
          <a:off x="4149366" y="818873"/>
          <a:ext cx="108347" cy="116521"/>
        </a:xfrm>
        <a:prstGeom prst="flowChartOnlineStorage">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464819</xdr:colOff>
      <xdr:row>0</xdr:row>
      <xdr:rowOff>53338</xdr:rowOff>
    </xdr:from>
    <xdr:to>
      <xdr:col>6</xdr:col>
      <xdr:colOff>581340</xdr:colOff>
      <xdr:row>0</xdr:row>
      <xdr:rowOff>161685</xdr:rowOff>
    </xdr:to>
    <xdr:sp macro="" textlink="">
      <xdr:nvSpPr>
        <xdr:cNvPr id="18" name="Flowchart: Stored Data 17">
          <a:extLst>
            <a:ext uri="{FF2B5EF4-FFF2-40B4-BE49-F238E27FC236}">
              <a16:creationId xmlns:a16="http://schemas.microsoft.com/office/drawing/2014/main" id="{75B03D96-39C2-4A56-AC5F-E0F991000092}"/>
            </a:ext>
          </a:extLst>
        </xdr:cNvPr>
        <xdr:cNvSpPr/>
      </xdr:nvSpPr>
      <xdr:spPr>
        <a:xfrm rot="8011225">
          <a:off x="4126506" y="49251"/>
          <a:ext cx="108347" cy="116521"/>
        </a:xfrm>
        <a:prstGeom prst="flowChartOnlineStorage">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kern="12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refreshedDate="45605.861435995372" createdVersion="8" refreshedVersion="8" minRefreshableVersion="3" recordCount="488" xr:uid="{5BF5B3E0-0350-4641-AA13-A1914A5414AA}">
  <cacheSource type="worksheet">
    <worksheetSource ref="A1:K489" sheet="CLEAN Data"/>
  </cacheSource>
  <cacheFields count="11">
    <cacheField name="Serial Number" numFmtId="0">
      <sharedItems containsSemiMixedTypes="0" containsString="0" containsNumber="1" containsInteger="1" minValue="1" maxValue="488"/>
    </cacheField>
    <cacheField name="Company Name" numFmtId="0">
      <sharedItems count="492">
        <s v="Reliance Industries"/>
        <s v="TCS"/>
        <s v="HDFC Bank"/>
        <s v="ITC"/>
        <s v="HDFC"/>
        <s v="Hindustan Unilever"/>
        <s v="Maruti Suzuki"/>
        <s v="Infosys"/>
        <s v="ONGC"/>
        <s v="State Bank of India"/>
        <s v="ICICI Bank"/>
        <s v="Kotak Mahindra Bank"/>
        <s v="Coal India"/>
        <s v="Larsen &amp; Toubro"/>
        <s v="Indian Oil "/>
        <s v="Bharti Airtel"/>
        <s v="Axis Bank"/>
        <s v="NTPC"/>
        <s v="Sun Pharmaceuticals"/>
        <s v="Hindustan Zinc"/>
        <s v="Wipro"/>
        <s v="HCL Technologies"/>
        <s v="Vedanta"/>
        <s v="Tata Motors"/>
        <s v="UltraTech Cement"/>
        <s v="Asian Paints"/>
        <s v="Power Grid Corporation"/>
        <s v="Bharat PCL"/>
        <s v="IndusInd Bank"/>
        <s v="Bajaj Finance"/>
        <s v="Bajaj Auto"/>
        <s v="Mahindra &amp; Mahindra"/>
        <s v="HDFC Standard Life Insurance"/>
        <s v="Adani Ports"/>
        <s v="Bajaj Finserv"/>
        <s v="GAIL India"/>
        <s v="Avenue Supermarts (Dmart)"/>
        <s v="Titan Company"/>
        <s v="JSW Steel"/>
        <s v="Grasim Industries"/>
        <s v="Tata Steel"/>
        <s v="Eicher Motors"/>
        <s v="Nestle India"/>
        <s v="Godrej Consumer Products"/>
        <s v="Yes Bank"/>
        <s v="Hero MotoCorp"/>
        <s v="Motherson Sumi Systems"/>
        <s v="SBI Life Insurance"/>
        <s v="General Insurance"/>
        <s v="Bharti Infratel"/>
        <s v="Dabur India"/>
        <s v="Bosch"/>
        <s v="Shree Cement"/>
        <s v="New India Assurance"/>
        <s v="Hindustan PCL"/>
        <s v="ICICI Prudential Life Insurance"/>
        <s v="Britannia Industries"/>
        <s v="Tech Mahindra"/>
        <s v="Hindalco Industries"/>
        <s v="Zee Entertainment"/>
        <s v="Cairn India"/>
        <s v="Indiabulls Housing Finance"/>
        <s v="Ambuja Cements"/>
        <s v="InterGlobe Aviation"/>
        <s v="Cipla"/>
        <s v="Piramal Enterprises"/>
        <s v="United Spirits"/>
        <s v="Pidilite Industries"/>
        <s v="Siemens"/>
        <s v="Cadila Healthcare"/>
        <s v="NMDC"/>
        <s v="DLF"/>
        <s v="Marico"/>
        <s v="Ashok Leyland"/>
        <s v="Bharat Electronics"/>
        <s v="ICICI Lombard General Insurance"/>
        <s v="Lupin"/>
        <s v="Petronet LNG"/>
        <s v="Aditya Birla Capital"/>
        <s v="Dr. Reddy's Laboratories"/>
        <s v="Sun TV Network"/>
        <s v="Steel Authority of India"/>
        <s v="UPL"/>
        <s v="Oracle Financial Services"/>
        <s v="Bharat Forge"/>
        <s v="Biocon"/>
        <s v="Bharat Heavy Electricals"/>
        <s v="Aurobindo Pharma"/>
        <s v="Bank of Baroda"/>
        <s v="Vodafone Idea"/>
        <s v="ABB India"/>
        <s v="Havells India"/>
        <s v="Container Corporation of India"/>
        <s v="TVS Motor Company"/>
        <s v="ACC"/>
        <s v="Bajaj Holdings"/>
        <s v="Procter &amp; Gamble Hygiene"/>
        <s v="MRF"/>
        <s v="Shriram Transport Finance"/>
        <s v="Colgate-Palmolive"/>
        <s v="L&amp;T Finance Holdings"/>
        <s v="Punjab National Bank"/>
        <s v="NHPC"/>
        <s v="Power Finance Corporation"/>
        <s v="United Breweries"/>
        <s v="Oil India"/>
        <s v="Rural Electrification Corporation"/>
        <s v="GlaxoSmithKline Consumer Helathcare"/>
        <s v="Mahindra &amp; Mahindra Financial Services"/>
        <s v="Divi's Laboratories"/>
        <s v="Kansai Nerolac Paints"/>
        <s v="Alkem Laboratories"/>
        <s v="LIC Housing Finance"/>
        <s v="Future Retail"/>
        <s v="Page Industries"/>
        <s v="Dalmia Bharat"/>
        <s v="IIFL Holdings"/>
        <s v="L &amp; T Infotech"/>
        <s v="Aditya Birla Nuvo"/>
        <s v="Emami"/>
        <s v="Cummins India"/>
        <s v="Berger Paints"/>
        <s v="Rajesh Exports"/>
        <s v="Tata Power "/>
        <s v="3M India"/>
        <s v="Jindal Steel &amp; Power"/>
        <s v="Edelweiss Financial Services"/>
        <s v="Gillette India"/>
        <s v="Adani Enterprises"/>
        <s v="Adani Transmission"/>
        <s v="Balkrishna Industries"/>
        <s v="Cholamandalam Investment &amp; Finance"/>
        <s v="Indraprastha Gas"/>
        <s v="Mangalore Refinery &amp; Petrochemicals"/>
        <s v="GlaxoSmithKline Pharmaceuticals"/>
        <s v="PNB Housing Finance"/>
        <s v="RBL Bank"/>
        <s v="Castrol India"/>
        <s v="Canara Bank"/>
        <s v="GRUH Finance"/>
        <s v="KIOCL"/>
        <s v="Voltas"/>
        <s v="Godrej Industries"/>
        <s v="Whirlpool of India"/>
        <s v="Sundaram Finance"/>
        <s v="Federal Bank"/>
        <s v="Tata Communications"/>
        <s v="Endurance Technologies"/>
        <s v="Tata Chemicals"/>
        <s v="Exide Industries"/>
        <s v="IDFC Bank"/>
        <s v="NBCC"/>
        <s v="IDBI Bank"/>
        <s v="The Ramco Cements"/>
        <s v="Dewan Housing Finance"/>
        <s v="Mphasis"/>
        <s v="Apollo Hospitals"/>
        <s v="Reliance Nippon Life Insurance"/>
        <s v="Tata Consumer Products"/>
        <s v="Godrej Properties"/>
        <s v="AU Small Finance Bank"/>
        <s v="Indian Hotels"/>
        <s v="Motilal Oswal Financial Services"/>
        <s v="Housing &amp; Urban Development Corporation"/>
        <s v="Oberoi Realty"/>
        <s v="Indian Bank"/>
        <s v="SJVN"/>
        <s v="Bank of India"/>
        <s v="Supreme Industries"/>
        <s v="Muthoot Finance"/>
        <s v="NLC India"/>
        <s v="Info Edge (India)"/>
        <s v="Glenmark Pharmaceuticals"/>
        <s v="Jubilant Life Sciences"/>
        <s v="Crompton Greaves Consumer Electricals"/>
        <s v="Honeywell  Automation India"/>
        <s v="Natco Pharma"/>
        <s v="PC Jeweller"/>
        <s v="Quess Corp"/>
        <s v="CRISIL"/>
        <s v="WABCO India"/>
        <s v="Amara Raja Batteries"/>
        <s v="Sterlite Technologies"/>
        <s v="AIA Engineering"/>
        <s v="KRBL"/>
        <s v="Max Financial Services"/>
        <s v="Indiabulls Ventures"/>
        <s v="Century Textiles &amp; Industries"/>
        <s v="Jubilant FoodWorks"/>
        <s v="Bayer Crop Science"/>
        <s v="Graphite India"/>
        <s v="JSW Energy"/>
        <s v="Central Bank of India"/>
        <s v="National  Aluminium Company"/>
        <s v="CESC"/>
        <s v="Shree City Union Power"/>
        <s v="L&amp;T Technology Services"/>
        <s v="Rail Industries"/>
        <s v="Torrent Power"/>
        <s v="Dilip Buildcon"/>
        <s v="TI Financial Holdings"/>
        <s v="JM Financial"/>
        <s v="Adani Power"/>
        <s v="Reliance Power"/>
        <s v="Reliance Capital"/>
        <s v="Syngene International"/>
        <s v="Abbott India"/>
        <s v="Hatsun Agro Product"/>
        <s v="Symphony"/>
        <s v="Gujarat Gas"/>
        <s v="Reliance Infrastructure"/>
        <s v="Aditya Birla Fashion &amp; Retail"/>
        <s v="Ajanta Pharma"/>
        <s v="PI Industries"/>
        <s v="City Union Bank"/>
        <s v="Varun Beverages"/>
        <s v="Mindtree"/>
        <s v="Prestige Estates Projects"/>
        <s v="Future Consumer"/>
        <s v="Sundram Fasteners"/>
        <s v="Sanofi India"/>
        <s v="Guarat Street Petronet"/>
        <s v="Godrej Agrovet"/>
        <s v="Finolex Cables"/>
        <s v="Bombay Burmah Trading Corporation"/>
        <s v="SRF"/>
        <s v="GE T &amp; D India"/>
        <s v="Alembic Pharmaceuticals"/>
        <s v="Sun Pharma Advanced Research"/>
        <s v="GMR Infrastructure"/>
        <s v="HEG"/>
        <s v="Trent"/>
        <s v="Engineers India"/>
        <s v="Avanti Feeds"/>
        <s v="Pfizer India"/>
        <s v="Escorts"/>
        <s v="Tata Motors - DVR"/>
        <s v="Blue Dart Express"/>
        <s v="Indiabulls Real Estate"/>
        <s v="Eris Lifesciences"/>
        <s v="Arvind"/>
        <s v="Sundaram Clayton"/>
        <s v="Hexaware Technologies"/>
        <s v="Mahanagar Gas"/>
        <s v="SKF India"/>
        <s v="Delta Corp"/>
        <s v="Union Bank of India"/>
        <s v="TV18 Broadcast"/>
        <s v="Minda Industries"/>
        <s v="Solar Industries"/>
        <s v="Kajaria Ceramics"/>
        <s v="Astral Poly Technik"/>
        <s v="Bata India"/>
        <s v="Phoenix Mills"/>
        <s v="BASF India"/>
        <s v="DCM Shriram"/>
        <s v="Infibeam Avenues"/>
        <s v="Aegis Logistics"/>
        <s v="Mahindra CIE Automotive"/>
        <s v="Jet Airways"/>
        <s v="SpiceJet"/>
        <s v="Thomas Cook India"/>
        <s v="Gujarat Fluorochemicals"/>
        <s v="Wockhardt"/>
        <s v="Akzo Nobel India"/>
        <s v="IDFC"/>
        <s v="Security &amp; Intelligence Services"/>
        <s v="Asahi India Glas"/>
        <s v="TTK Prestige"/>
        <s v="ITI"/>
        <s v="Karur Vysya Bank"/>
        <s v="Vardhman Textiles"/>
        <s v="Fortis Healthcare"/>
        <s v="Ipca Laboratories"/>
        <s v="Sheela Foam"/>
        <s v="IRB Infrastructure Developers"/>
        <s v="Atul"/>
        <s v="Finolex Industries"/>
        <s v="Dish TV"/>
        <s v="Reliance Communications"/>
        <s v="Dr. Lal Pathlabs"/>
        <s v="OCL India"/>
        <s v="NCC"/>
        <s v="Relaxo Footwears"/>
        <s v="J K Cement"/>
        <s v="Gujarat Narmada Valley Fertlilizers &amp; Chemicals"/>
        <s v="Cochin Shipyard"/>
        <s v="Bajaj Corp"/>
        <s v="Birla Corporation"/>
        <s v="Future Lifestyle fashions"/>
        <s v="Century Plyboards"/>
        <s v="Blue Star"/>
        <s v="Kalpataru Power Transmission"/>
        <s v="Suzlon Energy"/>
        <s v="Cyient"/>
        <s v="Hindustan Copper"/>
        <s v="Gujarat Pipavav Port"/>
        <s v="Carborundum Universal"/>
        <s v="Can Fin Homes"/>
        <s v="Sadbhav Engineering"/>
        <s v="Advanta"/>
        <s v="Capital First"/>
        <s v="Lakshmi Machine Works"/>
        <s v="Himadri Speciality Chemicals"/>
        <s v="Coffee Day Enterprises"/>
        <s v="PVR"/>
        <s v="Chambal Fertilizers"/>
        <s v="Vijaya Bank"/>
        <s v="Welspun India"/>
        <s v="CEAT"/>
        <s v="Strides Shasun"/>
        <s v="Narayana Hrudayalaya"/>
        <s v="Jyothy Laboratories"/>
        <s v="Johnson Controls - Hitachi"/>
        <s v="Prism Cement"/>
        <s v="Tata Elxsi"/>
        <s v="Syndicate Bank"/>
        <s v="D B Corp"/>
        <s v="Jain Irrigation Systems"/>
        <s v="Persistent Systems"/>
        <s v="Redington India"/>
        <s v="Sunteck Realty"/>
        <s v="Raymond"/>
        <s v="MOIL"/>
        <s v="Bombay Dyeing"/>
        <s v="GE Shipping Company"/>
        <s v="Grindwell Norton"/>
        <s v="EID Parry"/>
        <s v="Indian Overseas Bank"/>
        <s v="Galaxy Surfactants"/>
        <s v="Laurus Labs"/>
        <s v="Gujarat Alkalies"/>
        <s v="GE Power India"/>
        <s v="Timken India"/>
        <s v="Chennai Petroleum"/>
        <s v="Dishman Carbogen"/>
        <s v="State Bank of Bikaner"/>
        <s v="ISGEC Heavy Engineering"/>
        <s v="MMTC"/>
        <s v="IFB Industries"/>
        <s v="eClerx Services"/>
        <s v="Sobha"/>
        <s v="Kirloskar Oil Engines"/>
        <s v="Gujarat State Fertilizers"/>
        <s v="CG Power &amp; Industrial"/>
        <s v="Westlife Development"/>
        <s v="K P R Mill"/>
        <s v="Tube Investments"/>
        <s v="Bajaj Electricals"/>
        <s v="VST Industries"/>
        <s v="BEML"/>
        <s v="FDC"/>
        <s v="DCB Bank"/>
        <s v="Star Cement"/>
        <s v="Network18 Media"/>
        <s v="Gulf Oil Lubricants"/>
        <s v="UCO Bank"/>
        <s v="Jagran Prakashan"/>
        <s v="Elgi Equipments"/>
        <s v="JK Lakshmi Cement"/>
        <s v="Zydus Wellness"/>
        <s v="Equitas Holdings"/>
        <s v="India Cements"/>
        <s v="Dishman Pharmaceuticals"/>
        <s v="South Indian Bank"/>
        <s v="Polaris Consulting"/>
        <s v="VIP Industries"/>
        <s v="APL Apollo"/>
        <s v="Sadbhav Infrastructure"/>
        <s v="Jindal Stainless"/>
        <s v="Swan Energy"/>
        <s v="NIIT Technologies"/>
        <s v="Caplin Point Laboratories"/>
        <s v="Indian Energy Exchange"/>
        <s v="Shoppers Stop"/>
        <s v="Godfrey Phillips"/>
        <s v="Jindal Stainless Hisar"/>
        <s v="Rashtriya Chemicals &amp; Fertilizers"/>
        <s v="Rallis India"/>
        <s v="Standard Chartered PLC"/>
        <s v="Gujarat Mineral Development"/>
        <s v="Manpasand Beverages"/>
        <s v="Tata Investment Corporation"/>
        <s v="Essel Propack"/>
        <s v="Allcargo Logistics"/>
        <s v="Radico Khaitan"/>
        <s v="Cera Sanitaryware"/>
        <s v="Bombay Stock Excange"/>
        <s v="Forbes &amp; Co"/>
        <s v="State Bank of Travancore"/>
        <s v="KNR Constructions"/>
        <s v="PNC Infratech"/>
        <s v="Greenply Industries"/>
        <s v="Ujjivan Financial Services"/>
        <s v="Monsanto India"/>
        <s v="Vinati Organics"/>
        <s v="Jindal Saw"/>
        <s v="Lux Industries"/>
        <s v="Linde India"/>
        <s v="Ratnamani Metals"/>
        <s v="Cox &amp; Kings"/>
        <s v="Omaxe"/>
        <s v="Ashoka Buildcon"/>
        <s v="Time Technoplast"/>
        <s v="Phillips Carbon Black"/>
        <s v="Allahabad Bank"/>
        <s v="Welspun Corp"/>
        <s v="NESCO"/>
        <s v="CARE Ratings"/>
        <s v="JaiPrakash Associates"/>
        <s v="Andhra Bank"/>
        <s v="Zensar Technologies"/>
        <s v="S H Kelkar &amp; Company"/>
        <s v="Mahindra Holidays"/>
        <s v="Sintex Plastics"/>
        <s v="SREI Infrastructure Finance"/>
        <s v="Techno Electric"/>
        <s v="Minda Corporation"/>
        <s v="HMT"/>
        <s v="KPIT Technologies"/>
        <s v="Triveni Turbine"/>
        <s v="Shankara Building Products"/>
        <s v="Multi Commodity Exchange"/>
        <s v="Brigade Enterprises"/>
        <s v="Gayatri Projects"/>
        <s v="Magma Fincorp"/>
        <s v="VRL Logistics"/>
        <s v="ICRA"/>
        <s v="Shriram Pistons"/>
        <s v="IFCI"/>
        <s v="Suprajit Engineering"/>
        <s v="Jammu &amp; Kashmir Bank"/>
        <s v="Navin Fluorine International"/>
        <s v="Karnataka Bank"/>
        <s v="Shilpa Medicare"/>
        <s v="Kushal Tradelink"/>
        <s v="Venkys (India)"/>
        <s v="Force Motors"/>
        <s v="CCL Products"/>
        <s v="Excel Crop Care"/>
        <s v="Trident"/>
        <s v="Corporation Bank"/>
        <s v="Rane Holdings"/>
        <s v="Team Lease Services"/>
        <s v="Oriental Bank of Commerce"/>
        <s v="ITDC"/>
        <s v="Jaiprakash Power Ventures"/>
        <s v="Shipping Corporation of India"/>
        <s v="JK Tyre &amp; Industries"/>
        <s v="Deepak Nitrite"/>
        <s v="Heidelberg Cement"/>
        <s v="Amber Enterprises"/>
        <s v="Sharda Cropchem"/>
        <s v="Dixon Technologies"/>
        <s v="Himatsingka Seide"/>
        <s v="La Opala RG"/>
        <s v="HFCL"/>
        <s v="Reliance Home Finance"/>
        <s v="Rupa &amp; Co"/>
        <s v="Hindustan Construction"/>
        <s v="Entertainment Network"/>
        <s v="Supreme Petrochemicals"/>
        <s v="MAS Financial Services"/>
        <s v="Thyrocare Technologies"/>
        <s v="Prakash Industries"/>
        <s v="Repco Home Finance"/>
        <s v="Sonata Software"/>
        <s v="Central Depository Services"/>
        <s v="Puravankara"/>
        <s v="Tejas Networks"/>
        <s v="ITD Cementation"/>
        <s v="Hathway Cable"/>
        <s v="Dhanuka Agritech"/>
        <s v="Mahindra Logistics"/>
        <s v="Heritage Foods"/>
        <s v="Maharashtra Seamless"/>
        <s v="Navneet Education"/>
        <s v="Firstsource Solutions"/>
        <s v="Kaveri Seed Company"/>
        <s v="Star Ferro Cement"/>
        <s v="Deepak Fertilizers"/>
        <s v="Va Tech Wabag"/>
        <s v="Prime Focus"/>
        <s v="Lakshmi Vilas Bank"/>
        <s v="NOCIL"/>
        <s v="Orient Cement"/>
        <s v="National Fertilizers"/>
        <s v="L T Foods"/>
        <s v="Indian Oil Corporation" u="1"/>
        <s v="Bharat Petroleum" u="1"/>
        <s v="Hindustan Petroleum" u="1"/>
        <s v="Tata Consultancy Services" u="1"/>
      </sharedItems>
    </cacheField>
    <cacheField name="Market Cap (Crore)" numFmtId="0">
      <sharedItems containsSemiMixedTypes="0" containsString="0" containsNumber="1" minValue="3017.07" maxValue="583436.72"/>
    </cacheField>
    <cacheField name="Quarterly Sales (Crore)" numFmtId="0">
      <sharedItems containsSemiMixedTypes="0" containsString="0" containsNumber="1" minValue="19.420000000000002" maxValue="110666.93"/>
    </cacheField>
    <cacheField name="Market Cap Share (%)" numFmtId="0">
      <sharedItems containsSemiMixedTypes="0" containsString="0" containsNumber="1" minValue="2.2304961375321753E-4" maxValue="4.3133018141920505E-2"/>
    </cacheField>
    <cacheField name="Quarterly Sales Share (%)" numFmtId="0">
      <sharedItems containsSemiMixedTypes="0" containsString="0" containsNumber="1" minValue="1.0898537622773289E-5" maxValue="6.2106472718940153E-2"/>
    </cacheField>
    <cacheField name="Market Cap to Sales Ratio" numFmtId="0">
      <sharedItems containsSemiMixedTypes="0" containsString="0" containsNumber="1" minValue="0.50275740936530133" maxValue="553.81719876416059"/>
    </cacheField>
    <cacheField name="Annual Sales Estimate" numFmtId="0">
      <sharedItems containsSemiMixedTypes="0" containsString="0" containsNumber="1" minValue="77.680000000000007" maxValue="442667.72"/>
    </cacheField>
    <cacheField name="Size Segment" numFmtId="0">
      <sharedItems count="3">
        <s v="Large Cap"/>
        <s v="Mid Cap"/>
        <s v="Small Cap"/>
      </sharedItems>
    </cacheField>
    <cacheField name="Market Cap Rank" numFmtId="0">
      <sharedItems containsSemiMixedTypes="0" containsString="0" containsNumber="1" containsInteger="1" minValue="1" maxValue="487"/>
    </cacheField>
    <cacheField name="Sales Rank" numFmtId="0">
      <sharedItems containsSemiMixedTypes="0" containsString="0" containsNumber="1" containsInteger="1" minValue="1" maxValue="488"/>
    </cacheField>
  </cacheFields>
  <extLst>
    <ext xmlns:x14="http://schemas.microsoft.com/office/spreadsheetml/2009/9/main" uri="{725AE2AE-9491-48be-B2B4-4EB974FC3084}">
      <x14:pivotCacheDefinition pivotCacheId="881278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8">
  <r>
    <n v="1"/>
    <x v="0"/>
    <n v="583436.72"/>
    <n v="99810"/>
    <n v="4.3133018141920505E-2"/>
    <n v="5.6013544805818841E-2"/>
    <n v="5.8454735998396954"/>
    <n v="399240"/>
    <x v="0"/>
    <n v="1"/>
    <n v="2"/>
  </r>
  <r>
    <n v="2"/>
    <x v="1"/>
    <n v="563709.84"/>
    <n v="30904"/>
    <n v="4.1674625408388948E-2"/>
    <n v="1.7343378305570839E-2"/>
    <n v="18.240675640693759"/>
    <n v="123616"/>
    <x v="0"/>
    <n v="2"/>
    <n v="9"/>
  </r>
  <r>
    <n v="3"/>
    <x v="2"/>
    <n v="482953.59"/>
    <n v="20581.27"/>
    <n v="3.5704379318421443E-2"/>
    <n v="1.1550244357335489E-2"/>
    <n v="23.465684576316235"/>
    <n v="82325.08"/>
    <x v="0"/>
    <n v="3"/>
    <n v="15"/>
  </r>
  <r>
    <n v="4"/>
    <x v="3"/>
    <n v="320985.27"/>
    <n v="9772.02"/>
    <n v="2.3730188724150329E-2"/>
    <n v="5.4840745427648316E-3"/>
    <n v="32.847381605850174"/>
    <n v="39088.080000000002"/>
    <x v="0"/>
    <n v="4"/>
    <n v="38"/>
  </r>
  <r>
    <n v="5"/>
    <x v="4"/>
    <n v="289497.37"/>
    <n v="16840.509999999998"/>
    <n v="2.1402313025906689E-2"/>
    <n v="9.4509233687790819E-3"/>
    <n v="17.190534609700062"/>
    <n v="67362.039999999994"/>
    <x v="0"/>
    <n v="5"/>
    <n v="20"/>
  </r>
  <r>
    <n v="6"/>
    <x v="5"/>
    <n v="288265.26"/>
    <n v="8590"/>
    <n v="2.1311224102016468E-2"/>
    <n v="4.8207228722771649E-3"/>
    <n v="33.558237485448196"/>
    <n v="34360"/>
    <x v="0"/>
    <n v="6"/>
    <n v="42"/>
  </r>
  <r>
    <n v="7"/>
    <x v="6"/>
    <n v="263493.81"/>
    <n v="19283.2"/>
    <n v="1.9479890273299487E-2"/>
    <n v="1.0821765225924916E-2"/>
    <n v="13.664423435944242"/>
    <n v="77132.800000000003"/>
    <x v="0"/>
    <n v="7"/>
    <n v="17"/>
  </r>
  <r>
    <n v="8"/>
    <x v="7"/>
    <n v="248320.35"/>
    <n v="17794"/>
    <n v="1.8358128301485806E-2"/>
    <n v="9.9860236076018474E-3"/>
    <n v="13.955285489490841"/>
    <n v="71176"/>
    <x v="0"/>
    <n v="8"/>
    <n v="19"/>
  </r>
  <r>
    <n v="9"/>
    <x v="8"/>
    <n v="239981.5"/>
    <n v="22995.88"/>
    <n v="1.7741643675127778E-2"/>
    <n v="1.2905327669865078E-2"/>
    <n v="10.435847638794428"/>
    <n v="91983.52"/>
    <x v="0"/>
    <n v="9"/>
    <n v="12"/>
  </r>
  <r>
    <n v="10"/>
    <x v="9"/>
    <n v="232763.33"/>
    <n v="57014.080000000002"/>
    <n v="1.7208010040341358E-2"/>
    <n v="3.1996400407199081E-2"/>
    <n v="4.0825587293524688"/>
    <n v="228056.32000000001"/>
    <x v="0"/>
    <n v="10"/>
    <n v="6"/>
  </r>
  <r>
    <n v="11"/>
    <x v="10"/>
    <n v="203802.35"/>
    <n v="13665.35"/>
    <n v="1.5066947551597426E-2"/>
    <n v="7.6690180794729643E-3"/>
    <n v="14.913803890862656"/>
    <n v="54661.4"/>
    <x v="0"/>
    <n v="11"/>
    <n v="27"/>
  </r>
  <r>
    <n v="12"/>
    <x v="11"/>
    <n v="199253.77"/>
    <n v="6390.71"/>
    <n v="1.4730674607275415E-2"/>
    <n v="3.5864775165413742E-3"/>
    <n v="31.178659335191238"/>
    <n v="25562.84"/>
    <x v="1"/>
    <n v="12"/>
    <n v="59"/>
  </r>
  <r>
    <n v="13"/>
    <x v="12"/>
    <n v="192677.98"/>
    <n v="21643.279999999999"/>
    <n v="1.4244531620993272E-2"/>
    <n v="1.2146246208044111E-2"/>
    <n v="8.902439001851846"/>
    <n v="86573.119999999995"/>
    <x v="1"/>
    <n v="13"/>
    <n v="13"/>
  </r>
  <r>
    <n v="14"/>
    <x v="13"/>
    <n v="180860.74"/>
    <n v="28747.45"/>
    <n v="1.3370892355868804E-2"/>
    <n v="1.6133118711832851E-2"/>
    <n v="6.2913663646688658"/>
    <n v="114989.8"/>
    <x v="1"/>
    <n v="14"/>
    <n v="10"/>
  </r>
  <r>
    <n v="15"/>
    <x v="14"/>
    <n v="178017.48"/>
    <n v="110666.93"/>
    <n v="1.3160692378804975E-2"/>
    <n v="6.2106472718940153E-2"/>
    <n v="1.6085878590831066"/>
    <n v="442667.72"/>
    <x v="1"/>
    <n v="15"/>
    <n v="1"/>
  </r>
  <r>
    <n v="16"/>
    <x v="15"/>
    <n v="167131.29"/>
    <n v="20318.599999999999"/>
    <n v="1.2355884908396883E-2"/>
    <n v="1.1402833498562375E-2"/>
    <n v="8.2255317787642852"/>
    <n v="81274.399999999994"/>
    <x v="1"/>
    <n v="16"/>
    <n v="16"/>
  </r>
  <r>
    <n v="17"/>
    <x v="16"/>
    <n v="136380.76"/>
    <n v="11721.55"/>
    <n v="1.0082522394697591E-2"/>
    <n v="6.5781541540792087E-3"/>
    <n v="11.635044853283057"/>
    <n v="46886.2"/>
    <x v="1"/>
    <n v="17"/>
    <n v="32"/>
  </r>
  <r>
    <n v="18"/>
    <x v="17"/>
    <n v="135390.53"/>
    <n v="20774.37"/>
    <n v="1.0009315469095316E-2"/>
    <n v="1.1658612411658739E-2"/>
    <n v="6.5171906536756596"/>
    <n v="83097.48"/>
    <x v="1"/>
    <n v="18"/>
    <n v="14"/>
  </r>
  <r>
    <n v="19"/>
    <x v="18"/>
    <n v="134241.35999999999"/>
    <n v="6653.23"/>
    <n v="9.9243582342161824E-3"/>
    <n v="3.7338041950547847E-3"/>
    <n v="20.176870482457392"/>
    <n v="26612.92"/>
    <x v="1"/>
    <n v="19"/>
    <n v="56"/>
  </r>
  <r>
    <n v="20"/>
    <x v="19"/>
    <n v="133266.56"/>
    <n v="5922"/>
    <n v="9.8522920363862902E-3"/>
    <n v="3.3234366530413705E-3"/>
    <n v="22.503640661938533"/>
    <n v="23688"/>
    <x v="1"/>
    <n v="20"/>
    <n v="66"/>
  </r>
  <r>
    <n v="21"/>
    <x v="20"/>
    <n v="131840.57"/>
    <n v="13669"/>
    <n v="9.7468697164812337E-3"/>
    <n v="7.6710664657923828E-3"/>
    <n v="9.6452242300095108"/>
    <n v="54676"/>
    <x v="1"/>
    <n v="21"/>
    <n v="26"/>
  </r>
  <r>
    <n v="22"/>
    <x v="21"/>
    <n v="126335.27"/>
    <n v="12809"/>
    <n v="9.3398672145188696E-3"/>
    <n v="7.1884329768333189E-3"/>
    <n v="9.8630080412210166"/>
    <n v="51236"/>
    <x v="1"/>
    <n v="22"/>
    <n v="29"/>
  </r>
  <r>
    <n v="23"/>
    <x v="22"/>
    <n v="122184.17"/>
    <n v="24361"/>
    <n v="9.0329796541868315E-3"/>
    <n v="1.3671435377362517E-2"/>
    <n v="5.0155646319937608"/>
    <n v="97444"/>
    <x v="1"/>
    <n v="23"/>
    <n v="11"/>
  </r>
  <r>
    <n v="24"/>
    <x v="23"/>
    <n v="117071.87"/>
    <n v="74156.070000000007"/>
    <n v="8.6550313333356166E-3"/>
    <n v="4.1616514873944882E-2"/>
    <n v="1.5787226858165486"/>
    <n v="296624.28000000003"/>
    <x v="1"/>
    <n v="24"/>
    <n v="3"/>
  </r>
  <r>
    <n v="25"/>
    <x v="24"/>
    <n v="113692.87"/>
    <n v="8019.24"/>
    <n v="8.4052245191509542E-3"/>
    <n v="4.5004113720931238E-3"/>
    <n v="14.177511834039136"/>
    <n v="32076.959999999999"/>
    <x v="1"/>
    <n v="25"/>
    <n v="46"/>
  </r>
  <r>
    <n v="26"/>
    <x v="25"/>
    <n v="108044.04"/>
    <n v="4260.5200000000004"/>
    <n v="7.9876109570998291E-3"/>
    <n v="2.3910112004417125E-3"/>
    <n v="25.359355196079349"/>
    <n v="17042.080000000002"/>
    <x v="1"/>
    <n v="26"/>
    <n v="84"/>
  </r>
  <r>
    <n v="27"/>
    <x v="26"/>
    <n v="102016.01"/>
    <n v="7506.95"/>
    <n v="7.5419634370910765E-3"/>
    <n v="4.2129133371409857E-3"/>
    <n v="13.589541691366"/>
    <n v="30027.8"/>
    <x v="1"/>
    <n v="27"/>
    <n v="51"/>
  </r>
  <r>
    <n v="28"/>
    <x v="27"/>
    <n v="98278"/>
    <n v="60616.36"/>
    <n v="7.2656152957799158E-3"/>
    <n v="3.401800617999845E-2"/>
    <n v="1.6213114743280528"/>
    <n v="242465.44"/>
    <x v="1"/>
    <n v="28"/>
    <n v="4"/>
  </r>
  <r>
    <n v="29"/>
    <x v="28"/>
    <n v="97379.96"/>
    <n v="4286.78"/>
    <n v="7.1992239044184501E-3"/>
    <n v="2.4057483579069039E-3"/>
    <n v="22.716341869655082"/>
    <n v="17147.12"/>
    <x v="1"/>
    <n v="29"/>
    <n v="81"/>
  </r>
  <r>
    <n v="30"/>
    <x v="29"/>
    <n v="94476.77"/>
    <n v="3540.63"/>
    <n v="6.9845933495582034E-3"/>
    <n v="1.987007686061781E-3"/>
    <n v="26.683604330302799"/>
    <n v="14162.52"/>
    <x v="1"/>
    <n v="30"/>
    <n v="97"/>
  </r>
  <r>
    <n v="31"/>
    <x v="30"/>
    <n v="88252.6"/>
    <n v="6369.34"/>
    <n v="6.5244453535109248E-3"/>
    <n v="3.5744846355424725E-3"/>
    <n v="13.855846916635006"/>
    <n v="25477.360000000001"/>
    <x v="1"/>
    <n v="31"/>
    <n v="60"/>
  </r>
  <r>
    <n v="32"/>
    <x v="31"/>
    <n v="88142.35"/>
    <n v="11577.78"/>
    <n v="6.5162946576648581E-3"/>
    <n v="6.4974701811633439E-3"/>
    <n v="7.6130613986446454"/>
    <n v="46311.12"/>
    <x v="1"/>
    <n v="32"/>
    <n v="33"/>
  </r>
  <r>
    <n v="33"/>
    <x v="32"/>
    <n v="87358.23"/>
    <n v="9734.9"/>
    <n v="6.4583252823649231E-3"/>
    <n v="5.4632427344972027E-3"/>
    <n v="8.973716216910292"/>
    <n v="38939.599999999999"/>
    <x v="1"/>
    <n v="33"/>
    <n v="39"/>
  </r>
  <r>
    <n v="34"/>
    <x v="33"/>
    <n v="81781.89"/>
    <n v="2688.85"/>
    <n v="6.0460708490383454E-3"/>
    <n v="1.5089872753343953E-3"/>
    <n v="30.415192368484668"/>
    <n v="10755.4"/>
    <x v="1"/>
    <n v="34"/>
    <n v="117"/>
  </r>
  <r>
    <n v="35"/>
    <x v="34"/>
    <n v="79795.11"/>
    <n v="7665.4"/>
    <n v="5.8991897652011733E-3"/>
    <n v="4.3018357514730361E-3"/>
    <n v="10.409777702403007"/>
    <n v="30661.599999999999"/>
    <x v="1"/>
    <n v="35"/>
    <n v="50"/>
  </r>
  <r>
    <n v="36"/>
    <x v="35"/>
    <n v="78670.97"/>
    <n v="14414.34"/>
    <n v="5.8160829785490432E-3"/>
    <n v="8.0893525642351145E-3"/>
    <n v="5.4578267197804413"/>
    <n v="57657.36"/>
    <x v="1"/>
    <n v="36"/>
    <n v="23"/>
  </r>
  <r>
    <n v="37"/>
    <x v="36"/>
    <n v="74066.350000000006"/>
    <n v="4094.82"/>
    <n v="5.4756670410731683E-3"/>
    <n v="2.2980200735573902E-3"/>
    <n v="18.087815825848267"/>
    <n v="16379.28"/>
    <x v="1"/>
    <n v="37"/>
    <n v="89"/>
  </r>
  <r>
    <n v="38"/>
    <x v="37"/>
    <n v="73886"/>
    <n v="4274.84"/>
    <n v="5.4623339073240689E-3"/>
    <n v="2.399047609234612E-3"/>
    <n v="17.28392173742175"/>
    <n v="17099.36"/>
    <x v="1"/>
    <n v="38"/>
    <n v="82"/>
  </r>
  <r>
    <n v="39"/>
    <x v="38"/>
    <n v="73870.259999999995"/>
    <n v="17861"/>
    <n v="5.4611702614953423E-3"/>
    <n v="1.0023624123602148E-2"/>
    <n v="4.1358412182968474"/>
    <n v="71444"/>
    <x v="1"/>
    <n v="39"/>
    <n v="18"/>
  </r>
  <r>
    <n v="40"/>
    <x v="39"/>
    <n v="73532.62"/>
    <n v="15291.42"/>
    <n v="5.4362088016725223E-3"/>
    <n v="8.5815713787655984E-3"/>
    <n v="4.8087502664893123"/>
    <n v="61165.68"/>
    <x v="1"/>
    <n v="40"/>
    <n v="22"/>
  </r>
  <r>
    <n v="41"/>
    <x v="40"/>
    <n v="73376.14"/>
    <n v="32464.14"/>
    <n v="5.4246403582621592E-3"/>
    <n v="1.8218931574715717E-2"/>
    <n v="2.2602212780008957"/>
    <n v="129856.56"/>
    <x v="1"/>
    <n v="41"/>
    <n v="8"/>
  </r>
  <r>
    <n v="42"/>
    <x v="41"/>
    <n v="73311.41"/>
    <n v="2269.0100000000002"/>
    <n v="5.4198549202384323E-3"/>
    <n v="1.2733723404453564E-3"/>
    <n v="32.309866417512481"/>
    <n v="9076.0400000000009"/>
    <x v="1"/>
    <n v="42"/>
    <n v="138"/>
  </r>
  <r>
    <n v="43"/>
    <x v="42"/>
    <n v="73015.490000000005"/>
    <n v="2601.46"/>
    <n v="5.3979777872246639E-3"/>
    <n v="1.4599438560319155E-3"/>
    <n v="28.067120001845119"/>
    <n v="10405.84"/>
    <x v="1"/>
    <n v="43"/>
    <n v="122"/>
  </r>
  <r>
    <n v="44"/>
    <x v="43"/>
    <n v="71859.820000000007"/>
    <n v="2630.3"/>
    <n v="5.3125400124543797E-3"/>
    <n v="1.4761289139639847E-3"/>
    <n v="27.320009124434478"/>
    <n v="10521.2"/>
    <x v="1"/>
    <n v="44"/>
    <n v="120"/>
  </r>
  <r>
    <n v="45"/>
    <x v="44"/>
    <n v="71028.13"/>
    <n v="5070.3"/>
    <n v="5.2510538244433577E-3"/>
    <n v="2.8454611384524926E-3"/>
    <n v="14.008664181606612"/>
    <n v="20281.2"/>
    <x v="1"/>
    <n v="45"/>
    <n v="72"/>
  </r>
  <r>
    <n v="46"/>
    <x v="45"/>
    <n v="69448.66"/>
    <n v="7305.49"/>
    <n v="5.1342848487700076E-3"/>
    <n v="4.0998536363436675E-3"/>
    <n v="9.5063657605444671"/>
    <n v="29221.96"/>
    <x v="1"/>
    <n v="46"/>
    <n v="52"/>
  </r>
  <r>
    <n v="47"/>
    <x v="46"/>
    <n v="68590.33"/>
    <n v="14397.85"/>
    <n v="5.0708291864974058E-3"/>
    <n v="8.0800983476851905E-3"/>
    <n v="4.7639286421236502"/>
    <n v="57591.4"/>
    <x v="1"/>
    <n v="47"/>
    <n v="24"/>
  </r>
  <r>
    <n v="48"/>
    <x v="47"/>
    <n v="67465"/>
    <n v="9569.9699999999993"/>
    <n v="4.9876344240805878E-3"/>
    <n v="5.3706837329460183E-3"/>
    <n v="7.0496563730084842"/>
    <n v="38279.879999999997"/>
    <x v="1"/>
    <n v="48"/>
    <n v="40"/>
  </r>
  <r>
    <n v="49"/>
    <x v="48"/>
    <n v="66316.320000000007"/>
    <n v="8557.68"/>
    <n v="4.902713414516327E-3"/>
    <n v="4.8025848323200058E-3"/>
    <n v="7.749333931626329"/>
    <n v="34230.720000000001"/>
    <x v="1"/>
    <n v="49"/>
    <n v="44"/>
  </r>
  <r>
    <n v="50"/>
    <x v="49"/>
    <n v="61776.92"/>
    <n v="1137.17"/>
    <n v="4.5671191403790492E-3"/>
    <n v="6.3818177283671989E-4"/>
    <n v="54.325140480315163"/>
    <n v="4548.68"/>
    <x v="1"/>
    <n v="50"/>
    <n v="230"/>
  </r>
  <r>
    <n v="51"/>
    <x v="50"/>
    <n v="60015"/>
    <n v="1966.44"/>
    <n v="4.4368617796071517E-3"/>
    <n v="1.1035695325914679E-3"/>
    <n v="30.519619210349667"/>
    <n v="7865.76"/>
    <x v="1"/>
    <n v="51"/>
    <n v="156"/>
  </r>
  <r>
    <n v="52"/>
    <x v="51"/>
    <n v="59204.28"/>
    <n v="3071.92"/>
    <n v="4.3769258872141982E-3"/>
    <n v="1.7239668225617775E-3"/>
    <n v="19.272728456470219"/>
    <n v="12287.68"/>
    <x v="1"/>
    <n v="52"/>
    <n v="105"/>
  </r>
  <r>
    <n v="53"/>
    <x v="52"/>
    <n v="58987.08"/>
    <n v="2296.23"/>
    <n v="4.3608684619283414E-3"/>
    <n v="1.2886482515726419E-3"/>
    <n v="25.688663592061772"/>
    <n v="9184.92"/>
    <x v="1"/>
    <n v="53"/>
    <n v="135"/>
  </r>
  <r>
    <n v="54"/>
    <x v="53"/>
    <n v="58108.480000000003"/>
    <n v="5074.0200000000004"/>
    <n v="4.295914254487488E-3"/>
    <n v="2.8475488088931062E-3"/>
    <n v="11.452158249277693"/>
    <n v="20296.080000000002"/>
    <x v="1"/>
    <n v="54"/>
    <n v="71"/>
  </r>
  <r>
    <n v="55"/>
    <x v="54"/>
    <n v="58034.78"/>
    <n v="57474.25"/>
    <n v="4.2904656714139715E-3"/>
    <n v="3.2254648607913369E-2"/>
    <n v="1.0097527153464376"/>
    <n v="229897"/>
    <x v="1"/>
    <n v="55"/>
    <n v="5"/>
  </r>
  <r>
    <n v="56"/>
    <x v="55"/>
    <n v="57748.98"/>
    <n v="13555.32"/>
    <n v="4.2693367020461186E-3"/>
    <n v="7.607269052972771E-3"/>
    <n v="4.2602446862191377"/>
    <n v="54221.279999999999"/>
    <x v="1"/>
    <n v="56"/>
    <n v="28"/>
  </r>
  <r>
    <n v="57"/>
    <x v="56"/>
    <n v="56837.2"/>
    <n v="2567.48"/>
    <n v="4.2019295232839718E-3"/>
    <n v="1.440874221200719E-3"/>
    <n v="22.137348684313022"/>
    <n v="10269.92"/>
    <x v="1"/>
    <n v="57"/>
    <n v="124"/>
  </r>
  <r>
    <n v="58"/>
    <x v="57"/>
    <n v="56244.26"/>
    <n v="7775.96"/>
    <n v="4.1580939351210091E-3"/>
    <n v="4.3638822148908433E-3"/>
    <n v="7.2330953348525462"/>
    <n v="31103.84"/>
    <x v="1"/>
    <n v="58"/>
    <n v="47"/>
  </r>
  <r>
    <n v="59"/>
    <x v="58"/>
    <n v="55854.68"/>
    <n v="11022.81"/>
    <n v="4.1292925919218194E-3"/>
    <n v="6.1860200563172828E-3"/>
    <n v="5.0671906709813559"/>
    <n v="44091.24"/>
    <x v="1"/>
    <n v="59"/>
    <n v="35"/>
  </r>
  <r>
    <n v="60"/>
    <x v="59"/>
    <n v="54817.89"/>
    <n v="1838.07"/>
    <n v="4.0526435221146222E-3"/>
    <n v="1.0315280663383572E-3"/>
    <n v="29.823613899361831"/>
    <n v="7352.28"/>
    <x v="1"/>
    <n v="60"/>
    <n v="163"/>
  </r>
  <r>
    <n v="61"/>
    <x v="60"/>
    <n v="53528.57"/>
    <n v="2149.36"/>
    <n v="3.9573251078901268E-3"/>
    <n v="1.2062245532895983E-3"/>
    <n v="24.904422711877022"/>
    <n v="8597.44"/>
    <x v="1"/>
    <n v="61"/>
    <n v="144"/>
  </r>
  <r>
    <n v="62"/>
    <x v="61"/>
    <n v="52781.67"/>
    <n v="3115.89"/>
    <n v="3.9021073779361391E-3"/>
    <n v="1.7486428626891379E-3"/>
    <n v="16.939516478437941"/>
    <n v="12463.56"/>
    <x v="1"/>
    <n v="62"/>
    <n v="103"/>
  </r>
  <r>
    <n v="63"/>
    <x v="62"/>
    <n v="52361.46"/>
    <n v="6170.71"/>
    <n v="3.8710415829114166E-3"/>
    <n v="3.4630131356448691E-3"/>
    <n v="8.4854838422158867"/>
    <n v="24682.84"/>
    <x v="1"/>
    <n v="63"/>
    <n v="63"/>
  </r>
  <r>
    <n v="64"/>
    <x v="63"/>
    <n v="48621.37"/>
    <n v="6177.88"/>
    <n v="3.5945396688350875E-3"/>
    <n v="3.4670369520586326E-3"/>
    <n v="7.8702354205649838"/>
    <n v="24711.52"/>
    <x v="2"/>
    <n v="64"/>
    <n v="62"/>
  </r>
  <r>
    <n v="65"/>
    <x v="64"/>
    <n v="48577.43"/>
    <n v="3913.82"/>
    <n v="3.5912912191709044E-3"/>
    <n v="2.1964425601834476E-3"/>
    <n v="12.411769064494534"/>
    <n v="15655.28"/>
    <x v="2"/>
    <n v="65"/>
    <n v="91"/>
  </r>
  <r>
    <n v="66"/>
    <x v="65"/>
    <n v="47483.97"/>
    <n v="2858.36"/>
    <n v="3.510452580805009E-3"/>
    <n v="1.6041165808151523E-3"/>
    <n v="16.612312654809053"/>
    <n v="11433.44"/>
    <x v="2"/>
    <n v="66"/>
    <n v="109"/>
  </r>
  <r>
    <n v="67"/>
    <x v="66"/>
    <n v="46725.05"/>
    <n v="2263.3000000000002"/>
    <n v="3.4543462216984613E-3"/>
    <n v="1.2701678785593607E-3"/>
    <n v="20.644656033225822"/>
    <n v="9053.2000000000007"/>
    <x v="2"/>
    <n v="67"/>
    <n v="139"/>
  </r>
  <r>
    <n v="68"/>
    <x v="67"/>
    <n v="45855.5"/>
    <n v="1542.9"/>
    <n v="3.3900610736445178E-3"/>
    <n v="8.6587815129644222E-4"/>
    <n v="29.720331842634"/>
    <n v="6171.6"/>
    <x v="2"/>
    <n v="68"/>
    <n v="183"/>
  </r>
  <r>
    <n v="69"/>
    <x v="68"/>
    <n v="44239.040000000001"/>
    <n v="2429.5"/>
    <n v="3.2705574563444465E-3"/>
    <n v="1.3634396063093566E-3"/>
    <n v="18.209112986211156"/>
    <n v="9718"/>
    <x v="2"/>
    <n v="69"/>
    <n v="131"/>
  </r>
  <r>
    <n v="70"/>
    <x v="69"/>
    <n v="41876.19"/>
    <n v="3259.6"/>
    <n v="3.0958738129895397E-3"/>
    <n v="1.8292931635011231E-3"/>
    <n v="12.84703337832863"/>
    <n v="13038.4"/>
    <x v="2"/>
    <n v="70"/>
    <n v="101"/>
  </r>
  <r>
    <n v="71"/>
    <x v="70"/>
    <n v="41415.33"/>
    <n v="2469.0300000000002"/>
    <n v="3.0618027954147707E-3"/>
    <n v="1.3856239107495332E-3"/>
    <n v="16.773927412789636"/>
    <n v="9876.1200000000008"/>
    <x v="2"/>
    <n v="71"/>
    <n v="128"/>
  </r>
  <r>
    <n v="72"/>
    <x v="71"/>
    <n v="40159.35"/>
    <n v="1693.72"/>
    <n v="2.968949181185811E-3"/>
    <n v="9.5051859641830973E-4"/>
    <n v="23.710737311952389"/>
    <n v="6774.88"/>
    <x v="2"/>
    <n v="72"/>
    <n v="169"/>
  </r>
  <r>
    <n v="73"/>
    <x v="72"/>
    <n v="39813.839999999997"/>
    <n v="1337.59"/>
    <n v="2.9434058984486276E-3"/>
    <n v="7.5065782383343578E-4"/>
    <n v="29.765354107013358"/>
    <n v="5350.36"/>
    <x v="2"/>
    <n v="73"/>
    <n v="208"/>
  </r>
  <r>
    <n v="74"/>
    <x v="73"/>
    <n v="39047.57"/>
    <n v="7113.16"/>
    <n v="2.8867561596190089E-3"/>
    <n v="3.9919177073535553E-3"/>
    <n v="5.4894828739969297"/>
    <n v="28452.639999999999"/>
    <x v="2"/>
    <n v="74"/>
    <n v="53"/>
  </r>
  <r>
    <n v="75"/>
    <x v="74"/>
    <n v="37776.230000000003"/>
    <n v="2512.8200000000002"/>
    <n v="2.7927669926626525E-3"/>
    <n v="1.410198934565251E-3"/>
    <n v="15.033400721102188"/>
    <n v="10051.280000000001"/>
    <x v="2"/>
    <n v="75"/>
    <n v="125"/>
  </r>
  <r>
    <n v="76"/>
    <x v="75"/>
    <n v="37219.22"/>
    <n v="2110.9899999999998"/>
    <n v="2.7515876811595448E-3"/>
    <n v="1.1846912428577847E-3"/>
    <n v="17.631168314392774"/>
    <n v="8443.9599999999991"/>
    <x v="2"/>
    <n v="76"/>
    <n v="146"/>
  </r>
  <r>
    <n v="77"/>
    <x v="76"/>
    <n v="36878.85"/>
    <n v="3975.62"/>
    <n v="2.7264243945824408E-3"/>
    <n v="2.2311248271807385E-3"/>
    <n v="9.2762512513771433"/>
    <n v="15902.48"/>
    <x v="2"/>
    <n v="77"/>
    <n v="90"/>
  </r>
  <r>
    <n v="78"/>
    <x v="77"/>
    <n v="36615"/>
    <n v="7757.06"/>
    <n v="2.7069181714623985E-3"/>
    <n v="4.3532755021683713E-3"/>
    <n v="4.7202161643715526"/>
    <n v="31028.240000000002"/>
    <x v="2"/>
    <n v="78"/>
    <n v="49"/>
  </r>
  <r>
    <n v="79"/>
    <x v="78"/>
    <n v="36215.919999999998"/>
    <n v="3325.02"/>
    <n v="2.6774145007299878E-3"/>
    <n v="1.8660069807658929E-3"/>
    <n v="10.891940499606017"/>
    <n v="13300.08"/>
    <x v="2"/>
    <n v="79"/>
    <n v="100"/>
  </r>
  <r>
    <n v="80"/>
    <x v="79"/>
    <n v="35893.550000000003"/>
    <n v="3834.1"/>
    <n v="2.6535819400053035E-3"/>
    <n v="2.1517035581604051E-3"/>
    <n v="9.361662450118672"/>
    <n v="15336.4"/>
    <x v="2"/>
    <n v="80"/>
    <n v="92"/>
  </r>
  <r>
    <n v="81"/>
    <x v="80"/>
    <n v="35824.26"/>
    <n v="683.28"/>
    <n v="2.6484593847656305E-3"/>
    <n v="3.8345791899528999E-4"/>
    <n v="52.429838426413774"/>
    <n v="2733.12"/>
    <x v="2"/>
    <n v="81"/>
    <n v="332"/>
  </r>
  <r>
    <n v="82"/>
    <x v="81"/>
    <n v="35729.040000000001"/>
    <n v="15323.65"/>
    <n v="2.6414198450063335E-3"/>
    <n v="8.5996589105669357E-3"/>
    <n v="2.3316272559083511"/>
    <n v="61294.6"/>
    <x v="2"/>
    <n v="82"/>
    <n v="21"/>
  </r>
  <r>
    <n v="83"/>
    <x v="82"/>
    <n v="35349.58"/>
    <n v="4194"/>
    <n v="2.6133666654530596E-3"/>
    <n v="2.3536800612724601E-3"/>
    <n v="8.4286075345731994"/>
    <n v="16776"/>
    <x v="2"/>
    <n v="83"/>
    <n v="87"/>
  </r>
  <r>
    <n v="84"/>
    <x v="83"/>
    <n v="34620.19"/>
    <n v="1059.1199999999999"/>
    <n v="2.5594434360366194E-3"/>
    <n v="5.9437997770502796E-4"/>
    <n v="32.687693556915178"/>
    <n v="4236.4799999999996"/>
    <x v="2"/>
    <n v="84"/>
    <n v="264"/>
  </r>
  <r>
    <n v="85"/>
    <x v="84"/>
    <n v="34397.69"/>
    <n v="1390.55"/>
    <n v="2.5429941859164396E-3"/>
    <n v="7.8037906752561259E-4"/>
    <n v="24.736751645032545"/>
    <n v="5562.2"/>
    <x v="2"/>
    <n v="85"/>
    <n v="200"/>
  </r>
  <r>
    <n v="86"/>
    <x v="85"/>
    <n v="34347"/>
    <n v="1057.9000000000001"/>
    <n v="2.5392467140575993E-3"/>
    <n v="5.936953115927839E-4"/>
    <n v="32.467151904716886"/>
    <n v="4231.6000000000004"/>
    <x v="2"/>
    <n v="86"/>
    <n v="265"/>
  </r>
  <r>
    <n v="87"/>
    <x v="86"/>
    <n v="34162.379999999997"/>
    <n v="6626.35"/>
    <n v="2.5255979025646212E-3"/>
    <n v="3.7187190925161576E-3"/>
    <n v="5.1555350985082278"/>
    <n v="26505.4"/>
    <x v="2"/>
    <n v="87"/>
    <n v="57"/>
  </r>
  <r>
    <n v="88"/>
    <x v="87"/>
    <n v="33676.519999999997"/>
    <n v="4336.1099999999997"/>
    <n v="2.4896786546392703E-3"/>
    <n v="2.4334324393142882E-3"/>
    <n v="7.7665280631718288"/>
    <n v="17344.439999999999"/>
    <x v="2"/>
    <n v="88"/>
    <n v="79"/>
  </r>
  <r>
    <n v="89"/>
    <x v="88"/>
    <n v="33364.230000000003"/>
    <n v="11303.24"/>
    <n v="2.4665913003919407E-3"/>
    <n v="6.3433978578391319E-3"/>
    <n v="2.951740385942438"/>
    <n v="45212.959999999999"/>
    <x v="2"/>
    <n v="89"/>
    <n v="34"/>
  </r>
  <r>
    <n v="90"/>
    <x v="89"/>
    <n v="33047.33"/>
    <n v="6509.6"/>
    <n v="2.4431631324679632E-3"/>
    <n v="3.653198790381308E-3"/>
    <n v="5.0767067100897139"/>
    <n v="26038.400000000001"/>
    <x v="2"/>
    <n v="90"/>
    <n v="58"/>
  </r>
  <r>
    <n v="91"/>
    <x v="90"/>
    <n v="31983.33"/>
    <n v="2779.4"/>
    <n v="2.3645024487471931E-3"/>
    <n v="1.559804092107934E-3"/>
    <n v="11.507278549327193"/>
    <n v="11117.6"/>
    <x v="2"/>
    <n v="91"/>
    <n v="114"/>
  </r>
  <r>
    <n v="92"/>
    <x v="91"/>
    <n v="31798.18"/>
    <n v="1965.77"/>
    <n v="2.3508144547707828E-3"/>
    <n v="1.1031935274314647E-3"/>
    <n v="16.175941234223739"/>
    <n v="7863.08"/>
    <x v="2"/>
    <n v="92"/>
    <n v="157"/>
  </r>
  <r>
    <n v="93"/>
    <x v="92"/>
    <n v="31450.560000000001"/>
    <n v="1639.55"/>
    <n v="2.3251151813920103E-3"/>
    <n v="9.2011829863120206E-4"/>
    <n v="19.182434204507334"/>
    <n v="6558.2"/>
    <x v="2"/>
    <n v="93"/>
    <n v="174"/>
  </r>
  <r>
    <n v="94"/>
    <x v="93"/>
    <n v="30919.51"/>
    <n v="3684.95"/>
    <n v="2.2858550722849474E-3"/>
    <n v="2.0680003199298881E-3"/>
    <n v="8.390754284318648"/>
    <n v="14739.8"/>
    <x v="2"/>
    <n v="94"/>
    <n v="95"/>
  </r>
  <r>
    <n v="95"/>
    <x v="94"/>
    <n v="30803.68"/>
    <n v="3494.24"/>
    <n v="2.2772918514246307E-3"/>
    <n v="1.9609735377445589E-3"/>
    <n v="8.8155593204817073"/>
    <n v="13976.96"/>
    <x v="2"/>
    <n v="95"/>
    <n v="98"/>
  </r>
  <r>
    <n v="96"/>
    <x v="95"/>
    <n v="30305.94"/>
    <n v="317.85000000000002"/>
    <n v="2.2404943244366832E-3"/>
    <n v="1.7837797030888209E-4"/>
    <n v="95.346672958942889"/>
    <n v="1271.4000000000001"/>
    <x v="2"/>
    <n v="96"/>
    <n v="436"/>
  </r>
  <r>
    <n v="97"/>
    <x v="96"/>
    <n v="30202.12"/>
    <n v="704.16"/>
    <n v="2.2328189934367865E-3"/>
    <n v="3.95175811145831E-4"/>
    <n v="42.89099068393547"/>
    <n v="2816.64"/>
    <x v="2"/>
    <n v="97"/>
    <n v="326"/>
  </r>
  <r>
    <n v="98"/>
    <x v="97"/>
    <n v="30030.01"/>
    <n v="3798.82"/>
    <n v="2.2200950364112395E-3"/>
    <n v="2.1319043610784566E-3"/>
    <n v="7.9050889486735345"/>
    <n v="15195.28"/>
    <x v="2"/>
    <n v="98"/>
    <n v="93"/>
  </r>
  <r>
    <n v="99"/>
    <x v="98"/>
    <n v="29327.64"/>
    <n v="3087.67"/>
    <n v="2.1681693743577086E-3"/>
    <n v="1.7328057498305046E-3"/>
    <n v="9.4983077854822557"/>
    <n v="12350.68"/>
    <x v="2"/>
    <n v="99"/>
    <n v="104"/>
  </r>
  <r>
    <n v="100"/>
    <x v="99"/>
    <n v="29130.035"/>
    <n v="1137.17"/>
    <n v="2.1535605920206384E-3"/>
    <n v="6.3818177283671989E-4"/>
    <n v="25.616253506511779"/>
    <n v="4548.68"/>
    <x v="2"/>
    <n v="100"/>
    <n v="230"/>
  </r>
  <r>
    <n v="101"/>
    <x v="100"/>
    <n v="28932.43"/>
    <n v="2630.17"/>
    <n v="2.1389518096835681E-3"/>
    <n v="1.4760559577389094E-3"/>
    <n v="11.000212913994153"/>
    <n v="10520.68"/>
    <x v="2"/>
    <n v="101"/>
    <n v="121"/>
  </r>
  <r>
    <n v="102"/>
    <x v="101"/>
    <n v="28270.22"/>
    <n v="12175.48"/>
    <n v="2.0899951448652117E-3"/>
    <n v="6.8329004559898928E-3"/>
    <n v="2.3218977814427029"/>
    <n v="48701.919999999998"/>
    <x v="2"/>
    <n v="102"/>
    <n v="30"/>
  </r>
  <r>
    <n v="103"/>
    <x v="102"/>
    <n v="28059.24"/>
    <n v="1497.93"/>
    <n v="2.0743975592905804E-3"/>
    <n v="8.4064090943773392E-4"/>
    <n v="18.732010174040177"/>
    <n v="5991.72"/>
    <x v="2"/>
    <n v="103"/>
    <n v="187"/>
  </r>
  <r>
    <n v="104"/>
    <x v="103"/>
    <n v="27905.66"/>
    <n v="6194.77"/>
    <n v="2.063043510600885E-3"/>
    <n v="3.4765156493010963E-3"/>
    <n v="4.50471284648179"/>
    <n v="24779.08"/>
    <x v="2"/>
    <n v="104"/>
    <n v="61"/>
  </r>
  <r>
    <n v="105"/>
    <x v="104"/>
    <n v="27797.69"/>
    <n v="1197.0999999999999"/>
    <n v="2.0550613733627912E-3"/>
    <n v="6.7181459259639043E-4"/>
    <n v="23.220858741959738"/>
    <n v="4788.3999999999996"/>
    <x v="2"/>
    <n v="105"/>
    <n v="221"/>
  </r>
  <r>
    <n v="106"/>
    <x v="105"/>
    <n v="27404.15"/>
    <n v="2852.55"/>
    <n v="2.02596727047607E-3"/>
    <n v="1.6008559987560219E-3"/>
    <n v="9.6068955846523281"/>
    <n v="11410.2"/>
    <x v="2"/>
    <n v="106"/>
    <n v="110"/>
  </r>
  <r>
    <n v="107"/>
    <x v="106"/>
    <n v="27382.240000000002"/>
    <n v="5498.45"/>
    <n v="2.0243474813968197E-3"/>
    <n v="3.0857396597290311E-3"/>
    <n v="4.9799925433531271"/>
    <n v="21993.8"/>
    <x v="2"/>
    <n v="107"/>
    <n v="69"/>
  </r>
  <r>
    <n v="108"/>
    <x v="107"/>
    <n v="27340.89"/>
    <n v="1034.67"/>
    <n v="2.0212905083969572E-3"/>
    <n v="5.806585953735757E-4"/>
    <n v="26.424744121314038"/>
    <n v="4138.68"/>
    <x v="2"/>
    <n v="108"/>
    <n v="269"/>
  </r>
  <r>
    <n v="109"/>
    <x v="108"/>
    <n v="26928.37"/>
    <n v="2182.4499999999998"/>
    <n v="1.9907932290280732E-3"/>
    <n v="1.224794718579895E-3"/>
    <n v="12.338596531421111"/>
    <n v="8729.7999999999993"/>
    <x v="2"/>
    <n v="109"/>
    <n v="142"/>
  </r>
  <r>
    <n v="110"/>
    <x v="109"/>
    <n v="26915.86"/>
    <n v="1037.8800000000001"/>
    <n v="1.9898683745606422E-3"/>
    <n v="5.8246005293120199E-4"/>
    <n v="25.933499055767523"/>
    <n v="4151.5200000000004"/>
    <x v="2"/>
    <n v="110"/>
    <n v="268"/>
  </r>
  <r>
    <n v="111"/>
    <x v="110"/>
    <n v="26409.759999999998"/>
    <n v="1145.01"/>
    <n v="1.95245279934346E-3"/>
    <n v="6.4258159441048625E-4"/>
    <n v="23.065091134575244"/>
    <n v="4580.04"/>
    <x v="2"/>
    <n v="111"/>
    <n v="228"/>
  </r>
  <r>
    <n v="112"/>
    <x v="111"/>
    <n v="25957.56"/>
    <n v="1422.52"/>
    <n v="1.9190220087621332E-3"/>
    <n v="7.9832068687680005E-4"/>
    <n v="18.247588786097911"/>
    <n v="5690.08"/>
    <x v="2"/>
    <n v="112"/>
    <n v="193"/>
  </r>
  <r>
    <n v="113"/>
    <x v="112"/>
    <n v="25880.98"/>
    <n v="3738.1"/>
    <n v="1.9133605095522303E-3"/>
    <n v="2.097828191951021E-3"/>
    <n v="6.9235654476873281"/>
    <n v="14952.4"/>
    <x v="2"/>
    <n v="113"/>
    <n v="94"/>
  </r>
  <r>
    <n v="114"/>
    <x v="113"/>
    <n v="25859.25"/>
    <n v="4693.3900000000003"/>
    <n v="1.9117540277315043E-3"/>
    <n v="2.6339385938902123E-3"/>
    <n v="5.50971685711181"/>
    <n v="18773.560000000001"/>
    <x v="2"/>
    <n v="114"/>
    <n v="75"/>
  </r>
  <r>
    <n v="115"/>
    <x v="114"/>
    <n v="25383.03"/>
    <n v="621.03"/>
    <n v="1.8765474574293378E-3"/>
    <n v="3.4852311121889265E-4"/>
    <n v="40.872469928988934"/>
    <n v="2484.12"/>
    <x v="2"/>
    <n v="115"/>
    <n v="348"/>
  </r>
  <r>
    <n v="116"/>
    <x v="115"/>
    <n v="25288.97"/>
    <n v="2090.54"/>
    <n v="1.8695936755583082E-3"/>
    <n v="1.1732146674517236E-3"/>
    <n v="12.096860141398874"/>
    <n v="8362.16"/>
    <x v="2"/>
    <n v="116"/>
    <n v="148"/>
  </r>
  <r>
    <n v="117"/>
    <x v="116"/>
    <n v="24788.54"/>
    <n v="1612.14"/>
    <n v="1.8325972789846382E-3"/>
    <n v="9.0473575917496035E-4"/>
    <n v="15.376170804024463"/>
    <n v="6448.56"/>
    <x v="2"/>
    <n v="117"/>
    <n v="175"/>
  </r>
  <r>
    <n v="118"/>
    <x v="117"/>
    <n v="24626.1"/>
    <n v="1883.8"/>
    <n v="1.8205882174586964E-3"/>
    <n v="1.0571918215128899E-3"/>
    <n v="13.072566089818451"/>
    <n v="7535.2"/>
    <x v="2"/>
    <n v="118"/>
    <n v="161"/>
  </r>
  <r>
    <n v="119"/>
    <x v="118"/>
    <n v="24592.21"/>
    <n v="4287.12"/>
    <n v="1.8180827563954475E-3"/>
    <n v="2.4059391664955623E-3"/>
    <n v="5.7363008266621884"/>
    <n v="17148.48"/>
    <x v="2"/>
    <n v="119"/>
    <n v="80"/>
  </r>
  <r>
    <n v="120"/>
    <x v="119"/>
    <n v="23720.37"/>
    <n v="756.64"/>
    <n v="1.753628310441391E-3"/>
    <n v="4.2462767800696092E-4"/>
    <n v="31.349611440050751"/>
    <n v="3026.56"/>
    <x v="2"/>
    <n v="120"/>
    <n v="309"/>
  </r>
  <r>
    <n v="121"/>
    <x v="120"/>
    <n v="23562"/>
    <n v="1354.67"/>
    <n v="1.7419201408165243E-3"/>
    <n v="7.6024314940485542E-4"/>
    <n v="17.393165863272973"/>
    <n v="5418.68"/>
    <x v="2"/>
    <n v="121"/>
    <n v="205"/>
  </r>
  <r>
    <n v="122"/>
    <x v="121"/>
    <n v="23537.8"/>
    <n v="1338.63"/>
    <n v="1.7401310538371609E-3"/>
    <n v="7.5124147363403752E-4"/>
    <n v="17.583499548045388"/>
    <n v="5354.52"/>
    <x v="2"/>
    <n v="122"/>
    <n v="206"/>
  </r>
  <r>
    <n v="123"/>
    <x v="122"/>
    <n v="23495.54"/>
    <n v="41304.839999999997"/>
    <n v="1.7370068052525371E-3"/>
    <n v="2.3180347721041761E-2"/>
    <n v="0.56883261138404129"/>
    <n v="165219.35999999999"/>
    <x v="2"/>
    <n v="123"/>
    <n v="7"/>
  </r>
  <r>
    <n v="124"/>
    <x v="123"/>
    <n v="23369.24"/>
    <n v="6949.91"/>
    <n v="1.727669545521397E-3"/>
    <n v="3.9003015247110352E-3"/>
    <n v="3.3625241190173689"/>
    <n v="27799.64"/>
    <x v="2"/>
    <n v="124"/>
    <n v="55"/>
  </r>
  <r>
    <n v="125"/>
    <x v="124"/>
    <n v="23101.19"/>
    <n v="645.77"/>
    <n v="1.7078528197024565E-3"/>
    <n v="3.6240724205243596E-4"/>
    <n v="35.773092587144028"/>
    <n v="2583.08"/>
    <x v="2"/>
    <n v="125"/>
    <n v="341"/>
  </r>
  <r>
    <n v="126"/>
    <x v="125"/>
    <n v="23094.39"/>
    <n v="6992.56"/>
    <n v="1.7073501010470983E-3"/>
    <n v="3.9242367785530165E-3"/>
    <n v="3.3027088791515551"/>
    <n v="27970.240000000002"/>
    <x v="2"/>
    <n v="126"/>
    <n v="54"/>
  </r>
  <r>
    <n v="127"/>
    <x v="126"/>
    <n v="22915.42"/>
    <n v="2069.4499999999998"/>
    <n v="1.6941189896133517E-3"/>
    <n v="1.1613789229375994E-3"/>
    <n v="11.073193360554736"/>
    <n v="8277.7999999999993"/>
    <x v="2"/>
    <n v="127"/>
    <n v="151"/>
  </r>
  <r>
    <n v="128"/>
    <x v="127"/>
    <n v="21976.74"/>
    <n v="407.52"/>
    <n v="1.6247231149939794E-3"/>
    <n v="2.2870092955883472E-4"/>
    <n v="53.928003533568912"/>
    <n v="1630.08"/>
    <x v="2"/>
    <n v="128"/>
    <n v="413"/>
  </r>
  <r>
    <n v="129"/>
    <x v="128"/>
    <n v="21776.04"/>
    <n v="9938.3700000000008"/>
    <n v="1.6098855217395072E-3"/>
    <n v="5.5774304507745301E-3"/>
    <n v="2.1911077973550994"/>
    <n v="39753.480000000003"/>
    <x v="2"/>
    <n v="129"/>
    <n v="37"/>
  </r>
  <r>
    <n v="130"/>
    <x v="129"/>
    <n v="21677.26"/>
    <n v="1782.29"/>
    <n v="1.6025827939782874E-3"/>
    <n v="1.0002242337637799E-3"/>
    <n v="12.16258857986074"/>
    <n v="7129.16"/>
    <x v="2"/>
    <n v="130"/>
    <n v="165"/>
  </r>
  <r>
    <n v="131"/>
    <x v="130"/>
    <n v="21372.18"/>
    <n v="1106.31"/>
    <n v="1.5800284693640652E-3"/>
    <n v="6.2086308740732837E-4"/>
    <n v="19.318436966130651"/>
    <n v="4425.24"/>
    <x v="2"/>
    <n v="131"/>
    <n v="262"/>
  </r>
  <r>
    <n v="132"/>
    <x v="131"/>
    <n v="20832.400000000001"/>
    <n v="1404.33"/>
    <n v="1.5401229582185792E-3"/>
    <n v="7.8811242738358446E-4"/>
    <n v="14.834405018763398"/>
    <n v="5617.32"/>
    <x v="2"/>
    <n v="132"/>
    <n v="197"/>
  </r>
  <r>
    <n v="133"/>
    <x v="132"/>
    <n v="20779.52"/>
    <n v="1183.9000000000001"/>
    <n v="1.536213581381028E-3"/>
    <n v="6.6440672974260031E-4"/>
    <n v="17.551752681814342"/>
    <n v="4735.6000000000004"/>
    <x v="2"/>
    <n v="133"/>
    <n v="224"/>
  </r>
  <r>
    <n v="134"/>
    <x v="133"/>
    <n v="20750.78"/>
    <n v="14100.98"/>
    <n v="1.5340888557699988E-3"/>
    <n v="7.9134943896999842E-3"/>
    <n v="1.4715842444993184"/>
    <n v="56403.92"/>
    <x v="2"/>
    <n v="134"/>
    <n v="25"/>
  </r>
  <r>
    <n v="135"/>
    <x v="134"/>
    <n v="20489.349999999999"/>
    <n v="703.91"/>
    <n v="1.5147615413478928E-3"/>
    <n v="3.950355107129941E-4"/>
    <n v="29.107911522779901"/>
    <n v="2815.64"/>
    <x v="2"/>
    <n v="135"/>
    <n v="327"/>
  </r>
  <r>
    <n v="136"/>
    <x v="135"/>
    <n v="20037.849999999999"/>
    <n v="1438.49"/>
    <n v="1.4813825012163818E-3"/>
    <n v="8.0728307852642365E-4"/>
    <n v="13.929780533754144"/>
    <n v="5753.96"/>
    <x v="2"/>
    <n v="136"/>
    <n v="192"/>
  </r>
  <r>
    <n v="137"/>
    <x v="136"/>
    <n v="19748.79"/>
    <n v="1150.79"/>
    <n v="1.4600125226108126E-3"/>
    <n v="6.4582534041767619E-4"/>
    <n v="17.16107195926277"/>
    <n v="4603.16"/>
    <x v="2"/>
    <n v="137"/>
    <n v="226"/>
  </r>
  <r>
    <n v="138"/>
    <x v="137"/>
    <n v="18803.22"/>
    <n v="970.3"/>
    <n v="1.3901072757068198E-3"/>
    <n v="5.4453403992672095E-4"/>
    <n v="19.378769452746575"/>
    <n v="3881.2"/>
    <x v="2"/>
    <n v="138"/>
    <n v="276"/>
  </r>
  <r>
    <n v="139"/>
    <x v="138"/>
    <n v="18590.66"/>
    <n v="10774.64"/>
    <n v="1.3743928819740312E-3"/>
    <n v="6.0467466226487116E-3"/>
    <n v="1.7254089231751595"/>
    <n v="43098.559999999998"/>
    <x v="2"/>
    <n v="139"/>
    <n v="36"/>
  </r>
  <r>
    <n v="140"/>
    <x v="139"/>
    <n v="18535.09"/>
    <n v="428.47"/>
    <n v="1.3702846355507577E-3"/>
    <n v="2.4045810583057009E-4"/>
    <n v="43.258781244894621"/>
    <n v="1713.88"/>
    <x v="2"/>
    <n v="140"/>
    <n v="409"/>
  </r>
  <r>
    <n v="141"/>
    <x v="140"/>
    <n v="18534.150000000001"/>
    <n v="442.81"/>
    <n v="1.3702151420895759E-3"/>
    <n v="2.4850573865809681E-4"/>
    <n v="41.855762064994018"/>
    <n v="1771.24"/>
    <x v="2"/>
    <n v="141"/>
    <n v="400"/>
  </r>
  <r>
    <n v="142"/>
    <x v="141"/>
    <n v="18453.439999999999"/>
    <n v="1374.67"/>
    <n v="1.3642483152257567E-3"/>
    <n v="7.7146718403181037E-4"/>
    <n v="13.423905373653312"/>
    <n v="5498.68"/>
    <x v="2"/>
    <n v="142"/>
    <n v="203"/>
  </r>
  <r>
    <n v="143"/>
    <x v="142"/>
    <n v="18298.09"/>
    <n v="2458.48"/>
    <n v="1.3527634118272402E-3"/>
    <n v="1.3797032324838142E-3"/>
    <n v="7.4428467996485637"/>
    <n v="9833.92"/>
    <x v="2"/>
    <n v="143"/>
    <n v="129"/>
  </r>
  <r>
    <n v="144"/>
    <x v="143"/>
    <n v="18254.060000000001"/>
    <n v="958.01"/>
    <n v="1.3495083085337954E-3"/>
    <n v="5.3763687064845717E-4"/>
    <n v="19.054143484932307"/>
    <n v="3832.04"/>
    <x v="2"/>
    <n v="144"/>
    <n v="280"/>
  </r>
  <r>
    <n v="145"/>
    <x v="144"/>
    <n v="18159.849999999999"/>
    <n v="677.23"/>
    <n v="1.3425434372806618E-3"/>
    <n v="3.8006264852063614E-4"/>
    <n v="26.814893020096566"/>
    <n v="2708.92"/>
    <x v="2"/>
    <n v="145"/>
    <n v="335"/>
  </r>
  <r>
    <n v="146"/>
    <x v="145"/>
    <n v="18086.810000000001"/>
    <n v="2501.1999999999998"/>
    <n v="1.3371436474884017E-3"/>
    <n v="1.4036777704469902E-3"/>
    <n v="7.2312529985606915"/>
    <n v="10004.799999999999"/>
    <x v="2"/>
    <n v="146"/>
    <n v="126"/>
  </r>
  <r>
    <n v="147"/>
    <x v="146"/>
    <n v="17963.55"/>
    <n v="4114.63"/>
    <n v="1.3280311325678921E-3"/>
    <n v="2.3091374798553891E-3"/>
    <n v="4.3657752944979258"/>
    <n v="16458.52"/>
    <x v="2"/>
    <n v="147"/>
    <n v="88"/>
  </r>
  <r>
    <n v="148"/>
    <x v="147"/>
    <n v="17952.510000000002"/>
    <n v="1137.17"/>
    <n v="1.3272149540450753E-3"/>
    <n v="6.3818177283671989E-4"/>
    <n v="15.787006340300923"/>
    <n v="4548.68"/>
    <x v="2"/>
    <n v="148"/>
    <n v="230"/>
  </r>
  <r>
    <n v="149"/>
    <x v="148"/>
    <n v="17941.47"/>
    <n v="2573.91"/>
    <n v="1.3263987755222583E-3"/>
    <n v="1.4444827483332848E-3"/>
    <n v="6.9705117894565083"/>
    <n v="10295.64"/>
    <x v="2"/>
    <n v="149"/>
    <n v="123"/>
  </r>
  <r>
    <n v="150"/>
    <x v="149"/>
    <n v="17930.75"/>
    <n v="2276.54"/>
    <n v="1.3256062543479286E-3"/>
    <n v="1.2775981894824048E-3"/>
    <n v="7.876316691118979"/>
    <n v="9106.16"/>
    <x v="2"/>
    <n v="150"/>
    <n v="137"/>
  </r>
  <r>
    <n v="151"/>
    <x v="150"/>
    <n v="17762.77"/>
    <n v="2283.7199999999998"/>
    <n v="1.3131876249762981E-3"/>
    <n v="1.2816276179134815E-3"/>
    <n v="7.7779981784106642"/>
    <n v="9134.8799999999992"/>
    <x v="2"/>
    <n v="151"/>
    <n v="136"/>
  </r>
  <r>
    <n v="152"/>
    <x v="151"/>
    <n v="17712"/>
    <n v="1321.5"/>
    <n v="1.3094342387803359E-3"/>
    <n v="7.4162808797605053E-4"/>
    <n v="13.402951191827469"/>
    <n v="5286"/>
    <x v="2"/>
    <n v="152"/>
    <n v="211"/>
  </r>
  <r>
    <n v="153"/>
    <x v="152"/>
    <n v="17559.349999999999"/>
    <n v="5797.2"/>
    <n v="1.2981489442596822E-3"/>
    <n v="3.2533986769691711E-3"/>
    <n v="3.0289363830814873"/>
    <n v="23188.799999999999"/>
    <x v="2"/>
    <n v="153"/>
    <n v="68"/>
  </r>
  <r>
    <n v="154"/>
    <x v="153"/>
    <n v="17246.580000000002"/>
    <n v="1056.3599999999999"/>
    <n v="1.2750261039896212E-3"/>
    <n v="5.9283106092650824E-4"/>
    <n v="16.326422810405546"/>
    <n v="4225.4399999999996"/>
    <x v="2"/>
    <n v="154"/>
    <n v="266"/>
  </r>
  <r>
    <n v="155"/>
    <x v="154"/>
    <n v="17097.54"/>
    <n v="2631.6"/>
    <n v="1.2640076939315914E-3"/>
    <n v="1.4768584762147366E-3"/>
    <n v="6.4970132238942098"/>
    <n v="10526.4"/>
    <x v="2"/>
    <n v="155"/>
    <n v="119"/>
  </r>
  <r>
    <n v="156"/>
    <x v="155"/>
    <n v="16728.78"/>
    <n v="1660.69"/>
    <n v="1.2367455569683666E-3"/>
    <n v="9.3198210323189356E-4"/>
    <n v="10.073391180774255"/>
    <n v="6642.76"/>
    <x v="2"/>
    <n v="156"/>
    <n v="171"/>
  </r>
  <r>
    <n v="157"/>
    <x v="156"/>
    <n v="16683.97"/>
    <n v="1896.14"/>
    <n v="1.2334327888879836E-3"/>
    <n v="1.0641170508777211E-3"/>
    <n v="8.7989125275559825"/>
    <n v="7584.56"/>
    <x v="2"/>
    <n v="157"/>
    <n v="159"/>
  </r>
  <r>
    <n v="158"/>
    <x v="157"/>
    <n v="16655.580000000002"/>
    <n v="394"/>
    <n v="1.2313339385018626E-3"/>
    <n v="2.2111348215101317E-4"/>
    <n v="42.273045685279193"/>
    <n v="1576"/>
    <x v="2"/>
    <n v="158"/>
    <n v="416"/>
  </r>
  <r>
    <n v="159"/>
    <x v="158"/>
    <n v="16589.240000000002"/>
    <n v="1730.39"/>
    <n v="1.2264294744435582E-3"/>
    <n v="9.7109786390683168E-4"/>
    <n v="9.5869948393136806"/>
    <n v="6921.56"/>
    <x v="2"/>
    <n v="159"/>
    <n v="166"/>
  </r>
  <r>
    <n v="160"/>
    <x v="159"/>
    <n v="16545.509999999998"/>
    <n v="627.03"/>
    <n v="1.22319654991432E-3"/>
    <n v="3.5189032160697911E-4"/>
    <n v="26.387110664561504"/>
    <n v="2508.12"/>
    <x v="2"/>
    <n v="160"/>
    <n v="344"/>
  </r>
  <r>
    <n v="161"/>
    <x v="160"/>
    <n v="16453.669999999998"/>
    <n v="464.17"/>
    <n v="1.216406890898422E-3"/>
    <n v="2.6049300763968472E-4"/>
    <n v="35.447508455953631"/>
    <n v="1856.68"/>
    <x v="2"/>
    <n v="161"/>
    <n v="394"/>
  </r>
  <r>
    <n v="162"/>
    <x v="161"/>
    <n v="16150.13"/>
    <n v="1197.26"/>
    <n v="1.1939664172737957E-3"/>
    <n v="6.7190438487340612E-4"/>
    <n v="13.489242102801397"/>
    <n v="4789.04"/>
    <x v="2"/>
    <n v="162"/>
    <n v="220"/>
  </r>
  <r>
    <n v="163"/>
    <x v="162"/>
    <n v="16108.15"/>
    <n v="728.63"/>
    <n v="1.1908628688690984E-3"/>
    <n v="4.0890841751191044E-4"/>
    <n v="22.107448224750559"/>
    <n v="2914.52"/>
    <x v="2"/>
    <n v="163"/>
    <n v="316"/>
  </r>
  <r>
    <n v="164"/>
    <x v="163"/>
    <n v="16065.25"/>
    <n v="1064.49"/>
    <n v="1.1876913055874996E-3"/>
    <n v="5.9739363100236548E-4"/>
    <n v="15.091968924085712"/>
    <n v="4257.96"/>
    <x v="2"/>
    <n v="164"/>
    <n v="263"/>
  </r>
  <r>
    <n v="165"/>
    <x v="164"/>
    <n v="16044.51"/>
    <n v="356.2"/>
    <n v="1.1861580136886569E-3"/>
    <n v="1.9990005670606823E-4"/>
    <n v="45.043542953396972"/>
    <n v="1424.8"/>
    <x v="2"/>
    <n v="165"/>
    <n v="428"/>
  </r>
  <r>
    <n v="166"/>
    <x v="165"/>
    <n v="15739.16"/>
    <n v="4354.22"/>
    <n v="1.1635837281866483E-3"/>
    <n v="2.4435958026689966E-3"/>
    <n v="3.6146910353633945"/>
    <n v="17416.88"/>
    <x v="2"/>
    <n v="166"/>
    <n v="78"/>
  </r>
  <r>
    <n v="167"/>
    <x v="166"/>
    <n v="15512.35"/>
    <n v="436.58"/>
    <n v="1.1468158431540282E-3"/>
    <n v="2.4500945187180031E-4"/>
    <n v="35.531517705804205"/>
    <n v="1746.32"/>
    <x v="2"/>
    <n v="167"/>
    <n v="404"/>
  </r>
  <r>
    <n v="168"/>
    <x v="167"/>
    <n v="15339.87"/>
    <n v="9334.84"/>
    <n v="1.1340645323192928E-3"/>
    <n v="5.2387283698542226E-3"/>
    <n v="1.6432922256835683"/>
    <n v="37339.360000000001"/>
    <x v="2"/>
    <n v="168"/>
    <n v="41"/>
  </r>
  <r>
    <n v="169"/>
    <x v="168"/>
    <n v="15248.94"/>
    <n v="1278.3"/>
    <n v="1.1273421488881559E-3"/>
    <n v="7.1738417318182766E-4"/>
    <n v="11.929077681295471"/>
    <n v="5113.2"/>
    <x v="2"/>
    <n v="169"/>
    <n v="215"/>
  </r>
  <r>
    <n v="170"/>
    <x v="169"/>
    <n v="15226.72"/>
    <n v="1553.71"/>
    <n v="1.1256994417525585E-3"/>
    <n v="8.7194474201231133E-4"/>
    <n v="9.8002329907125514"/>
    <n v="6214.84"/>
    <x v="2"/>
    <n v="170"/>
    <n v="181"/>
  </r>
  <r>
    <n v="171"/>
    <x v="170"/>
    <n v="15201.61"/>
    <n v="1706.48"/>
    <n v="1.123843079188434E-3"/>
    <n v="9.5767953051030693E-4"/>
    <n v="8.9081676902161178"/>
    <n v="6825.92"/>
    <x v="2"/>
    <n v="171"/>
    <n v="167"/>
  </r>
  <r>
    <n v="172"/>
    <x v="171"/>
    <n v="14845.05"/>
    <n v="1137.17"/>
    <n v="1.0974828786362934E-3"/>
    <n v="6.3818177283671989E-4"/>
    <n v="13.054380611518065"/>
    <n v="4548.68"/>
    <x v="2"/>
    <n v="172"/>
    <n v="230"/>
  </r>
  <r>
    <n v="173"/>
    <x v="172"/>
    <n v="14785.53"/>
    <n v="2203.67"/>
    <n v="1.0930826118176278E-3"/>
    <n v="1.2367034193190944E-3"/>
    <n v="6.7095027839921588"/>
    <n v="8814.68"/>
    <x v="2"/>
    <n v="173"/>
    <n v="141"/>
  </r>
  <r>
    <n v="174"/>
    <x v="173"/>
    <n v="14775.08"/>
    <n v="2067.7600000000002"/>
    <n v="1.0923100515310845E-3"/>
    <n v="1.1604304920116218E-3"/>
    <n v="7.145452083413935"/>
    <n v="8271.0400000000009"/>
    <x v="2"/>
    <n v="174"/>
    <n v="153"/>
  </r>
  <r>
    <n v="175"/>
    <x v="174"/>
    <n v="14638.57"/>
    <n v="938.19"/>
    <n v="1.0822179745247666E-3"/>
    <n v="5.2651385233314476E-4"/>
    <n v="15.602990865389739"/>
    <n v="3752.76"/>
    <x v="2"/>
    <n v="175"/>
    <n v="281"/>
  </r>
  <r>
    <n v="176"/>
    <x v="175"/>
    <n v="14526.24"/>
    <n v="721.48"/>
    <n v="1.0739135059135315E-3"/>
    <n v="4.0489582513277407E-4"/>
    <n v="20.133946886954593"/>
    <n v="2885.92"/>
    <x v="2"/>
    <n v="176"/>
    <n v="320"/>
  </r>
  <r>
    <n v="177"/>
    <x v="176"/>
    <n v="14456.9"/>
    <n v="562.20000000000005"/>
    <n v="1.0687872542131571E-3"/>
    <n v="3.1550761336370458E-4"/>
    <n v="25.71487015297047"/>
    <n v="2248.8000000000002"/>
    <x v="2"/>
    <n v="177"/>
    <n v="369"/>
  </r>
  <r>
    <n v="178"/>
    <x v="177"/>
    <n v="14334.81"/>
    <n v="2644.89"/>
    <n v="1.0597612364730549E-3"/>
    <n v="1.4843168472243483E-3"/>
    <n v="5.4198133003640985"/>
    <n v="10579.56"/>
    <x v="2"/>
    <n v="178"/>
    <n v="118"/>
  </r>
  <r>
    <n v="179"/>
    <x v="178"/>
    <n v="14330.19"/>
    <n v="1583.95"/>
    <n v="1.0594196835042673E-3"/>
    <n v="8.8891548236826729E-4"/>
    <n v="9.0471226995801644"/>
    <n v="6335.8"/>
    <x v="2"/>
    <n v="179"/>
    <n v="177"/>
  </r>
  <r>
    <n v="180"/>
    <x v="179"/>
    <n v="14164.81"/>
    <n v="441.13"/>
    <n v="1.0471932700890972E-3"/>
    <n v="2.4756291974943259E-4"/>
    <n v="32.110284950014737"/>
    <n v="1764.52"/>
    <x v="2"/>
    <n v="180"/>
    <n v="401"/>
  </r>
  <r>
    <n v="181"/>
    <x v="180"/>
    <n v="13843.64"/>
    <n v="649.91"/>
    <n v="1.0234494244212404E-3"/>
    <n v="3.6473061722021565E-4"/>
    <n v="21.300857041744241"/>
    <n v="2599.64"/>
    <x v="2"/>
    <n v="181"/>
    <n v="340"/>
  </r>
  <r>
    <n v="182"/>
    <x v="181"/>
    <n v="13774.32"/>
    <n v="1553.46"/>
    <n v="1.0183246513051467E-3"/>
    <n v="8.7180444157947438E-4"/>
    <n v="8.8668649337607661"/>
    <n v="6213.84"/>
    <x v="2"/>
    <n v="182"/>
    <n v="182"/>
  </r>
  <r>
    <n v="183"/>
    <x v="182"/>
    <n v="13743.95"/>
    <n v="835.18"/>
    <n v="1.0160794210752598E-3"/>
    <n v="4.6870446198701312E-4"/>
    <n v="16.456272899255254"/>
    <n v="3340.72"/>
    <x v="2"/>
    <n v="183"/>
    <n v="298"/>
  </r>
  <r>
    <n v="184"/>
    <x v="183"/>
    <n v="13593.35"/>
    <n v="572.16"/>
    <n v="1.0049456814433537E-3"/>
    <n v="3.2109718260792813E-4"/>
    <n v="23.757952321029084"/>
    <n v="2288.64"/>
    <x v="2"/>
    <n v="184"/>
    <n v="367"/>
  </r>
  <r>
    <n v="185"/>
    <x v="184"/>
    <n v="13492.55"/>
    <n v="783.51"/>
    <n v="9.9749361666980714E-4"/>
    <n v="4.3970716852827495E-4"/>
    <n v="17.220648109149849"/>
    <n v="3134.04"/>
    <x v="2"/>
    <n v="185"/>
    <n v="307"/>
  </r>
  <r>
    <n v="186"/>
    <x v="185"/>
    <n v="13401.76"/>
    <n v="1137.17"/>
    <n v="9.9078158332863348E-4"/>
    <n v="6.3818177283671989E-4"/>
    <n v="11.785186031991698"/>
    <n v="4548.68"/>
    <x v="2"/>
    <n v="186"/>
    <n v="230"/>
  </r>
  <r>
    <n v="187"/>
    <x v="186"/>
    <n v="13396.15"/>
    <n v="238.43"/>
    <n v="9.9036684043796283E-4"/>
    <n v="1.3380732880524383E-4"/>
    <n v="56.184834123222743"/>
    <n v="953.72"/>
    <x v="2"/>
    <n v="187"/>
    <n v="455"/>
  </r>
  <r>
    <n v="188"/>
    <x v="187"/>
    <n v="13369.97"/>
    <n v="2069.39"/>
    <n v="9.8843137361483342E-4"/>
    <n v="1.1613452508337184E-3"/>
    <n v="6.4608266204050473"/>
    <n v="8277.56"/>
    <x v="2"/>
    <n v="188"/>
    <n v="152"/>
  </r>
  <r>
    <n v="189"/>
    <x v="188"/>
    <n v="13178.43"/>
    <n v="795.17"/>
    <n v="9.7427097196081441E-4"/>
    <n v="4.4625078071578968E-4"/>
    <n v="16.573097576618839"/>
    <n v="3180.68"/>
    <x v="2"/>
    <n v="189"/>
    <n v="302"/>
  </r>
  <r>
    <n v="190"/>
    <x v="189"/>
    <n v="13166.76"/>
    <n v="479.7"/>
    <n v="9.7340821803316275E-4"/>
    <n v="2.6920847052751528E-4"/>
    <n v="27.447904940587868"/>
    <n v="1918.8"/>
    <x v="2"/>
    <n v="190"/>
    <n v="388"/>
  </r>
  <r>
    <n v="191"/>
    <x v="190"/>
    <n v="13129.9"/>
    <n v="933.06"/>
    <n v="9.7068318720426453E-4"/>
    <n v="5.2363488745133077E-4"/>
    <n v="14.071871047949758"/>
    <n v="3732.24"/>
    <x v="2"/>
    <n v="191"/>
    <n v="282"/>
  </r>
  <r>
    <n v="192"/>
    <x v="191"/>
    <n v="13104"/>
    <n v="1993.2"/>
    <n v="9.6876842056106162E-4"/>
    <n v="1.1185872909223336E-3"/>
    <n v="6.5743527995183619"/>
    <n v="7972.8"/>
    <x v="2"/>
    <n v="192"/>
    <n v="154"/>
  </r>
  <r>
    <n v="193"/>
    <x v="192"/>
    <n v="13046.18"/>
    <n v="6026.55"/>
    <n v="9.6449383340623559E-4"/>
    <n v="3.3821102940537777E-3"/>
    <n v="2.1647841634102432"/>
    <n v="24106.2"/>
    <x v="2"/>
    <n v="193"/>
    <n v="65"/>
  </r>
  <r>
    <n v="194"/>
    <x v="193"/>
    <n v="13021.369999999999"/>
    <n v="1137.17"/>
    <n v="9.6265964960631789E-4"/>
    <n v="6.3818177283671989E-4"/>
    <n v="11.450680197331971"/>
    <n v="4548.68"/>
    <x v="2"/>
    <n v="194"/>
    <n v="230"/>
  </r>
  <r>
    <n v="195"/>
    <x v="194"/>
    <n v="12996.56"/>
    <n v="1706"/>
    <n v="9.608254658064004E-4"/>
    <n v="9.5741015367926008E-4"/>
    <n v="7.6181477139507621"/>
    <n v="6824"/>
    <x v="2"/>
    <n v="195"/>
    <n v="168"/>
  </r>
  <r>
    <n v="196"/>
    <x v="195"/>
    <n v="12995.31"/>
    <n v="1338.09"/>
    <n v="9.6073305428887132E-4"/>
    <n v="7.5093842469910958E-4"/>
    <n v="9.7118355267582892"/>
    <n v="5352.36"/>
    <x v="2"/>
    <n v="196"/>
    <n v="207"/>
  </r>
  <r>
    <n v="197"/>
    <x v="196"/>
    <n v="12942.25"/>
    <n v="969.1"/>
    <n v="9.5681037019279612E-4"/>
    <n v="5.4386059784910373E-4"/>
    <n v="13.354916933237023"/>
    <n v="3876.4"/>
    <x v="2"/>
    <n v="197"/>
    <n v="277"/>
  </r>
  <r>
    <n v="198"/>
    <x v="197"/>
    <n v="12655.17"/>
    <n v="3050.81"/>
    <n v="9.3558677143099284E-4"/>
    <n v="1.7121198540130265E-3"/>
    <n v="4.1481344298727221"/>
    <n v="12203.24"/>
    <x v="2"/>
    <n v="198"/>
    <n v="106"/>
  </r>
  <r>
    <n v="199"/>
    <x v="198"/>
    <n v="12599.37"/>
    <n v="2754.64"/>
    <n v="9.3146152128849389E-4"/>
    <n v="1.5459087372397637E-3"/>
    <n v="4.5738717218946947"/>
    <n v="11018.56"/>
    <x v="2"/>
    <n v="199"/>
    <n v="115"/>
  </r>
  <r>
    <n v="200"/>
    <x v="199"/>
    <n v="12526.06"/>
    <n v="1942.12"/>
    <n v="9.2604177060844712E-4"/>
    <n v="1.0899211064850905E-3"/>
    <n v="6.4496838506374479"/>
    <n v="7768.48"/>
    <x v="2"/>
    <n v="200"/>
    <n v="158"/>
  </r>
  <r>
    <n v="201"/>
    <x v="200"/>
    <n v="12507.91"/>
    <n v="886.68"/>
    <n v="9.2469995537392457E-4"/>
    <n v="4.9760635115142222E-4"/>
    <n v="14.106453286416746"/>
    <n v="3546.72"/>
    <x v="2"/>
    <n v="201"/>
    <n v="286"/>
  </r>
  <r>
    <n v="202"/>
    <x v="201"/>
    <n v="12382.64"/>
    <n v="837.73"/>
    <n v="9.1543884273322833E-4"/>
    <n v="4.7013552640194991E-4"/>
    <n v="14.781182481229035"/>
    <n v="3350.92"/>
    <x v="2"/>
    <n v="202"/>
    <n v="296"/>
  </r>
  <r>
    <n v="203"/>
    <x v="202"/>
    <n v="12091.5"/>
    <n v="4844.46"/>
    <n v="8.9391509136249061E-4"/>
    <n v="2.7187193394449167E-3"/>
    <n v="2.4959438203638795"/>
    <n v="19377.84"/>
    <x v="2"/>
    <n v="203"/>
    <n v="73"/>
  </r>
  <r>
    <n v="204"/>
    <x v="203"/>
    <n v="12033.99"/>
    <n v="2494.65"/>
    <n v="8.8966342226401169E-4"/>
    <n v="1.4000018991066625E-3"/>
    <n v="4.8239191870603086"/>
    <n v="9978.6"/>
    <x v="2"/>
    <n v="204"/>
    <n v="127"/>
  </r>
  <r>
    <n v="205"/>
    <x v="204"/>
    <n v="11966.83"/>
    <n v="4749"/>
    <n v="8.8469833625020829E-4"/>
    <n v="2.6651470221704609E-3"/>
    <n v="2.5198631290798064"/>
    <n v="18996"/>
    <x v="2"/>
    <n v="205"/>
    <n v="74"/>
  </r>
  <r>
    <n v="206"/>
    <x v="205"/>
    <n v="11950"/>
    <n v="387.7"/>
    <n v="8.8345410757819645E-4"/>
    <n v="2.1757791124352234E-4"/>
    <n v="30.822801134898118"/>
    <n v="1550.8"/>
    <x v="2"/>
    <n v="206"/>
    <n v="420"/>
  </r>
  <r>
    <n v="207"/>
    <x v="206"/>
    <n v="11924.12"/>
    <n v="881.49"/>
    <n v="8.8154081951927405E-4"/>
    <n v="4.9469371416572736E-4"/>
    <n v="13.527232299855926"/>
    <n v="3525.96"/>
    <x v="2"/>
    <n v="207"/>
    <n v="287"/>
  </r>
  <r>
    <n v="208"/>
    <x v="207"/>
    <n v="11896.52"/>
    <n v="1012.94"/>
    <n v="8.7950037321223148E-4"/>
    <n v="5.6846368175138902E-4"/>
    <n v="11.744545580192311"/>
    <n v="4051.76"/>
    <x v="2"/>
    <n v="208"/>
    <n v="270"/>
  </r>
  <r>
    <n v="209"/>
    <x v="208"/>
    <n v="11882.55"/>
    <n v="217.63"/>
    <n v="8.7846758209232613E-4"/>
    <n v="1.2213433279321064E-4"/>
    <n v="54.59977944217249"/>
    <n v="870.52"/>
    <x v="2"/>
    <n v="209"/>
    <n v="459"/>
  </r>
  <r>
    <n v="210"/>
    <x v="209"/>
    <n v="11759.77"/>
    <n v="1571.33"/>
    <n v="8.6939055319454795E-4"/>
    <n v="8.818331165186586E-4"/>
    <n v="7.4839594483653977"/>
    <n v="6285.32"/>
    <x v="2"/>
    <n v="210"/>
    <n v="180"/>
  </r>
  <r>
    <n v="211"/>
    <x v="210"/>
    <n v="11737.24"/>
    <n v="5861.04"/>
    <n v="8.6772492800260342E-4"/>
    <n v="3.2892257954984117E-3"/>
    <n v="2.0025865716664617"/>
    <n v="23444.16"/>
    <x v="2"/>
    <n v="211"/>
    <n v="67"/>
  </r>
  <r>
    <n v="212"/>
    <x v="211"/>
    <n v="11718.17"/>
    <n v="1855"/>
    <n v="8.6631509789117942E-4"/>
    <n v="1.0410292116500746E-3"/>
    <n v="6.3170727762803232"/>
    <n v="7420"/>
    <x v="2"/>
    <n v="212"/>
    <n v="162"/>
  </r>
  <r>
    <n v="213"/>
    <x v="212"/>
    <n v="11651.8"/>
    <n v="587.04999999999995"/>
    <n v="8.6140841595645432E-4"/>
    <n v="3.2945347638769611E-4"/>
    <n v="19.848053828464355"/>
    <n v="2348.1999999999998"/>
    <x v="2"/>
    <n v="213"/>
    <n v="361"/>
  </r>
  <r>
    <n v="214"/>
    <x v="213"/>
    <n v="11564.22"/>
    <n v="537.74"/>
    <n v="8.5493369539229539E-4"/>
    <n v="3.0178061901493862E-4"/>
    <n v="21.505225573697324"/>
    <n v="2150.96"/>
    <x v="2"/>
    <n v="214"/>
    <n v="373"/>
  </r>
  <r>
    <n v="215"/>
    <x v="214"/>
    <n v="11554.4"/>
    <n v="865.36"/>
    <n v="8.5420771051058684E-4"/>
    <n v="4.8564153023908819E-4"/>
    <n v="13.352130905056855"/>
    <n v="3461.44"/>
    <x v="2"/>
    <n v="215"/>
    <n v="290"/>
  </r>
  <r>
    <n v="216"/>
    <x v="215"/>
    <n v="11498.3"/>
    <n v="329.92"/>
    <n v="8.5006028160388087E-4"/>
    <n v="1.8515167520624941E-4"/>
    <n v="34.851782250242479"/>
    <n v="1319.68"/>
    <x v="2"/>
    <n v="216"/>
    <n v="434"/>
  </r>
  <r>
    <n v="217"/>
    <x v="216"/>
    <n v="11438.78"/>
    <n v="1377.7"/>
    <n v="8.4566001478521529E-4"/>
    <n v="7.7316762527779401E-4"/>
    <n v="8.3028090295419901"/>
    <n v="5510.8"/>
    <x v="2"/>
    <n v="217"/>
    <n v="202"/>
  </r>
  <r>
    <n v="218"/>
    <x v="217"/>
    <n v="11353.13"/>
    <n v="1272.3"/>
    <n v="8.393279776041212E-4"/>
    <n v="7.1401696279374126E-4"/>
    <n v="8.9233121119232877"/>
    <n v="5089.2"/>
    <x v="2"/>
    <n v="218"/>
    <n v="217"/>
  </r>
  <r>
    <n v="219"/>
    <x v="218"/>
    <n v="11203.15"/>
    <n v="784.05"/>
    <n v="8.282400740849097E-4"/>
    <n v="4.4001021746320267E-4"/>
    <n v="14.288820866016199"/>
    <n v="3136.2"/>
    <x v="2"/>
    <n v="219"/>
    <n v="306"/>
  </r>
  <r>
    <n v="220"/>
    <x v="219"/>
    <n v="11202.53"/>
    <n v="848.13"/>
    <n v="8.2819423797221537E-4"/>
    <n v="4.759720244079665E-4"/>
    <n v="13.208505771520876"/>
    <n v="3392.52"/>
    <x v="2"/>
    <n v="220"/>
    <n v="293"/>
  </r>
  <r>
    <n v="221"/>
    <x v="220"/>
    <n v="11182.45"/>
    <n v="667.5"/>
    <n v="8.2670973935462788E-4"/>
    <n v="3.7460215567462253E-4"/>
    <n v="16.752734082397005"/>
    <n v="2670"/>
    <x v="2"/>
    <n v="221"/>
    <n v="337"/>
  </r>
  <r>
    <n v="222"/>
    <x v="221"/>
    <n v="11064.74"/>
    <n v="350.18"/>
    <n v="8.1800753157194753E-4"/>
    <n v="1.9652162228335479E-4"/>
    <n v="31.597292820834998"/>
    <n v="1400.72"/>
    <x v="2"/>
    <n v="222"/>
    <n v="430"/>
  </r>
  <r>
    <n v="223"/>
    <x v="222"/>
    <n v="10918.75"/>
    <n v="865.77"/>
    <n v="8.0721460561668896E-4"/>
    <n v="4.8587162294894077E-4"/>
    <n v="12.611605853748687"/>
    <n v="3463.08"/>
    <x v="2"/>
    <n v="223"/>
    <n v="289"/>
  </r>
  <r>
    <n v="224"/>
    <x v="223"/>
    <n v="10900.75"/>
    <n v="656.78"/>
    <n v="8.0588387976426987E-4"/>
    <n v="3.6858607311457468E-4"/>
    <n v="16.597262401412955"/>
    <n v="2627.12"/>
    <x v="2"/>
    <n v="224"/>
    <n v="339"/>
  </r>
  <r>
    <n v="225"/>
    <x v="224"/>
    <n v="10864.53"/>
    <n v="1137.17"/>
    <n v="8.0320616363234671E-4"/>
    <n v="6.3818177283671989E-4"/>
    <n v="9.5540068767202797"/>
    <n v="4548.68"/>
    <x v="2"/>
    <n v="225"/>
    <n v="230"/>
  </r>
  <r>
    <n v="226"/>
    <x v="225"/>
    <n v="10842.62"/>
    <n v="1397.06"/>
    <n v="8.0158637455309673E-4"/>
    <n v="7.8403249079668643E-4"/>
    <n v="7.7610267275564411"/>
    <n v="5588.24"/>
    <x v="2"/>
    <n v="226"/>
    <n v="199"/>
  </r>
  <r>
    <n v="227"/>
    <x v="226"/>
    <n v="10778.42"/>
    <n v="1438.55"/>
    <n v="7.9684011901280205E-4"/>
    <n v="8.0731675063030453E-4"/>
    <n v="7.4925584790240176"/>
    <n v="5754.2"/>
    <x v="2"/>
    <n v="227"/>
    <n v="191"/>
  </r>
  <r>
    <n v="228"/>
    <x v="227"/>
    <n v="10764.29"/>
    <n v="840.02"/>
    <n v="7.9579549921865314E-4"/>
    <n v="4.7142067836673622E-4"/>
    <n v="12.81432584938454"/>
    <n v="3360.08"/>
    <x v="2"/>
    <n v="228"/>
    <n v="295"/>
  </r>
  <r>
    <n v="229"/>
    <x v="228"/>
    <n v="10755.13"/>
    <n v="19.420000000000002"/>
    <n v="7.9511830761819983E-4"/>
    <n v="1.0898537622773289E-5"/>
    <n v="553.81719876416059"/>
    <n v="77.680000000000007"/>
    <x v="2"/>
    <n v="229"/>
    <n v="488"/>
  </r>
  <r>
    <n v="230"/>
    <x v="229"/>
    <n v="10653.44"/>
    <n v="2072.29"/>
    <n v="7.8760044584417252E-4"/>
    <n v="1.162972735854627E-3"/>
    <n v="5.1409020938189158"/>
    <n v="8289.16"/>
    <x v="2"/>
    <n v="230"/>
    <n v="150"/>
  </r>
  <r>
    <n v="231"/>
    <x v="230"/>
    <n v="10630.76"/>
    <n v="842.71"/>
    <n v="7.8592373127012454E-4"/>
    <n v="4.7293031102406169E-4"/>
    <n v="12.614968375835103"/>
    <n v="3370.84"/>
    <x v="2"/>
    <n v="231"/>
    <n v="294"/>
  </r>
  <r>
    <n v="232"/>
    <x v="231"/>
    <n v="10589.27"/>
    <n v="521.32000000000005"/>
    <n v="7.8285640818029866E-4"/>
    <n v="2.9256568658620862E-4"/>
    <n v="20.312418476175861"/>
    <n v="2085.2800000000002"/>
    <x v="2"/>
    <n v="232"/>
    <n v="379"/>
  </r>
  <r>
    <n v="233"/>
    <x v="232"/>
    <n v="10565.56"/>
    <n v="473.42"/>
    <n v="7.8110354651580657E-4"/>
    <n v="2.6568412365465143E-4"/>
    <n v="22.317519327447084"/>
    <n v="1893.68"/>
    <x v="2"/>
    <n v="233"/>
    <n v="390"/>
  </r>
  <r>
    <n v="234"/>
    <x v="233"/>
    <n v="10558.13"/>
    <n v="706.43"/>
    <n v="7.8055425245561363E-4"/>
    <n v="3.964497390759904E-4"/>
    <n v="14.945755418088133"/>
    <n v="2825.72"/>
    <x v="2"/>
    <n v="234"/>
    <n v="324"/>
  </r>
  <r>
    <n v="235"/>
    <x v="234"/>
    <n v="10508.48"/>
    <n v="456.54"/>
    <n v="7.7688366697935783E-4"/>
    <n v="2.5621103842950139E-4"/>
    <n v="23.017654531913958"/>
    <n v="1826.16"/>
    <x v="2"/>
    <n v="235"/>
    <n v="399"/>
  </r>
  <r>
    <n v="236"/>
    <x v="235"/>
    <n v="10450.56"/>
    <n v="1205.03"/>
    <n v="7.7260168690312936E-4"/>
    <n v="6.7626492232597817E-4"/>
    <n v="8.6724479888467503"/>
    <n v="4820.12"/>
    <x v="2"/>
    <n v="236"/>
    <n v="219"/>
  </r>
  <r>
    <n v="237"/>
    <x v="236"/>
    <n v="10442.09"/>
    <n v="7769.67"/>
    <n v="7.7197550646035222E-4"/>
    <n v="4.3603522560006665E-3"/>
    <n v="1.3439554060854579"/>
    <n v="31078.68"/>
    <x v="2"/>
    <n v="237"/>
    <n v="48"/>
  </r>
  <r>
    <n v="238"/>
    <x v="237"/>
    <n v="10422.450000000001"/>
    <n v="704.59"/>
    <n v="7.7052353669693511E-4"/>
    <n v="3.954171278903106E-4"/>
    <n v="14.792219588696973"/>
    <n v="2818.36"/>
    <x v="2"/>
    <n v="238"/>
    <n v="325"/>
  </r>
  <r>
    <n v="239"/>
    <x v="238"/>
    <n v="10338.4"/>
    <n v="2100.13"/>
    <n v="7.6430978625827834E-4"/>
    <n v="1.1785965920553484E-3"/>
    <n v="4.9227428778218485"/>
    <n v="8400.52"/>
    <x v="2"/>
    <n v="239"/>
    <n v="147"/>
  </r>
  <r>
    <n v="240"/>
    <x v="239"/>
    <n v="10289.81"/>
    <n v="182.21"/>
    <n v="7.6071756574888714E-4"/>
    <n v="1.0225656746887337E-4"/>
    <n v="56.472257285549638"/>
    <n v="728.84"/>
    <x v="2"/>
    <n v="240"/>
    <n v="465"/>
  </r>
  <r>
    <n v="241"/>
    <x v="240"/>
    <n v="10247.700000000001"/>
    <n v="2705.75"/>
    <n v="7.5760440654636693E-4"/>
    <n v="1.5184715845941723E-3"/>
    <n v="3.7873787304813824"/>
    <n v="10823"/>
    <x v="2"/>
    <n v="241"/>
    <n v="116"/>
  </r>
  <r>
    <n v="242"/>
    <x v="241"/>
    <n v="10074.36"/>
    <n v="1137.17"/>
    <n v="7.4478951658757159E-4"/>
    <n v="6.3818177283671989E-4"/>
    <n v="8.8591503469138306"/>
    <n v="4548.68"/>
    <x v="2"/>
    <n v="242"/>
    <n v="230"/>
  </r>
  <r>
    <n v="243"/>
    <x v="242"/>
    <n v="9885.0499999999993"/>
    <n v="1004.83"/>
    <n v="7.3079397708082432E-4"/>
    <n v="5.6391233571015875E-4"/>
    <n v="9.8375347073634334"/>
    <n v="4019.32"/>
    <x v="2"/>
    <n v="243"/>
    <n v="272"/>
  </r>
  <r>
    <n v="244"/>
    <x v="243"/>
    <n v="9727.0949999999993"/>
    <n v="1137.17"/>
    <n v="7.1911648807977712E-4"/>
    <n v="6.3818177283671989E-4"/>
    <n v="8.5537738420816574"/>
    <n v="4548.68"/>
    <x v="2"/>
    <n v="244"/>
    <n v="230"/>
  </r>
  <r>
    <n v="245"/>
    <x v="244"/>
    <n v="9569.14"/>
    <n v="700.49"/>
    <n v="7.0743899907872991E-4"/>
    <n v="3.9311620079178478E-4"/>
    <n v="13.6606375537124"/>
    <n v="2801.96"/>
    <x v="2"/>
    <n v="245"/>
    <n v="328"/>
  </r>
  <r>
    <n v="246"/>
    <x v="245"/>
    <n v="9531.57"/>
    <n v="162.16999999999999"/>
    <n v="7.0466147850787534E-4"/>
    <n v="9.1010084772664472E-5"/>
    <n v="58.775174199913671"/>
    <n v="648.67999999999995"/>
    <x v="2"/>
    <n v="246"/>
    <n v="469"/>
  </r>
  <r>
    <n v="247"/>
    <x v="246"/>
    <n v="9528.82"/>
    <n v="8260.4699999999993"/>
    <n v="7.0445817316931128E-4"/>
    <n v="4.635790065746141E-3"/>
    <n v="1.1535445319697306"/>
    <n v="33041.879999999997"/>
    <x v="2"/>
    <n v="247"/>
    <n v="45"/>
  </r>
  <r>
    <n v="248"/>
    <x v="247"/>
    <n v="9463.27"/>
    <n v="271.13"/>
    <n v="6.996121131900853E-4"/>
    <n v="1.5215862542031523E-4"/>
    <n v="34.903072326928047"/>
    <n v="1084.52"/>
    <x v="2"/>
    <n v="248"/>
    <n v="447"/>
  </r>
  <r>
    <n v="249"/>
    <x v="248"/>
    <n v="9457.0400000000009"/>
    <n v="1056.1600000000001"/>
    <n v="6.9915153418672032E-4"/>
    <n v="5.9271882058023874E-4"/>
    <n v="8.9541736100590814"/>
    <n v="4224.6400000000003"/>
    <x v="2"/>
    <n v="249"/>
    <n v="267"/>
  </r>
  <r>
    <n v="250"/>
    <x v="249"/>
    <n v="9317.76"/>
    <n v="465.68"/>
    <n v="6.8885467325755781E-4"/>
    <n v="2.6134042225401982E-4"/>
    <n v="20.008933172994332"/>
    <n v="1862.72"/>
    <x v="2"/>
    <n v="250"/>
    <n v="393"/>
  </r>
  <r>
    <n v="251"/>
    <x v="250"/>
    <n v="9306.5400000000009"/>
    <n v="661.16"/>
    <n v="6.8802518747621672E-4"/>
    <n v="3.710441366978778E-4"/>
    <n v="14.076078407647168"/>
    <n v="2644.64"/>
    <x v="2"/>
    <n v="251"/>
    <n v="338"/>
  </r>
  <r>
    <n v="252"/>
    <x v="251"/>
    <n v="9162.14"/>
    <n v="528.54"/>
    <n v="6.7734980897125494E-4"/>
    <n v="2.9661756308653931E-4"/>
    <n v="17.334809096757105"/>
    <n v="2114.16"/>
    <x v="2"/>
    <n v="252"/>
    <n v="378"/>
  </r>
  <r>
    <n v="253"/>
    <x v="252"/>
    <n v="9145.3799999999992"/>
    <n v="674"/>
    <n v="6.7611075534422473E-4"/>
    <n v="3.7824996692838295E-4"/>
    <n v="13.56881305637982"/>
    <n v="2696"/>
    <x v="2"/>
    <n v="253"/>
    <n v="336"/>
  </r>
  <r>
    <n v="254"/>
    <x v="253"/>
    <n v="9097.33"/>
    <n v="416.61"/>
    <n v="6.7255845661040624E-4"/>
    <n v="2.3380225329678578E-4"/>
    <n v="21.836561772401044"/>
    <n v="1666.44"/>
    <x v="2"/>
    <n v="254"/>
    <n v="411"/>
  </r>
  <r>
    <n v="255"/>
    <x v="254"/>
    <n v="8778.35"/>
    <n v="1278.74"/>
    <n v="6.4897651592126036E-4"/>
    <n v="7.176311019436208E-4"/>
    <n v="6.8648435178378717"/>
    <n v="5114.96"/>
    <x v="2"/>
    <n v="255"/>
    <n v="214"/>
  </r>
  <r>
    <n v="256"/>
    <x v="255"/>
    <n v="8681.9500000000007"/>
    <n v="1783.73"/>
    <n v="6.4184973968941616E-4"/>
    <n v="1.0010323642569206E-3"/>
    <n v="4.8673005443648982"/>
    <n v="7134.92"/>
    <x v="2"/>
    <n v="256"/>
    <n v="164"/>
  </r>
  <r>
    <n v="257"/>
    <x v="256"/>
    <n v="8646.5400000000009"/>
    <n v="213.48"/>
    <n v="6.3923190622085181E-4"/>
    <n v="1.1980534560811748E-4"/>
    <n v="40.502810567734691"/>
    <n v="853.92"/>
    <x v="2"/>
    <n v="257"/>
    <n v="460"/>
  </r>
  <r>
    <n v="258"/>
    <x v="257"/>
    <n v="8613.86"/>
    <n v="1442.08"/>
    <n v="6.36815899506571E-4"/>
    <n v="8.0929779274196208E-4"/>
    <n v="5.9732192388771779"/>
    <n v="5768.32"/>
    <x v="2"/>
    <n v="258"/>
    <n v="190"/>
  </r>
  <r>
    <n v="259"/>
    <x v="258"/>
    <n v="8587.0400000000009"/>
    <n v="1137.17"/>
    <n v="6.3483311798646664E-4"/>
    <n v="6.3818177283671989E-4"/>
    <n v="7.551236842336678"/>
    <n v="4548.68"/>
    <x v="2"/>
    <n v="259"/>
    <n v="230"/>
  </r>
  <r>
    <n v="260"/>
    <x v="259"/>
    <n v="8539.8799999999992"/>
    <n v="6086.2"/>
    <n v="6.3134661625312868E-4"/>
    <n v="3.4155859773286707E-3"/>
    <n v="1.4031546777956687"/>
    <n v="24344.799999999999"/>
    <x v="2"/>
    <n v="260"/>
    <n v="64"/>
  </r>
  <r>
    <n v="261"/>
    <x v="260"/>
    <n v="8458.24"/>
    <n v="2081.9499999999998"/>
    <n v="6.2531103522026814E-4"/>
    <n v="1.1683939445794461E-3"/>
    <n v="4.0626528014601702"/>
    <n v="8327.7999999999993"/>
    <x v="2"/>
    <n v="261"/>
    <n v="149"/>
  </r>
  <r>
    <n v="262"/>
    <x v="261"/>
    <n v="8440.65"/>
    <n v="3005.45"/>
    <n v="6.240106203455986E-4"/>
    <n v="1.6866637434790927E-3"/>
    <n v="2.808447986158479"/>
    <n v="12021.8"/>
    <x v="2"/>
    <n v="262"/>
    <n v="107"/>
  </r>
  <r>
    <n v="263"/>
    <x v="262"/>
    <n v="8439.77"/>
    <n v="968.97"/>
    <n v="6.2394556263725817E-4"/>
    <n v="5.4378764162402854E-4"/>
    <n v="8.7100426225786141"/>
    <n v="3875.88"/>
    <x v="2"/>
    <n v="263"/>
    <n v="278"/>
  </r>
  <r>
    <n v="264"/>
    <x v="263"/>
    <n v="8428.58"/>
    <n v="1005.3"/>
    <n v="6.2311829473233769E-4"/>
    <n v="5.6417610052389216E-4"/>
    <n v="8.3841440366059885"/>
    <n v="4021.2"/>
    <x v="2"/>
    <n v="264"/>
    <n v="271"/>
  </r>
  <r>
    <n v="265"/>
    <x v="264"/>
    <n v="8389.4699999999993"/>
    <n v="711.99"/>
    <n v="6.2022692317188711E-4"/>
    <n v="3.9957002070228393E-4"/>
    <n v="11.783128976530568"/>
    <n v="2847.96"/>
    <x v="2"/>
    <n v="265"/>
    <n v="323"/>
  </r>
  <r>
    <n v="266"/>
    <x v="265"/>
    <n v="8380.86"/>
    <n v="2789.58"/>
    <n v="6.1959039263914683E-4"/>
    <n v="1.565517125733054E-3"/>
    <n v="3.0043447400683978"/>
    <n v="11158.32"/>
    <x v="2"/>
    <n v="266"/>
    <n v="112"/>
  </r>
  <r>
    <n v="267"/>
    <x v="266"/>
    <n v="8247.08"/>
    <n v="1537.72"/>
    <n v="6.0970014238711232E-4"/>
    <n v="8.6297112632806078E-4"/>
    <n v="5.3631870561610695"/>
    <n v="6150.88"/>
    <x v="2"/>
    <n v="267"/>
    <n v="184"/>
  </r>
  <r>
    <n v="268"/>
    <x v="267"/>
    <n v="8183.96"/>
    <n v="640.38"/>
    <n v="6.0503373039796286E-4"/>
    <n v="3.5938236472047159E-4"/>
    <n v="12.779849464380524"/>
    <n v="2561.52"/>
    <x v="2"/>
    <n v="268"/>
    <n v="342"/>
  </r>
  <r>
    <n v="269"/>
    <x v="268"/>
    <n v="8153.33"/>
    <n v="457.97"/>
    <n v="6.0276927857242984E-4"/>
    <n v="2.5701355690532871E-4"/>
    <n v="17.803196715942089"/>
    <n v="1831.88"/>
    <x v="2"/>
    <n v="269"/>
    <n v="397"/>
  </r>
  <r>
    <n v="270"/>
    <x v="269"/>
    <n v="8124.6"/>
    <n v="250.97"/>
    <n v="6.0064529225354105E-4"/>
    <n v="1.4084479851634459E-4"/>
    <n v="32.372793560983389"/>
    <n v="1003.88"/>
    <x v="2"/>
    <n v="270"/>
    <n v="451"/>
  </r>
  <r>
    <n v="271"/>
    <x v="270"/>
    <n v="8065.7"/>
    <n v="1422.32"/>
    <n v="5.962908615475698E-4"/>
    <n v="7.9820844653053055E-4"/>
    <n v="5.6708054446256817"/>
    <n v="5689.28"/>
    <x v="2"/>
    <n v="271"/>
    <n v="194"/>
  </r>
  <r>
    <n v="272"/>
    <x v="271"/>
    <n v="8023.74"/>
    <n v="1647.98"/>
    <n v="5.9318879172715294E-4"/>
    <n v="9.248492292264636E-4"/>
    <n v="4.8688333596281508"/>
    <n v="6591.92"/>
    <x v="2"/>
    <n v="272"/>
    <n v="172"/>
  </r>
  <r>
    <n v="273"/>
    <x v="272"/>
    <n v="7966.43"/>
    <n v="1156.6099999999999"/>
    <n v="5.8895190847147881E-4"/>
    <n v="6.4909153449412005E-4"/>
    <n v="6.8877408979690653"/>
    <n v="4626.4399999999996"/>
    <x v="2"/>
    <n v="273"/>
    <n v="225"/>
  </r>
  <r>
    <n v="274"/>
    <x v="273"/>
    <n v="7943.03"/>
    <n v="859.21"/>
    <n v="5.8722196486333405E-4"/>
    <n v="4.8219013959129958E-4"/>
    <n v="9.2445735035672296"/>
    <n v="3436.84"/>
    <x v="2"/>
    <n v="274"/>
    <n v="292"/>
  </r>
  <r>
    <n v="275"/>
    <x v="274"/>
    <n v="7815.74"/>
    <n v="532.21"/>
    <n v="5.7781151521031074E-4"/>
    <n v="2.9867717344058558E-4"/>
    <n v="14.685443715826459"/>
    <n v="2128.84"/>
    <x v="2"/>
    <n v="275"/>
    <n v="376"/>
  </r>
  <r>
    <n v="276"/>
    <x v="275"/>
    <n v="7812.73"/>
    <n v="1296.19"/>
    <n v="5.7758898827610058E-4"/>
    <n v="7.2742407215563895E-4"/>
    <n v="6.0274573943634797"/>
    <n v="5184.76"/>
    <x v="2"/>
    <n v="276"/>
    <n v="213"/>
  </r>
  <r>
    <n v="277"/>
    <x v="276"/>
    <n v="7789.01"/>
    <n v="803.68"/>
    <n v="5.7583538731946851E-4"/>
    <n v="4.5102660744955901E-4"/>
    <n v="9.6916807684650621"/>
    <n v="3214.72"/>
    <x v="2"/>
    <n v="277"/>
    <n v="301"/>
  </r>
  <r>
    <n v="278"/>
    <x v="277"/>
    <n v="7784.17"/>
    <n v="722.72"/>
    <n v="5.7547756992359575E-4"/>
    <n v="4.0559171527964526E-4"/>
    <n v="10.770658069515164"/>
    <n v="2890.88"/>
    <x v="2"/>
    <n v="278"/>
    <n v="319"/>
  </r>
  <r>
    <n v="279"/>
    <x v="278"/>
    <n v="7765.91"/>
    <n v="740.77"/>
    <n v="5.7412762247553066E-4"/>
    <n v="4.1572140653047213E-4"/>
    <n v="10.483564399206232"/>
    <n v="2963.08"/>
    <x v="2"/>
    <n v="279"/>
    <n v="313"/>
  </r>
  <r>
    <n v="280"/>
    <x v="279"/>
    <n v="7702.01"/>
    <n v="1144"/>
    <n v="5.6940354569944311E-4"/>
    <n v="6.42014780661825E-4"/>
    <n v="6.7325262237762242"/>
    <n v="4576"/>
    <x v="2"/>
    <n v="280"/>
    <n v="229"/>
  </r>
  <r>
    <n v="281"/>
    <x v="280"/>
    <n v="7550.78"/>
    <n v="262.7"/>
    <n v="5.5822323066270242E-4"/>
    <n v="1.4742769482505369E-4"/>
    <n v="28.7429767795965"/>
    <n v="1050.8"/>
    <x v="2"/>
    <n v="281"/>
    <n v="449"/>
  </r>
  <r>
    <n v="282"/>
    <x v="281"/>
    <n v="7453.05"/>
    <n v="859.24"/>
    <n v="5.5099812857620732E-4"/>
    <n v="4.8220697564323997E-4"/>
    <n v="8.6740026069549838"/>
    <n v="3436.96"/>
    <x v="2"/>
    <n v="282"/>
    <n v="291"/>
  </r>
  <r>
    <n v="283"/>
    <x v="282"/>
    <n v="7439.01"/>
    <n v="2780.26"/>
    <n v="5.4996016241132045E-4"/>
    <n v="1.5602867255968933E-3"/>
    <n v="2.6756526368037519"/>
    <n v="11121.04"/>
    <x v="2"/>
    <n v="283"/>
    <n v="113"/>
  </r>
  <r>
    <n v="284"/>
    <x v="283"/>
    <n v="7251.91"/>
    <n v="457.5"/>
    <n v="5.3612800646756474E-4"/>
    <n v="2.5674979209159524E-4"/>
    <n v="15.851169398907103"/>
    <n v="1830"/>
    <x v="2"/>
    <n v="284"/>
    <n v="398"/>
  </r>
  <r>
    <n v="285"/>
    <x v="284"/>
    <n v="7230.76"/>
    <n v="1126.1099999999999"/>
    <n v="5.3456440359097234E-4"/>
    <n v="6.3197488168801371E-4"/>
    <n v="6.4210068288177897"/>
    <n v="4504.4399999999996"/>
    <x v="2"/>
    <n v="285"/>
    <n v="261"/>
  </r>
  <r>
    <n v="286"/>
    <x v="285"/>
    <n v="7208.38"/>
    <n v="1590.89"/>
    <n v="5.3290986778113138E-4"/>
    <n v="8.9281022238382073E-4"/>
    <n v="4.5310360867187551"/>
    <n v="6363.56"/>
    <x v="2"/>
    <n v="286"/>
    <n v="176"/>
  </r>
  <r>
    <n v="287"/>
    <x v="286"/>
    <n v="7154.99"/>
    <n v="615.04"/>
    <n v="5.2896278704442844E-4"/>
    <n v="3.4516151284811963E-4"/>
    <n v="11.633373439125911"/>
    <n v="2460.16"/>
    <x v="2"/>
    <n v="287"/>
    <n v="351"/>
  </r>
  <r>
    <n v="288"/>
    <x v="287"/>
    <n v="7146.33"/>
    <n v="1137.17"/>
    <n v="5.2832256005098683E-4"/>
    <n v="6.3818177283671989E-4"/>
    <n v="6.2843110528768777"/>
    <n v="4548.68"/>
    <x v="2"/>
    <n v="288"/>
    <n v="230"/>
  </r>
  <r>
    <n v="289"/>
    <x v="288"/>
    <n v="7137.67"/>
    <n v="1389.32"/>
    <n v="5.2768233305754521E-4"/>
    <n v="7.7968878939605477E-4"/>
    <n v="5.1375277113983824"/>
    <n v="5557.28"/>
    <x v="2"/>
    <n v="289"/>
    <n v="201"/>
  </r>
  <r>
    <n v="290"/>
    <x v="289"/>
    <n v="7009.13"/>
    <n v="1188.97"/>
    <n v="5.1817947188699282E-4"/>
    <n v="6.672520225205333E-4"/>
    <n v="5.8951277155857591"/>
    <n v="4755.88"/>
    <x v="2"/>
    <n v="290"/>
    <n v="223"/>
  </r>
  <r>
    <n v="291"/>
    <x v="290"/>
    <n v="6966.23"/>
    <n v="509.93"/>
    <n v="5.150079086053941E-4"/>
    <n v="2.861735988661577E-4"/>
    <n v="13.66114956954876"/>
    <n v="2039.72"/>
    <x v="2"/>
    <n v="291"/>
    <n v="381"/>
  </r>
  <r>
    <n v="292"/>
    <x v="291"/>
    <n v="6952.99"/>
    <n v="981.3"/>
    <n v="5.1402908581172583E-4"/>
    <n v="5.5070725897154625E-4"/>
    <n v="7.0854886375216548"/>
    <n v="3925.2"/>
    <x v="2"/>
    <n v="292"/>
    <n v="275"/>
  </r>
  <r>
    <n v="293"/>
    <x v="292"/>
    <n v="6950.23"/>
    <n v="1417.37"/>
    <n v="5.1382504118102157E-4"/>
    <n v="7.9543049796035911E-4"/>
    <n v="4.9036102076380903"/>
    <n v="5669.48"/>
    <x v="2"/>
    <n v="293"/>
    <n v="195"/>
  </r>
  <r>
    <n v="294"/>
    <x v="293"/>
    <n v="6942.31"/>
    <n v="1193.06"/>
    <n v="5.1323952180595725E-4"/>
    <n v="6.6954733760174554E-4"/>
    <n v="5.8189110354885765"/>
    <n v="4772.24"/>
    <x v="2"/>
    <n v="294"/>
    <n v="222"/>
  </r>
  <r>
    <n v="295"/>
    <x v="294"/>
    <n v="6921.97"/>
    <n v="983.3"/>
    <n v="5.1173580159272376E-4"/>
    <n v="5.5182966243424168E-4"/>
    <n v="7.0395301535645283"/>
    <n v="3933.2"/>
    <x v="2"/>
    <n v="295"/>
    <n v="274"/>
  </r>
  <r>
    <n v="296"/>
    <x v="295"/>
    <n v="6902.14"/>
    <n v="440.14"/>
    <n v="5.1026978527864207E-4"/>
    <n v="2.470073300353983E-4"/>
    <n v="15.681692188849004"/>
    <n v="1760.56"/>
    <x v="2"/>
    <n v="296"/>
    <n v="402"/>
  </r>
  <r>
    <n v="297"/>
    <x v="296"/>
    <n v="6864.85"/>
    <n v="162.68"/>
    <n v="5.07512964887714E-4"/>
    <n v="9.1296297655651837E-5"/>
    <n v="42.19848782886649"/>
    <n v="650.72"/>
    <x v="2"/>
    <n v="297"/>
    <n v="468"/>
  </r>
  <r>
    <n v="298"/>
    <x v="297"/>
    <n v="6838.18"/>
    <n v="611.59"/>
    <n v="5.0554127274971309E-4"/>
    <n v="3.4322536687496992E-4"/>
    <n v="11.180987262708678"/>
    <n v="2446.36"/>
    <x v="2"/>
    <n v="298"/>
    <n v="353"/>
  </r>
  <r>
    <n v="299"/>
    <x v="298"/>
    <n v="6811.5"/>
    <n v="392.1"/>
    <n v="5.0356884131957198E-4"/>
    <n v="2.2004719886145244E-4"/>
    <n v="17.371843917368018"/>
    <n v="1568.4"/>
    <x v="2"/>
    <n v="299"/>
    <n v="418"/>
  </r>
  <r>
    <n v="300"/>
    <x v="299"/>
    <n v="6795.06"/>
    <n v="2153.34"/>
    <n v="5.0235344504102929E-4"/>
    <n v="1.2084581361803623E-3"/>
    <n v="3.1555908495639331"/>
    <n v="8613.36"/>
    <x v="2"/>
    <n v="300"/>
    <n v="143"/>
  </r>
  <r>
    <n v="301"/>
    <x v="300"/>
    <n v="6742.41"/>
    <n v="361.68"/>
    <n v="4.9846107192270353E-4"/>
    <n v="2.0297544219385392E-4"/>
    <n v="18.641921035169208"/>
    <n v="1446.72"/>
    <x v="2"/>
    <n v="301"/>
    <n v="427"/>
  </r>
  <r>
    <n v="302"/>
    <x v="301"/>
    <n v="6710.63"/>
    <n v="987.64"/>
    <n v="4.9611160150104378E-4"/>
    <n v="5.5426527794829098E-4"/>
    <n v="6.7946113968652551"/>
    <n v="3950.56"/>
    <x v="2"/>
    <n v="302"/>
    <n v="273"/>
  </r>
  <r>
    <n v="303"/>
    <x v="302"/>
    <n v="6654.81"/>
    <n v="542.41999999999996"/>
    <n v="4.9198487277426432E-4"/>
    <n v="3.0440704311764609E-4"/>
    <n v="12.268740090704622"/>
    <n v="2169.6799999999998"/>
    <x v="2"/>
    <n v="303"/>
    <n v="372"/>
  </r>
  <r>
    <n v="304"/>
    <x v="303"/>
    <n v="6646.41"/>
    <n v="500.08"/>
    <n v="4.913638673764687E-4"/>
    <n v="2.8064576181238238E-4"/>
    <n v="13.290693489041754"/>
    <n v="2000.32"/>
    <x v="2"/>
    <n v="304"/>
    <n v="384"/>
  </r>
  <r>
    <n v="305"/>
    <x v="304"/>
    <n v="6601.62"/>
    <n v="965.3"/>
    <n v="4.8805257788036595E-4"/>
    <n v="5.4172803126998226E-4"/>
    <n v="6.838930902310163"/>
    <n v="3861.2"/>
    <x v="2"/>
    <n v="305"/>
    <n v="279"/>
  </r>
  <r>
    <n v="306"/>
    <x v="305"/>
    <n v="6591.31"/>
    <n v="557.25"/>
    <n v="4.8729036768378596E-4"/>
    <n v="3.1272966479353319E-4"/>
    <n v="11.828281740690894"/>
    <n v="2229"/>
    <x v="2"/>
    <n v="306"/>
    <n v="370"/>
  </r>
  <r>
    <n v="307"/>
    <x v="306"/>
    <n v="6542.79"/>
    <n v="2330.1"/>
    <n v="4.8370332221937638E-4"/>
    <n v="1.3076561542133902E-3"/>
    <n v="2.8079438650701687"/>
    <n v="9320.4"/>
    <x v="2"/>
    <n v="307"/>
    <n v="133"/>
  </r>
  <r>
    <n v="308"/>
    <x v="307"/>
    <n v="6531.58"/>
    <n v="3135.23"/>
    <n v="4.8287457573017545E-4"/>
    <n v="1.7594965041734035E-3"/>
    <n v="2.0832857557499769"/>
    <n v="12540.92"/>
    <x v="2"/>
    <n v="308"/>
    <n v="102"/>
  </r>
  <r>
    <n v="309"/>
    <x v="308"/>
    <n v="6520.67"/>
    <n v="1397.95"/>
    <n v="4.8206800800518147E-4"/>
    <n v="7.8453196033758592E-4"/>
    <n v="4.664451518294646"/>
    <n v="5591.8"/>
    <x v="2"/>
    <n v="309"/>
    <n v="198"/>
  </r>
  <r>
    <n v="310"/>
    <x v="309"/>
    <n v="6476.26"/>
    <n v="1574.15"/>
    <n v="4.7878481161040763E-4"/>
    <n v="8.8341570540105931E-4"/>
    <n v="4.1141314360130865"/>
    <n v="6296.6"/>
    <x v="2"/>
    <n v="310"/>
    <n v="179"/>
  </r>
  <r>
    <n v="311"/>
    <x v="310"/>
    <n v="6469.51"/>
    <n v="749.04"/>
    <n v="4.7828578941575044E-4"/>
    <n v="4.2036254484871798E-4"/>
    <n v="8.6370687813734914"/>
    <n v="2996.16"/>
    <x v="2"/>
    <n v="311"/>
    <n v="312"/>
  </r>
  <r>
    <n v="312"/>
    <x v="311"/>
    <n v="6379.12"/>
    <n v="553.84"/>
    <n v="4.7160332776018614E-4"/>
    <n v="3.108159668896374E-4"/>
    <n v="11.517983533150367"/>
    <n v="2215.36"/>
    <x v="2"/>
    <n v="312"/>
    <n v="371"/>
  </r>
  <r>
    <n v="313"/>
    <x v="312"/>
    <n v="6324.62"/>
    <n v="431.21"/>
    <n v="4.6757418559591738E-4"/>
    <n v="2.4199579857446291E-4"/>
    <n v="14.667145938173975"/>
    <n v="1724.84"/>
    <x v="2"/>
    <n v="313"/>
    <n v="406"/>
  </r>
  <r>
    <n v="314"/>
    <x v="313"/>
    <n v="6209.11"/>
    <n v="377.4"/>
    <n v="4.5903462208408827E-4"/>
    <n v="2.1179753341064051E-4"/>
    <n v="16.452331743508214"/>
    <n v="1509.6"/>
    <x v="2"/>
    <n v="314"/>
    <n v="422"/>
  </r>
  <r>
    <n v="315"/>
    <x v="314"/>
    <n v="6176.23"/>
    <n v="1137.17"/>
    <n v="4.5660382952700284E-4"/>
    <n v="6.3818177283671989E-4"/>
    <n v="5.4312284003271269"/>
    <n v="4548.68"/>
    <x v="2"/>
    <n v="315"/>
    <n v="230"/>
  </r>
  <r>
    <n v="316"/>
    <x v="315"/>
    <n v="6153.54"/>
    <n v="345.54"/>
    <n v="4.5492637566081466E-4"/>
    <n v="1.9391764624990124E-4"/>
    <n v="17.808473693349537"/>
    <n v="1382.16"/>
    <x v="2"/>
    <n v="316"/>
    <n v="431"/>
  </r>
  <r>
    <n v="317"/>
    <x v="316"/>
    <n v="6086.37"/>
    <n v="5375.57"/>
    <n v="4.499605503548709E-4"/>
    <n v="3.0167791909810199E-3"/>
    <n v="1.1322278381641389"/>
    <n v="21502.28"/>
    <x v="2"/>
    <n v="317"/>
    <n v="70"/>
  </r>
  <r>
    <n v="318"/>
    <x v="317"/>
    <n v="6059.97"/>
    <n v="598.58000000000004"/>
    <n v="4.4800881910465635E-4"/>
    <n v="3.3592413235013571E-4"/>
    <n v="10.123909920144341"/>
    <n v="2394.3200000000002"/>
    <x v="2"/>
    <n v="318"/>
    <n v="356"/>
  </r>
  <r>
    <n v="319"/>
    <x v="318"/>
    <n v="6019.89"/>
    <n v="1889.63"/>
    <n v="4.4504573620660331E-4"/>
    <n v="1.0604636276066472E-3"/>
    <n v="3.1857506495980696"/>
    <n v="7558.52"/>
    <x v="2"/>
    <n v="319"/>
    <n v="160"/>
  </r>
  <r>
    <n v="320"/>
    <x v="319"/>
    <n v="5996.4"/>
    <n v="791.89"/>
    <n v="4.4330913896919641E-4"/>
    <n v="4.4441003903696909E-4"/>
    <n v="7.572263824521082"/>
    <n v="3167.56"/>
    <x v="2"/>
    <n v="320"/>
    <n v="304"/>
  </r>
  <r>
    <n v="321"/>
    <x v="320"/>
    <n v="5896.54"/>
    <n v="11728.4"/>
    <n v="4.359265676568317E-4"/>
    <n v="6.5819983859389409E-3"/>
    <n v="0.50275740936530133"/>
    <n v="46913.599999999999"/>
    <x v="2"/>
    <n v="321"/>
    <n v="31"/>
  </r>
  <r>
    <n v="322"/>
    <x v="321"/>
    <n v="5865.04"/>
    <n v="201.5"/>
    <n v="4.3359779741509834E-4"/>
    <n v="1.1308214886657145E-4"/>
    <n v="29.106898263027293"/>
    <n v="806"/>
    <x v="2"/>
    <n v="322"/>
    <n v="461"/>
  </r>
  <r>
    <n v="323"/>
    <x v="322"/>
    <n v="5863.1"/>
    <n v="1484.24"/>
    <n v="4.334543747398932E-4"/>
    <n v="8.329580577355832E-4"/>
    <n v="3.950237158411039"/>
    <n v="5936.96"/>
    <x v="2"/>
    <n v="323"/>
    <n v="188"/>
  </r>
  <r>
    <n v="324"/>
    <x v="323"/>
    <n v="5840.29"/>
    <n v="299.8"/>
    <n v="4.3176804936802217E-4"/>
    <n v="1.6824827905805519E-4"/>
    <n v="19.480620413609071"/>
    <n v="1199.2"/>
    <x v="2"/>
    <n v="324"/>
    <n v="438"/>
  </r>
  <r>
    <n v="325"/>
    <x v="324"/>
    <n v="5823.25"/>
    <n v="619.92999999999995"/>
    <n v="4.305082955610655E-4"/>
    <n v="3.4790578931441008E-4"/>
    <n v="9.3933992547545699"/>
    <n v="2479.7199999999998"/>
    <x v="2"/>
    <n v="325"/>
    <n v="349"/>
  </r>
  <r>
    <n v="326"/>
    <x v="325"/>
    <n v="5802.66"/>
    <n v="584.41999999999996"/>
    <n v="4.2898609304432617E-4"/>
    <n v="3.2797751583425153E-4"/>
    <n v="9.9289209814859181"/>
    <n v="2337.6799999999998"/>
    <x v="2"/>
    <n v="326"/>
    <n v="362"/>
  </r>
  <r>
    <n v="327"/>
    <x v="326"/>
    <n v="5706.51"/>
    <n v="365.42"/>
    <n v="4.2187779911598782E-4"/>
    <n v="2.0507433666909451E-4"/>
    <n v="15.616304526298507"/>
    <n v="1461.68"/>
    <x v="2"/>
    <n v="327"/>
    <n v="426"/>
  </r>
  <r>
    <n v="328"/>
    <x v="327"/>
    <n v="5652.33"/>
    <n v="3557.94"/>
    <n v="4.1787231430020648E-4"/>
    <n v="1.9967220880314105E-3"/>
    <n v="1.5886524224691816"/>
    <n v="14231.76"/>
    <x v="2"/>
    <n v="328"/>
    <n v="96"/>
  </r>
  <r>
    <n v="329"/>
    <x v="328"/>
    <n v="5591.02"/>
    <n v="4254.68"/>
    <n v="4.1333971418843922E-4"/>
    <n v="2.3877337823306416E-3"/>
    <n v="1.314087075878797"/>
    <n v="17018.72"/>
    <x v="2"/>
    <n v="329"/>
    <n v="85"/>
  </r>
  <r>
    <n v="330"/>
    <x v="329"/>
    <n v="5567.11"/>
    <n v="826.95"/>
    <n v="4.1157206668114251E-4"/>
    <n v="4.6408577173802118E-4"/>
    <n v="6.7320998851200189"/>
    <n v="3307.8"/>
    <x v="2"/>
    <n v="330"/>
    <n v="300"/>
  </r>
  <r>
    <n v="331"/>
    <x v="330"/>
    <n v="5502.94"/>
    <n v="473.77"/>
    <n v="4.0682802901726865E-4"/>
    <n v="2.6588054426062308E-4"/>
    <n v="11.615214133440276"/>
    <n v="1895.08"/>
    <x v="2"/>
    <n v="331"/>
    <n v="389"/>
  </r>
  <r>
    <n v="332"/>
    <x v="331"/>
    <n v="5498.45"/>
    <n v="617.61"/>
    <n v="4.0649608684630413E-4"/>
    <n v="3.4660380129768333E-4"/>
    <n v="8.9027865481452686"/>
    <n v="2470.44"/>
    <x v="2"/>
    <n v="332"/>
    <n v="350"/>
  </r>
  <r>
    <n v="333"/>
    <x v="332"/>
    <n v="5497.4"/>
    <n v="1137.17"/>
    <n v="4.0641846117157968E-4"/>
    <n v="6.3818177283671989E-4"/>
    <n v="4.8342815937810526"/>
    <n v="4548.68"/>
    <x v="2"/>
    <n v="333"/>
    <n v="230"/>
  </r>
  <r>
    <n v="334"/>
    <x v="333"/>
    <n v="5495.76"/>
    <n v="278.58"/>
    <n v="4.062972172605815E-4"/>
    <n v="1.5633957831885596E-4"/>
    <n v="19.727762222700843"/>
    <n v="1114.32"/>
    <x v="2"/>
    <n v="334"/>
    <n v="442"/>
  </r>
  <r>
    <n v="335"/>
    <x v="334"/>
    <n v="5427.82"/>
    <n v="8587.17"/>
    <n v="4.0127446645983985E-4"/>
    <n v="4.8191346713774511E-3"/>
    <n v="0.63208484285276756"/>
    <n v="34348.68"/>
    <x v="2"/>
    <n v="335"/>
    <n v="43"/>
  </r>
  <r>
    <n v="336"/>
    <x v="335"/>
    <n v="5416.39"/>
    <n v="459.82"/>
    <n v="4.0042945554355378E-4"/>
    <n v="2.5805178010832199E-4"/>
    <n v="11.779370188334566"/>
    <n v="1839.28"/>
    <x v="2"/>
    <n v="336"/>
    <n v="396"/>
  </r>
  <r>
    <n v="337"/>
    <x v="336"/>
    <n v="5402.95"/>
    <n v="2262.2800000000002"/>
    <n v="3.9943584690708088E-4"/>
    <n v="1.269595452793386E-3"/>
    <n v="2.3882764290892373"/>
    <n v="9049.1200000000008"/>
    <x v="2"/>
    <n v="337"/>
    <n v="140"/>
  </r>
  <r>
    <n v="338"/>
    <x v="337"/>
    <n v="5351.4750000000004"/>
    <n v="1137.17"/>
    <n v="3.9563034061523258E-4"/>
    <n v="6.3818177283671989E-4"/>
    <n v="4.7059586517407244"/>
    <n v="4548.68"/>
    <x v="2"/>
    <n v="338"/>
    <n v="230"/>
  </r>
  <r>
    <n v="339"/>
    <x v="338"/>
    <n v="5300"/>
    <n v="1137.17"/>
    <n v="3.9182483432338423E-4"/>
    <n v="6.3818177283671989E-4"/>
    <n v="4.6606927724086988"/>
    <n v="4548.68"/>
    <x v="2"/>
    <n v="339"/>
    <n v="230"/>
  </r>
  <r>
    <n v="340"/>
    <x v="339"/>
    <n v="5293.53"/>
    <n v="531.74"/>
    <n v="3.9134651230865355E-4"/>
    <n v="2.9841340862685211E-4"/>
    <n v="9.9551096400496473"/>
    <n v="2126.96"/>
    <x v="2"/>
    <n v="340"/>
    <n v="377"/>
  </r>
  <r>
    <n v="341"/>
    <x v="340"/>
    <n v="5259.14"/>
    <n v="339.89"/>
    <n v="3.8880408663839299E-4"/>
    <n v="1.9074685646778644E-4"/>
    <n v="15.473064815087236"/>
    <n v="1359.56"/>
    <x v="2"/>
    <n v="341"/>
    <n v="432"/>
  </r>
  <r>
    <n v="342"/>
    <x v="341"/>
    <n v="5224.1099999999997"/>
    <n v="691.9"/>
    <n v="3.8621434627115748E-4"/>
    <n v="3.8829547791950761E-4"/>
    <n v="7.5503830033241792"/>
    <n v="2767.6"/>
    <x v="2"/>
    <n v="342"/>
    <n v="330"/>
  </r>
  <r>
    <n v="343"/>
    <x v="342"/>
    <n v="5207.7700000000004"/>
    <n v="684.61"/>
    <n v="3.8500634291401713E-4"/>
    <n v="3.8420431729798256E-4"/>
    <n v="7.6069148858474174"/>
    <n v="2738.44"/>
    <x v="2"/>
    <n v="343"/>
    <n v="331"/>
  </r>
  <r>
    <n v="344"/>
    <x v="343"/>
    <n v="5200.13"/>
    <n v="1537.45"/>
    <n v="3.8444152371887926E-4"/>
    <n v="8.6281960186059697E-4"/>
    <n v="3.3823083677517967"/>
    <n v="6149.8"/>
    <x v="2"/>
    <n v="344"/>
    <n v="185"/>
  </r>
  <r>
    <n v="345"/>
    <x v="344"/>
    <n v="5151.8500000000004"/>
    <n v="1516.08"/>
    <n v="3.8087222126583528E-4"/>
    <n v="8.5082672086169548E-4"/>
    <n v="3.3981386206532642"/>
    <n v="6064.32"/>
    <x v="2"/>
    <n v="345"/>
    <n v="186"/>
  </r>
  <r>
    <n v="346"/>
    <x v="345"/>
    <n v="5145.88"/>
    <n v="305.19"/>
    <n v="3.8043086385811629E-4"/>
    <n v="1.7127315639001956E-4"/>
    <n v="16.861233985386153"/>
    <n v="1220.76"/>
    <x v="2"/>
    <n v="346"/>
    <n v="437"/>
  </r>
  <r>
    <n v="347"/>
    <x v="346"/>
    <n v="5145.3599999999997"/>
    <n v="714.51"/>
    <n v="3.8039242066682414E-4"/>
    <n v="4.0098424906528024E-4"/>
    <n v="7.2012428097577361"/>
    <n v="2858.04"/>
    <x v="2"/>
    <n v="347"/>
    <n v="321"/>
  </r>
  <r>
    <n v="348"/>
    <x v="347"/>
    <n v="5139.43"/>
    <n v="1274.21"/>
    <n v="3.7995402042766618E-4"/>
    <n v="7.1508885810061542E-4"/>
    <n v="4.0334246317326032"/>
    <n v="5096.84"/>
    <x v="2"/>
    <n v="348"/>
    <n v="216"/>
  </r>
  <r>
    <n v="349"/>
    <x v="348"/>
    <n v="5127.38"/>
    <n v="1145.1300000000001"/>
    <n v="3.7906317339868561E-4"/>
    <n v="6.4264893861824802E-4"/>
    <n v="4.4775527669347586"/>
    <n v="4580.5200000000004"/>
    <x v="2"/>
    <n v="349"/>
    <n v="227"/>
  </r>
  <r>
    <n v="350"/>
    <x v="349"/>
    <n v="5109.25"/>
    <n v="238.97"/>
    <n v="3.7772283674844352E-4"/>
    <n v="1.3411037774017161E-4"/>
    <n v="21.380298782273925"/>
    <n v="955.88"/>
    <x v="2"/>
    <n v="350"/>
    <n v="454"/>
  </r>
  <r>
    <n v="351"/>
    <x v="350"/>
    <n v="5089.87"/>
    <n v="731.51"/>
    <n v="3.7629008858067236E-4"/>
    <n v="4.1052467849819199E-4"/>
    <n v="6.958032015966972"/>
    <n v="2926.04"/>
    <x v="2"/>
    <n v="351"/>
    <n v="314"/>
  </r>
  <r>
    <n v="352"/>
    <x v="351"/>
    <n v="5084.1899999999996"/>
    <n v="248.77"/>
    <n v="3.7587017064502013E-4"/>
    <n v="1.3961015470737956E-4"/>
    <n v="20.437311572938857"/>
    <n v="995.08"/>
    <x v="2"/>
    <n v="352"/>
    <n v="453"/>
  </r>
  <r>
    <n v="353"/>
    <x v="352"/>
    <n v="5080.5"/>
    <n v="610.78"/>
    <n v="3.7559737184527422E-4"/>
    <n v="3.4277079347257822E-4"/>
    <n v="8.3180523265332855"/>
    <n v="2443.12"/>
    <x v="2"/>
    <n v="353"/>
    <n v="354"/>
  </r>
  <r>
    <n v="354"/>
    <x v="353"/>
    <n v="5072.67"/>
    <n v="377.43"/>
    <n v="3.7501850609947198E-4"/>
    <n v="2.1181436946258097E-4"/>
    <n v="13.440028614577537"/>
    <n v="1509.72"/>
    <x v="2"/>
    <n v="354"/>
    <n v="421"/>
  </r>
  <r>
    <n v="355"/>
    <x v="354"/>
    <n v="5067.2299999999996"/>
    <n v="366.02"/>
    <n v="3.7461633117518529E-4"/>
    <n v="2.0541105770790314E-4"/>
    <n v="13.844134200316923"/>
    <n v="1464.08"/>
    <x v="2"/>
    <n v="355"/>
    <n v="425"/>
  </r>
  <r>
    <n v="356"/>
    <x v="355"/>
    <n v="5020.4399999999996"/>
    <n v="355.95"/>
    <n v="3.7115718325103603E-4"/>
    <n v="1.997597562732313E-4"/>
    <n v="14.10434049726085"/>
    <n v="1423.8"/>
    <x v="2"/>
    <n v="356"/>
    <n v="429"/>
  </r>
  <r>
    <n v="357"/>
    <x v="356"/>
    <n v="5012.59"/>
    <n v="3449.55"/>
    <n v="3.7057683892095328E-4"/>
    <n v="1.9358934323706282E-3"/>
    <n v="1.4531141743125915"/>
    <n v="13798.2"/>
    <x v="2"/>
    <n v="357"/>
    <n v="99"/>
  </r>
  <r>
    <n v="358"/>
    <x v="357"/>
    <n v="4995.05"/>
    <n v="598.07000000000005"/>
    <n v="3.6928012050698497E-4"/>
    <n v="3.3563791946714837E-4"/>
    <n v="8.351948768538799"/>
    <n v="2392.2800000000002"/>
    <x v="2"/>
    <n v="358"/>
    <n v="357"/>
  </r>
  <r>
    <n v="359"/>
    <x v="358"/>
    <n v="4954.08"/>
    <n v="415.42"/>
    <n v="3.6625124060845119E-4"/>
    <n v="2.3313442323648196E-4"/>
    <n v="11.925473015261662"/>
    <n v="1661.68"/>
    <x v="2"/>
    <n v="359"/>
    <n v="412"/>
  </r>
  <r>
    <n v="360"/>
    <x v="359"/>
    <n v="4931.55"/>
    <n v="837.41"/>
    <n v="3.6458561541650672E-4"/>
    <n v="4.6995594184791859E-4"/>
    <n v="5.8890507636641551"/>
    <n v="3349.64"/>
    <x v="2"/>
    <n v="360"/>
    <n v="297"/>
  </r>
  <r>
    <n v="361"/>
    <x v="360"/>
    <n v="4921.45"/>
    <n v="132.4"/>
    <n v="3.6383893035487155E-4"/>
    <n v="7.4303109230441989E-5"/>
    <n v="37.171072507552864"/>
    <n v="529.6"/>
    <x v="2"/>
    <n v="361"/>
    <n v="474"/>
  </r>
  <r>
    <n v="362"/>
    <x v="361"/>
    <n v="4886.09"/>
    <n v="429.86"/>
    <n v="3.6122479334700836E-4"/>
    <n v="2.4123817623714346E-4"/>
    <n v="11.366700786302516"/>
    <n v="1719.44"/>
    <x v="2"/>
    <n v="362"/>
    <n v="408"/>
  </r>
  <r>
    <n v="363"/>
    <x v="362"/>
    <n v="4885.75"/>
    <n v="1213.08"/>
    <n v="3.6119965741424043E-4"/>
    <n v="6.8078259626332745E-4"/>
    <n v="4.0275579516602367"/>
    <n v="4852.32"/>
    <x v="2"/>
    <n v="363"/>
    <n v="218"/>
  </r>
  <r>
    <n v="364"/>
    <x v="363"/>
    <n v="4861.2"/>
    <n v="534.22"/>
    <n v="3.5938469520996894E-4"/>
    <n v="2.9980518892059455E-4"/>
    <n v="9.0996218786267828"/>
    <n v="2136.88"/>
    <x v="2"/>
    <n v="364"/>
    <n v="375"/>
  </r>
  <r>
    <n v="365"/>
    <x v="364"/>
    <n v="4856.71"/>
    <n v="1576.96"/>
    <n v="3.5905275303900442E-4"/>
    <n v="8.8499268226614649E-4"/>
    <n v="3.0797927658279218"/>
    <n v="6307.84"/>
    <x v="2"/>
    <n v="365"/>
    <n v="178"/>
  </r>
  <r>
    <n v="366"/>
    <x v="365"/>
    <n v="4830.4399999999996"/>
    <n v="680.07"/>
    <n v="3.5711063258661281E-4"/>
    <n v="3.8165646143766376E-4"/>
    <n v="7.1028570588321776"/>
    <n v="2720.28"/>
    <x v="2"/>
    <n v="366"/>
    <n v="333"/>
  </r>
  <r>
    <n v="367"/>
    <x v="366"/>
    <n v="4819.63"/>
    <n v="337.99"/>
    <n v="3.5631145778302118E-4"/>
    <n v="1.8968057317822573E-4"/>
    <n v="14.259682239119501"/>
    <n v="1351.96"/>
    <x v="2"/>
    <n v="367"/>
    <n v="433"/>
  </r>
  <r>
    <n v="368"/>
    <x v="367"/>
    <n v="4775.03"/>
    <n v="1314.38"/>
    <n v="3.5301421483758286E-4"/>
    <n v="7.3763233164885454E-4"/>
    <n v="3.6329143778815864"/>
    <n v="5257.52"/>
    <x v="2"/>
    <n v="368"/>
    <n v="212"/>
  </r>
  <r>
    <n v="369"/>
    <x v="368"/>
    <n v="4735.67"/>
    <n v="624.37"/>
    <n v="3.5010436097362659E-4"/>
    <n v="3.5039752500159413E-4"/>
    <n v="7.5847173951342954"/>
    <n v="2497.48"/>
    <x v="2"/>
    <n v="369"/>
    <n v="347"/>
  </r>
  <r>
    <n v="370"/>
    <x v="369"/>
    <n v="4726.91"/>
    <n v="2988.86"/>
    <n v="3.4945674105878264E-4"/>
    <n v="1.6773534067560335E-3"/>
    <n v="1.5815093380084713"/>
    <n v="11955.44"/>
    <x v="2"/>
    <n v="370"/>
    <n v="108"/>
  </r>
  <r>
    <n v="371"/>
    <x v="370"/>
    <n v="4721.49"/>
    <n v="1137.17"/>
    <n v="3.4905604471877647E-4"/>
    <n v="6.3818177283671989E-4"/>
    <n v="4.1519649656603672"/>
    <n v="4548.68"/>
    <x v="2"/>
    <n v="371"/>
    <n v="230"/>
  </r>
  <r>
    <n v="372"/>
    <x v="371"/>
    <n v="4658.2"/>
    <n v="756.5"/>
    <n v="3.4437706476324304E-4"/>
    <n v="4.2454910976457225E-4"/>
    <n v="6.1575677461996028"/>
    <n v="3026"/>
    <x v="2"/>
    <n v="372"/>
    <n v="310"/>
  </r>
  <r>
    <n v="373"/>
    <x v="372"/>
    <n v="4600.7299999999996"/>
    <n v="141.61000000000001"/>
    <n v="3.4012835283332515E-4"/>
    <n v="7.947177717615477E-5"/>
    <n v="32.488736671139037"/>
    <n v="566.44000000000005"/>
    <x v="2"/>
    <n v="373"/>
    <n v="472"/>
  </r>
  <r>
    <n v="374"/>
    <x v="373"/>
    <n v="4595.7"/>
    <n v="64.75"/>
    <n v="3.3975648888678807E-4"/>
    <n v="3.6337812104766757E-5"/>
    <n v="70.976061776061769"/>
    <n v="259"/>
    <x v="2"/>
    <n v="374"/>
    <n v="483"/>
  </r>
  <r>
    <n v="375"/>
    <x v="374"/>
    <n v="4558.0600000000004"/>
    <n v="1137.17"/>
    <n v="3.3697379327095187E-4"/>
    <n v="6.3818177283671989E-4"/>
    <n v="4.0082485468311688"/>
    <n v="4548.68"/>
    <x v="2"/>
    <n v="375"/>
    <n v="230"/>
  </r>
  <r>
    <n v="376"/>
    <x v="375"/>
    <n v="4512.29"/>
    <n v="581.94000000000005"/>
    <n v="3.335900531451063E-4"/>
    <n v="3.2658573554050915E-4"/>
    <n v="7.7538749699281704"/>
    <n v="2327.7600000000002"/>
    <x v="2"/>
    <n v="376"/>
    <n v="363"/>
  </r>
  <r>
    <n v="377"/>
    <x v="376"/>
    <n v="4498.09"/>
    <n v="2438.58"/>
    <n v="3.3254025830597571E-4"/>
    <n v="1.368535318029994E-3"/>
    <n v="1.8445529775525102"/>
    <n v="9754.32"/>
    <x v="2"/>
    <n v="377"/>
    <n v="130"/>
  </r>
  <r>
    <n v="378"/>
    <x v="377"/>
    <n v="4493.5200000000004"/>
    <n v="1985.06"/>
    <n v="3.3220240179788937E-4"/>
    <n v="1.1140191088291629E-3"/>
    <n v="2.2636696120016526"/>
    <n v="7940.24"/>
    <x v="2"/>
    <n v="378"/>
    <n v="155"/>
  </r>
  <r>
    <n v="379"/>
    <x v="378"/>
    <n v="4493.2"/>
    <n v="390.16"/>
    <n v="3.3217874444940184E-4"/>
    <n v="2.1895846750263781E-4"/>
    <n v="11.516301004716013"/>
    <n v="1560.64"/>
    <x v="2"/>
    <n v="379"/>
    <n v="419"/>
  </r>
  <r>
    <n v="380"/>
    <x v="379"/>
    <n v="4487.3100000000004"/>
    <n v="1137.17"/>
    <n v="3.3174330137880479E-4"/>
    <n v="6.3818177283671989E-4"/>
    <n v="3.9460326951994866"/>
    <n v="4548.68"/>
    <x v="2"/>
    <n v="380"/>
    <n v="230"/>
  </r>
  <r>
    <n v="381"/>
    <x v="380"/>
    <n v="4456.7700000000004"/>
    <n v="506.06"/>
    <n v="3.294855031825338E-4"/>
    <n v="2.8400174816584192E-4"/>
    <n v="8.8068015650318152"/>
    <n v="2024.24"/>
    <x v="2"/>
    <n v="381"/>
    <n v="383"/>
  </r>
  <r>
    <n v="382"/>
    <x v="381"/>
    <n v="4406.8"/>
    <n v="143.13"/>
    <n v="3.2579126035779047E-4"/>
    <n v="8.032480380780333E-5"/>
    <n v="30.788793404597222"/>
    <n v="572.52"/>
    <x v="2"/>
    <n v="382"/>
    <n v="471"/>
  </r>
  <r>
    <n v="383"/>
    <x v="382"/>
    <n v="4401.66"/>
    <n v="47.02"/>
    <n v="3.2541126419771081E-4"/>
    <n v="2.6387705407971168E-5"/>
    <n v="93.612505316886427"/>
    <n v="188.08"/>
    <x v="2"/>
    <n v="383"/>
    <n v="487"/>
  </r>
  <r>
    <n v="384"/>
    <x v="383"/>
    <n v="4371.24"/>
    <n v="595.04999999999995"/>
    <n v="3.2316233750712261E-4"/>
    <n v="3.3394309023847811E-4"/>
    <n v="7.3460045374338296"/>
    <n v="2380.1999999999998"/>
    <x v="2"/>
    <n v="384"/>
    <n v="359"/>
  </r>
  <r>
    <n v="385"/>
    <x v="384"/>
    <n v="4369.6899999999996"/>
    <n v="1479.91"/>
    <n v="3.2304774722538652E-4"/>
    <n v="8.3052805423884744E-4"/>
    <n v="2.9526727976701284"/>
    <n v="5919.64"/>
    <x v="2"/>
    <n v="385"/>
    <n v="189"/>
  </r>
  <r>
    <n v="386"/>
    <x v="385"/>
    <n v="4358.4799999999996"/>
    <n v="482.52"/>
    <n v="3.2221900073618553E-4"/>
    <n v="2.7079105940991589E-4"/>
    <n v="9.0327447566940222"/>
    <n v="1930.08"/>
    <x v="2"/>
    <n v="386"/>
    <n v="387"/>
  </r>
  <r>
    <n v="387"/>
    <x v="386"/>
    <n v="4356.8999999999996"/>
    <n v="290.88"/>
    <n v="3.2210219257802877E-4"/>
    <n v="1.6324235961443328E-4"/>
    <n v="14.978341584158414"/>
    <n v="1163.52"/>
    <x v="2"/>
    <n v="387"/>
    <n v="440"/>
  </r>
  <r>
    <n v="388"/>
    <x v="387"/>
    <n v="4344.3599999999997"/>
    <n v="1137.17"/>
    <n v="3.2117512023417682E-4"/>
    <n v="6.3818177283671989E-4"/>
    <n v="3.82032589674367"/>
    <n v="4548.68"/>
    <x v="2"/>
    <n v="388"/>
    <n v="230"/>
  </r>
  <r>
    <n v="389"/>
    <x v="388"/>
    <n v="4331.82"/>
    <n v="63.93"/>
    <n v="3.2024804789032493E-4"/>
    <n v="3.5877626685061601E-5"/>
    <n v="67.758798686062875"/>
    <n v="255.72"/>
    <x v="2"/>
    <n v="389"/>
    <n v="484"/>
  </r>
  <r>
    <n v="390"/>
    <x v="389"/>
    <n v="4328.47"/>
    <n v="2365.94"/>
    <n v="3.2000038502334694E-4"/>
    <n v="1.3277696242648936E-3"/>
    <n v="1.8294927174822693"/>
    <n v="9463.76"/>
    <x v="2"/>
    <n v="390"/>
    <n v="132"/>
  </r>
  <r>
    <n v="391"/>
    <x v="390"/>
    <n v="4325.3900000000003"/>
    <n v="433.19"/>
    <n v="3.1977268304415527E-4"/>
    <n v="2.4310697800253146E-4"/>
    <n v="9.9849719522611338"/>
    <n v="1732.76"/>
    <x v="2"/>
    <n v="391"/>
    <n v="405"/>
  </r>
  <r>
    <n v="392"/>
    <x v="391"/>
    <n v="4307.29"/>
    <n v="472.48"/>
    <n v="3.1843456427033389E-4"/>
    <n v="2.6515659402718455E-4"/>
    <n v="9.1163435489332869"/>
    <n v="1889.92"/>
    <x v="2"/>
    <n v="392"/>
    <n v="392"/>
  </r>
  <r>
    <n v="393"/>
    <x v="392"/>
    <n v="4295.0200000000004"/>
    <n v="399.29"/>
    <n v="3.1752745281426824E-4"/>
    <n v="2.2408223930984276E-4"/>
    <n v="10.756643041398483"/>
    <n v="1597.16"/>
    <x v="2"/>
    <n v="393"/>
    <n v="415"/>
  </r>
  <r>
    <n v="394"/>
    <x v="393"/>
    <n v="4293.42"/>
    <n v="1137.17"/>
    <n v="3.1740916607183098E-4"/>
    <n v="6.3818177283671989E-4"/>
    <n v="3.7755304835688595"/>
    <n v="4548.68"/>
    <x v="2"/>
    <n v="394"/>
    <n v="230"/>
  </r>
  <r>
    <n v="395"/>
    <x v="394"/>
    <n v="4291.43"/>
    <n v="183.74"/>
    <n v="3.1726204693592467E-4"/>
    <n v="1.0311520611783544E-4"/>
    <n v="23.355992162838795"/>
    <n v="734.96"/>
    <x v="2"/>
    <n v="395"/>
    <n v="464"/>
  </r>
  <r>
    <n v="396"/>
    <x v="395"/>
    <n v="4279.07"/>
    <n v="185.65"/>
    <n v="3.1634828185059689E-4"/>
    <n v="1.0418710142470964E-4"/>
    <n v="23.049124697010502"/>
    <n v="742.6"/>
    <x v="2"/>
    <n v="396"/>
    <n v="462"/>
  </r>
  <r>
    <n v="397"/>
    <x v="396"/>
    <n v="4278.3100000000004"/>
    <n v="1137.17"/>
    <n v="3.1629209564793925E-4"/>
    <n v="6.3818177283671989E-4"/>
    <n v="3.7622431122875208"/>
    <n v="4548.68"/>
    <x v="2"/>
    <n v="397"/>
    <n v="230"/>
  </r>
  <r>
    <n v="398"/>
    <x v="397"/>
    <n v="4269.78"/>
    <n v="297.43"/>
    <n v="3.1566147945232063E-4"/>
    <n v="1.6691823095476104E-4"/>
    <n v="14.35557946407558"/>
    <n v="1189.72"/>
    <x v="2"/>
    <n v="398"/>
    <n v="439"/>
  </r>
  <r>
    <n v="399"/>
    <x v="398"/>
    <n v="4198.33"/>
    <n v="1137.17"/>
    <n v="3.1037923711035729E-4"/>
    <n v="6.3818177283671989E-4"/>
    <n v="3.6919106202238887"/>
    <n v="4548.68"/>
    <x v="2"/>
    <n v="399"/>
    <n v="230"/>
  </r>
  <r>
    <n v="400"/>
    <x v="399"/>
    <n v="4194.3100000000004"/>
    <n v="535.6"/>
    <n v="3.1008204166998375E-4"/>
    <n v="3.0057964730985446E-4"/>
    <n v="7.8310492905153106"/>
    <n v="2142.4"/>
    <x v="2"/>
    <n v="400"/>
    <n v="374"/>
  </r>
  <r>
    <n v="401"/>
    <x v="400"/>
    <n v="4179.29"/>
    <n v="1356.07"/>
    <n v="3.0897162487535405E-4"/>
    <n v="7.6102883182874214E-4"/>
    <n v="3.0819131755735323"/>
    <n v="5424.28"/>
    <x v="2"/>
    <n v="401"/>
    <n v="204"/>
  </r>
  <r>
    <n v="402"/>
    <x v="401"/>
    <n v="4168.29"/>
    <n v="506.82"/>
    <n v="3.0815840352109794E-4"/>
    <n v="2.8442826148166622E-4"/>
    <n v="8.2243991949804673"/>
    <n v="2027.28"/>
    <x v="2"/>
    <n v="402"/>
    <n v="382"/>
  </r>
  <r>
    <n v="403"/>
    <x v="402"/>
    <n v="4166.87"/>
    <n v="729.22"/>
    <n v="3.080534240371849E-4"/>
    <n v="4.0923952653340562E-4"/>
    <n v="5.7141466224184745"/>
    <n v="2916.88"/>
    <x v="2"/>
    <n v="403"/>
    <n v="315"/>
  </r>
  <r>
    <n v="404"/>
    <x v="403"/>
    <n v="4156.58"/>
    <n v="754.7"/>
    <n v="3.0729269242488536E-4"/>
    <n v="4.2353894664814632E-4"/>
    <n v="5.507592420829468"/>
    <n v="3018.8"/>
    <x v="2"/>
    <n v="404"/>
    <n v="311"/>
  </r>
  <r>
    <n v="405"/>
    <x v="404"/>
    <n v="4149.67"/>
    <n v="612.4"/>
    <n v="3.0678184155598446E-4"/>
    <n v="3.4367994027736156E-4"/>
    <n v="6.7760777269758332"/>
    <n v="2449.6"/>
    <x v="2"/>
    <n v="405"/>
    <n v="352"/>
  </r>
  <r>
    <n v="406"/>
    <x v="405"/>
    <n v="4137.1099999999997"/>
    <n v="4243.83"/>
    <n v="3.0585329062785205E-4"/>
    <n v="2.3816447435455182E-3"/>
    <n v="0.97485290409842051"/>
    <n v="16975.32"/>
    <x v="2"/>
    <n v="406"/>
    <n v="86"/>
  </r>
  <r>
    <n v="407"/>
    <x v="406"/>
    <n v="4103.05"/>
    <n v="2304.16"/>
    <n v="3.0333526159821917E-4"/>
    <n v="1.2930985813022296E-3"/>
    <n v="1.7807140129157699"/>
    <n v="9216.64"/>
    <x v="2"/>
    <n v="407"/>
    <n v="134"/>
  </r>
  <r>
    <n v="408"/>
    <x v="407"/>
    <n v="4093.02"/>
    <n v="80.62"/>
    <n v="3.0259375158156568E-4"/>
    <n v="4.524408358125554E-5"/>
    <n v="50.76928801786157"/>
    <n v="322.48"/>
    <x v="2"/>
    <n v="408"/>
    <n v="478"/>
  </r>
  <r>
    <n v="409"/>
    <x v="408"/>
    <n v="4090.69"/>
    <n v="74.819999999999993"/>
    <n v="3.0242149651289144E-4"/>
    <n v="4.1989113539438587E-5"/>
    <n v="54.673750334135264"/>
    <n v="299.27999999999997"/>
    <x v="2"/>
    <n v="409"/>
    <n v="480"/>
  </r>
  <r>
    <n v="410"/>
    <x v="409"/>
    <n v="4074.37"/>
    <n v="1137.17"/>
    <n v="3.0121497174003149E-4"/>
    <n v="6.3818177283671989E-4"/>
    <n v="3.582903171909213"/>
    <n v="4548.68"/>
    <x v="2"/>
    <n v="410"/>
    <n v="230"/>
  </r>
  <r>
    <n v="411"/>
    <x v="410"/>
    <n v="4067.25"/>
    <n v="4549.26"/>
    <n v="3.0068859573618572E-4"/>
    <n v="2.5530525883510615E-3"/>
    <n v="0.89404650426662791"/>
    <n v="18197.04"/>
    <x v="2"/>
    <n v="411"/>
    <n v="76"/>
  </r>
  <r>
    <n v="412"/>
    <x v="411"/>
    <n v="4066.42"/>
    <n v="793.76"/>
    <n v="3.006272344885464E-4"/>
    <n v="4.4545948627458938E-4"/>
    <n v="5.1229842773634351"/>
    <n v="3175.04"/>
    <x v="2"/>
    <n v="412"/>
    <n v="303"/>
  </r>
  <r>
    <n v="413"/>
    <x v="412"/>
    <n v="4057.34"/>
    <n v="283.12"/>
    <n v="2.9995595722521502E-4"/>
    <n v="1.5888743417917474E-4"/>
    <n v="14.33081378920599"/>
    <n v="1132.48"/>
    <x v="2"/>
    <n v="413"/>
    <n v="441"/>
  </r>
  <r>
    <n v="414"/>
    <x v="413"/>
    <n v="4030.35"/>
    <n v="267.54000000000002"/>
    <n v="2.9796060773872669E-4"/>
    <n v="1.5014391120477682E-4"/>
    <n v="15.064476339986543"/>
    <n v="1070.1600000000001"/>
    <x v="2"/>
    <n v="414"/>
    <n v="448"/>
  </r>
  <r>
    <n v="415"/>
    <x v="414"/>
    <n v="4022.02"/>
    <n v="1332.73"/>
    <n v="2.9734477738591275E-4"/>
    <n v="7.4793038341908571E-4"/>
    <n v="3.0178805909674127"/>
    <n v="5330.92"/>
    <x v="2"/>
    <n v="415"/>
    <n v="209"/>
  </r>
  <r>
    <n v="416"/>
    <x v="415"/>
    <n v="4009.63"/>
    <n v="1405.19"/>
    <n v="2.9642879442416437E-4"/>
    <n v="7.8859506087254367E-4"/>
    <n v="2.8534433065991074"/>
    <n v="5620.76"/>
    <x v="2"/>
    <n v="416"/>
    <n v="196"/>
  </r>
  <r>
    <n v="417"/>
    <x v="416"/>
    <n v="3975.44"/>
    <n v="275.64"/>
    <n v="2.9390115459670838E-4"/>
    <n v="1.5468964522869356E-4"/>
    <n v="14.422580177042519"/>
    <n v="1102.56"/>
    <x v="2"/>
    <n v="417"/>
    <n v="445"/>
  </r>
  <r>
    <n v="418"/>
    <x v="417"/>
    <n v="3974.83"/>
    <n v="636.20000000000005"/>
    <n v="2.938560577761542E-4"/>
    <n v="3.5703654148343803E-4"/>
    <n v="6.2477679974850666"/>
    <n v="2544.8000000000002"/>
    <x v="2"/>
    <n v="418"/>
    <n v="343"/>
  </r>
  <r>
    <n v="419"/>
    <x v="418"/>
    <n v="3973.5"/>
    <n v="1137.17"/>
    <n v="2.9375773192150324E-4"/>
    <n v="6.3818177283671989E-4"/>
    <n v="3.4942005153143327"/>
    <n v="4548.68"/>
    <x v="2"/>
    <n v="419"/>
    <n v="230"/>
  </r>
  <r>
    <n v="420"/>
    <x v="419"/>
    <n v="3927.26"/>
    <n v="912.77"/>
    <n v="2.9033924506506679E-4"/>
    <n v="5.1224810432228495E-4"/>
    <n v="4.3025734851057775"/>
    <n v="3651.08"/>
    <x v="2"/>
    <n v="420"/>
    <n v="284"/>
  </r>
  <r>
    <n v="421"/>
    <x v="420"/>
    <n v="3910.17"/>
    <n v="165.59"/>
    <n v="2.890757947974089E-4"/>
    <n v="9.292939469387378E-5"/>
    <n v="23.613563620991606"/>
    <n v="662.36"/>
    <x v="2"/>
    <n v="421"/>
    <n v="467"/>
  </r>
  <r>
    <n v="422"/>
    <x v="421"/>
    <n v="3901.07"/>
    <n v="624.62"/>
    <n v="2.8840303894979707E-4"/>
    <n v="3.5053782543443109E-4"/>
    <n v="6.2455092696359387"/>
    <n v="2498.48"/>
    <x v="2"/>
    <n v="422"/>
    <n v="346"/>
  </r>
  <r>
    <n v="423"/>
    <x v="422"/>
    <n v="3847.19"/>
    <n v="60.97"/>
    <n v="2.8441973289822274E-4"/>
    <n v="3.4216469560272262E-5"/>
    <n v="63.099721174348041"/>
    <n v="243.88"/>
    <x v="2"/>
    <n v="423"/>
    <n v="485"/>
  </r>
  <r>
    <n v="424"/>
    <x v="423"/>
    <n v="3846.15"/>
    <n v="423.91"/>
    <n v="2.8434284651563855E-4"/>
    <n v="2.3789902593562436E-4"/>
    <n v="9.0730343705031729"/>
    <n v="1695.64"/>
    <x v="2"/>
    <n v="424"/>
    <n v="410"/>
  </r>
  <r>
    <n v="425"/>
    <x v="424"/>
    <n v="3835.73"/>
    <n v="1137.17"/>
    <n v="2.8357250410551596E-4"/>
    <n v="6.3818177283671989E-4"/>
    <n v="3.3730488845115505"/>
    <n v="4548.68"/>
    <x v="2"/>
    <n v="425"/>
    <n v="230"/>
  </r>
  <r>
    <n v="426"/>
    <x v="425"/>
    <n v="3826.83"/>
    <n v="580.58000000000004"/>
    <n v="2.8291453410070875E-4"/>
    <n v="3.2582250118587625E-4"/>
    <n v="6.5913913672534354"/>
    <n v="2322.3200000000002"/>
    <x v="2"/>
    <n v="426"/>
    <n v="365"/>
  </r>
  <r>
    <n v="427"/>
    <x v="426"/>
    <n v="3824.69"/>
    <n v="489.34"/>
    <n v="2.8275632558269893E-4"/>
    <n v="2.7461845521770757E-4"/>
    <n v="7.8160174929496877"/>
    <n v="1957.36"/>
    <x v="2"/>
    <n v="427"/>
    <n v="386"/>
  </r>
  <r>
    <n v="428"/>
    <x v="427"/>
    <n v="3809"/>
    <n v="82.87"/>
    <n v="2.8159637621467368E-4"/>
    <n v="4.6506787476787973E-5"/>
    <n v="45.963557379027392"/>
    <n v="331.48"/>
    <x v="2"/>
    <n v="428"/>
    <n v="477"/>
  </r>
  <r>
    <n v="429"/>
    <x v="428"/>
    <n v="3804.58"/>
    <n v="430.8"/>
    <n v="2.8126960908869079E-4"/>
    <n v="2.4176570586461035E-4"/>
    <n v="8.831429897864437"/>
    <n v="1723.2"/>
    <x v="2"/>
    <n v="429"/>
    <n v="407"/>
  </r>
  <r>
    <n v="430"/>
    <x v="429"/>
    <n v="3789.45"/>
    <n v="626.79999999999995"/>
    <n v="2.8015106008051854E-4"/>
    <n v="3.5176124520876911E-4"/>
    <n v="6.0457083599234203"/>
    <n v="2507.1999999999998"/>
    <x v="2"/>
    <n v="430"/>
    <n v="345"/>
  </r>
  <r>
    <n v="431"/>
    <x v="430"/>
    <n v="3777.26"/>
    <n v="366.29"/>
    <n v="2.7924986296157478E-4"/>
    <n v="2.0556258217536703E-4"/>
    <n v="10.312211635589287"/>
    <n v="1465.16"/>
    <x v="2"/>
    <n v="431"/>
    <n v="424"/>
  </r>
  <r>
    <n v="432"/>
    <x v="431"/>
    <n v="3775.5"/>
    <n v="1682.97"/>
    <n v="2.7911974754489381E-4"/>
    <n v="9.4448567780632139E-4"/>
    <n v="2.243355496532915"/>
    <n v="6731.88"/>
    <x v="2"/>
    <n v="432"/>
    <n v="170"/>
  </r>
  <r>
    <n v="433"/>
    <x v="432"/>
    <n v="3769.26"/>
    <n v="221.45"/>
    <n v="2.7865842924938852E-4"/>
    <n v="1.2427812340695904E-4"/>
    <n v="17.020817340257395"/>
    <n v="885.8"/>
    <x v="2"/>
    <n v="433"/>
    <n v="458"/>
  </r>
  <r>
    <n v="434"/>
    <x v="433"/>
    <n v="3765.74"/>
    <n v="1332.24"/>
    <n v="2.7839819841602657E-4"/>
    <n v="7.4765539457072533E-4"/>
    <n v="2.8266228307211914"/>
    <n v="5328.96"/>
    <x v="2"/>
    <n v="434"/>
    <n v="210"/>
  </r>
  <r>
    <n v="435"/>
    <x v="434"/>
    <n v="3764.1"/>
    <n v="185.53"/>
    <n v="2.7827695450502839E-4"/>
    <n v="1.041197572169479E-4"/>
    <n v="20.288363067967445"/>
    <n v="742.12"/>
    <x v="2"/>
    <n v="435"/>
    <n v="463"/>
  </r>
  <r>
    <n v="436"/>
    <x v="435"/>
    <n v="3761.86"/>
    <n v="578.17999999999995"/>
    <n v="2.7811135306561623E-4"/>
    <n v="3.2447561703064155E-4"/>
    <n v="6.5063820955411815"/>
    <n v="2312.7199999999998"/>
    <x v="2"/>
    <n v="436"/>
    <n v="366"/>
  </r>
  <r>
    <n v="437"/>
    <x v="436"/>
    <n v="3760.61"/>
    <n v="695.85"/>
    <n v="2.7801894154808716E-4"/>
    <n v="3.9051222475833128E-4"/>
    <n v="5.404340015808005"/>
    <n v="2783.4"/>
    <x v="2"/>
    <n v="437"/>
    <n v="329"/>
  </r>
  <r>
    <n v="438"/>
    <x v="437"/>
    <n v="3754.67"/>
    <n v="1137.17"/>
    <n v="2.7757980201678888E-4"/>
    <n v="6.3818177283671989E-4"/>
    <n v="3.301766666373541"/>
    <n v="4548.68"/>
    <x v="2"/>
    <n v="438"/>
    <n v="230"/>
  </r>
  <r>
    <n v="439"/>
    <x v="438"/>
    <n v="3748.73"/>
    <n v="273.99"/>
    <n v="2.7714066248549056E-4"/>
    <n v="1.5376366237196978E-4"/>
    <n v="13.681995693273477"/>
    <n v="1095.96"/>
    <x v="2"/>
    <n v="439"/>
    <n v="446"/>
  </r>
  <r>
    <n v="440"/>
    <x v="439"/>
    <n v="3734.06"/>
    <n v="258.64999999999998"/>
    <n v="2.7605612091576904E-4"/>
    <n v="1.4515482781309529E-4"/>
    <n v="14.436729170693988"/>
    <n v="1034.5999999999999"/>
    <x v="2"/>
    <n v="440"/>
    <n v="450"/>
  </r>
  <r>
    <n v="441"/>
    <x v="440"/>
    <n v="3722.6"/>
    <n v="1137.17"/>
    <n v="2.7520889212306226E-4"/>
    <n v="6.3818177283671989E-4"/>
    <n v="3.2735650782204946"/>
    <n v="4548.68"/>
    <x v="2"/>
    <n v="441"/>
    <n v="230"/>
  </r>
  <r>
    <n v="442"/>
    <x v="441"/>
    <n v="3716.46"/>
    <n v="4387.8500000000004"/>
    <n v="2.7475496674895936E-4"/>
    <n v="2.4624690168942214E-3"/>
    <n v="0.84698884419476506"/>
    <n v="17551.400000000001"/>
    <x v="2"/>
    <n v="442"/>
    <n v="77"/>
  </r>
  <r>
    <n v="443"/>
    <x v="442"/>
    <n v="3711.8"/>
    <n v="593.74"/>
    <n v="2.7441045661161088E-4"/>
    <n v="3.3320791597041261E-4"/>
    <n v="6.251557920975511"/>
    <n v="2374.96"/>
    <x v="2"/>
    <n v="443"/>
    <n v="360"/>
  </r>
  <r>
    <n v="444"/>
    <x v="443"/>
    <n v="3677.34"/>
    <n v="918.06"/>
    <n v="2.7186285589636864E-4"/>
    <n v="5.1521686148111451E-4"/>
    <n v="4.005555192471081"/>
    <n v="3672.24"/>
    <x v="2"/>
    <n v="444"/>
    <n v="283"/>
  </r>
  <r>
    <n v="445"/>
    <x v="444"/>
    <n v="3674.6"/>
    <n v="4262.08"/>
    <n v="2.7166028984994484E-4"/>
    <n v="2.3918866751426147E-3"/>
    <n v="0.86216119828815974"/>
    <n v="17048.32"/>
    <x v="2"/>
    <n v="445"/>
    <n v="83"/>
  </r>
  <r>
    <n v="446"/>
    <x v="445"/>
    <n v="3619.04"/>
    <n v="102.14"/>
    <n v="2.6755278271881137E-4"/>
    <n v="5.7321144839859096E-5"/>
    <n v="35.432151948306249"/>
    <n v="408.56"/>
    <x v="2"/>
    <n v="446"/>
    <n v="476"/>
  </r>
  <r>
    <n v="447"/>
    <x v="446"/>
    <n v="3597.6"/>
    <n v="1137.17"/>
    <n v="2.6596774037015227E-4"/>
    <n v="6.3818177283671989E-4"/>
    <n v="3.1636430788712326"/>
    <n v="4548.68"/>
    <x v="2"/>
    <n v="447"/>
    <n v="230"/>
  </r>
  <r>
    <n v="448"/>
    <x v="447"/>
    <n v="3582"/>
    <n v="879.56"/>
    <n v="2.648144446313891E-4"/>
    <n v="4.9361059482422624E-4"/>
    <n v="4.0724907908499706"/>
    <n v="3518.24"/>
    <x v="2"/>
    <n v="448"/>
    <n v="288"/>
  </r>
  <r>
    <n v="449"/>
    <x v="448"/>
    <n v="3577.98"/>
    <n v="2123.2399999999998"/>
    <n v="2.6451724919101551E-4"/>
    <n v="1.1915659640667948E-3"/>
    <n v="1.6851509956481605"/>
    <n v="8492.9599999999991"/>
    <x v="2"/>
    <n v="449"/>
    <n v="145"/>
  </r>
  <r>
    <n v="450"/>
    <x v="449"/>
    <n v="3531.9"/>
    <n v="371.14"/>
    <n v="2.6111059100882277E-4"/>
    <n v="2.0828441057240362E-4"/>
    <n v="9.5163550142803253"/>
    <n v="1484.56"/>
    <x v="2"/>
    <n v="450"/>
    <n v="423"/>
  </r>
  <r>
    <n v="451"/>
    <x v="450"/>
    <n v="3531.77"/>
    <n v="491.23"/>
    <n v="2.6110098021099972E-4"/>
    <n v="2.7567912648995482E-4"/>
    <n v="7.1896463978177225"/>
    <n v="1964.92"/>
    <x v="2"/>
    <n v="451"/>
    <n v="385"/>
  </r>
  <r>
    <n v="452"/>
    <x v="451"/>
    <n v="3529.87"/>
    <n v="1137.17"/>
    <n v="2.6096051470435549E-4"/>
    <n v="6.3818177283671989E-4"/>
    <n v="3.1040829427438288"/>
    <n v="4548.68"/>
    <x v="2"/>
    <n v="452"/>
    <n v="230"/>
  </r>
  <r>
    <n v="453"/>
    <x v="452"/>
    <n v="3528.07"/>
    <n v="325.45999999999998"/>
    <n v="2.6082744211911361E-4"/>
    <n v="1.8264871548443842E-4"/>
    <n v="10.840256867203344"/>
    <n v="1301.8399999999999"/>
    <x v="2"/>
    <n v="453"/>
    <n v="435"/>
  </r>
  <r>
    <n v="454"/>
    <x v="453"/>
    <n v="3526.8"/>
    <n v="677.8"/>
    <n v="2.6073355201730407E-4"/>
    <n v="3.8038253350750436E-4"/>
    <n v="5.2033048096783716"/>
    <n v="2711.2"/>
    <x v="2"/>
    <n v="454"/>
    <n v="334"/>
  </r>
  <r>
    <n v="455"/>
    <x v="454"/>
    <n v="3511.08"/>
    <n v="595.61"/>
    <n v="2.5957138477285805E-4"/>
    <n v="3.342573632080329E-4"/>
    <n v="5.8949312469569008"/>
    <n v="2382.44"/>
    <x v="2"/>
    <n v="455"/>
    <n v="358"/>
  </r>
  <r>
    <n v="456"/>
    <x v="455"/>
    <n v="3510.93"/>
    <n v="69.77"/>
    <n v="2.595602953907546E-4"/>
    <n v="3.9155044796132455E-5"/>
    <n v="50.321484878887773"/>
    <n v="279.08"/>
    <x v="2"/>
    <n v="456"/>
    <n v="482"/>
  </r>
  <r>
    <n v="457"/>
    <x v="456"/>
    <n v="3482.71"/>
    <n v="714.42"/>
    <n v="2.5747401297101765E-4"/>
    <n v="4.0093374090945891E-4"/>
    <n v="4.8748775230256713"/>
    <n v="2857.68"/>
    <x v="2"/>
    <n v="457"/>
    <n v="322"/>
  </r>
  <r>
    <n v="458"/>
    <x v="457"/>
    <n v="3470.6"/>
    <n v="403"/>
    <n v="2.5657873018919571E-4"/>
    <n v="2.2616429773314291E-4"/>
    <n v="8.6119106699751864"/>
    <n v="1612"/>
    <x v="2"/>
    <n v="458"/>
    <n v="414"/>
  </r>
  <r>
    <n v="459"/>
    <x v="458"/>
    <n v="3460.91"/>
    <n v="277.95999999999998"/>
    <n v="2.558623561053101E-4"/>
    <n v="1.5599163324542034E-4"/>
    <n v="12.451108073104043"/>
    <n v="1111.8399999999999"/>
    <x v="2"/>
    <n v="459"/>
    <n v="443"/>
  </r>
  <r>
    <n v="460"/>
    <x v="459"/>
    <n v="3452.57"/>
    <n v="1137.17"/>
    <n v="2.5524578646035596E-4"/>
    <n v="6.3818177283671989E-4"/>
    <n v="3.0361071783462457"/>
    <n v="4548.68"/>
    <x v="2"/>
    <n v="460"/>
    <n v="230"/>
  </r>
  <r>
    <n v="461"/>
    <x v="460"/>
    <n v="3380.99"/>
    <n v="148.41999999999999"/>
    <n v="2.4995393332056956E-4"/>
    <n v="8.3293560966632917E-5"/>
    <n v="22.779881417598705"/>
    <n v="593.67999999999995"/>
    <x v="2"/>
    <n v="461"/>
    <n v="470"/>
  </r>
  <r>
    <n v="462"/>
    <x v="461"/>
    <n v="3377.57"/>
    <n v="725.02"/>
    <n v="2.4970109540860995E-4"/>
    <n v="4.0688247926174505E-4"/>
    <n v="4.658588728586798"/>
    <n v="2900.08"/>
    <x v="2"/>
    <n v="462"/>
    <n v="318"/>
  </r>
  <r>
    <n v="463"/>
    <x v="462"/>
    <n v="3376.2"/>
    <n v="112.05"/>
    <n v="2.4959981238539808E-4"/>
    <n v="6.2882653997515294E-5"/>
    <n v="30.13119143239625"/>
    <n v="448.2"/>
    <x v="2"/>
    <n v="463"/>
    <n v="475"/>
  </r>
  <r>
    <n v="464"/>
    <x v="463"/>
    <n v="3374.38"/>
    <n v="77.84"/>
    <n v="2.4946526121587568E-4"/>
    <n v="4.3683942768108794E-5"/>
    <n v="43.350205549845839"/>
    <n v="311.36"/>
    <x v="2"/>
    <n v="464"/>
    <n v="479"/>
  </r>
  <r>
    <n v="465"/>
    <x v="464"/>
    <n v="3336.05"/>
    <n v="725.97"/>
    <n v="2.4663155444236336E-4"/>
    <n v="4.0741562090652547E-4"/>
    <n v="4.595300081270576"/>
    <n v="2903.88"/>
    <x v="2"/>
    <n v="465"/>
    <n v="317"/>
  </r>
  <r>
    <n v="466"/>
    <x v="465"/>
    <n v="3331.08"/>
    <n v="277.48"/>
    <n v="2.4626412624866766E-4"/>
    <n v="1.5572225641437344E-4"/>
    <n v="12.004757099610782"/>
    <n v="1109.92"/>
    <x v="2"/>
    <n v="466"/>
    <n v="444"/>
  </r>
  <r>
    <n v="467"/>
    <x v="466"/>
    <n v="3329.58"/>
    <n v="766.75"/>
    <n v="2.4615323242763274E-4"/>
    <n v="4.3030142751088668E-4"/>
    <n v="4.3424584284316925"/>
    <n v="3067"/>
    <x v="2"/>
    <n v="467"/>
    <n v="308"/>
  </r>
  <r>
    <n v="468"/>
    <x v="467"/>
    <n v="3316.31"/>
    <n v="47.24"/>
    <n v="2.4517219175754381E-4"/>
    <n v="2.6511169788867672E-5"/>
    <n v="70.201312447078749"/>
    <n v="188.96"/>
    <x v="2"/>
    <n v="468"/>
    <n v="486"/>
  </r>
  <r>
    <n v="469"/>
    <x v="468"/>
    <n v="3274.9"/>
    <n v="440.09"/>
    <n v="2.4211078300483981E-4"/>
    <n v="2.469792699488309E-4"/>
    <n v="7.4414324342748079"/>
    <n v="1760.36"/>
    <x v="2"/>
    <n v="469"/>
    <n v="403"/>
  </r>
  <r>
    <n v="470"/>
    <x v="469"/>
    <n v="3209.89"/>
    <n v="229.87"/>
    <n v="2.3730464480118635E-4"/>
    <n v="1.290034419849071E-4"/>
    <n v="13.963936137817026"/>
    <n v="919.48"/>
    <x v="2"/>
    <n v="470"/>
    <n v="456"/>
  </r>
  <r>
    <n v="471"/>
    <x v="470"/>
    <n v="3192.67"/>
    <n v="472.98"/>
    <n v="2.3603158373570549E-4"/>
    <n v="2.654371948928584E-4"/>
    <n v="6.750116283986638"/>
    <n v="1891.92"/>
    <x v="2"/>
    <n v="471"/>
    <n v="391"/>
  </r>
  <r>
    <n v="472"/>
    <x v="471"/>
    <n v="3189.1"/>
    <n v="138.65"/>
    <n v="2.3576765644164237E-4"/>
    <n v="7.7810620051365424E-5"/>
    <n v="23.001081860800575"/>
    <n v="554.6"/>
    <x v="2"/>
    <n v="472"/>
    <n v="473"/>
  </r>
  <r>
    <n v="473"/>
    <x v="472"/>
    <n v="3188.62"/>
    <n v="221.51"/>
    <n v="2.3573217041891119E-4"/>
    <n v="1.243117955108399E-4"/>
    <n v="14.394925736987043"/>
    <n v="886.04"/>
    <x v="2"/>
    <n v="473"/>
    <n v="457"/>
  </r>
  <r>
    <n v="474"/>
    <x v="473"/>
    <n v="3187.51"/>
    <n v="835.06"/>
    <n v="2.3565010899134536E-4"/>
    <n v="4.6863711777925135E-4"/>
    <n v="3.817102962661366"/>
    <n v="3340.24"/>
    <x v="2"/>
    <n v="474"/>
    <n v="299"/>
  </r>
  <r>
    <n v="475"/>
    <x v="474"/>
    <n v="3185.45"/>
    <n v="581.74"/>
    <n v="2.354978148104574E-4"/>
    <n v="3.2647349519423959E-4"/>
    <n v="5.4757279884484475"/>
    <n v="2326.96"/>
    <x v="2"/>
    <n v="475"/>
    <n v="364"/>
  </r>
  <r>
    <n v="476"/>
    <x v="475"/>
    <n v="3164.73"/>
    <n v="563.66"/>
    <n v="2.3396600149589504E-4"/>
    <n v="3.1632696789147229E-4"/>
    <n v="5.6146080970797998"/>
    <n v="2254.64"/>
    <x v="2"/>
    <n v="476"/>
    <n v="368"/>
  </r>
  <r>
    <n v="477"/>
    <x v="476"/>
    <n v="3148.36"/>
    <n v="174.41"/>
    <n v="2.3275578026233395E-4"/>
    <n v="9.7879193964360933E-5"/>
    <n v="18.051487873401754"/>
    <n v="697.64"/>
    <x v="2"/>
    <n v="477"/>
    <n v="466"/>
  </r>
  <r>
    <n v="478"/>
    <x v="477"/>
    <n v="3139.94"/>
    <n v="887.24"/>
    <n v="2.3213329628025793E-4"/>
    <n v="4.9792062412097691E-4"/>
    <n v="3.5389973400658223"/>
    <n v="3548.96"/>
    <x v="2"/>
    <n v="478"/>
    <n v="285"/>
  </r>
  <r>
    <n v="479"/>
    <x v="478"/>
    <n v="3125.83"/>
    <n v="70.64"/>
    <n v="2.3109015507038943E-4"/>
    <n v="3.9643290302404999E-5"/>
    <n v="44.250141562853905"/>
    <n v="282.56"/>
    <x v="2"/>
    <n v="479"/>
    <n v="481"/>
  </r>
  <r>
    <n v="480"/>
    <x v="479"/>
    <n v="3115.98"/>
    <n v="393.49"/>
    <n v="2.3036195231226014E-4"/>
    <n v="2.2082726926802581E-4"/>
    <n v="7.9188289410150192"/>
    <n v="1573.96"/>
    <x v="2"/>
    <n v="480"/>
    <n v="417"/>
  </r>
  <r>
    <n v="481"/>
    <x v="480"/>
    <n v="3079.06"/>
    <n v="1644.92"/>
    <n v="2.2763248573052063E-4"/>
    <n v="9.2313195192853957E-4"/>
    <n v="1.8718600296670962"/>
    <n v="6579.68"/>
    <x v="2"/>
    <n v="481"/>
    <n v="173"/>
  </r>
  <r>
    <n v="482"/>
    <x v="481"/>
    <n v="3041.93"/>
    <n v="460.89"/>
    <n v="2.2488749401383624E-4"/>
    <n v="2.5865226596086412E-4"/>
    <n v="6.6001215040465189"/>
    <n v="1843.56"/>
    <x v="2"/>
    <n v="482"/>
    <n v="395"/>
  </r>
  <r>
    <n v="483"/>
    <x v="482"/>
    <n v="3031.5"/>
    <n v="609.61"/>
    <n v="2.2411641231157343E-4"/>
    <n v="3.4211418744690134E-4"/>
    <n v="4.9728514952182543"/>
    <n v="2438.44"/>
    <x v="2"/>
    <n v="483"/>
    <n v="355"/>
  </r>
  <r>
    <n v="484"/>
    <x v="483"/>
    <n v="3029.57"/>
    <n v="790.17"/>
    <n v="2.2397372892850851E-4"/>
    <n v="4.4344477205905089E-4"/>
    <n v="3.8340736803472675"/>
    <n v="3160.68"/>
    <x v="2"/>
    <n v="484"/>
    <n v="305"/>
  </r>
  <r>
    <n v="485"/>
    <x v="484"/>
    <n v="3026.26"/>
    <n v="249.27"/>
    <n v="2.2372902323009147E-4"/>
    <n v="1.3989075557305344E-4"/>
    <n v="12.14049023147591"/>
    <n v="997.08"/>
    <x v="2"/>
    <n v="485"/>
    <n v="452"/>
  </r>
  <r>
    <n v="486"/>
    <x v="485"/>
    <n v="3024.32"/>
    <n v="511.53"/>
    <n v="2.2358560055488631E-4"/>
    <n v="2.8707152163631413E-4"/>
    <n v="5.9123023087599949"/>
    <n v="2046.12"/>
    <x v="2"/>
    <n v="486"/>
    <n v="380"/>
  </r>
  <r>
    <n v="487"/>
    <x v="486"/>
    <n v="3017.07"/>
    <n v="2840.75"/>
    <n v="2.2304961375321753E-4"/>
    <n v="1.5942338183261185E-3"/>
    <n v="1.0620681158144856"/>
    <n v="11363"/>
    <x v="2"/>
    <n v="487"/>
    <n v="111"/>
  </r>
  <r>
    <n v="488"/>
    <x v="487"/>
    <n v="3017.07"/>
    <n v="1137.17"/>
    <n v="2.2304961375321753E-4"/>
    <n v="6.3818177283671989E-4"/>
    <n v="2.6531389326134174"/>
    <n v="4548.68"/>
    <x v="2"/>
    <n v="487"/>
    <n v="2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04CD3D-A29C-488C-A328-BA64551E98AC}"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Company Name">
  <location ref="BA5:BB8" firstHeaderRow="1" firstDataRow="1" firstDataCol="1"/>
  <pivotFields count="11">
    <pivotField showAll="0"/>
    <pivotField showAll="0"/>
    <pivotField showAll="0"/>
    <pivotField showAll="0"/>
    <pivotField showAll="0"/>
    <pivotField showAll="0"/>
    <pivotField showAll="0"/>
    <pivotField dataField="1" showAll="0"/>
    <pivotField axis="axisRow" showAll="0" sortType="descending">
      <items count="4">
        <item x="2"/>
        <item x="1"/>
        <item x="0"/>
        <item t="default"/>
      </items>
    </pivotField>
    <pivotField showAll="0"/>
    <pivotField showAll="0"/>
  </pivotFields>
  <rowFields count="1">
    <field x="8"/>
  </rowFields>
  <rowItems count="3">
    <i>
      <x/>
    </i>
    <i>
      <x v="1"/>
    </i>
    <i>
      <x v="2"/>
    </i>
  </rowItems>
  <colItems count="1">
    <i/>
  </colItems>
  <dataFields count="1">
    <dataField name="Sum of Annual Sales Estimate" fld="7"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425DAB-F47E-412D-857E-FDF6A2DD395C}"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ompany Name">
  <location ref="AN9:AO497" firstHeaderRow="1" firstDataRow="1" firstDataCol="1"/>
  <pivotFields count="11">
    <pivotField showAll="0"/>
    <pivotField axis="axisRow" showAll="0">
      <items count="493">
        <item x="124"/>
        <item x="90"/>
        <item x="206"/>
        <item x="94"/>
        <item x="128"/>
        <item x="33"/>
        <item x="202"/>
        <item x="129"/>
        <item x="78"/>
        <item x="211"/>
        <item x="118"/>
        <item x="300"/>
        <item x="257"/>
        <item x="183"/>
        <item x="212"/>
        <item x="264"/>
        <item x="227"/>
        <item x="111"/>
        <item x="405"/>
        <item x="384"/>
        <item x="181"/>
        <item x="451"/>
        <item x="62"/>
        <item x="410"/>
        <item x="367"/>
        <item x="156"/>
        <item x="240"/>
        <item x="267"/>
        <item x="73"/>
        <item x="402"/>
        <item x="25"/>
        <item x="251"/>
        <item x="276"/>
        <item x="160"/>
        <item x="87"/>
        <item x="233"/>
        <item x="36"/>
        <item x="16"/>
        <item x="30"/>
        <item x="287"/>
        <item x="348"/>
        <item x="29"/>
        <item x="34"/>
        <item x="95"/>
        <item x="130"/>
        <item x="88"/>
        <item x="167"/>
        <item x="254"/>
        <item x="252"/>
        <item x="189"/>
        <item x="350"/>
        <item x="121"/>
        <item x="74"/>
        <item x="84"/>
        <item x="86"/>
        <item m="1" x="489"/>
        <item x="15"/>
        <item x="49"/>
        <item x="85"/>
        <item x="288"/>
        <item x="237"/>
        <item x="291"/>
        <item x="224"/>
        <item x="324"/>
        <item x="387"/>
        <item x="51"/>
        <item x="423"/>
        <item x="56"/>
        <item x="69"/>
        <item x="60"/>
        <item x="298"/>
        <item x="138"/>
        <item x="301"/>
        <item x="372"/>
        <item x="297"/>
        <item x="408"/>
        <item x="137"/>
        <item x="438"/>
        <item x="309"/>
        <item x="192"/>
        <item x="467"/>
        <item x="290"/>
        <item x="187"/>
        <item x="386"/>
        <item x="194"/>
        <item x="344"/>
        <item x="306"/>
        <item x="334"/>
        <item x="131"/>
        <item x="64"/>
        <item x="214"/>
        <item x="12"/>
        <item x="286"/>
        <item x="304"/>
        <item x="99"/>
        <item x="92"/>
        <item x="441"/>
        <item x="400"/>
        <item x="179"/>
        <item x="174"/>
        <item x="120"/>
        <item x="294"/>
        <item x="317"/>
        <item x="50"/>
        <item x="115"/>
        <item x="352"/>
        <item x="255"/>
        <item x="480"/>
        <item x="449"/>
        <item x="245"/>
        <item x="154"/>
        <item x="472"/>
        <item x="199"/>
        <item x="278"/>
        <item x="335"/>
        <item x="363"/>
        <item x="109"/>
        <item x="453"/>
        <item x="71"/>
        <item x="280"/>
        <item x="79"/>
        <item x="340"/>
        <item x="126"/>
        <item x="41"/>
        <item x="327"/>
        <item x="358"/>
        <item x="119"/>
        <item x="147"/>
        <item x="232"/>
        <item x="460"/>
        <item x="361"/>
        <item x="239"/>
        <item x="235"/>
        <item x="383"/>
        <item x="439"/>
        <item x="149"/>
        <item x="351"/>
        <item x="145"/>
        <item x="223"/>
        <item x="277"/>
        <item x="477"/>
        <item x="388"/>
        <item x="437"/>
        <item x="272"/>
        <item x="218"/>
        <item x="289"/>
        <item x="113"/>
        <item x="35"/>
        <item x="329"/>
        <item x="424"/>
        <item x="332"/>
        <item x="325"/>
        <item x="226"/>
        <item x="48"/>
        <item x="127"/>
        <item x="107"/>
        <item x="134"/>
        <item x="172"/>
        <item x="229"/>
        <item x="375"/>
        <item x="222"/>
        <item x="43"/>
        <item x="142"/>
        <item x="159"/>
        <item x="190"/>
        <item x="39"/>
        <item x="392"/>
        <item x="326"/>
        <item x="139"/>
        <item x="221"/>
        <item x="331"/>
        <item x="262"/>
        <item x="209"/>
        <item x="380"/>
        <item x="285"/>
        <item x="296"/>
        <item x="343"/>
        <item x="355"/>
        <item x="471"/>
        <item x="207"/>
        <item x="91"/>
        <item x="21"/>
        <item x="4"/>
        <item x="2"/>
        <item x="32"/>
        <item x="230"/>
        <item x="450"/>
        <item x="474"/>
        <item x="45"/>
        <item x="242"/>
        <item x="456"/>
        <item x="303"/>
        <item x="454"/>
        <item x="58"/>
        <item x="459"/>
        <item x="295"/>
        <item m="1" x="490"/>
        <item x="5"/>
        <item x="19"/>
        <item x="418"/>
        <item x="175"/>
        <item x="163"/>
        <item x="10"/>
        <item x="75"/>
        <item x="55"/>
        <item x="427"/>
        <item x="152"/>
        <item x="265"/>
        <item x="150"/>
        <item x="339"/>
        <item x="429"/>
        <item x="116"/>
        <item x="362"/>
        <item x="61"/>
        <item x="238"/>
        <item x="186"/>
        <item x="165"/>
        <item x="373"/>
        <item x="161"/>
        <item m="1" x="488"/>
        <item x="328"/>
        <item x="132"/>
        <item x="28"/>
        <item x="256"/>
        <item x="171"/>
        <item x="7"/>
        <item x="63"/>
        <item x="273"/>
        <item x="275"/>
        <item x="337"/>
        <item x="3"/>
        <item x="470"/>
        <item x="445"/>
        <item x="269"/>
        <item x="284"/>
        <item x="357"/>
        <item x="318"/>
        <item x="409"/>
        <item x="446"/>
        <item x="431"/>
        <item x="259"/>
        <item x="396"/>
        <item x="369"/>
        <item x="376"/>
        <item x="125"/>
        <item x="359"/>
        <item x="448"/>
        <item x="201"/>
        <item x="313"/>
        <item x="191"/>
        <item x="38"/>
        <item x="188"/>
        <item x="173"/>
        <item x="312"/>
        <item x="346"/>
        <item x="250"/>
        <item x="292"/>
        <item x="110"/>
        <item x="433"/>
        <item x="270"/>
        <item x="478"/>
        <item x="140"/>
        <item x="342"/>
        <item x="390"/>
        <item x="11"/>
        <item x="419"/>
        <item x="184"/>
        <item x="435"/>
        <item x="117"/>
        <item x="487"/>
        <item x="100"/>
        <item x="196"/>
        <item x="455"/>
        <item x="302"/>
        <item x="483"/>
        <item x="13"/>
        <item x="330"/>
        <item x="112"/>
        <item x="398"/>
        <item x="76"/>
        <item x="397"/>
        <item x="425"/>
        <item x="243"/>
        <item x="475"/>
        <item x="31"/>
        <item x="108"/>
        <item x="258"/>
        <item x="413"/>
        <item x="473"/>
        <item x="133"/>
        <item x="381"/>
        <item x="72"/>
        <item x="6"/>
        <item x="462"/>
        <item x="185"/>
        <item x="417"/>
        <item x="248"/>
        <item x="216"/>
        <item x="338"/>
        <item x="323"/>
        <item x="394"/>
        <item x="46"/>
        <item x="162"/>
        <item x="155"/>
        <item x="97"/>
        <item x="422"/>
        <item x="169"/>
        <item x="311"/>
        <item x="176"/>
        <item x="193"/>
        <item x="486"/>
        <item x="432"/>
        <item x="476"/>
        <item x="151"/>
        <item x="282"/>
        <item x="407"/>
        <item x="42"/>
        <item x="354"/>
        <item x="53"/>
        <item x="102"/>
        <item x="371"/>
        <item x="170"/>
        <item x="70"/>
        <item x="484"/>
        <item x="17"/>
        <item x="164"/>
        <item x="281"/>
        <item x="105"/>
        <item x="401"/>
        <item x="8"/>
        <item x="83"/>
        <item x="485"/>
        <item x="444"/>
        <item x="114"/>
        <item x="177"/>
        <item x="319"/>
        <item x="77"/>
        <item x="234"/>
        <item x="404"/>
        <item x="253"/>
        <item x="213"/>
        <item x="67"/>
        <item x="65"/>
        <item x="135"/>
        <item x="391"/>
        <item x="365"/>
        <item x="103"/>
        <item x="26"/>
        <item x="464"/>
        <item x="217"/>
        <item x="482"/>
        <item x="314"/>
        <item x="96"/>
        <item x="101"/>
        <item x="468"/>
        <item x="305"/>
        <item x="178"/>
        <item x="385"/>
        <item x="197"/>
        <item x="122"/>
        <item x="378"/>
        <item x="442"/>
        <item x="377"/>
        <item x="399"/>
        <item x="322"/>
        <item x="136"/>
        <item x="320"/>
        <item x="283"/>
        <item x="204"/>
        <item x="279"/>
        <item x="457"/>
        <item x="0"/>
        <item x="210"/>
        <item x="157"/>
        <item x="203"/>
        <item x="465"/>
        <item x="458"/>
        <item x="106"/>
        <item x="412"/>
        <item x="299"/>
        <item x="368"/>
        <item x="220"/>
        <item x="47"/>
        <item x="266"/>
        <item x="421"/>
        <item x="452"/>
        <item x="274"/>
        <item x="434"/>
        <item x="447"/>
        <item x="374"/>
        <item x="52"/>
        <item x="195"/>
        <item x="428"/>
        <item x="98"/>
        <item x="68"/>
        <item x="414"/>
        <item x="166"/>
        <item x="244"/>
        <item x="341"/>
        <item x="249"/>
        <item x="466"/>
        <item x="364"/>
        <item x="260"/>
        <item x="415"/>
        <item x="225"/>
        <item x="379"/>
        <item x="353"/>
        <item x="479"/>
        <item x="336"/>
        <item x="9"/>
        <item x="389"/>
        <item x="81"/>
        <item x="182"/>
        <item x="310"/>
        <item x="228"/>
        <item x="18"/>
        <item x="80"/>
        <item x="241"/>
        <item x="144"/>
        <item x="219"/>
        <item x="321"/>
        <item x="430"/>
        <item x="168"/>
        <item x="461"/>
        <item x="293"/>
        <item x="370"/>
        <item x="208"/>
        <item x="316"/>
        <item x="205"/>
        <item x="148"/>
        <item x="146"/>
        <item m="1" x="491"/>
        <item x="158"/>
        <item x="315"/>
        <item x="382"/>
        <item x="23"/>
        <item x="236"/>
        <item x="123"/>
        <item x="40"/>
        <item x="443"/>
        <item x="57"/>
        <item x="416"/>
        <item x="469"/>
        <item x="153"/>
        <item x="261"/>
        <item x="463"/>
        <item x="200"/>
        <item x="403"/>
        <item x="333"/>
        <item x="37"/>
        <item x="198"/>
        <item x="231"/>
        <item x="440"/>
        <item x="420"/>
        <item x="268"/>
        <item x="347"/>
        <item x="247"/>
        <item x="93"/>
        <item x="356"/>
        <item x="393"/>
        <item x="24"/>
        <item x="246"/>
        <item x="104"/>
        <item x="66"/>
        <item x="82"/>
        <item x="481"/>
        <item x="271"/>
        <item x="215"/>
        <item x="22"/>
        <item x="436"/>
        <item x="307"/>
        <item x="395"/>
        <item x="366"/>
        <item x="89"/>
        <item x="141"/>
        <item x="426"/>
        <item x="349"/>
        <item x="180"/>
        <item x="406"/>
        <item x="308"/>
        <item x="345"/>
        <item x="143"/>
        <item x="20"/>
        <item x="263"/>
        <item x="44"/>
        <item x="59"/>
        <item x="411"/>
        <item x="360"/>
        <item x="1"/>
        <item x="14"/>
        <item x="27"/>
        <item x="54"/>
        <item t="default"/>
      </items>
    </pivotField>
    <pivotField showAll="0"/>
    <pivotField showAll="0"/>
    <pivotField showAll="0"/>
    <pivotField showAll="0"/>
    <pivotField dataField="1" showAll="0"/>
    <pivotField showAll="0"/>
    <pivotField showAll="0">
      <items count="4">
        <item x="0"/>
        <item x="1"/>
        <item x="2"/>
        <item t="default"/>
      </items>
    </pivotField>
    <pivotField showAll="0"/>
    <pivotField showAll="0"/>
  </pivotFields>
  <rowFields count="1">
    <field x="1"/>
  </rowFields>
  <rowItems count="4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7"/>
    </i>
    <i>
      <x v="198"/>
    </i>
    <i>
      <x v="199"/>
    </i>
    <i>
      <x v="200"/>
    </i>
    <i>
      <x v="201"/>
    </i>
    <i>
      <x v="202"/>
    </i>
    <i>
      <x v="203"/>
    </i>
    <i>
      <x v="204"/>
    </i>
    <i>
      <x v="205"/>
    </i>
    <i>
      <x v="206"/>
    </i>
    <i>
      <x v="207"/>
    </i>
    <i>
      <x v="208"/>
    </i>
    <i>
      <x v="209"/>
    </i>
    <i>
      <x v="210"/>
    </i>
    <i>
      <x v="211"/>
    </i>
    <i>
      <x v="212"/>
    </i>
    <i>
      <x v="213"/>
    </i>
    <i>
      <x v="214"/>
    </i>
    <i>
      <x v="215"/>
    </i>
    <i>
      <x v="216"/>
    </i>
    <i>
      <x v="217"/>
    </i>
    <i>
      <x v="218"/>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rowItems>
  <colItems count="1">
    <i/>
  </colItems>
  <dataFields count="1">
    <dataField name="Sum of Market Cap to Sales Ratio" fld="6"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E1DB81-B2F2-498C-984E-2EA91E32DF99}"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rowHeaderCaption="Company Name">
  <location ref="B8:C13" firstHeaderRow="1" firstDataRow="1" firstDataCol="1"/>
  <pivotFields count="11">
    <pivotField showAll="0"/>
    <pivotField axis="axisRow" showAll="0" measureFilter="1" sortType="ascending">
      <items count="493">
        <item x="124"/>
        <item x="90"/>
        <item x="206"/>
        <item x="94"/>
        <item x="128"/>
        <item x="33"/>
        <item x="202"/>
        <item x="129"/>
        <item x="78"/>
        <item x="211"/>
        <item x="118"/>
        <item x="300"/>
        <item x="257"/>
        <item x="183"/>
        <item x="212"/>
        <item x="264"/>
        <item x="227"/>
        <item x="111"/>
        <item x="405"/>
        <item x="384"/>
        <item x="181"/>
        <item x="451"/>
        <item x="62"/>
        <item x="410"/>
        <item x="367"/>
        <item x="156"/>
        <item x="240"/>
        <item x="267"/>
        <item x="73"/>
        <item x="402"/>
        <item x="25"/>
        <item x="251"/>
        <item x="276"/>
        <item x="160"/>
        <item x="87"/>
        <item x="233"/>
        <item x="36"/>
        <item x="16"/>
        <item x="30"/>
        <item x="287"/>
        <item x="348"/>
        <item x="29"/>
        <item x="34"/>
        <item x="95"/>
        <item x="130"/>
        <item x="88"/>
        <item x="167"/>
        <item x="254"/>
        <item x="252"/>
        <item x="189"/>
        <item x="350"/>
        <item x="121"/>
        <item x="74"/>
        <item x="84"/>
        <item x="86"/>
        <item m="1" x="489"/>
        <item x="15"/>
        <item x="49"/>
        <item x="85"/>
        <item x="288"/>
        <item x="237"/>
        <item x="291"/>
        <item x="224"/>
        <item x="324"/>
        <item x="387"/>
        <item x="51"/>
        <item x="423"/>
        <item x="56"/>
        <item x="69"/>
        <item x="60"/>
        <item x="298"/>
        <item x="138"/>
        <item x="301"/>
        <item x="372"/>
        <item x="297"/>
        <item x="408"/>
        <item x="137"/>
        <item x="438"/>
        <item x="309"/>
        <item x="192"/>
        <item x="467"/>
        <item x="290"/>
        <item x="187"/>
        <item x="386"/>
        <item x="194"/>
        <item x="344"/>
        <item x="306"/>
        <item x="334"/>
        <item x="131"/>
        <item x="64"/>
        <item x="214"/>
        <item x="12"/>
        <item x="286"/>
        <item x="304"/>
        <item x="99"/>
        <item x="92"/>
        <item x="441"/>
        <item x="400"/>
        <item x="179"/>
        <item x="174"/>
        <item x="120"/>
        <item x="294"/>
        <item x="317"/>
        <item x="50"/>
        <item x="115"/>
        <item x="352"/>
        <item x="255"/>
        <item x="480"/>
        <item x="449"/>
        <item x="245"/>
        <item x="154"/>
        <item x="472"/>
        <item x="199"/>
        <item x="278"/>
        <item x="335"/>
        <item x="363"/>
        <item x="109"/>
        <item x="453"/>
        <item x="71"/>
        <item x="280"/>
        <item x="79"/>
        <item x="340"/>
        <item x="126"/>
        <item x="41"/>
        <item x="327"/>
        <item x="358"/>
        <item x="119"/>
        <item x="147"/>
        <item x="232"/>
        <item x="460"/>
        <item x="361"/>
        <item x="239"/>
        <item x="235"/>
        <item x="383"/>
        <item x="439"/>
        <item x="149"/>
        <item x="351"/>
        <item x="145"/>
        <item x="223"/>
        <item x="277"/>
        <item x="477"/>
        <item x="388"/>
        <item x="437"/>
        <item x="272"/>
        <item x="218"/>
        <item x="289"/>
        <item x="113"/>
        <item x="35"/>
        <item x="329"/>
        <item x="424"/>
        <item x="332"/>
        <item x="325"/>
        <item x="226"/>
        <item x="48"/>
        <item x="127"/>
        <item x="107"/>
        <item x="134"/>
        <item x="172"/>
        <item x="229"/>
        <item x="375"/>
        <item x="222"/>
        <item x="43"/>
        <item x="142"/>
        <item x="159"/>
        <item x="190"/>
        <item x="39"/>
        <item x="392"/>
        <item x="326"/>
        <item x="139"/>
        <item x="221"/>
        <item x="331"/>
        <item x="262"/>
        <item x="209"/>
        <item x="380"/>
        <item x="285"/>
        <item x="296"/>
        <item x="343"/>
        <item x="355"/>
        <item x="471"/>
        <item x="207"/>
        <item x="91"/>
        <item x="21"/>
        <item x="4"/>
        <item x="2"/>
        <item x="32"/>
        <item x="230"/>
        <item x="450"/>
        <item x="474"/>
        <item x="45"/>
        <item x="242"/>
        <item x="456"/>
        <item x="303"/>
        <item x="454"/>
        <item x="58"/>
        <item x="459"/>
        <item x="295"/>
        <item m="1" x="490"/>
        <item x="5"/>
        <item x="19"/>
        <item x="418"/>
        <item x="175"/>
        <item x="163"/>
        <item x="10"/>
        <item x="75"/>
        <item x="55"/>
        <item x="427"/>
        <item x="152"/>
        <item x="265"/>
        <item x="150"/>
        <item x="339"/>
        <item x="429"/>
        <item x="116"/>
        <item x="362"/>
        <item x="61"/>
        <item x="238"/>
        <item x="186"/>
        <item x="165"/>
        <item x="373"/>
        <item x="161"/>
        <item m="1" x="488"/>
        <item x="328"/>
        <item x="132"/>
        <item x="28"/>
        <item x="256"/>
        <item x="171"/>
        <item x="7"/>
        <item x="63"/>
        <item x="273"/>
        <item x="275"/>
        <item x="337"/>
        <item x="3"/>
        <item x="470"/>
        <item x="445"/>
        <item x="269"/>
        <item x="284"/>
        <item x="357"/>
        <item x="318"/>
        <item x="409"/>
        <item x="446"/>
        <item x="431"/>
        <item x="259"/>
        <item x="396"/>
        <item x="369"/>
        <item x="376"/>
        <item x="125"/>
        <item x="359"/>
        <item x="448"/>
        <item x="201"/>
        <item x="313"/>
        <item x="191"/>
        <item x="38"/>
        <item x="188"/>
        <item x="173"/>
        <item x="312"/>
        <item x="346"/>
        <item x="250"/>
        <item x="292"/>
        <item x="110"/>
        <item x="433"/>
        <item x="270"/>
        <item x="478"/>
        <item x="140"/>
        <item x="342"/>
        <item x="390"/>
        <item x="11"/>
        <item x="419"/>
        <item x="184"/>
        <item x="435"/>
        <item x="117"/>
        <item x="487"/>
        <item x="100"/>
        <item x="196"/>
        <item x="455"/>
        <item x="302"/>
        <item x="483"/>
        <item x="13"/>
        <item x="330"/>
        <item x="112"/>
        <item x="398"/>
        <item x="76"/>
        <item x="397"/>
        <item x="425"/>
        <item x="243"/>
        <item x="475"/>
        <item x="31"/>
        <item x="108"/>
        <item x="258"/>
        <item x="413"/>
        <item x="473"/>
        <item x="133"/>
        <item x="381"/>
        <item x="72"/>
        <item x="6"/>
        <item x="462"/>
        <item x="185"/>
        <item x="417"/>
        <item x="248"/>
        <item x="216"/>
        <item x="338"/>
        <item x="323"/>
        <item x="394"/>
        <item x="46"/>
        <item x="162"/>
        <item x="155"/>
        <item x="97"/>
        <item x="422"/>
        <item x="169"/>
        <item x="311"/>
        <item x="176"/>
        <item x="193"/>
        <item x="486"/>
        <item x="432"/>
        <item x="476"/>
        <item x="151"/>
        <item x="282"/>
        <item x="407"/>
        <item x="42"/>
        <item x="354"/>
        <item x="53"/>
        <item x="102"/>
        <item x="371"/>
        <item x="170"/>
        <item x="70"/>
        <item x="484"/>
        <item x="17"/>
        <item x="164"/>
        <item x="281"/>
        <item x="105"/>
        <item x="401"/>
        <item x="8"/>
        <item x="83"/>
        <item x="485"/>
        <item x="444"/>
        <item x="114"/>
        <item x="177"/>
        <item x="319"/>
        <item x="77"/>
        <item x="234"/>
        <item x="404"/>
        <item x="253"/>
        <item x="213"/>
        <item x="67"/>
        <item x="65"/>
        <item x="135"/>
        <item x="391"/>
        <item x="365"/>
        <item x="103"/>
        <item x="26"/>
        <item x="464"/>
        <item x="217"/>
        <item x="482"/>
        <item x="314"/>
        <item x="96"/>
        <item x="101"/>
        <item x="468"/>
        <item x="305"/>
        <item x="178"/>
        <item x="385"/>
        <item x="197"/>
        <item x="122"/>
        <item x="378"/>
        <item x="442"/>
        <item x="377"/>
        <item x="399"/>
        <item x="322"/>
        <item x="136"/>
        <item x="320"/>
        <item x="283"/>
        <item x="204"/>
        <item x="279"/>
        <item x="457"/>
        <item x="0"/>
        <item x="210"/>
        <item x="157"/>
        <item x="203"/>
        <item x="465"/>
        <item x="458"/>
        <item x="106"/>
        <item x="412"/>
        <item x="299"/>
        <item x="368"/>
        <item x="220"/>
        <item x="47"/>
        <item x="266"/>
        <item x="421"/>
        <item x="452"/>
        <item x="274"/>
        <item x="434"/>
        <item x="447"/>
        <item x="374"/>
        <item x="52"/>
        <item x="195"/>
        <item x="428"/>
        <item x="98"/>
        <item x="68"/>
        <item x="414"/>
        <item x="166"/>
        <item x="244"/>
        <item x="341"/>
        <item x="249"/>
        <item x="466"/>
        <item x="364"/>
        <item x="260"/>
        <item x="415"/>
        <item x="225"/>
        <item x="379"/>
        <item x="353"/>
        <item x="479"/>
        <item x="336"/>
        <item x="9"/>
        <item x="389"/>
        <item x="81"/>
        <item x="182"/>
        <item x="310"/>
        <item x="228"/>
        <item x="18"/>
        <item x="80"/>
        <item x="241"/>
        <item x="144"/>
        <item x="219"/>
        <item x="321"/>
        <item x="430"/>
        <item x="168"/>
        <item x="461"/>
        <item x="293"/>
        <item x="370"/>
        <item x="208"/>
        <item x="316"/>
        <item x="205"/>
        <item x="148"/>
        <item x="146"/>
        <item m="1" x="491"/>
        <item x="158"/>
        <item x="315"/>
        <item x="382"/>
        <item x="23"/>
        <item x="236"/>
        <item x="123"/>
        <item x="40"/>
        <item x="443"/>
        <item x="57"/>
        <item x="416"/>
        <item x="469"/>
        <item x="153"/>
        <item x="261"/>
        <item x="463"/>
        <item x="200"/>
        <item x="403"/>
        <item x="333"/>
        <item x="37"/>
        <item x="198"/>
        <item x="231"/>
        <item x="440"/>
        <item x="420"/>
        <item x="268"/>
        <item x="347"/>
        <item x="247"/>
        <item x="93"/>
        <item x="356"/>
        <item x="393"/>
        <item x="24"/>
        <item x="246"/>
        <item x="104"/>
        <item x="66"/>
        <item x="82"/>
        <item x="481"/>
        <item x="271"/>
        <item x="215"/>
        <item x="22"/>
        <item x="436"/>
        <item x="307"/>
        <item x="395"/>
        <item x="366"/>
        <item x="89"/>
        <item x="141"/>
        <item x="426"/>
        <item x="349"/>
        <item x="180"/>
        <item x="406"/>
        <item x="308"/>
        <item x="345"/>
        <item x="143"/>
        <item x="20"/>
        <item x="263"/>
        <item x="44"/>
        <item x="59"/>
        <item x="411"/>
        <item x="360"/>
        <item x="1"/>
        <item x="14"/>
        <item x="27"/>
        <item x="5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items count="4">
        <item x="0"/>
        <item x="1"/>
        <item x="2"/>
        <item t="default"/>
      </items>
    </pivotField>
    <pivotField showAll="0"/>
    <pivotField showAll="0"/>
  </pivotFields>
  <rowFields count="1">
    <field x="1"/>
  </rowFields>
  <rowItems count="5">
    <i>
      <x v="182"/>
    </i>
    <i>
      <x v="230"/>
    </i>
    <i>
      <x v="183"/>
    </i>
    <i>
      <x v="488"/>
    </i>
    <i>
      <x v="371"/>
    </i>
  </rowItems>
  <colItems count="1">
    <i/>
  </colItems>
  <dataFields count="1">
    <dataField name="Market Cap" fld="2" baseField="1" baseItem="371"/>
  </dataFields>
  <chartFormats count="6">
    <chartFormat chart="10"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1" count="1" selected="0">
            <x v="371"/>
          </reference>
        </references>
      </pivotArea>
    </chartFormat>
    <chartFormat chart="2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F7131F-7C1A-4BEB-8904-05020582F834}"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ompany Name">
  <location ref="AC8:AD18" firstHeaderRow="1" firstDataRow="1" firstDataCol="1"/>
  <pivotFields count="11">
    <pivotField showAll="0"/>
    <pivotField axis="axisRow" showAll="0" measureFilter="1" sortType="descending">
      <items count="493">
        <item x="124"/>
        <item x="90"/>
        <item x="206"/>
        <item x="94"/>
        <item x="128"/>
        <item x="33"/>
        <item x="202"/>
        <item x="129"/>
        <item x="78"/>
        <item x="211"/>
        <item x="118"/>
        <item x="300"/>
        <item x="257"/>
        <item x="183"/>
        <item x="212"/>
        <item x="264"/>
        <item x="227"/>
        <item x="111"/>
        <item x="405"/>
        <item x="384"/>
        <item x="181"/>
        <item x="451"/>
        <item x="62"/>
        <item x="410"/>
        <item x="367"/>
        <item x="156"/>
        <item x="240"/>
        <item x="267"/>
        <item x="73"/>
        <item x="402"/>
        <item x="25"/>
        <item x="251"/>
        <item x="276"/>
        <item x="160"/>
        <item x="87"/>
        <item x="233"/>
        <item x="36"/>
        <item x="16"/>
        <item x="30"/>
        <item x="287"/>
        <item x="348"/>
        <item x="29"/>
        <item x="34"/>
        <item x="95"/>
        <item x="130"/>
        <item x="88"/>
        <item x="167"/>
        <item x="254"/>
        <item x="252"/>
        <item x="189"/>
        <item x="350"/>
        <item x="121"/>
        <item x="74"/>
        <item x="84"/>
        <item x="86"/>
        <item m="1" x="489"/>
        <item x="15"/>
        <item x="49"/>
        <item x="85"/>
        <item x="288"/>
        <item x="237"/>
        <item x="291"/>
        <item x="224"/>
        <item x="324"/>
        <item x="387"/>
        <item x="51"/>
        <item x="423"/>
        <item x="56"/>
        <item x="69"/>
        <item x="60"/>
        <item x="298"/>
        <item x="138"/>
        <item x="301"/>
        <item x="372"/>
        <item x="297"/>
        <item x="408"/>
        <item x="137"/>
        <item x="438"/>
        <item x="309"/>
        <item x="192"/>
        <item x="467"/>
        <item x="290"/>
        <item x="187"/>
        <item x="386"/>
        <item x="194"/>
        <item x="344"/>
        <item x="306"/>
        <item x="334"/>
        <item x="131"/>
        <item x="64"/>
        <item x="214"/>
        <item x="12"/>
        <item x="286"/>
        <item x="304"/>
        <item x="99"/>
        <item x="92"/>
        <item x="441"/>
        <item x="400"/>
        <item x="179"/>
        <item x="174"/>
        <item x="120"/>
        <item x="294"/>
        <item x="317"/>
        <item x="50"/>
        <item x="115"/>
        <item x="352"/>
        <item x="255"/>
        <item x="480"/>
        <item x="449"/>
        <item x="245"/>
        <item x="154"/>
        <item x="472"/>
        <item x="199"/>
        <item x="278"/>
        <item x="335"/>
        <item x="363"/>
        <item x="109"/>
        <item x="453"/>
        <item x="71"/>
        <item x="280"/>
        <item x="79"/>
        <item x="340"/>
        <item x="126"/>
        <item x="41"/>
        <item x="327"/>
        <item x="358"/>
        <item x="119"/>
        <item x="147"/>
        <item x="232"/>
        <item x="460"/>
        <item x="361"/>
        <item x="239"/>
        <item x="235"/>
        <item x="383"/>
        <item x="439"/>
        <item x="149"/>
        <item x="351"/>
        <item x="145"/>
        <item x="223"/>
        <item x="277"/>
        <item x="477"/>
        <item x="388"/>
        <item x="437"/>
        <item x="272"/>
        <item x="218"/>
        <item x="289"/>
        <item x="113"/>
        <item x="35"/>
        <item x="329"/>
        <item x="424"/>
        <item x="332"/>
        <item x="325"/>
        <item x="226"/>
        <item x="48"/>
        <item x="127"/>
        <item x="107"/>
        <item x="134"/>
        <item x="172"/>
        <item x="229"/>
        <item x="375"/>
        <item x="222"/>
        <item x="43"/>
        <item x="142"/>
        <item x="159"/>
        <item x="190"/>
        <item x="39"/>
        <item x="392"/>
        <item x="326"/>
        <item x="139"/>
        <item x="221"/>
        <item x="331"/>
        <item x="262"/>
        <item x="209"/>
        <item x="380"/>
        <item x="285"/>
        <item x="296"/>
        <item x="343"/>
        <item x="355"/>
        <item x="471"/>
        <item x="207"/>
        <item x="91"/>
        <item x="21"/>
        <item x="4"/>
        <item x="2"/>
        <item x="32"/>
        <item x="230"/>
        <item x="450"/>
        <item x="474"/>
        <item x="45"/>
        <item x="242"/>
        <item x="456"/>
        <item x="303"/>
        <item x="454"/>
        <item x="58"/>
        <item x="459"/>
        <item x="295"/>
        <item m="1" x="490"/>
        <item x="5"/>
        <item x="19"/>
        <item x="418"/>
        <item x="175"/>
        <item x="163"/>
        <item x="10"/>
        <item x="75"/>
        <item x="55"/>
        <item x="427"/>
        <item x="152"/>
        <item x="265"/>
        <item x="150"/>
        <item x="339"/>
        <item x="429"/>
        <item x="116"/>
        <item x="362"/>
        <item x="61"/>
        <item x="238"/>
        <item x="186"/>
        <item x="165"/>
        <item x="373"/>
        <item x="161"/>
        <item m="1" x="488"/>
        <item x="328"/>
        <item x="132"/>
        <item x="28"/>
        <item x="256"/>
        <item x="171"/>
        <item x="7"/>
        <item x="63"/>
        <item x="273"/>
        <item x="275"/>
        <item x="337"/>
        <item x="3"/>
        <item x="470"/>
        <item x="445"/>
        <item x="269"/>
        <item x="284"/>
        <item x="357"/>
        <item x="318"/>
        <item x="409"/>
        <item x="446"/>
        <item x="431"/>
        <item x="259"/>
        <item x="396"/>
        <item x="369"/>
        <item x="376"/>
        <item x="125"/>
        <item x="359"/>
        <item x="448"/>
        <item x="201"/>
        <item x="313"/>
        <item x="191"/>
        <item x="38"/>
        <item x="188"/>
        <item x="173"/>
        <item x="312"/>
        <item x="346"/>
        <item x="250"/>
        <item x="292"/>
        <item x="110"/>
        <item x="433"/>
        <item x="270"/>
        <item x="478"/>
        <item x="140"/>
        <item x="342"/>
        <item x="390"/>
        <item x="11"/>
        <item x="419"/>
        <item x="184"/>
        <item x="435"/>
        <item x="117"/>
        <item x="487"/>
        <item x="100"/>
        <item x="196"/>
        <item x="455"/>
        <item x="302"/>
        <item x="483"/>
        <item x="13"/>
        <item x="330"/>
        <item x="112"/>
        <item x="398"/>
        <item x="76"/>
        <item x="397"/>
        <item x="425"/>
        <item x="243"/>
        <item x="475"/>
        <item x="31"/>
        <item x="108"/>
        <item x="258"/>
        <item x="413"/>
        <item x="473"/>
        <item x="133"/>
        <item x="381"/>
        <item x="72"/>
        <item x="6"/>
        <item x="462"/>
        <item x="185"/>
        <item x="417"/>
        <item x="248"/>
        <item x="216"/>
        <item x="338"/>
        <item x="323"/>
        <item x="394"/>
        <item x="46"/>
        <item x="162"/>
        <item x="155"/>
        <item x="97"/>
        <item x="422"/>
        <item x="169"/>
        <item x="311"/>
        <item x="176"/>
        <item x="193"/>
        <item x="486"/>
        <item x="432"/>
        <item x="476"/>
        <item x="151"/>
        <item x="282"/>
        <item x="407"/>
        <item x="42"/>
        <item x="354"/>
        <item x="53"/>
        <item x="102"/>
        <item x="371"/>
        <item x="170"/>
        <item x="70"/>
        <item x="484"/>
        <item x="17"/>
        <item x="164"/>
        <item x="281"/>
        <item x="105"/>
        <item x="401"/>
        <item x="8"/>
        <item x="83"/>
        <item x="485"/>
        <item x="444"/>
        <item x="114"/>
        <item x="177"/>
        <item x="319"/>
        <item x="77"/>
        <item x="234"/>
        <item x="404"/>
        <item x="253"/>
        <item x="213"/>
        <item x="67"/>
        <item x="65"/>
        <item x="135"/>
        <item x="391"/>
        <item x="365"/>
        <item x="103"/>
        <item x="26"/>
        <item x="464"/>
        <item x="217"/>
        <item x="482"/>
        <item x="314"/>
        <item x="96"/>
        <item x="101"/>
        <item x="468"/>
        <item x="305"/>
        <item x="178"/>
        <item x="385"/>
        <item x="197"/>
        <item x="122"/>
        <item x="378"/>
        <item x="442"/>
        <item x="377"/>
        <item x="399"/>
        <item x="322"/>
        <item x="136"/>
        <item x="320"/>
        <item x="283"/>
        <item x="204"/>
        <item x="279"/>
        <item x="457"/>
        <item x="0"/>
        <item x="210"/>
        <item x="157"/>
        <item x="203"/>
        <item x="465"/>
        <item x="458"/>
        <item x="106"/>
        <item x="412"/>
        <item x="299"/>
        <item x="368"/>
        <item x="220"/>
        <item x="47"/>
        <item x="266"/>
        <item x="421"/>
        <item x="452"/>
        <item x="274"/>
        <item x="434"/>
        <item x="447"/>
        <item x="374"/>
        <item x="52"/>
        <item x="195"/>
        <item x="428"/>
        <item x="98"/>
        <item x="68"/>
        <item x="414"/>
        <item x="166"/>
        <item x="244"/>
        <item x="341"/>
        <item x="249"/>
        <item x="466"/>
        <item x="364"/>
        <item x="260"/>
        <item x="415"/>
        <item x="225"/>
        <item x="379"/>
        <item x="353"/>
        <item x="479"/>
        <item x="336"/>
        <item x="9"/>
        <item x="389"/>
        <item x="81"/>
        <item x="182"/>
        <item x="310"/>
        <item x="228"/>
        <item x="18"/>
        <item x="80"/>
        <item x="241"/>
        <item x="144"/>
        <item x="219"/>
        <item x="321"/>
        <item x="430"/>
        <item x="168"/>
        <item x="461"/>
        <item x="293"/>
        <item x="370"/>
        <item x="208"/>
        <item x="316"/>
        <item x="205"/>
        <item x="148"/>
        <item x="146"/>
        <item m="1" x="491"/>
        <item x="158"/>
        <item x="315"/>
        <item x="382"/>
        <item x="23"/>
        <item x="236"/>
        <item x="123"/>
        <item x="40"/>
        <item x="443"/>
        <item x="57"/>
        <item x="416"/>
        <item x="469"/>
        <item x="153"/>
        <item x="261"/>
        <item x="463"/>
        <item x="200"/>
        <item x="403"/>
        <item x="333"/>
        <item x="37"/>
        <item x="198"/>
        <item x="231"/>
        <item x="440"/>
        <item x="420"/>
        <item x="268"/>
        <item x="347"/>
        <item x="247"/>
        <item x="93"/>
        <item x="356"/>
        <item x="393"/>
        <item x="24"/>
        <item x="246"/>
        <item x="104"/>
        <item x="66"/>
        <item x="82"/>
        <item x="481"/>
        <item x="271"/>
        <item x="215"/>
        <item x="22"/>
        <item x="436"/>
        <item x="307"/>
        <item x="395"/>
        <item x="366"/>
        <item x="89"/>
        <item x="141"/>
        <item x="426"/>
        <item x="349"/>
        <item x="180"/>
        <item x="406"/>
        <item x="308"/>
        <item x="345"/>
        <item x="143"/>
        <item x="20"/>
        <item x="263"/>
        <item x="44"/>
        <item x="59"/>
        <item x="411"/>
        <item x="360"/>
        <item x="1"/>
        <item x="14"/>
        <item x="27"/>
        <item x="5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items count="4">
        <item x="0"/>
        <item x="1"/>
        <item x="2"/>
        <item t="default"/>
      </items>
    </pivotField>
    <pivotField showAll="0"/>
    <pivotField showAll="0"/>
  </pivotFields>
  <rowFields count="1">
    <field x="1"/>
  </rowFields>
  <rowItems count="10">
    <i>
      <x v="489"/>
    </i>
    <i>
      <x v="371"/>
    </i>
    <i>
      <x v="435"/>
    </i>
    <i>
      <x v="490"/>
    </i>
    <i>
      <x v="491"/>
    </i>
    <i>
      <x v="409"/>
    </i>
    <i>
      <x v="359"/>
    </i>
    <i>
      <x v="438"/>
    </i>
    <i>
      <x v="488"/>
    </i>
    <i>
      <x v="275"/>
    </i>
  </rowItems>
  <colItems count="1">
    <i/>
  </colItems>
  <dataFields count="1">
    <dataField name="Quarterly Sales" fld="3" baseField="1" baseItem="219"/>
  </dataField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C6D79F-C406-45F4-98FB-2FA32CA44416}"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Company Name">
  <location ref="BD5:BE8" firstHeaderRow="1" firstDataRow="1" firstDataCol="1"/>
  <pivotFields count="11">
    <pivotField showAll="0"/>
    <pivotField showAll="0"/>
    <pivotField showAll="0"/>
    <pivotField showAll="0"/>
    <pivotField showAll="0"/>
    <pivotField showAll="0"/>
    <pivotField dataField="1" showAll="0"/>
    <pivotField showAll="0"/>
    <pivotField axis="axisRow" showAll="0" sortType="descending">
      <items count="4">
        <item x="2"/>
        <item x="1"/>
        <item x="0"/>
        <item t="default"/>
      </items>
    </pivotField>
    <pivotField showAll="0"/>
    <pivotField showAll="0"/>
  </pivotFields>
  <rowFields count="1">
    <field x="8"/>
  </rowFields>
  <rowItems count="3">
    <i>
      <x/>
    </i>
    <i>
      <x v="1"/>
    </i>
    <i>
      <x v="2"/>
    </i>
  </rowItems>
  <colItems count="1">
    <i/>
  </colItems>
  <dataFields count="1">
    <dataField name="Sum of Market Cap to Sales Ratio" fld="6"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35604F-FA3E-4B44-A050-B494D4FA5482}"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rowHeaderCaption="Company Name">
  <location ref="L9:N497" firstHeaderRow="0" firstDataRow="1" firstDataCol="1"/>
  <pivotFields count="11">
    <pivotField showAll="0"/>
    <pivotField axis="axisRow" showAll="0">
      <items count="493">
        <item x="124"/>
        <item x="90"/>
        <item x="206"/>
        <item x="94"/>
        <item x="128"/>
        <item x="33"/>
        <item x="202"/>
        <item x="129"/>
        <item x="78"/>
        <item x="211"/>
        <item x="118"/>
        <item x="300"/>
        <item x="257"/>
        <item x="183"/>
        <item x="212"/>
        <item x="264"/>
        <item x="227"/>
        <item x="111"/>
        <item x="405"/>
        <item x="384"/>
        <item x="181"/>
        <item x="451"/>
        <item x="62"/>
        <item x="410"/>
        <item x="367"/>
        <item x="156"/>
        <item x="240"/>
        <item x="267"/>
        <item x="73"/>
        <item x="402"/>
        <item x="25"/>
        <item x="251"/>
        <item x="276"/>
        <item x="160"/>
        <item x="87"/>
        <item x="233"/>
        <item x="36"/>
        <item x="16"/>
        <item x="30"/>
        <item x="287"/>
        <item x="348"/>
        <item x="29"/>
        <item x="34"/>
        <item x="95"/>
        <item x="130"/>
        <item x="88"/>
        <item x="167"/>
        <item x="254"/>
        <item x="252"/>
        <item x="189"/>
        <item x="350"/>
        <item x="121"/>
        <item x="74"/>
        <item x="84"/>
        <item x="86"/>
        <item m="1" x="489"/>
        <item x="15"/>
        <item x="49"/>
        <item x="85"/>
        <item x="288"/>
        <item x="237"/>
        <item x="291"/>
        <item x="224"/>
        <item x="324"/>
        <item x="387"/>
        <item x="51"/>
        <item x="423"/>
        <item x="56"/>
        <item x="69"/>
        <item x="60"/>
        <item x="298"/>
        <item x="138"/>
        <item x="301"/>
        <item x="372"/>
        <item x="297"/>
        <item x="408"/>
        <item x="137"/>
        <item x="438"/>
        <item x="309"/>
        <item x="192"/>
        <item x="467"/>
        <item x="290"/>
        <item x="187"/>
        <item x="386"/>
        <item x="194"/>
        <item x="344"/>
        <item x="306"/>
        <item x="334"/>
        <item x="131"/>
        <item x="64"/>
        <item x="214"/>
        <item x="12"/>
        <item x="286"/>
        <item x="304"/>
        <item x="99"/>
        <item x="92"/>
        <item x="441"/>
        <item x="400"/>
        <item x="179"/>
        <item x="174"/>
        <item x="120"/>
        <item x="294"/>
        <item x="317"/>
        <item x="50"/>
        <item x="115"/>
        <item x="352"/>
        <item x="255"/>
        <item x="480"/>
        <item x="449"/>
        <item x="245"/>
        <item x="154"/>
        <item x="472"/>
        <item x="199"/>
        <item x="278"/>
        <item x="335"/>
        <item x="363"/>
        <item x="109"/>
        <item x="453"/>
        <item x="71"/>
        <item x="280"/>
        <item x="79"/>
        <item x="340"/>
        <item x="126"/>
        <item x="41"/>
        <item x="327"/>
        <item x="358"/>
        <item x="119"/>
        <item x="147"/>
        <item x="232"/>
        <item x="460"/>
        <item x="361"/>
        <item x="239"/>
        <item x="235"/>
        <item x="383"/>
        <item x="439"/>
        <item x="149"/>
        <item x="351"/>
        <item x="145"/>
        <item x="223"/>
        <item x="277"/>
        <item x="477"/>
        <item x="388"/>
        <item x="437"/>
        <item x="272"/>
        <item x="218"/>
        <item x="289"/>
        <item x="113"/>
        <item x="35"/>
        <item x="329"/>
        <item x="424"/>
        <item x="332"/>
        <item x="325"/>
        <item x="226"/>
        <item x="48"/>
        <item x="127"/>
        <item x="107"/>
        <item x="134"/>
        <item x="172"/>
        <item x="229"/>
        <item x="375"/>
        <item x="222"/>
        <item x="43"/>
        <item x="142"/>
        <item x="159"/>
        <item x="190"/>
        <item x="39"/>
        <item x="392"/>
        <item x="326"/>
        <item x="139"/>
        <item x="221"/>
        <item x="331"/>
        <item x="262"/>
        <item x="209"/>
        <item x="380"/>
        <item x="285"/>
        <item x="296"/>
        <item x="343"/>
        <item x="355"/>
        <item x="471"/>
        <item x="207"/>
        <item x="91"/>
        <item x="21"/>
        <item x="4"/>
        <item x="2"/>
        <item x="32"/>
        <item x="230"/>
        <item x="450"/>
        <item x="474"/>
        <item x="45"/>
        <item x="242"/>
        <item x="456"/>
        <item x="303"/>
        <item x="454"/>
        <item x="58"/>
        <item x="459"/>
        <item x="295"/>
        <item m="1" x="490"/>
        <item x="5"/>
        <item x="19"/>
        <item x="418"/>
        <item x="175"/>
        <item x="163"/>
        <item x="10"/>
        <item x="75"/>
        <item x="55"/>
        <item x="427"/>
        <item x="152"/>
        <item x="265"/>
        <item x="150"/>
        <item x="339"/>
        <item x="429"/>
        <item x="116"/>
        <item x="362"/>
        <item x="61"/>
        <item x="238"/>
        <item x="186"/>
        <item x="165"/>
        <item x="373"/>
        <item x="161"/>
        <item m="1" x="488"/>
        <item x="328"/>
        <item x="132"/>
        <item x="28"/>
        <item x="256"/>
        <item x="171"/>
        <item x="7"/>
        <item x="63"/>
        <item x="273"/>
        <item x="275"/>
        <item x="337"/>
        <item x="3"/>
        <item x="470"/>
        <item x="445"/>
        <item x="269"/>
        <item x="284"/>
        <item x="357"/>
        <item x="318"/>
        <item x="409"/>
        <item x="446"/>
        <item x="431"/>
        <item x="259"/>
        <item x="396"/>
        <item x="369"/>
        <item x="376"/>
        <item x="125"/>
        <item x="359"/>
        <item x="448"/>
        <item x="201"/>
        <item x="313"/>
        <item x="191"/>
        <item x="38"/>
        <item x="188"/>
        <item x="173"/>
        <item x="312"/>
        <item x="346"/>
        <item x="250"/>
        <item x="292"/>
        <item x="110"/>
        <item x="433"/>
        <item x="270"/>
        <item x="478"/>
        <item x="140"/>
        <item x="342"/>
        <item x="390"/>
        <item x="11"/>
        <item x="419"/>
        <item x="184"/>
        <item x="435"/>
        <item x="117"/>
        <item x="487"/>
        <item x="100"/>
        <item x="196"/>
        <item x="455"/>
        <item x="302"/>
        <item x="483"/>
        <item x="13"/>
        <item x="330"/>
        <item x="112"/>
        <item x="398"/>
        <item x="76"/>
        <item x="397"/>
        <item x="425"/>
        <item x="243"/>
        <item x="475"/>
        <item x="31"/>
        <item x="108"/>
        <item x="258"/>
        <item x="413"/>
        <item x="473"/>
        <item x="133"/>
        <item x="381"/>
        <item x="72"/>
        <item x="6"/>
        <item x="462"/>
        <item x="185"/>
        <item x="417"/>
        <item x="248"/>
        <item x="216"/>
        <item x="338"/>
        <item x="323"/>
        <item x="394"/>
        <item x="46"/>
        <item x="162"/>
        <item x="155"/>
        <item x="97"/>
        <item x="422"/>
        <item x="169"/>
        <item x="311"/>
        <item x="176"/>
        <item x="193"/>
        <item x="486"/>
        <item x="432"/>
        <item x="476"/>
        <item x="151"/>
        <item x="282"/>
        <item x="407"/>
        <item x="42"/>
        <item x="354"/>
        <item x="53"/>
        <item x="102"/>
        <item x="371"/>
        <item x="170"/>
        <item x="70"/>
        <item x="484"/>
        <item x="17"/>
        <item x="164"/>
        <item x="281"/>
        <item x="105"/>
        <item x="401"/>
        <item x="8"/>
        <item x="83"/>
        <item x="485"/>
        <item x="444"/>
        <item x="114"/>
        <item x="177"/>
        <item x="319"/>
        <item x="77"/>
        <item x="234"/>
        <item x="404"/>
        <item x="253"/>
        <item x="213"/>
        <item x="67"/>
        <item x="65"/>
        <item x="135"/>
        <item x="391"/>
        <item x="365"/>
        <item x="103"/>
        <item x="26"/>
        <item x="464"/>
        <item x="217"/>
        <item x="482"/>
        <item x="314"/>
        <item x="96"/>
        <item x="101"/>
        <item x="468"/>
        <item x="305"/>
        <item x="178"/>
        <item x="385"/>
        <item x="197"/>
        <item x="122"/>
        <item x="378"/>
        <item x="442"/>
        <item x="377"/>
        <item x="399"/>
        <item x="322"/>
        <item x="136"/>
        <item x="320"/>
        <item x="283"/>
        <item x="204"/>
        <item x="279"/>
        <item x="457"/>
        <item x="0"/>
        <item x="210"/>
        <item x="157"/>
        <item x="203"/>
        <item x="465"/>
        <item x="458"/>
        <item x="106"/>
        <item x="412"/>
        <item x="299"/>
        <item x="368"/>
        <item x="220"/>
        <item x="47"/>
        <item x="266"/>
        <item x="421"/>
        <item x="452"/>
        <item x="274"/>
        <item x="434"/>
        <item x="447"/>
        <item x="374"/>
        <item x="52"/>
        <item x="195"/>
        <item x="428"/>
        <item x="98"/>
        <item x="68"/>
        <item x="414"/>
        <item x="166"/>
        <item x="244"/>
        <item x="341"/>
        <item x="249"/>
        <item x="466"/>
        <item x="364"/>
        <item x="260"/>
        <item x="415"/>
        <item x="225"/>
        <item x="379"/>
        <item x="353"/>
        <item x="479"/>
        <item x="336"/>
        <item x="9"/>
        <item x="389"/>
        <item x="81"/>
        <item x="182"/>
        <item x="310"/>
        <item x="228"/>
        <item x="18"/>
        <item x="80"/>
        <item x="241"/>
        <item x="144"/>
        <item x="219"/>
        <item x="321"/>
        <item x="430"/>
        <item x="168"/>
        <item x="461"/>
        <item x="293"/>
        <item x="370"/>
        <item x="208"/>
        <item x="316"/>
        <item x="205"/>
        <item x="148"/>
        <item x="146"/>
        <item m="1" x="491"/>
        <item x="158"/>
        <item x="315"/>
        <item x="382"/>
        <item x="23"/>
        <item x="236"/>
        <item x="123"/>
        <item x="40"/>
        <item x="443"/>
        <item x="57"/>
        <item x="416"/>
        <item x="469"/>
        <item x="153"/>
        <item x="261"/>
        <item x="463"/>
        <item x="200"/>
        <item x="403"/>
        <item x="333"/>
        <item x="37"/>
        <item x="198"/>
        <item x="231"/>
        <item x="440"/>
        <item x="420"/>
        <item x="268"/>
        <item x="347"/>
        <item x="247"/>
        <item x="93"/>
        <item x="356"/>
        <item x="393"/>
        <item x="24"/>
        <item x="246"/>
        <item x="104"/>
        <item x="66"/>
        <item x="82"/>
        <item x="481"/>
        <item x="271"/>
        <item x="215"/>
        <item x="22"/>
        <item x="436"/>
        <item x="307"/>
        <item x="395"/>
        <item x="366"/>
        <item x="89"/>
        <item x="141"/>
        <item x="426"/>
        <item x="349"/>
        <item x="180"/>
        <item x="406"/>
        <item x="308"/>
        <item x="345"/>
        <item x="143"/>
        <item x="20"/>
        <item x="263"/>
        <item x="44"/>
        <item x="59"/>
        <item x="411"/>
        <item x="360"/>
        <item x="1"/>
        <item x="14"/>
        <item x="27"/>
        <item x="54"/>
        <item t="default"/>
      </items>
    </pivotField>
    <pivotField dataField="1" showAll="0"/>
    <pivotField dataField="1" showAll="0"/>
    <pivotField showAll="0"/>
    <pivotField showAll="0"/>
    <pivotField showAll="0"/>
    <pivotField showAll="0"/>
    <pivotField showAll="0">
      <items count="4">
        <item x="0"/>
        <item x="1"/>
        <item x="2"/>
        <item t="default"/>
      </items>
    </pivotField>
    <pivotField showAll="0"/>
    <pivotField showAll="0"/>
  </pivotFields>
  <rowFields count="1">
    <field x="1"/>
  </rowFields>
  <rowItems count="4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7"/>
    </i>
    <i>
      <x v="198"/>
    </i>
    <i>
      <x v="199"/>
    </i>
    <i>
      <x v="200"/>
    </i>
    <i>
      <x v="201"/>
    </i>
    <i>
      <x v="202"/>
    </i>
    <i>
      <x v="203"/>
    </i>
    <i>
      <x v="204"/>
    </i>
    <i>
      <x v="205"/>
    </i>
    <i>
      <x v="206"/>
    </i>
    <i>
      <x v="207"/>
    </i>
    <i>
      <x v="208"/>
    </i>
    <i>
      <x v="209"/>
    </i>
    <i>
      <x v="210"/>
    </i>
    <i>
      <x v="211"/>
    </i>
    <i>
      <x v="212"/>
    </i>
    <i>
      <x v="213"/>
    </i>
    <i>
      <x v="214"/>
    </i>
    <i>
      <x v="215"/>
    </i>
    <i>
      <x v="216"/>
    </i>
    <i>
      <x v="217"/>
    </i>
    <i>
      <x v="218"/>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rowItems>
  <colFields count="1">
    <field x="-2"/>
  </colFields>
  <colItems count="2">
    <i>
      <x/>
    </i>
    <i i="1">
      <x v="1"/>
    </i>
  </colItems>
  <dataFields count="2">
    <dataField name="Market Cap" fld="2" baseField="1" baseItem="0"/>
    <dataField name="Quarterly Sales" fld="3"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002B87-67B1-4A87-BCC9-8567732D5EDB}"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1" rowHeaderCaption="Size Segment">
  <location ref="BG5:BH8" firstHeaderRow="1" firstDataRow="1" firstDataCol="1"/>
  <pivotFields count="11">
    <pivotField showAll="0"/>
    <pivotField dataField="1" showAll="0"/>
    <pivotField showAll="0"/>
    <pivotField showAll="0"/>
    <pivotField showAll="0"/>
    <pivotField showAll="0"/>
    <pivotField showAll="0"/>
    <pivotField showAll="0"/>
    <pivotField axis="axisRow" showAll="0" sortType="ascending">
      <items count="4">
        <item x="0"/>
        <item x="1"/>
        <item x="2"/>
        <item t="default"/>
      </items>
    </pivotField>
    <pivotField showAll="0"/>
    <pivotField showAll="0"/>
  </pivotFields>
  <rowFields count="1">
    <field x="8"/>
  </rowFields>
  <rowItems count="3">
    <i>
      <x/>
    </i>
    <i>
      <x v="1"/>
    </i>
    <i>
      <x v="2"/>
    </i>
  </rowItems>
  <colItems count="1">
    <i/>
  </colItems>
  <dataFields count="1">
    <dataField name="Count of Companies" fld="1" subtotal="count" baseField="8" baseItem="0"/>
  </dataFields>
  <chartFormats count="13">
    <chartFormat chart="6" format="0"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8" count="1" selected="0">
            <x v="2"/>
          </reference>
        </references>
      </pivotArea>
    </chartFormat>
    <chartFormat chart="24" format="12" series="1">
      <pivotArea type="data" outline="0" fieldPosition="0">
        <references count="1">
          <reference field="4294967294" count="1" selected="0">
            <x v="0"/>
          </reference>
        </references>
      </pivotArea>
    </chartFormat>
    <chartFormat chart="24" format="13">
      <pivotArea type="data" outline="0" fieldPosition="0">
        <references count="2">
          <reference field="4294967294" count="1" selected="0">
            <x v="0"/>
          </reference>
          <reference field="8" count="1" selected="0">
            <x v="2"/>
          </reference>
        </references>
      </pivotArea>
    </chartFormat>
    <chartFormat chart="27" format="12" series="1">
      <pivotArea type="data" outline="0" fieldPosition="0">
        <references count="1">
          <reference field="4294967294" count="1" selected="0">
            <x v="0"/>
          </reference>
        </references>
      </pivotArea>
    </chartFormat>
    <chartFormat chart="27" format="13">
      <pivotArea type="data" outline="0" fieldPosition="0">
        <references count="2">
          <reference field="4294967294" count="1" selected="0">
            <x v="0"/>
          </reference>
          <reference field="8" count="1" selected="0">
            <x v="2"/>
          </reference>
        </references>
      </pivotArea>
    </chartFormat>
    <chartFormat chart="16" format="10">
      <pivotArea type="data" outline="0" fieldPosition="0">
        <references count="2">
          <reference field="4294967294" count="1" selected="0">
            <x v="0"/>
          </reference>
          <reference field="8" count="1" selected="0">
            <x v="1"/>
          </reference>
        </references>
      </pivotArea>
    </chartFormat>
    <chartFormat chart="16" format="11">
      <pivotArea type="data" outline="0" fieldPosition="0">
        <references count="2">
          <reference field="4294967294" count="1" selected="0">
            <x v="0"/>
          </reference>
          <reference field="8" count="1" selected="0">
            <x v="0"/>
          </reference>
        </references>
      </pivotArea>
    </chartFormat>
    <chartFormat chart="30" format="16" series="1">
      <pivotArea type="data" outline="0" fieldPosition="0">
        <references count="1">
          <reference field="4294967294" count="1" selected="0">
            <x v="0"/>
          </reference>
        </references>
      </pivotArea>
    </chartFormat>
    <chartFormat chart="30" format="17">
      <pivotArea type="data" outline="0" fieldPosition="0">
        <references count="2">
          <reference field="4294967294" count="1" selected="0">
            <x v="0"/>
          </reference>
          <reference field="8" count="1" selected="0">
            <x v="0"/>
          </reference>
        </references>
      </pivotArea>
    </chartFormat>
    <chartFormat chart="30" format="18">
      <pivotArea type="data" outline="0" fieldPosition="0">
        <references count="2">
          <reference field="4294967294" count="1" selected="0">
            <x v="0"/>
          </reference>
          <reference field="8" count="1" selected="0">
            <x v="1"/>
          </reference>
        </references>
      </pivotArea>
    </chartFormat>
    <chartFormat chart="30" format="19">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57AACA-0CAF-485B-841C-42FCC255B0FA}"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rowHeaderCaption="Company Name">
  <location ref="G8:H13" firstHeaderRow="1" firstDataRow="1" firstDataCol="1"/>
  <pivotFields count="11">
    <pivotField showAll="0"/>
    <pivotField axis="axisRow" showAll="0" measureFilter="1" sortType="ascending">
      <items count="493">
        <item x="124"/>
        <item x="90"/>
        <item x="206"/>
        <item x="94"/>
        <item x="128"/>
        <item x="33"/>
        <item x="202"/>
        <item x="129"/>
        <item x="78"/>
        <item x="211"/>
        <item x="118"/>
        <item x="300"/>
        <item x="257"/>
        <item x="183"/>
        <item x="212"/>
        <item x="264"/>
        <item x="227"/>
        <item x="111"/>
        <item x="405"/>
        <item x="384"/>
        <item x="181"/>
        <item x="451"/>
        <item x="62"/>
        <item x="410"/>
        <item x="367"/>
        <item x="156"/>
        <item x="240"/>
        <item x="267"/>
        <item x="73"/>
        <item x="402"/>
        <item x="25"/>
        <item x="251"/>
        <item x="276"/>
        <item x="160"/>
        <item x="87"/>
        <item x="233"/>
        <item x="36"/>
        <item x="16"/>
        <item x="30"/>
        <item x="287"/>
        <item x="348"/>
        <item x="29"/>
        <item x="34"/>
        <item x="95"/>
        <item x="130"/>
        <item x="88"/>
        <item x="167"/>
        <item x="254"/>
        <item x="252"/>
        <item x="189"/>
        <item x="350"/>
        <item x="121"/>
        <item x="74"/>
        <item x="84"/>
        <item x="86"/>
        <item m="1" x="489"/>
        <item x="15"/>
        <item x="49"/>
        <item x="85"/>
        <item x="288"/>
        <item x="237"/>
        <item x="291"/>
        <item x="224"/>
        <item x="324"/>
        <item x="387"/>
        <item x="51"/>
        <item x="423"/>
        <item x="56"/>
        <item x="69"/>
        <item x="60"/>
        <item x="298"/>
        <item x="138"/>
        <item x="301"/>
        <item x="372"/>
        <item x="297"/>
        <item x="408"/>
        <item x="137"/>
        <item x="438"/>
        <item x="309"/>
        <item x="192"/>
        <item x="467"/>
        <item x="290"/>
        <item x="187"/>
        <item x="386"/>
        <item x="194"/>
        <item x="344"/>
        <item x="306"/>
        <item x="334"/>
        <item x="131"/>
        <item x="64"/>
        <item x="214"/>
        <item x="12"/>
        <item x="286"/>
        <item x="304"/>
        <item x="99"/>
        <item x="92"/>
        <item x="441"/>
        <item x="400"/>
        <item x="179"/>
        <item x="174"/>
        <item x="120"/>
        <item x="294"/>
        <item x="317"/>
        <item x="50"/>
        <item x="115"/>
        <item x="352"/>
        <item x="255"/>
        <item x="480"/>
        <item x="449"/>
        <item x="245"/>
        <item x="154"/>
        <item x="472"/>
        <item x="199"/>
        <item x="278"/>
        <item x="335"/>
        <item x="363"/>
        <item x="109"/>
        <item x="453"/>
        <item x="71"/>
        <item x="280"/>
        <item x="79"/>
        <item x="340"/>
        <item x="126"/>
        <item x="41"/>
        <item x="327"/>
        <item x="358"/>
        <item x="119"/>
        <item x="147"/>
        <item x="232"/>
        <item x="460"/>
        <item x="361"/>
        <item x="239"/>
        <item x="235"/>
        <item x="383"/>
        <item x="439"/>
        <item x="149"/>
        <item x="351"/>
        <item x="145"/>
        <item x="223"/>
        <item x="277"/>
        <item x="477"/>
        <item x="388"/>
        <item x="437"/>
        <item x="272"/>
        <item x="218"/>
        <item x="289"/>
        <item x="113"/>
        <item x="35"/>
        <item x="329"/>
        <item x="424"/>
        <item x="332"/>
        <item x="325"/>
        <item x="226"/>
        <item x="48"/>
        <item x="127"/>
        <item x="107"/>
        <item x="134"/>
        <item x="172"/>
        <item x="229"/>
        <item x="375"/>
        <item x="222"/>
        <item x="43"/>
        <item x="142"/>
        <item x="159"/>
        <item x="190"/>
        <item x="39"/>
        <item x="392"/>
        <item x="326"/>
        <item x="139"/>
        <item x="221"/>
        <item x="331"/>
        <item x="262"/>
        <item x="209"/>
        <item x="380"/>
        <item x="285"/>
        <item x="296"/>
        <item x="343"/>
        <item x="355"/>
        <item x="471"/>
        <item x="207"/>
        <item x="91"/>
        <item x="21"/>
        <item x="4"/>
        <item x="2"/>
        <item x="32"/>
        <item x="230"/>
        <item x="450"/>
        <item x="474"/>
        <item x="45"/>
        <item x="242"/>
        <item x="456"/>
        <item x="303"/>
        <item x="454"/>
        <item x="58"/>
        <item x="459"/>
        <item x="295"/>
        <item m="1" x="490"/>
        <item x="5"/>
        <item x="19"/>
        <item x="418"/>
        <item x="175"/>
        <item x="163"/>
        <item x="10"/>
        <item x="75"/>
        <item x="55"/>
        <item x="427"/>
        <item x="152"/>
        <item x="265"/>
        <item x="150"/>
        <item x="339"/>
        <item x="429"/>
        <item x="116"/>
        <item x="362"/>
        <item x="61"/>
        <item x="238"/>
        <item x="186"/>
        <item x="165"/>
        <item x="373"/>
        <item x="161"/>
        <item m="1" x="488"/>
        <item x="328"/>
        <item x="132"/>
        <item x="28"/>
        <item x="256"/>
        <item x="171"/>
        <item x="7"/>
        <item x="63"/>
        <item x="273"/>
        <item x="275"/>
        <item x="337"/>
        <item x="3"/>
        <item x="470"/>
        <item x="445"/>
        <item x="269"/>
        <item x="284"/>
        <item x="357"/>
        <item x="318"/>
        <item x="409"/>
        <item x="446"/>
        <item x="431"/>
        <item x="259"/>
        <item x="396"/>
        <item x="369"/>
        <item x="376"/>
        <item x="125"/>
        <item x="359"/>
        <item x="448"/>
        <item x="201"/>
        <item x="313"/>
        <item x="191"/>
        <item x="38"/>
        <item x="188"/>
        <item x="173"/>
        <item x="312"/>
        <item x="346"/>
        <item x="250"/>
        <item x="292"/>
        <item x="110"/>
        <item x="433"/>
        <item x="270"/>
        <item x="478"/>
        <item x="140"/>
        <item x="342"/>
        <item x="390"/>
        <item x="11"/>
        <item x="419"/>
        <item x="184"/>
        <item x="435"/>
        <item x="117"/>
        <item x="487"/>
        <item x="100"/>
        <item x="196"/>
        <item x="455"/>
        <item x="302"/>
        <item x="483"/>
        <item x="13"/>
        <item x="330"/>
        <item x="112"/>
        <item x="398"/>
        <item x="76"/>
        <item x="397"/>
        <item x="425"/>
        <item x="243"/>
        <item x="475"/>
        <item x="31"/>
        <item x="108"/>
        <item x="258"/>
        <item x="413"/>
        <item x="473"/>
        <item x="133"/>
        <item x="381"/>
        <item x="72"/>
        <item x="6"/>
        <item x="462"/>
        <item x="185"/>
        <item x="417"/>
        <item x="248"/>
        <item x="216"/>
        <item x="338"/>
        <item x="323"/>
        <item x="394"/>
        <item x="46"/>
        <item x="162"/>
        <item x="155"/>
        <item x="97"/>
        <item x="422"/>
        <item x="169"/>
        <item x="311"/>
        <item x="176"/>
        <item x="193"/>
        <item x="486"/>
        <item x="432"/>
        <item x="476"/>
        <item x="151"/>
        <item x="282"/>
        <item x="407"/>
        <item x="42"/>
        <item x="354"/>
        <item x="53"/>
        <item x="102"/>
        <item x="371"/>
        <item x="170"/>
        <item x="70"/>
        <item x="484"/>
        <item x="17"/>
        <item x="164"/>
        <item x="281"/>
        <item x="105"/>
        <item x="401"/>
        <item x="8"/>
        <item x="83"/>
        <item x="485"/>
        <item x="444"/>
        <item x="114"/>
        <item x="177"/>
        <item x="319"/>
        <item x="77"/>
        <item x="234"/>
        <item x="404"/>
        <item x="253"/>
        <item x="213"/>
        <item x="67"/>
        <item x="65"/>
        <item x="135"/>
        <item x="391"/>
        <item x="365"/>
        <item x="103"/>
        <item x="26"/>
        <item x="464"/>
        <item x="217"/>
        <item x="482"/>
        <item x="314"/>
        <item x="96"/>
        <item x="101"/>
        <item x="468"/>
        <item x="305"/>
        <item x="178"/>
        <item x="385"/>
        <item x="197"/>
        <item x="122"/>
        <item x="378"/>
        <item x="442"/>
        <item x="377"/>
        <item x="399"/>
        <item x="322"/>
        <item x="136"/>
        <item x="320"/>
        <item x="283"/>
        <item x="204"/>
        <item x="279"/>
        <item x="457"/>
        <item x="0"/>
        <item x="210"/>
        <item x="157"/>
        <item x="203"/>
        <item x="465"/>
        <item x="458"/>
        <item x="106"/>
        <item x="412"/>
        <item x="299"/>
        <item x="368"/>
        <item x="220"/>
        <item x="47"/>
        <item x="266"/>
        <item x="421"/>
        <item x="452"/>
        <item x="274"/>
        <item x="434"/>
        <item x="447"/>
        <item x="374"/>
        <item x="52"/>
        <item x="195"/>
        <item x="428"/>
        <item x="98"/>
        <item x="68"/>
        <item x="414"/>
        <item x="166"/>
        <item x="244"/>
        <item x="341"/>
        <item x="249"/>
        <item x="466"/>
        <item x="364"/>
        <item x="260"/>
        <item x="415"/>
        <item x="225"/>
        <item x="379"/>
        <item x="353"/>
        <item x="479"/>
        <item x="336"/>
        <item x="9"/>
        <item x="389"/>
        <item x="81"/>
        <item x="182"/>
        <item x="310"/>
        <item x="228"/>
        <item x="18"/>
        <item x="80"/>
        <item x="241"/>
        <item x="144"/>
        <item x="219"/>
        <item x="321"/>
        <item x="430"/>
        <item x="168"/>
        <item x="461"/>
        <item x="293"/>
        <item x="370"/>
        <item x="208"/>
        <item x="316"/>
        <item x="205"/>
        <item x="148"/>
        <item x="146"/>
        <item m="1" x="491"/>
        <item x="158"/>
        <item x="315"/>
        <item x="382"/>
        <item x="23"/>
        <item x="236"/>
        <item x="123"/>
        <item x="40"/>
        <item x="443"/>
        <item x="57"/>
        <item x="416"/>
        <item x="469"/>
        <item x="153"/>
        <item x="261"/>
        <item x="463"/>
        <item x="200"/>
        <item x="403"/>
        <item x="333"/>
        <item x="37"/>
        <item x="198"/>
        <item x="231"/>
        <item x="440"/>
        <item x="420"/>
        <item x="268"/>
        <item x="347"/>
        <item x="247"/>
        <item x="93"/>
        <item x="356"/>
        <item x="393"/>
        <item x="24"/>
        <item x="246"/>
        <item x="104"/>
        <item x="66"/>
        <item x="82"/>
        <item x="481"/>
        <item x="271"/>
        <item x="215"/>
        <item x="22"/>
        <item x="436"/>
        <item x="307"/>
        <item x="395"/>
        <item x="366"/>
        <item x="89"/>
        <item x="141"/>
        <item x="426"/>
        <item x="349"/>
        <item x="180"/>
        <item x="406"/>
        <item x="308"/>
        <item x="345"/>
        <item x="143"/>
        <item x="20"/>
        <item x="263"/>
        <item x="44"/>
        <item x="59"/>
        <item x="411"/>
        <item x="360"/>
        <item x="1"/>
        <item x="14"/>
        <item x="27"/>
        <item x="5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items count="4">
        <item x="0"/>
        <item x="1"/>
        <item x="2"/>
        <item t="default"/>
      </items>
    </pivotField>
    <pivotField showAll="0"/>
    <pivotField showAll="0"/>
  </pivotFields>
  <rowFields count="1">
    <field x="1"/>
  </rowFields>
  <rowItems count="5">
    <i>
      <x v="491"/>
    </i>
    <i>
      <x v="490"/>
    </i>
    <i>
      <x v="435"/>
    </i>
    <i>
      <x v="371"/>
    </i>
    <i>
      <x v="489"/>
    </i>
  </rowItems>
  <colItems count="1">
    <i/>
  </colItems>
  <dataFields count="1">
    <dataField name="Quarterly Sales" fld="3" baseField="1" baseItem="219"/>
  </dataFields>
  <chartFormats count="5">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1" count="1" selected="0">
            <x v="489"/>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1" count="1" selected="0">
            <x v="489"/>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_Segment" xr10:uid="{9054E5A2-356F-4E99-8155-3837D309FA6A}" sourceName="Size Segment">
  <pivotTables>
    <pivotTable tabId="13" name="PivotTable5"/>
    <pivotTable tabId="13" name="PivotTable1"/>
    <pivotTable tabId="13" name="PivotTable2"/>
    <pivotTable tabId="13" name="PivotTable3"/>
    <pivotTable tabId="13" name="PivotTable4"/>
    <pivotTable tabId="13" name="PivotTable6"/>
    <pivotTable tabId="13" name="PivotTable7"/>
    <pivotTable tabId="13" name="PivotTable8"/>
  </pivotTables>
  <data>
    <tabular pivotCacheId="881278721" sortOrder="descending">
      <items count="3">
        <i x="2"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Segment" xr10:uid="{EBD965CF-0492-4CFC-B50B-34B841EDB440}" cache="Slicer_Size_Segment" caption="Size Segment"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Segment 1" xr10:uid="{AB212F37-941A-457A-ACFA-D16B53625556}" cache="Slicer_Size_Segment" caption="Company Size Segment" columnCount="3" style="slicer for all"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4C343-1EDD-4A9C-8C9A-E07253C7FBBE}">
  <sheetPr>
    <tabColor rgb="FFFF0000"/>
  </sheetPr>
  <dimension ref="A1:E489"/>
  <sheetViews>
    <sheetView workbookViewId="0">
      <selection activeCell="B29" sqref="B29"/>
    </sheetView>
  </sheetViews>
  <sheetFormatPr defaultRowHeight="14.4" x14ac:dyDescent="0.3"/>
  <cols>
    <col min="1" max="1" width="5.44140625" customWidth="1"/>
    <col min="2" max="2" width="16.6640625" customWidth="1"/>
    <col min="3" max="3" width="13.6640625" customWidth="1"/>
    <col min="4" max="4" width="14.21875" customWidth="1"/>
    <col min="5" max="5" width="8" customWidth="1"/>
  </cols>
  <sheetData>
    <row r="1" spans="1:4" x14ac:dyDescent="0.3">
      <c r="A1" t="s">
        <v>0</v>
      </c>
      <c r="B1" t="s">
        <v>1</v>
      </c>
      <c r="C1" t="s">
        <v>2</v>
      </c>
      <c r="D1" t="s">
        <v>3</v>
      </c>
    </row>
    <row r="2" spans="1:4" x14ac:dyDescent="0.3">
      <c r="A2">
        <v>1</v>
      </c>
      <c r="B2" t="s">
        <v>4</v>
      </c>
      <c r="C2">
        <v>583436.72</v>
      </c>
      <c r="D2">
        <v>99810</v>
      </c>
    </row>
    <row r="3" spans="1:4" x14ac:dyDescent="0.3">
      <c r="A3">
        <v>2</v>
      </c>
      <c r="B3" t="s">
        <v>5</v>
      </c>
      <c r="C3">
        <v>563709.84</v>
      </c>
      <c r="D3">
        <v>30904</v>
      </c>
    </row>
    <row r="4" spans="1:4" x14ac:dyDescent="0.3">
      <c r="A4">
        <v>3</v>
      </c>
      <c r="B4" t="s">
        <v>6</v>
      </c>
      <c r="C4">
        <v>482953.59</v>
      </c>
      <c r="D4">
        <v>20581.27</v>
      </c>
    </row>
    <row r="5" spans="1:4" x14ac:dyDescent="0.3">
      <c r="A5">
        <v>4</v>
      </c>
      <c r="B5" t="s">
        <v>7</v>
      </c>
      <c r="C5">
        <v>320985.27</v>
      </c>
      <c r="D5">
        <v>9772.02</v>
      </c>
    </row>
    <row r="6" spans="1:4" x14ac:dyDescent="0.3">
      <c r="A6">
        <v>5</v>
      </c>
      <c r="B6" t="s">
        <v>8</v>
      </c>
      <c r="C6">
        <v>289497.37</v>
      </c>
      <c r="D6">
        <v>16840.509999999998</v>
      </c>
    </row>
    <row r="7" spans="1:4" x14ac:dyDescent="0.3">
      <c r="A7">
        <v>6</v>
      </c>
      <c r="B7" t="s">
        <v>9</v>
      </c>
      <c r="C7">
        <v>288265.26</v>
      </c>
      <c r="D7">
        <v>8590</v>
      </c>
    </row>
    <row r="8" spans="1:4" x14ac:dyDescent="0.3">
      <c r="A8">
        <v>7</v>
      </c>
      <c r="B8" t="s">
        <v>10</v>
      </c>
      <c r="C8">
        <v>263493.81</v>
      </c>
      <c r="D8">
        <v>19283.2</v>
      </c>
    </row>
    <row r="9" spans="1:4" x14ac:dyDescent="0.3">
      <c r="A9">
        <v>8</v>
      </c>
      <c r="B9" t="s">
        <v>11</v>
      </c>
      <c r="C9">
        <v>248320.35</v>
      </c>
      <c r="D9">
        <v>17794</v>
      </c>
    </row>
    <row r="10" spans="1:4" x14ac:dyDescent="0.3">
      <c r="A10">
        <v>9</v>
      </c>
      <c r="B10" t="s">
        <v>12</v>
      </c>
      <c r="C10">
        <v>239981.5</v>
      </c>
      <c r="D10">
        <v>22995.88</v>
      </c>
    </row>
    <row r="11" spans="1:4" x14ac:dyDescent="0.3">
      <c r="A11">
        <v>10</v>
      </c>
      <c r="B11" t="s">
        <v>13</v>
      </c>
      <c r="C11">
        <v>232763.33</v>
      </c>
      <c r="D11">
        <v>57014.080000000002</v>
      </c>
    </row>
    <row r="12" spans="1:4" x14ac:dyDescent="0.3">
      <c r="A12">
        <v>11</v>
      </c>
      <c r="B12" t="s">
        <v>14</v>
      </c>
      <c r="C12">
        <v>203802.35</v>
      </c>
      <c r="D12">
        <v>13665.35</v>
      </c>
    </row>
    <row r="13" spans="1:4" x14ac:dyDescent="0.3">
      <c r="A13">
        <v>12</v>
      </c>
      <c r="B13" t="s">
        <v>15</v>
      </c>
      <c r="C13">
        <v>199253.77</v>
      </c>
      <c r="D13">
        <v>6390.71</v>
      </c>
    </row>
    <row r="14" spans="1:4" x14ac:dyDescent="0.3">
      <c r="A14">
        <v>13</v>
      </c>
      <c r="B14" t="s">
        <v>16</v>
      </c>
      <c r="C14">
        <v>192677.98</v>
      </c>
      <c r="D14">
        <v>21643.279999999999</v>
      </c>
    </row>
    <row r="15" spans="1:4" x14ac:dyDescent="0.3">
      <c r="A15">
        <v>14</v>
      </c>
      <c r="B15" t="s">
        <v>17</v>
      </c>
      <c r="C15">
        <v>180860.74</v>
      </c>
      <c r="D15">
        <v>28747.45</v>
      </c>
    </row>
    <row r="16" spans="1:4" x14ac:dyDescent="0.3">
      <c r="A16">
        <v>15</v>
      </c>
      <c r="B16" t="s">
        <v>18</v>
      </c>
      <c r="C16">
        <v>178017.48</v>
      </c>
      <c r="D16">
        <v>110666.93</v>
      </c>
    </row>
    <row r="17" spans="1:4" x14ac:dyDescent="0.3">
      <c r="A17">
        <v>16</v>
      </c>
      <c r="B17" t="s">
        <v>19</v>
      </c>
      <c r="C17">
        <v>167131.29</v>
      </c>
      <c r="D17">
        <v>20318.599999999999</v>
      </c>
    </row>
    <row r="18" spans="1:4" x14ac:dyDescent="0.3">
      <c r="A18">
        <v>17</v>
      </c>
      <c r="B18" t="s">
        <v>20</v>
      </c>
      <c r="C18">
        <v>136380.76</v>
      </c>
      <c r="D18">
        <v>11721.55</v>
      </c>
    </row>
    <row r="19" spans="1:4" x14ac:dyDescent="0.3">
      <c r="A19">
        <v>18</v>
      </c>
      <c r="B19" t="s">
        <v>21</v>
      </c>
      <c r="C19">
        <v>135390.53</v>
      </c>
      <c r="D19">
        <v>20774.37</v>
      </c>
    </row>
    <row r="20" spans="1:4" x14ac:dyDescent="0.3">
      <c r="A20">
        <v>19</v>
      </c>
      <c r="B20" t="s">
        <v>22</v>
      </c>
      <c r="C20">
        <v>134241.35999999999</v>
      </c>
      <c r="D20">
        <v>6653.23</v>
      </c>
    </row>
    <row r="21" spans="1:4" x14ac:dyDescent="0.3">
      <c r="A21">
        <v>20</v>
      </c>
      <c r="B21" t="s">
        <v>23</v>
      </c>
      <c r="C21">
        <v>133266.56</v>
      </c>
      <c r="D21">
        <v>5922</v>
      </c>
    </row>
    <row r="22" spans="1:4" x14ac:dyDescent="0.3">
      <c r="A22">
        <v>21</v>
      </c>
      <c r="B22" t="s">
        <v>24</v>
      </c>
      <c r="C22">
        <v>131840.57</v>
      </c>
      <c r="D22">
        <v>13669</v>
      </c>
    </row>
    <row r="23" spans="1:4" x14ac:dyDescent="0.3">
      <c r="A23">
        <v>22</v>
      </c>
      <c r="B23" t="s">
        <v>25</v>
      </c>
      <c r="C23">
        <v>126335.27</v>
      </c>
      <c r="D23">
        <v>12809</v>
      </c>
    </row>
    <row r="24" spans="1:4" x14ac:dyDescent="0.3">
      <c r="A24">
        <v>23</v>
      </c>
      <c r="B24" t="s">
        <v>26</v>
      </c>
      <c r="C24">
        <v>122184.17</v>
      </c>
      <c r="D24">
        <v>24361</v>
      </c>
    </row>
    <row r="25" spans="1:4" x14ac:dyDescent="0.3">
      <c r="A25">
        <v>24</v>
      </c>
      <c r="B25" t="s">
        <v>27</v>
      </c>
      <c r="C25">
        <v>117071.87</v>
      </c>
      <c r="D25">
        <v>74156.070000000007</v>
      </c>
    </row>
    <row r="26" spans="1:4" x14ac:dyDescent="0.3">
      <c r="A26">
        <v>25</v>
      </c>
      <c r="B26" t="s">
        <v>28</v>
      </c>
      <c r="C26">
        <v>113692.87</v>
      </c>
      <c r="D26">
        <v>8019.24</v>
      </c>
    </row>
    <row r="27" spans="1:4" x14ac:dyDescent="0.3">
      <c r="A27">
        <v>26</v>
      </c>
      <c r="B27" t="s">
        <v>29</v>
      </c>
      <c r="C27">
        <v>108044.04</v>
      </c>
      <c r="D27">
        <v>4260.5200000000004</v>
      </c>
    </row>
    <row r="28" spans="1:4" x14ac:dyDescent="0.3">
      <c r="A28">
        <v>27</v>
      </c>
      <c r="B28" t="s">
        <v>30</v>
      </c>
      <c r="C28">
        <v>102016.01</v>
      </c>
      <c r="D28">
        <v>7506.95</v>
      </c>
    </row>
    <row r="29" spans="1:4" x14ac:dyDescent="0.3">
      <c r="A29">
        <v>28</v>
      </c>
      <c r="B29" t="s">
        <v>31</v>
      </c>
      <c r="C29">
        <v>98278</v>
      </c>
      <c r="D29">
        <v>60616.36</v>
      </c>
    </row>
    <row r="30" spans="1:4" x14ac:dyDescent="0.3">
      <c r="A30">
        <v>29</v>
      </c>
      <c r="B30" t="s">
        <v>32</v>
      </c>
      <c r="C30">
        <v>97379.96</v>
      </c>
      <c r="D30">
        <v>4286.78</v>
      </c>
    </row>
    <row r="31" spans="1:4" x14ac:dyDescent="0.3">
      <c r="A31">
        <v>30</v>
      </c>
      <c r="B31" t="s">
        <v>33</v>
      </c>
      <c r="C31">
        <v>94476.77</v>
      </c>
      <c r="D31">
        <v>3540.63</v>
      </c>
    </row>
    <row r="32" spans="1:4" x14ac:dyDescent="0.3">
      <c r="A32">
        <v>31</v>
      </c>
      <c r="B32" t="s">
        <v>34</v>
      </c>
      <c r="C32">
        <v>88252.6</v>
      </c>
      <c r="D32">
        <v>6369.34</v>
      </c>
    </row>
    <row r="33" spans="1:4" x14ac:dyDescent="0.3">
      <c r="A33">
        <v>32</v>
      </c>
      <c r="B33" t="s">
        <v>35</v>
      </c>
      <c r="C33">
        <v>88142.35</v>
      </c>
      <c r="D33">
        <v>11577.78</v>
      </c>
    </row>
    <row r="34" spans="1:4" x14ac:dyDescent="0.3">
      <c r="A34">
        <v>33</v>
      </c>
      <c r="B34" t="s">
        <v>36</v>
      </c>
      <c r="C34">
        <v>87358.23</v>
      </c>
      <c r="D34">
        <v>9734.9</v>
      </c>
    </row>
    <row r="35" spans="1:4" x14ac:dyDescent="0.3">
      <c r="A35">
        <v>34</v>
      </c>
      <c r="B35" t="s">
        <v>37</v>
      </c>
      <c r="C35">
        <v>81781.89</v>
      </c>
      <c r="D35">
        <v>2688.85</v>
      </c>
    </row>
    <row r="36" spans="1:4" x14ac:dyDescent="0.3">
      <c r="A36">
        <v>35</v>
      </c>
      <c r="B36" t="s">
        <v>38</v>
      </c>
      <c r="C36">
        <v>79795.11</v>
      </c>
      <c r="D36">
        <v>7665.4</v>
      </c>
    </row>
    <row r="37" spans="1:4" x14ac:dyDescent="0.3">
      <c r="A37">
        <v>36</v>
      </c>
      <c r="B37" t="s">
        <v>39</v>
      </c>
      <c r="C37">
        <v>78670.97</v>
      </c>
      <c r="D37">
        <v>14414.34</v>
      </c>
    </row>
    <row r="38" spans="1:4" x14ac:dyDescent="0.3">
      <c r="A38">
        <v>37</v>
      </c>
      <c r="B38" t="s">
        <v>40</v>
      </c>
      <c r="C38">
        <v>74066.350000000006</v>
      </c>
      <c r="D38">
        <v>4094.82</v>
      </c>
    </row>
    <row r="39" spans="1:4" x14ac:dyDescent="0.3">
      <c r="A39">
        <v>38</v>
      </c>
      <c r="B39" t="s">
        <v>41</v>
      </c>
      <c r="C39">
        <v>73886</v>
      </c>
      <c r="D39">
        <v>4274.84</v>
      </c>
    </row>
    <row r="40" spans="1:4" x14ac:dyDescent="0.3">
      <c r="A40">
        <v>39</v>
      </c>
      <c r="B40" t="s">
        <v>42</v>
      </c>
      <c r="C40">
        <v>73870.259999999995</v>
      </c>
      <c r="D40">
        <v>17861</v>
      </c>
    </row>
    <row r="41" spans="1:4" x14ac:dyDescent="0.3">
      <c r="A41">
        <v>40</v>
      </c>
      <c r="B41" t="s">
        <v>43</v>
      </c>
      <c r="C41">
        <v>73532.62</v>
      </c>
      <c r="D41">
        <v>15291.42</v>
      </c>
    </row>
    <row r="42" spans="1:4" x14ac:dyDescent="0.3">
      <c r="A42">
        <v>41</v>
      </c>
      <c r="B42" t="s">
        <v>44</v>
      </c>
      <c r="C42">
        <v>73376.14</v>
      </c>
      <c r="D42">
        <v>32464.14</v>
      </c>
    </row>
    <row r="43" spans="1:4" x14ac:dyDescent="0.3">
      <c r="A43">
        <v>42</v>
      </c>
      <c r="B43" t="s">
        <v>45</v>
      </c>
      <c r="C43">
        <v>73311.41</v>
      </c>
      <c r="D43">
        <v>2269.0100000000002</v>
      </c>
    </row>
    <row r="44" spans="1:4" x14ac:dyDescent="0.3">
      <c r="A44">
        <v>43</v>
      </c>
      <c r="B44" t="s">
        <v>46</v>
      </c>
      <c r="C44">
        <v>73015.490000000005</v>
      </c>
      <c r="D44">
        <v>2601.46</v>
      </c>
    </row>
    <row r="45" spans="1:4" x14ac:dyDescent="0.3">
      <c r="A45">
        <v>44</v>
      </c>
      <c r="B45" t="s">
        <v>47</v>
      </c>
      <c r="C45">
        <v>71859.820000000007</v>
      </c>
      <c r="D45">
        <v>2630.3</v>
      </c>
    </row>
    <row r="46" spans="1:4" x14ac:dyDescent="0.3">
      <c r="A46">
        <v>45</v>
      </c>
      <c r="B46" t="s">
        <v>48</v>
      </c>
      <c r="C46">
        <v>71028.13</v>
      </c>
      <c r="D46">
        <v>5070.3</v>
      </c>
    </row>
    <row r="47" spans="1:4" x14ac:dyDescent="0.3">
      <c r="A47">
        <v>46</v>
      </c>
      <c r="B47" t="s">
        <v>49</v>
      </c>
      <c r="C47">
        <v>69448.66</v>
      </c>
      <c r="D47">
        <v>7305.49</v>
      </c>
    </row>
    <row r="48" spans="1:4" x14ac:dyDescent="0.3">
      <c r="A48">
        <v>47</v>
      </c>
      <c r="B48" t="s">
        <v>50</v>
      </c>
      <c r="C48">
        <v>68590.33</v>
      </c>
      <c r="D48">
        <v>14397.85</v>
      </c>
    </row>
    <row r="49" spans="1:5" x14ac:dyDescent="0.3">
      <c r="A49">
        <v>48</v>
      </c>
      <c r="B49" t="s">
        <v>51</v>
      </c>
      <c r="C49">
        <v>67465</v>
      </c>
      <c r="D49">
        <v>9569.9699999999993</v>
      </c>
    </row>
    <row r="50" spans="1:5" x14ac:dyDescent="0.3">
      <c r="A50">
        <v>49</v>
      </c>
      <c r="B50" t="s">
        <v>52</v>
      </c>
      <c r="C50">
        <v>66316.320000000007</v>
      </c>
      <c r="D50">
        <v>8557.68</v>
      </c>
    </row>
    <row r="51" spans="1:5" x14ac:dyDescent="0.3">
      <c r="A51">
        <v>50</v>
      </c>
      <c r="B51" t="s">
        <v>53</v>
      </c>
      <c r="C51">
        <v>61776.92</v>
      </c>
    </row>
    <row r="52" spans="1:5" x14ac:dyDescent="0.3">
      <c r="A52">
        <v>51</v>
      </c>
      <c r="B52" t="s">
        <v>54</v>
      </c>
      <c r="C52">
        <v>60015</v>
      </c>
      <c r="D52">
        <v>1966.44</v>
      </c>
    </row>
    <row r="53" spans="1:5" x14ac:dyDescent="0.3">
      <c r="A53">
        <v>52</v>
      </c>
      <c r="B53" t="s">
        <v>55</v>
      </c>
      <c r="C53">
        <v>59204.28</v>
      </c>
      <c r="D53">
        <v>3071.92</v>
      </c>
    </row>
    <row r="54" spans="1:5" x14ac:dyDescent="0.3">
      <c r="A54">
        <v>53</v>
      </c>
      <c r="B54" t="s">
        <v>56</v>
      </c>
      <c r="C54">
        <v>58987.08</v>
      </c>
      <c r="D54">
        <v>2296.23</v>
      </c>
    </row>
    <row r="55" spans="1:5" x14ac:dyDescent="0.3">
      <c r="A55">
        <v>54</v>
      </c>
      <c r="B55" t="s">
        <v>57</v>
      </c>
      <c r="C55">
        <v>58108.480000000003</v>
      </c>
      <c r="D55">
        <v>5074.0200000000004</v>
      </c>
    </row>
    <row r="56" spans="1:5" x14ac:dyDescent="0.3">
      <c r="A56">
        <v>55</v>
      </c>
      <c r="B56" t="s">
        <v>58</v>
      </c>
      <c r="C56">
        <v>58034.78</v>
      </c>
      <c r="D56">
        <v>57474.25</v>
      </c>
    </row>
    <row r="57" spans="1:5" x14ac:dyDescent="0.3">
      <c r="A57">
        <v>56</v>
      </c>
      <c r="B57" t="s">
        <v>59</v>
      </c>
      <c r="C57">
        <v>57748.98</v>
      </c>
      <c r="D57">
        <v>13555.32</v>
      </c>
    </row>
    <row r="58" spans="1:5" x14ac:dyDescent="0.3">
      <c r="A58">
        <v>57</v>
      </c>
      <c r="B58" t="s">
        <v>60</v>
      </c>
      <c r="C58">
        <v>56837.2</v>
      </c>
      <c r="D58">
        <v>2567.48</v>
      </c>
    </row>
    <row r="59" spans="1:5" x14ac:dyDescent="0.3">
      <c r="A59">
        <v>58</v>
      </c>
      <c r="B59" t="s">
        <v>61</v>
      </c>
      <c r="C59">
        <v>56244.26</v>
      </c>
      <c r="D59">
        <v>7775.96</v>
      </c>
    </row>
    <row r="60" spans="1:5" x14ac:dyDescent="0.3">
      <c r="A60">
        <v>59</v>
      </c>
      <c r="B60" t="s">
        <v>62</v>
      </c>
      <c r="C60">
        <v>55854.68</v>
      </c>
      <c r="D60">
        <v>11022.81</v>
      </c>
    </row>
    <row r="61" spans="1:5" x14ac:dyDescent="0.3">
      <c r="A61">
        <v>60</v>
      </c>
      <c r="B61" t="s">
        <v>63</v>
      </c>
      <c r="C61">
        <v>54817.89</v>
      </c>
      <c r="D61">
        <v>1838.07</v>
      </c>
    </row>
    <row r="62" spans="1:5" x14ac:dyDescent="0.3">
      <c r="A62">
        <v>61</v>
      </c>
      <c r="B62" t="s">
        <v>64</v>
      </c>
      <c r="C62">
        <v>53528.57</v>
      </c>
      <c r="E62">
        <v>2149.36</v>
      </c>
    </row>
    <row r="63" spans="1:5" x14ac:dyDescent="0.3">
      <c r="A63">
        <v>62</v>
      </c>
      <c r="B63" t="s">
        <v>65</v>
      </c>
      <c r="C63">
        <v>52781.67</v>
      </c>
      <c r="E63">
        <v>3115.89</v>
      </c>
    </row>
    <row r="64" spans="1:5" x14ac:dyDescent="0.3">
      <c r="A64">
        <v>63</v>
      </c>
      <c r="B64" t="s">
        <v>66</v>
      </c>
      <c r="C64">
        <v>52361.46</v>
      </c>
      <c r="E64">
        <v>6170.71</v>
      </c>
    </row>
    <row r="65" spans="1:5" x14ac:dyDescent="0.3">
      <c r="A65">
        <v>64</v>
      </c>
      <c r="B65" t="s">
        <v>67</v>
      </c>
      <c r="C65">
        <v>48621.37</v>
      </c>
      <c r="E65">
        <v>6177.88</v>
      </c>
    </row>
    <row r="66" spans="1:5" x14ac:dyDescent="0.3">
      <c r="A66">
        <v>65</v>
      </c>
      <c r="B66" t="s">
        <v>68</v>
      </c>
      <c r="C66">
        <v>48577.43</v>
      </c>
      <c r="E66">
        <v>3913.82</v>
      </c>
    </row>
    <row r="67" spans="1:5" x14ac:dyDescent="0.3">
      <c r="A67">
        <v>66</v>
      </c>
      <c r="B67" t="s">
        <v>69</v>
      </c>
      <c r="C67">
        <v>47483.97</v>
      </c>
      <c r="E67">
        <v>2858.36</v>
      </c>
    </row>
    <row r="68" spans="1:5" x14ac:dyDescent="0.3">
      <c r="A68">
        <v>67</v>
      </c>
      <c r="B68" t="s">
        <v>70</v>
      </c>
      <c r="C68">
        <v>46725.05</v>
      </c>
      <c r="E68">
        <v>2263.3000000000002</v>
      </c>
    </row>
    <row r="69" spans="1:5" x14ac:dyDescent="0.3">
      <c r="A69">
        <v>68</v>
      </c>
      <c r="B69" t="s">
        <v>71</v>
      </c>
      <c r="C69">
        <v>45855.5</v>
      </c>
      <c r="E69">
        <v>1542.9</v>
      </c>
    </row>
    <row r="70" spans="1:5" x14ac:dyDescent="0.3">
      <c r="A70">
        <v>69</v>
      </c>
      <c r="B70" t="s">
        <v>72</v>
      </c>
      <c r="C70">
        <v>44239.040000000001</v>
      </c>
      <c r="E70">
        <v>2429.5</v>
      </c>
    </row>
    <row r="71" spans="1:5" x14ac:dyDescent="0.3">
      <c r="A71">
        <v>70</v>
      </c>
      <c r="B71" t="s">
        <v>73</v>
      </c>
      <c r="C71">
        <v>41876.19</v>
      </c>
      <c r="E71">
        <v>3259.6</v>
      </c>
    </row>
    <row r="72" spans="1:5" x14ac:dyDescent="0.3">
      <c r="A72">
        <v>71</v>
      </c>
      <c r="B72" t="s">
        <v>74</v>
      </c>
      <c r="C72">
        <v>41415.33</v>
      </c>
      <c r="E72">
        <v>2469.0300000000002</v>
      </c>
    </row>
    <row r="73" spans="1:5" x14ac:dyDescent="0.3">
      <c r="A73">
        <v>72</v>
      </c>
      <c r="B73" t="s">
        <v>75</v>
      </c>
      <c r="C73">
        <v>40159.35</v>
      </c>
      <c r="E73">
        <v>1693.72</v>
      </c>
    </row>
    <row r="74" spans="1:5" x14ac:dyDescent="0.3">
      <c r="A74">
        <v>73</v>
      </c>
      <c r="B74" t="s">
        <v>76</v>
      </c>
      <c r="C74">
        <v>39813.839999999997</v>
      </c>
      <c r="E74">
        <v>1337.59</v>
      </c>
    </row>
    <row r="75" spans="1:5" x14ac:dyDescent="0.3">
      <c r="A75">
        <v>74</v>
      </c>
      <c r="B75" t="s">
        <v>77</v>
      </c>
      <c r="C75">
        <v>39047.57</v>
      </c>
      <c r="E75">
        <v>7113.16</v>
      </c>
    </row>
    <row r="76" spans="1:5" x14ac:dyDescent="0.3">
      <c r="A76">
        <v>75</v>
      </c>
      <c r="B76" t="s">
        <v>78</v>
      </c>
      <c r="C76">
        <v>37776.230000000003</v>
      </c>
      <c r="E76">
        <v>2512.8200000000002</v>
      </c>
    </row>
    <row r="77" spans="1:5" x14ac:dyDescent="0.3">
      <c r="A77">
        <v>76</v>
      </c>
      <c r="B77" t="s">
        <v>79</v>
      </c>
      <c r="C77">
        <v>37219.22</v>
      </c>
      <c r="E77">
        <v>2110.9899999999998</v>
      </c>
    </row>
    <row r="78" spans="1:5" x14ac:dyDescent="0.3">
      <c r="A78">
        <v>77</v>
      </c>
      <c r="B78" t="s">
        <v>80</v>
      </c>
      <c r="C78">
        <v>36878.85</v>
      </c>
      <c r="E78">
        <v>3975.62</v>
      </c>
    </row>
    <row r="79" spans="1:5" x14ac:dyDescent="0.3">
      <c r="A79">
        <v>78</v>
      </c>
      <c r="B79" t="s">
        <v>81</v>
      </c>
      <c r="C79">
        <v>36615</v>
      </c>
      <c r="E79">
        <v>7757.06</v>
      </c>
    </row>
    <row r="80" spans="1:5" x14ac:dyDescent="0.3">
      <c r="A80">
        <v>79</v>
      </c>
      <c r="B80" t="s">
        <v>82</v>
      </c>
      <c r="C80">
        <v>36215.919999999998</v>
      </c>
      <c r="E80">
        <v>3325.02</v>
      </c>
    </row>
    <row r="81" spans="1:5" x14ac:dyDescent="0.3">
      <c r="A81">
        <v>80</v>
      </c>
      <c r="B81" t="s">
        <v>83</v>
      </c>
      <c r="C81">
        <v>35893.550000000003</v>
      </c>
      <c r="E81">
        <v>3834.1</v>
      </c>
    </row>
    <row r="82" spans="1:5" x14ac:dyDescent="0.3">
      <c r="A82">
        <v>81</v>
      </c>
      <c r="B82" t="s">
        <v>84</v>
      </c>
      <c r="C82">
        <v>35824.26</v>
      </c>
      <c r="E82">
        <v>683.28</v>
      </c>
    </row>
    <row r="83" spans="1:5" x14ac:dyDescent="0.3">
      <c r="A83">
        <v>82</v>
      </c>
      <c r="B83" t="s">
        <v>85</v>
      </c>
      <c r="C83">
        <v>35729.040000000001</v>
      </c>
      <c r="D83">
        <v>15323.65</v>
      </c>
    </row>
    <row r="84" spans="1:5" x14ac:dyDescent="0.3">
      <c r="A84">
        <v>83</v>
      </c>
      <c r="B84" t="s">
        <v>86</v>
      </c>
      <c r="C84">
        <v>35349.58</v>
      </c>
      <c r="E84">
        <v>4194</v>
      </c>
    </row>
    <row r="85" spans="1:5" x14ac:dyDescent="0.3">
      <c r="A85">
        <v>84</v>
      </c>
      <c r="B85" t="s">
        <v>87</v>
      </c>
      <c r="C85">
        <v>34620.19</v>
      </c>
      <c r="E85">
        <v>1059.1199999999999</v>
      </c>
    </row>
    <row r="86" spans="1:5" x14ac:dyDescent="0.3">
      <c r="A86">
        <v>85</v>
      </c>
      <c r="B86" t="s">
        <v>88</v>
      </c>
      <c r="C86">
        <v>34397.69</v>
      </c>
      <c r="E86">
        <v>1390.55</v>
      </c>
    </row>
    <row r="87" spans="1:5" x14ac:dyDescent="0.3">
      <c r="A87">
        <v>86</v>
      </c>
      <c r="B87" t="s">
        <v>89</v>
      </c>
      <c r="C87">
        <v>34347</v>
      </c>
      <c r="E87">
        <v>1057.9000000000001</v>
      </c>
    </row>
    <row r="88" spans="1:5" x14ac:dyDescent="0.3">
      <c r="A88">
        <v>87</v>
      </c>
      <c r="B88" t="s">
        <v>90</v>
      </c>
      <c r="C88">
        <v>34162.379999999997</v>
      </c>
      <c r="E88">
        <v>6626.35</v>
      </c>
    </row>
    <row r="89" spans="1:5" x14ac:dyDescent="0.3">
      <c r="A89">
        <v>88</v>
      </c>
      <c r="B89" t="s">
        <v>91</v>
      </c>
      <c r="C89">
        <v>33676.519999999997</v>
      </c>
      <c r="E89">
        <v>4336.1099999999997</v>
      </c>
    </row>
    <row r="90" spans="1:5" x14ac:dyDescent="0.3">
      <c r="A90">
        <v>89</v>
      </c>
      <c r="B90" t="s">
        <v>92</v>
      </c>
      <c r="C90">
        <v>33364.230000000003</v>
      </c>
      <c r="D90">
        <v>11303.24</v>
      </c>
    </row>
    <row r="91" spans="1:5" x14ac:dyDescent="0.3">
      <c r="A91">
        <v>90</v>
      </c>
      <c r="B91" t="s">
        <v>93</v>
      </c>
      <c r="C91">
        <v>33047.33</v>
      </c>
      <c r="E91">
        <v>6509.6</v>
      </c>
    </row>
    <row r="92" spans="1:5" x14ac:dyDescent="0.3">
      <c r="A92">
        <v>91</v>
      </c>
      <c r="B92" t="s">
        <v>94</v>
      </c>
      <c r="C92">
        <v>31983.33</v>
      </c>
      <c r="E92">
        <v>2779.4</v>
      </c>
    </row>
    <row r="93" spans="1:5" x14ac:dyDescent="0.3">
      <c r="A93">
        <v>92</v>
      </c>
      <c r="B93" t="s">
        <v>95</v>
      </c>
      <c r="C93">
        <v>31798.18</v>
      </c>
      <c r="E93">
        <v>1965.77</v>
      </c>
    </row>
    <row r="94" spans="1:5" x14ac:dyDescent="0.3">
      <c r="A94">
        <v>93</v>
      </c>
      <c r="B94" t="s">
        <v>96</v>
      </c>
      <c r="C94">
        <v>31450.560000000001</v>
      </c>
      <c r="E94">
        <v>1639.55</v>
      </c>
    </row>
    <row r="95" spans="1:5" x14ac:dyDescent="0.3">
      <c r="A95">
        <v>94</v>
      </c>
      <c r="B95" t="s">
        <v>97</v>
      </c>
      <c r="C95">
        <v>30919.51</v>
      </c>
      <c r="E95">
        <v>3684.95</v>
      </c>
    </row>
    <row r="96" spans="1:5" x14ac:dyDescent="0.3">
      <c r="A96">
        <v>95</v>
      </c>
      <c r="B96" t="s">
        <v>98</v>
      </c>
      <c r="C96">
        <v>30803.68</v>
      </c>
      <c r="E96">
        <v>3494.24</v>
      </c>
    </row>
    <row r="97" spans="1:5" x14ac:dyDescent="0.3">
      <c r="A97">
        <v>96</v>
      </c>
      <c r="B97" t="s">
        <v>99</v>
      </c>
      <c r="C97">
        <v>30305.94</v>
      </c>
      <c r="E97">
        <v>317.85000000000002</v>
      </c>
    </row>
    <row r="98" spans="1:5" x14ac:dyDescent="0.3">
      <c r="A98">
        <v>97</v>
      </c>
      <c r="B98" t="s">
        <v>100</v>
      </c>
      <c r="C98">
        <v>30202.12</v>
      </c>
      <c r="E98">
        <v>704.16</v>
      </c>
    </row>
    <row r="99" spans="1:5" x14ac:dyDescent="0.3">
      <c r="A99">
        <v>98</v>
      </c>
      <c r="B99" t="s">
        <v>101</v>
      </c>
      <c r="C99">
        <v>30030.01</v>
      </c>
      <c r="E99">
        <v>3798.82</v>
      </c>
    </row>
    <row r="100" spans="1:5" x14ac:dyDescent="0.3">
      <c r="A100">
        <v>99</v>
      </c>
      <c r="B100" t="s">
        <v>102</v>
      </c>
      <c r="C100">
        <v>29327.64</v>
      </c>
      <c r="E100">
        <v>3087.67</v>
      </c>
    </row>
    <row r="101" spans="1:5" x14ac:dyDescent="0.3">
      <c r="A101">
        <v>100</v>
      </c>
      <c r="B101" t="s">
        <v>103</v>
      </c>
    </row>
    <row r="102" spans="1:5" x14ac:dyDescent="0.3">
      <c r="A102">
        <v>101</v>
      </c>
      <c r="B102" t="s">
        <v>104</v>
      </c>
      <c r="C102">
        <v>28932.43</v>
      </c>
      <c r="D102">
        <v>2630.17</v>
      </c>
    </row>
    <row r="103" spans="1:5" x14ac:dyDescent="0.3">
      <c r="A103">
        <v>102</v>
      </c>
      <c r="B103" t="s">
        <v>105</v>
      </c>
      <c r="C103">
        <v>28270.22</v>
      </c>
      <c r="D103">
        <v>12175.48</v>
      </c>
    </row>
    <row r="104" spans="1:5" x14ac:dyDescent="0.3">
      <c r="A104">
        <v>103</v>
      </c>
      <c r="B104" t="s">
        <v>106</v>
      </c>
      <c r="C104">
        <v>28059.24</v>
      </c>
      <c r="D104">
        <v>1497.93</v>
      </c>
    </row>
    <row r="105" spans="1:5" x14ac:dyDescent="0.3">
      <c r="A105">
        <v>104</v>
      </c>
      <c r="B105" t="s">
        <v>107</v>
      </c>
      <c r="C105">
        <v>27905.66</v>
      </c>
      <c r="D105">
        <v>6194.77</v>
      </c>
    </row>
    <row r="106" spans="1:5" x14ac:dyDescent="0.3">
      <c r="A106">
        <v>105</v>
      </c>
      <c r="B106" t="s">
        <v>108</v>
      </c>
      <c r="C106">
        <v>27797.69</v>
      </c>
      <c r="D106">
        <v>1197.0999999999999</v>
      </c>
    </row>
    <row r="107" spans="1:5" x14ac:dyDescent="0.3">
      <c r="A107">
        <v>106</v>
      </c>
      <c r="B107" t="s">
        <v>109</v>
      </c>
      <c r="C107">
        <v>27404.15</v>
      </c>
      <c r="D107">
        <v>2852.55</v>
      </c>
    </row>
    <row r="108" spans="1:5" x14ac:dyDescent="0.3">
      <c r="A108">
        <v>107</v>
      </c>
      <c r="B108" t="s">
        <v>110</v>
      </c>
      <c r="C108">
        <v>27382.240000000002</v>
      </c>
      <c r="D108">
        <v>5498.45</v>
      </c>
    </row>
    <row r="109" spans="1:5" x14ac:dyDescent="0.3">
      <c r="A109">
        <v>108</v>
      </c>
      <c r="B109" t="s">
        <v>111</v>
      </c>
      <c r="C109">
        <v>27340.89</v>
      </c>
      <c r="D109">
        <v>1034.67</v>
      </c>
    </row>
    <row r="110" spans="1:5" x14ac:dyDescent="0.3">
      <c r="A110">
        <v>109</v>
      </c>
      <c r="B110" t="s">
        <v>112</v>
      </c>
      <c r="C110">
        <v>26928.37</v>
      </c>
      <c r="D110">
        <v>2182.4499999999998</v>
      </c>
    </row>
    <row r="111" spans="1:5" x14ac:dyDescent="0.3">
      <c r="A111">
        <v>110</v>
      </c>
      <c r="B111" t="s">
        <v>113</v>
      </c>
      <c r="C111">
        <v>26915.86</v>
      </c>
      <c r="D111">
        <v>1037.8800000000001</v>
      </c>
    </row>
    <row r="112" spans="1:5" x14ac:dyDescent="0.3">
      <c r="A112">
        <v>111</v>
      </c>
      <c r="B112" t="s">
        <v>114</v>
      </c>
      <c r="C112">
        <v>26409.759999999998</v>
      </c>
      <c r="D112">
        <v>1145.01</v>
      </c>
    </row>
    <row r="113" spans="1:4" x14ac:dyDescent="0.3">
      <c r="A113">
        <v>112</v>
      </c>
      <c r="B113" t="s">
        <v>115</v>
      </c>
      <c r="C113">
        <v>25957.56</v>
      </c>
      <c r="D113">
        <v>1422.52</v>
      </c>
    </row>
    <row r="114" spans="1:4" x14ac:dyDescent="0.3">
      <c r="A114">
        <v>113</v>
      </c>
      <c r="B114" t="s">
        <v>116</v>
      </c>
      <c r="C114">
        <v>25880.98</v>
      </c>
      <c r="D114">
        <v>3738.1</v>
      </c>
    </row>
    <row r="115" spans="1:4" x14ac:dyDescent="0.3">
      <c r="A115">
        <v>114</v>
      </c>
      <c r="B115" t="s">
        <v>117</v>
      </c>
      <c r="C115">
        <v>25859.25</v>
      </c>
      <c r="D115">
        <v>4693.3900000000003</v>
      </c>
    </row>
    <row r="116" spans="1:4" x14ac:dyDescent="0.3">
      <c r="A116">
        <v>115</v>
      </c>
      <c r="B116" t="s">
        <v>118</v>
      </c>
      <c r="C116">
        <v>25383.03</v>
      </c>
      <c r="D116">
        <v>621.03</v>
      </c>
    </row>
    <row r="117" spans="1:4" x14ac:dyDescent="0.3">
      <c r="A117">
        <v>116</v>
      </c>
      <c r="B117" t="s">
        <v>119</v>
      </c>
      <c r="C117">
        <v>25288.97</v>
      </c>
      <c r="D117">
        <v>2090.54</v>
      </c>
    </row>
    <row r="118" spans="1:4" x14ac:dyDescent="0.3">
      <c r="A118">
        <v>117</v>
      </c>
      <c r="B118" t="s">
        <v>120</v>
      </c>
      <c r="C118">
        <v>24788.54</v>
      </c>
      <c r="D118">
        <v>1612.14</v>
      </c>
    </row>
    <row r="119" spans="1:4" x14ac:dyDescent="0.3">
      <c r="A119">
        <v>118</v>
      </c>
      <c r="B119" t="s">
        <v>121</v>
      </c>
      <c r="C119">
        <v>24626.1</v>
      </c>
      <c r="D119">
        <v>1883.8</v>
      </c>
    </row>
    <row r="120" spans="1:4" x14ac:dyDescent="0.3">
      <c r="A120">
        <v>119</v>
      </c>
      <c r="B120" t="s">
        <v>122</v>
      </c>
      <c r="C120">
        <v>24592.21</v>
      </c>
      <c r="D120">
        <v>4287.12</v>
      </c>
    </row>
    <row r="121" spans="1:4" x14ac:dyDescent="0.3">
      <c r="A121">
        <v>120</v>
      </c>
      <c r="B121" t="s">
        <v>123</v>
      </c>
      <c r="C121">
        <v>23720.37</v>
      </c>
      <c r="D121">
        <v>756.64</v>
      </c>
    </row>
    <row r="122" spans="1:4" x14ac:dyDescent="0.3">
      <c r="A122">
        <v>121</v>
      </c>
      <c r="B122" t="s">
        <v>124</v>
      </c>
      <c r="C122">
        <v>23562</v>
      </c>
      <c r="D122">
        <v>1354.67</v>
      </c>
    </row>
    <row r="123" spans="1:4" x14ac:dyDescent="0.3">
      <c r="A123">
        <v>122</v>
      </c>
      <c r="B123" t="s">
        <v>125</v>
      </c>
      <c r="C123">
        <v>23537.8</v>
      </c>
      <c r="D123">
        <v>1338.63</v>
      </c>
    </row>
    <row r="124" spans="1:4" x14ac:dyDescent="0.3">
      <c r="A124">
        <v>123</v>
      </c>
      <c r="B124" t="s">
        <v>126</v>
      </c>
      <c r="C124">
        <v>23495.54</v>
      </c>
      <c r="D124">
        <v>41304.839999999997</v>
      </c>
    </row>
    <row r="125" spans="1:4" x14ac:dyDescent="0.3">
      <c r="A125">
        <v>126</v>
      </c>
      <c r="B125" t="s">
        <v>127</v>
      </c>
      <c r="C125">
        <v>23369.24</v>
      </c>
      <c r="D125">
        <v>6949.91</v>
      </c>
    </row>
    <row r="126" spans="1:4" x14ac:dyDescent="0.3">
      <c r="A126">
        <v>127</v>
      </c>
      <c r="B126" t="s">
        <v>128</v>
      </c>
      <c r="C126">
        <v>23101.19</v>
      </c>
      <c r="D126">
        <v>645.77</v>
      </c>
    </row>
    <row r="127" spans="1:4" x14ac:dyDescent="0.3">
      <c r="A127">
        <v>128</v>
      </c>
      <c r="B127" t="s">
        <v>129</v>
      </c>
      <c r="C127">
        <v>23094.39</v>
      </c>
      <c r="D127">
        <v>6992.56</v>
      </c>
    </row>
    <row r="128" spans="1:4" x14ac:dyDescent="0.3">
      <c r="A128">
        <v>129</v>
      </c>
      <c r="B128" t="s">
        <v>130</v>
      </c>
      <c r="C128">
        <v>22915.42</v>
      </c>
      <c r="D128">
        <v>2069.4499999999998</v>
      </c>
    </row>
    <row r="129" spans="1:4" x14ac:dyDescent="0.3">
      <c r="A129">
        <v>130</v>
      </c>
      <c r="B129" t="s">
        <v>131</v>
      </c>
      <c r="C129">
        <v>21976.74</v>
      </c>
      <c r="D129">
        <v>407.52</v>
      </c>
    </row>
    <row r="130" spans="1:4" x14ac:dyDescent="0.3">
      <c r="A130">
        <v>131</v>
      </c>
      <c r="B130" t="s">
        <v>132</v>
      </c>
      <c r="C130">
        <v>21776.04</v>
      </c>
      <c r="D130">
        <v>9938.3700000000008</v>
      </c>
    </row>
    <row r="131" spans="1:4" x14ac:dyDescent="0.3">
      <c r="A131">
        <v>132</v>
      </c>
      <c r="B131" t="s">
        <v>133</v>
      </c>
      <c r="C131">
        <v>21677.26</v>
      </c>
      <c r="D131">
        <v>1782.29</v>
      </c>
    </row>
    <row r="132" spans="1:4" x14ac:dyDescent="0.3">
      <c r="A132">
        <v>133</v>
      </c>
      <c r="B132" t="s">
        <v>134</v>
      </c>
      <c r="C132">
        <v>21372.18</v>
      </c>
      <c r="D132">
        <v>1106.31</v>
      </c>
    </row>
    <row r="133" spans="1:4" x14ac:dyDescent="0.3">
      <c r="A133">
        <v>134</v>
      </c>
      <c r="B133" t="s">
        <v>135</v>
      </c>
      <c r="C133">
        <v>20832.400000000001</v>
      </c>
      <c r="D133">
        <v>1404.33</v>
      </c>
    </row>
    <row r="134" spans="1:4" x14ac:dyDescent="0.3">
      <c r="A134">
        <v>135</v>
      </c>
      <c r="B134" t="s">
        <v>136</v>
      </c>
      <c r="C134">
        <v>20779.52</v>
      </c>
      <c r="D134">
        <v>1183.9000000000001</v>
      </c>
    </row>
    <row r="135" spans="1:4" x14ac:dyDescent="0.3">
      <c r="A135">
        <v>136</v>
      </c>
      <c r="B135" t="s">
        <v>137</v>
      </c>
      <c r="C135">
        <v>20750.78</v>
      </c>
      <c r="D135">
        <v>14100.98</v>
      </c>
    </row>
    <row r="136" spans="1:4" x14ac:dyDescent="0.3">
      <c r="A136">
        <v>137</v>
      </c>
      <c r="B136" t="s">
        <v>138</v>
      </c>
      <c r="C136">
        <v>20489.349999999999</v>
      </c>
      <c r="D136">
        <v>703.91</v>
      </c>
    </row>
    <row r="137" spans="1:4" x14ac:dyDescent="0.3">
      <c r="A137">
        <v>138</v>
      </c>
      <c r="B137" t="s">
        <v>139</v>
      </c>
      <c r="C137">
        <v>20037.849999999999</v>
      </c>
      <c r="D137">
        <v>1438.49</v>
      </c>
    </row>
    <row r="138" spans="1:4" x14ac:dyDescent="0.3">
      <c r="A138">
        <v>139</v>
      </c>
      <c r="B138" t="s">
        <v>140</v>
      </c>
      <c r="C138">
        <v>19748.79</v>
      </c>
      <c r="D138">
        <v>1150.79</v>
      </c>
    </row>
    <row r="139" spans="1:4" x14ac:dyDescent="0.3">
      <c r="A139">
        <v>140</v>
      </c>
      <c r="B139" t="s">
        <v>141</v>
      </c>
      <c r="C139">
        <v>18803.22</v>
      </c>
      <c r="D139">
        <v>970.3</v>
      </c>
    </row>
    <row r="140" spans="1:4" x14ac:dyDescent="0.3">
      <c r="A140">
        <v>141</v>
      </c>
      <c r="B140" t="s">
        <v>142</v>
      </c>
      <c r="C140">
        <v>18590.66</v>
      </c>
      <c r="D140">
        <v>10774.64</v>
      </c>
    </row>
    <row r="141" spans="1:4" x14ac:dyDescent="0.3">
      <c r="A141">
        <v>142</v>
      </c>
      <c r="B141" t="s">
        <v>143</v>
      </c>
      <c r="C141">
        <v>18535.09</v>
      </c>
      <c r="D141">
        <v>428.47</v>
      </c>
    </row>
    <row r="142" spans="1:4" x14ac:dyDescent="0.3">
      <c r="A142">
        <v>143</v>
      </c>
      <c r="B142" t="s">
        <v>144</v>
      </c>
      <c r="C142">
        <v>18534.150000000001</v>
      </c>
      <c r="D142">
        <v>442.81</v>
      </c>
    </row>
    <row r="143" spans="1:4" x14ac:dyDescent="0.3">
      <c r="A143">
        <v>144</v>
      </c>
      <c r="B143" t="s">
        <v>145</v>
      </c>
      <c r="C143">
        <v>18453.439999999999</v>
      </c>
      <c r="D143">
        <v>1374.67</v>
      </c>
    </row>
    <row r="144" spans="1:4" x14ac:dyDescent="0.3">
      <c r="A144">
        <v>145</v>
      </c>
      <c r="B144" t="s">
        <v>146</v>
      </c>
      <c r="C144">
        <v>18298.09</v>
      </c>
      <c r="D144">
        <v>2458.48</v>
      </c>
    </row>
    <row r="145" spans="1:4" x14ac:dyDescent="0.3">
      <c r="A145">
        <v>146</v>
      </c>
      <c r="B145" t="s">
        <v>147</v>
      </c>
      <c r="C145">
        <v>18254.060000000001</v>
      </c>
      <c r="D145">
        <v>958.01</v>
      </c>
    </row>
    <row r="146" spans="1:4" x14ac:dyDescent="0.3">
      <c r="A146">
        <v>147</v>
      </c>
      <c r="B146" t="s">
        <v>148</v>
      </c>
      <c r="C146">
        <v>18159.849999999999</v>
      </c>
      <c r="D146">
        <v>677.23</v>
      </c>
    </row>
    <row r="147" spans="1:4" x14ac:dyDescent="0.3">
      <c r="A147">
        <v>148</v>
      </c>
      <c r="B147" t="s">
        <v>149</v>
      </c>
      <c r="C147">
        <v>18086.810000000001</v>
      </c>
      <c r="D147">
        <v>2501.1999999999998</v>
      </c>
    </row>
    <row r="148" spans="1:4" x14ac:dyDescent="0.3">
      <c r="A148">
        <v>149</v>
      </c>
      <c r="B148" t="s">
        <v>150</v>
      </c>
      <c r="C148">
        <v>17963.55</v>
      </c>
      <c r="D148">
        <v>4114.63</v>
      </c>
    </row>
    <row r="149" spans="1:4" x14ac:dyDescent="0.3">
      <c r="A149">
        <v>150</v>
      </c>
      <c r="B149" t="s">
        <v>151</v>
      </c>
    </row>
    <row r="150" spans="1:4" x14ac:dyDescent="0.3">
      <c r="A150">
        <v>151</v>
      </c>
      <c r="B150" t="s">
        <v>152</v>
      </c>
      <c r="C150">
        <v>17941.47</v>
      </c>
      <c r="D150">
        <v>2573.91</v>
      </c>
    </row>
    <row r="151" spans="1:4" x14ac:dyDescent="0.3">
      <c r="A151">
        <v>152</v>
      </c>
      <c r="B151" t="s">
        <v>153</v>
      </c>
      <c r="C151">
        <v>17930.75</v>
      </c>
      <c r="D151">
        <v>2276.54</v>
      </c>
    </row>
    <row r="152" spans="1:4" x14ac:dyDescent="0.3">
      <c r="A152">
        <v>153</v>
      </c>
      <c r="B152" t="s">
        <v>154</v>
      </c>
      <c r="C152">
        <v>17762.77</v>
      </c>
      <c r="D152">
        <v>2283.7199999999998</v>
      </c>
    </row>
    <row r="153" spans="1:4" x14ac:dyDescent="0.3">
      <c r="A153">
        <v>154</v>
      </c>
      <c r="B153" t="s">
        <v>155</v>
      </c>
      <c r="C153">
        <v>17712</v>
      </c>
      <c r="D153">
        <v>1321.5</v>
      </c>
    </row>
    <row r="154" spans="1:4" x14ac:dyDescent="0.3">
      <c r="A154">
        <v>155</v>
      </c>
      <c r="B154" t="s">
        <v>156</v>
      </c>
      <c r="C154">
        <v>17559.349999999999</v>
      </c>
      <c r="D154">
        <v>5797.2</v>
      </c>
    </row>
    <row r="155" spans="1:4" x14ac:dyDescent="0.3">
      <c r="A155">
        <v>156</v>
      </c>
      <c r="B155" t="s">
        <v>157</v>
      </c>
      <c r="C155">
        <v>17246.580000000002</v>
      </c>
      <c r="D155">
        <v>1056.3599999999999</v>
      </c>
    </row>
    <row r="156" spans="1:4" x14ac:dyDescent="0.3">
      <c r="A156">
        <v>157</v>
      </c>
      <c r="B156" t="s">
        <v>158</v>
      </c>
      <c r="C156">
        <v>17097.54</v>
      </c>
      <c r="D156">
        <v>2631.6</v>
      </c>
    </row>
    <row r="157" spans="1:4" x14ac:dyDescent="0.3">
      <c r="A157">
        <v>158</v>
      </c>
      <c r="B157" t="s">
        <v>159</v>
      </c>
      <c r="C157">
        <v>16728.78</v>
      </c>
      <c r="D157">
        <v>1660.69</v>
      </c>
    </row>
    <row r="158" spans="1:4" x14ac:dyDescent="0.3">
      <c r="A158">
        <v>159</v>
      </c>
      <c r="B158" t="s">
        <v>160</v>
      </c>
      <c r="C158">
        <v>16683.97</v>
      </c>
      <c r="D158">
        <v>1896.14</v>
      </c>
    </row>
    <row r="159" spans="1:4" x14ac:dyDescent="0.3">
      <c r="A159">
        <v>160</v>
      </c>
      <c r="B159" t="s">
        <v>161</v>
      </c>
      <c r="C159">
        <v>16655.580000000002</v>
      </c>
      <c r="D159">
        <v>394</v>
      </c>
    </row>
    <row r="160" spans="1:4" x14ac:dyDescent="0.3">
      <c r="A160">
        <v>161</v>
      </c>
      <c r="B160" t="s">
        <v>162</v>
      </c>
      <c r="C160">
        <v>16589.240000000002</v>
      </c>
      <c r="D160">
        <v>1730.39</v>
      </c>
    </row>
    <row r="161" spans="1:4" x14ac:dyDescent="0.3">
      <c r="A161">
        <v>162</v>
      </c>
      <c r="B161" t="s">
        <v>163</v>
      </c>
      <c r="C161">
        <v>16545.509999999998</v>
      </c>
      <c r="D161">
        <v>627.03</v>
      </c>
    </row>
    <row r="162" spans="1:4" x14ac:dyDescent="0.3">
      <c r="A162">
        <v>163</v>
      </c>
      <c r="B162" t="s">
        <v>164</v>
      </c>
      <c r="C162">
        <v>16453.669999999998</v>
      </c>
      <c r="D162">
        <v>464.17</v>
      </c>
    </row>
    <row r="163" spans="1:4" x14ac:dyDescent="0.3">
      <c r="A163">
        <v>164</v>
      </c>
      <c r="B163" t="s">
        <v>165</v>
      </c>
      <c r="C163">
        <v>16150.13</v>
      </c>
      <c r="D163">
        <v>1197.26</v>
      </c>
    </row>
    <row r="164" spans="1:4" x14ac:dyDescent="0.3">
      <c r="A164">
        <v>165</v>
      </c>
      <c r="B164" t="s">
        <v>166</v>
      </c>
      <c r="C164">
        <v>16108.15</v>
      </c>
      <c r="D164">
        <v>728.63</v>
      </c>
    </row>
    <row r="165" spans="1:4" x14ac:dyDescent="0.3">
      <c r="A165">
        <v>166</v>
      </c>
      <c r="B165" t="s">
        <v>167</v>
      </c>
      <c r="C165">
        <v>16065.25</v>
      </c>
      <c r="D165">
        <v>1064.49</v>
      </c>
    </row>
    <row r="166" spans="1:4" x14ac:dyDescent="0.3">
      <c r="A166">
        <v>167</v>
      </c>
      <c r="B166" t="s">
        <v>168</v>
      </c>
      <c r="C166">
        <v>16044.51</v>
      </c>
      <c r="D166">
        <v>356.2</v>
      </c>
    </row>
    <row r="167" spans="1:4" x14ac:dyDescent="0.3">
      <c r="A167">
        <v>168</v>
      </c>
      <c r="B167" t="s">
        <v>169</v>
      </c>
      <c r="C167">
        <v>15739.16</v>
      </c>
      <c r="D167">
        <v>4354.22</v>
      </c>
    </row>
    <row r="168" spans="1:4" x14ac:dyDescent="0.3">
      <c r="A168">
        <v>169</v>
      </c>
      <c r="B168" t="s">
        <v>170</v>
      </c>
      <c r="C168">
        <v>15512.35</v>
      </c>
      <c r="D168">
        <v>436.58</v>
      </c>
    </row>
    <row r="169" spans="1:4" x14ac:dyDescent="0.3">
      <c r="A169">
        <v>170</v>
      </c>
      <c r="B169" t="s">
        <v>171</v>
      </c>
      <c r="C169">
        <v>15339.87</v>
      </c>
      <c r="D169">
        <v>9334.84</v>
      </c>
    </row>
    <row r="170" spans="1:4" x14ac:dyDescent="0.3">
      <c r="A170">
        <v>171</v>
      </c>
      <c r="B170" t="s">
        <v>172</v>
      </c>
      <c r="C170">
        <v>15248.94</v>
      </c>
      <c r="D170">
        <v>1278.3</v>
      </c>
    </row>
    <row r="171" spans="1:4" x14ac:dyDescent="0.3">
      <c r="A171">
        <v>172</v>
      </c>
      <c r="B171" t="s">
        <v>173</v>
      </c>
      <c r="C171">
        <v>15226.72</v>
      </c>
      <c r="D171">
        <v>1553.71</v>
      </c>
    </row>
    <row r="172" spans="1:4" x14ac:dyDescent="0.3">
      <c r="A172">
        <v>173</v>
      </c>
      <c r="B172" t="s">
        <v>174</v>
      </c>
      <c r="C172">
        <v>15201.61</v>
      </c>
      <c r="D172">
        <v>1706.48</v>
      </c>
    </row>
    <row r="173" spans="1:4" x14ac:dyDescent="0.3">
      <c r="A173">
        <v>176</v>
      </c>
      <c r="B173" t="s">
        <v>175</v>
      </c>
      <c r="C173">
        <v>14845.05</v>
      </c>
      <c r="D173" t="s">
        <v>176</v>
      </c>
    </row>
    <row r="174" spans="1:4" x14ac:dyDescent="0.3">
      <c r="A174">
        <v>177</v>
      </c>
      <c r="B174" t="s">
        <v>177</v>
      </c>
      <c r="C174">
        <v>14785.53</v>
      </c>
      <c r="D174">
        <v>2203.67</v>
      </c>
    </row>
    <row r="175" spans="1:4" x14ac:dyDescent="0.3">
      <c r="A175">
        <v>178</v>
      </c>
      <c r="B175" t="s">
        <v>178</v>
      </c>
      <c r="C175">
        <v>14775.08</v>
      </c>
      <c r="D175">
        <v>2067.7600000000002</v>
      </c>
    </row>
    <row r="176" spans="1:4" x14ac:dyDescent="0.3">
      <c r="A176">
        <v>179</v>
      </c>
      <c r="B176" t="s">
        <v>179</v>
      </c>
      <c r="C176">
        <v>14638.57</v>
      </c>
      <c r="D176">
        <v>938.19</v>
      </c>
    </row>
    <row r="177" spans="1:5" x14ac:dyDescent="0.3">
      <c r="A177">
        <v>180</v>
      </c>
      <c r="B177" t="s">
        <v>180</v>
      </c>
      <c r="C177">
        <v>14526.24</v>
      </c>
      <c r="D177">
        <v>721.48</v>
      </c>
    </row>
    <row r="178" spans="1:5" x14ac:dyDescent="0.3">
      <c r="A178">
        <v>181</v>
      </c>
      <c r="B178" t="s">
        <v>181</v>
      </c>
      <c r="C178">
        <v>14456.9</v>
      </c>
      <c r="E178">
        <v>562.20000000000005</v>
      </c>
    </row>
    <row r="179" spans="1:5" x14ac:dyDescent="0.3">
      <c r="A179">
        <v>182</v>
      </c>
      <c r="B179" t="s">
        <v>182</v>
      </c>
      <c r="C179">
        <v>14334.81</v>
      </c>
      <c r="D179">
        <v>2644.89</v>
      </c>
    </row>
    <row r="180" spans="1:5" x14ac:dyDescent="0.3">
      <c r="A180">
        <v>183</v>
      </c>
      <c r="B180" t="s">
        <v>183</v>
      </c>
      <c r="C180">
        <v>14330.19</v>
      </c>
      <c r="D180">
        <v>1583.95</v>
      </c>
    </row>
    <row r="181" spans="1:5" x14ac:dyDescent="0.3">
      <c r="A181">
        <v>184</v>
      </c>
      <c r="B181" t="s">
        <v>184</v>
      </c>
      <c r="C181">
        <v>14164.81</v>
      </c>
      <c r="D181">
        <v>441.13</v>
      </c>
    </row>
    <row r="182" spans="1:5" x14ac:dyDescent="0.3">
      <c r="A182">
        <v>185</v>
      </c>
      <c r="B182" t="s">
        <v>185</v>
      </c>
      <c r="C182">
        <v>13843.64</v>
      </c>
      <c r="D182">
        <v>649.91</v>
      </c>
    </row>
    <row r="183" spans="1:5" x14ac:dyDescent="0.3">
      <c r="A183">
        <v>186</v>
      </c>
      <c r="B183" t="s">
        <v>186</v>
      </c>
      <c r="C183">
        <v>13774.32</v>
      </c>
      <c r="D183">
        <v>1553.46</v>
      </c>
    </row>
    <row r="184" spans="1:5" x14ac:dyDescent="0.3">
      <c r="A184">
        <v>189</v>
      </c>
      <c r="B184" t="s">
        <v>187</v>
      </c>
      <c r="C184">
        <v>13743.95</v>
      </c>
      <c r="D184">
        <v>835.18</v>
      </c>
    </row>
    <row r="185" spans="1:5" x14ac:dyDescent="0.3">
      <c r="A185">
        <v>190</v>
      </c>
      <c r="B185" t="s">
        <v>188</v>
      </c>
      <c r="C185">
        <v>13593.35</v>
      </c>
      <c r="D185">
        <v>572.16</v>
      </c>
    </row>
    <row r="186" spans="1:5" x14ac:dyDescent="0.3">
      <c r="A186">
        <v>191</v>
      </c>
      <c r="B186" t="s">
        <v>189</v>
      </c>
      <c r="C186">
        <v>13492.55</v>
      </c>
      <c r="D186">
        <v>783.51</v>
      </c>
    </row>
    <row r="187" spans="1:5" x14ac:dyDescent="0.3">
      <c r="A187">
        <v>192</v>
      </c>
      <c r="B187" t="s">
        <v>190</v>
      </c>
      <c r="C187">
        <v>13401.76</v>
      </c>
      <c r="E187" t="s">
        <v>176</v>
      </c>
    </row>
    <row r="188" spans="1:5" x14ac:dyDescent="0.3">
      <c r="A188">
        <v>193</v>
      </c>
      <c r="B188" t="s">
        <v>191</v>
      </c>
      <c r="C188">
        <v>13396.15</v>
      </c>
      <c r="D188">
        <v>238.43</v>
      </c>
    </row>
    <row r="189" spans="1:5" x14ac:dyDescent="0.3">
      <c r="A189">
        <v>194</v>
      </c>
      <c r="B189" t="s">
        <v>192</v>
      </c>
      <c r="C189">
        <v>13369.97</v>
      </c>
      <c r="D189">
        <v>2069.39</v>
      </c>
    </row>
    <row r="190" spans="1:5" x14ac:dyDescent="0.3">
      <c r="A190">
        <v>195</v>
      </c>
      <c r="B190" t="s">
        <v>193</v>
      </c>
      <c r="C190">
        <v>13178.43</v>
      </c>
      <c r="D190">
        <v>795.17</v>
      </c>
    </row>
    <row r="191" spans="1:5" x14ac:dyDescent="0.3">
      <c r="A191">
        <v>196</v>
      </c>
      <c r="B191" t="s">
        <v>194</v>
      </c>
      <c r="C191">
        <v>13166.76</v>
      </c>
      <c r="E191">
        <v>479.7</v>
      </c>
    </row>
    <row r="192" spans="1:5" x14ac:dyDescent="0.3">
      <c r="A192">
        <v>197</v>
      </c>
      <c r="B192" t="s">
        <v>195</v>
      </c>
      <c r="C192">
        <v>13129.9</v>
      </c>
      <c r="D192">
        <v>933.06</v>
      </c>
    </row>
    <row r="193" spans="1:5" x14ac:dyDescent="0.3">
      <c r="A193">
        <v>198</v>
      </c>
      <c r="B193" t="s">
        <v>196</v>
      </c>
      <c r="C193">
        <v>13104</v>
      </c>
      <c r="D193">
        <v>1993.2</v>
      </c>
    </row>
    <row r="194" spans="1:5" x14ac:dyDescent="0.3">
      <c r="A194">
        <v>199</v>
      </c>
      <c r="B194" t="s">
        <v>197</v>
      </c>
      <c r="C194">
        <v>13046.18</v>
      </c>
      <c r="D194">
        <v>6026.55</v>
      </c>
    </row>
    <row r="195" spans="1:5" x14ac:dyDescent="0.3">
      <c r="A195">
        <v>200</v>
      </c>
      <c r="B195" t="s">
        <v>198</v>
      </c>
    </row>
    <row r="196" spans="1:5" x14ac:dyDescent="0.3">
      <c r="A196">
        <v>201</v>
      </c>
      <c r="B196" t="s">
        <v>199</v>
      </c>
      <c r="C196">
        <v>12996.56</v>
      </c>
      <c r="D196">
        <v>1706</v>
      </c>
    </row>
    <row r="197" spans="1:5" x14ac:dyDescent="0.3">
      <c r="A197">
        <v>202</v>
      </c>
      <c r="B197" t="s">
        <v>200</v>
      </c>
      <c r="C197">
        <v>12995.31</v>
      </c>
      <c r="D197">
        <v>1338.09</v>
      </c>
    </row>
    <row r="198" spans="1:5" x14ac:dyDescent="0.3">
      <c r="A198">
        <v>203</v>
      </c>
      <c r="B198" t="s">
        <v>201</v>
      </c>
      <c r="C198">
        <v>12942.25</v>
      </c>
      <c r="E198">
        <v>969.1</v>
      </c>
    </row>
    <row r="199" spans="1:5" x14ac:dyDescent="0.3">
      <c r="A199">
        <v>204</v>
      </c>
      <c r="B199" t="s">
        <v>202</v>
      </c>
      <c r="C199">
        <v>12655.17</v>
      </c>
      <c r="D199">
        <v>3050.81</v>
      </c>
    </row>
    <row r="200" spans="1:5" x14ac:dyDescent="0.3">
      <c r="A200">
        <v>205</v>
      </c>
      <c r="B200" t="s">
        <v>203</v>
      </c>
      <c r="C200">
        <v>12599.37</v>
      </c>
      <c r="D200">
        <v>2754.64</v>
      </c>
    </row>
    <row r="201" spans="1:5" x14ac:dyDescent="0.3">
      <c r="A201">
        <v>206</v>
      </c>
      <c r="B201" t="s">
        <v>204</v>
      </c>
      <c r="C201">
        <v>12526.06</v>
      </c>
      <c r="D201">
        <v>1942.12</v>
      </c>
    </row>
    <row r="202" spans="1:5" x14ac:dyDescent="0.3">
      <c r="A202">
        <v>207</v>
      </c>
      <c r="B202" t="s">
        <v>205</v>
      </c>
      <c r="C202">
        <v>12507.91</v>
      </c>
      <c r="D202">
        <v>886.68</v>
      </c>
    </row>
    <row r="203" spans="1:5" x14ac:dyDescent="0.3">
      <c r="A203">
        <v>208</v>
      </c>
      <c r="B203" t="s">
        <v>206</v>
      </c>
      <c r="C203">
        <v>12382.64</v>
      </c>
      <c r="D203">
        <v>837.73</v>
      </c>
    </row>
    <row r="204" spans="1:5" x14ac:dyDescent="0.3">
      <c r="A204">
        <v>209</v>
      </c>
      <c r="B204" t="s">
        <v>207</v>
      </c>
      <c r="C204">
        <v>12091.5</v>
      </c>
      <c r="D204">
        <v>4844.46</v>
      </c>
    </row>
    <row r="205" spans="1:5" x14ac:dyDescent="0.3">
      <c r="A205">
        <v>210</v>
      </c>
      <c r="B205" t="s">
        <v>208</v>
      </c>
      <c r="C205">
        <v>12033.99</v>
      </c>
      <c r="D205">
        <v>2494.65</v>
      </c>
    </row>
    <row r="206" spans="1:5" x14ac:dyDescent="0.3">
      <c r="A206">
        <v>211</v>
      </c>
      <c r="B206" t="s">
        <v>209</v>
      </c>
      <c r="C206">
        <v>11966.83</v>
      </c>
      <c r="D206">
        <v>4749</v>
      </c>
    </row>
    <row r="207" spans="1:5" x14ac:dyDescent="0.3">
      <c r="A207">
        <v>212</v>
      </c>
      <c r="B207" t="s">
        <v>210</v>
      </c>
      <c r="C207">
        <v>11950</v>
      </c>
      <c r="E207">
        <v>387.7</v>
      </c>
    </row>
    <row r="208" spans="1:5" x14ac:dyDescent="0.3">
      <c r="A208">
        <v>213</v>
      </c>
      <c r="B208" t="s">
        <v>211</v>
      </c>
      <c r="C208">
        <v>11924.12</v>
      </c>
      <c r="D208">
        <v>881.49</v>
      </c>
    </row>
    <row r="209" spans="1:5" x14ac:dyDescent="0.3">
      <c r="A209">
        <v>214</v>
      </c>
      <c r="B209" t="s">
        <v>212</v>
      </c>
      <c r="C209">
        <v>11896.52</v>
      </c>
      <c r="D209">
        <v>1012.94</v>
      </c>
    </row>
    <row r="210" spans="1:5" x14ac:dyDescent="0.3">
      <c r="A210">
        <v>215</v>
      </c>
      <c r="B210" t="s">
        <v>213</v>
      </c>
      <c r="C210">
        <v>11882.55</v>
      </c>
      <c r="D210">
        <v>217.63</v>
      </c>
    </row>
    <row r="211" spans="1:5" x14ac:dyDescent="0.3">
      <c r="A211">
        <v>216</v>
      </c>
      <c r="B211" t="s">
        <v>214</v>
      </c>
      <c r="C211">
        <v>11759.77</v>
      </c>
      <c r="D211">
        <v>1571.33</v>
      </c>
    </row>
    <row r="212" spans="1:5" x14ac:dyDescent="0.3">
      <c r="A212">
        <v>217</v>
      </c>
      <c r="B212" t="s">
        <v>215</v>
      </c>
      <c r="C212">
        <v>11737.24</v>
      </c>
      <c r="D212">
        <v>5861.04</v>
      </c>
    </row>
    <row r="213" spans="1:5" x14ac:dyDescent="0.3">
      <c r="A213">
        <v>218</v>
      </c>
      <c r="B213" t="s">
        <v>216</v>
      </c>
      <c r="C213">
        <v>11718.17</v>
      </c>
      <c r="D213">
        <v>1855</v>
      </c>
    </row>
    <row r="214" spans="1:5" x14ac:dyDescent="0.3">
      <c r="A214">
        <v>219</v>
      </c>
      <c r="B214" t="s">
        <v>217</v>
      </c>
      <c r="C214">
        <v>11651.8</v>
      </c>
      <c r="D214">
        <v>587.04999999999995</v>
      </c>
    </row>
    <row r="215" spans="1:5" x14ac:dyDescent="0.3">
      <c r="A215">
        <v>220</v>
      </c>
      <c r="B215" t="s">
        <v>218</v>
      </c>
      <c r="C215">
        <v>11564.22</v>
      </c>
      <c r="D215">
        <v>537.74</v>
      </c>
    </row>
    <row r="216" spans="1:5" x14ac:dyDescent="0.3">
      <c r="A216">
        <v>221</v>
      </c>
      <c r="B216" t="s">
        <v>219</v>
      </c>
      <c r="C216">
        <v>11554.4</v>
      </c>
      <c r="E216">
        <v>865.36</v>
      </c>
    </row>
    <row r="217" spans="1:5" x14ac:dyDescent="0.3">
      <c r="A217">
        <v>222</v>
      </c>
      <c r="B217" t="s">
        <v>220</v>
      </c>
      <c r="C217">
        <v>11498.3</v>
      </c>
      <c r="E217">
        <v>329.92</v>
      </c>
    </row>
    <row r="218" spans="1:5" x14ac:dyDescent="0.3">
      <c r="A218">
        <v>223</v>
      </c>
      <c r="B218" t="s">
        <v>221</v>
      </c>
      <c r="C218">
        <v>11438.78</v>
      </c>
      <c r="D218">
        <v>1377.7</v>
      </c>
    </row>
    <row r="219" spans="1:5" x14ac:dyDescent="0.3">
      <c r="A219">
        <v>224</v>
      </c>
      <c r="B219" t="s">
        <v>222</v>
      </c>
      <c r="C219">
        <v>11353.13</v>
      </c>
      <c r="D219">
        <v>1272.3</v>
      </c>
    </row>
    <row r="220" spans="1:5" x14ac:dyDescent="0.3">
      <c r="A220">
        <v>225</v>
      </c>
      <c r="B220" t="s">
        <v>223</v>
      </c>
      <c r="C220">
        <v>11203.15</v>
      </c>
      <c r="E220">
        <v>784.05</v>
      </c>
    </row>
    <row r="221" spans="1:5" x14ac:dyDescent="0.3">
      <c r="A221">
        <v>226</v>
      </c>
      <c r="B221" t="s">
        <v>224</v>
      </c>
      <c r="C221">
        <v>11202.53</v>
      </c>
      <c r="E221">
        <v>848.13</v>
      </c>
    </row>
    <row r="222" spans="1:5" x14ac:dyDescent="0.3">
      <c r="A222">
        <v>227</v>
      </c>
      <c r="B222" t="s">
        <v>225</v>
      </c>
      <c r="C222">
        <v>11182.45</v>
      </c>
      <c r="E222">
        <v>667.5</v>
      </c>
    </row>
    <row r="223" spans="1:5" x14ac:dyDescent="0.3">
      <c r="A223">
        <v>228</v>
      </c>
      <c r="B223" t="s">
        <v>226</v>
      </c>
      <c r="C223">
        <v>11064.74</v>
      </c>
      <c r="E223">
        <v>350.18</v>
      </c>
    </row>
    <row r="224" spans="1:5" x14ac:dyDescent="0.3">
      <c r="A224">
        <v>229</v>
      </c>
      <c r="B224" t="s">
        <v>227</v>
      </c>
      <c r="C224">
        <v>10918.75</v>
      </c>
      <c r="E224">
        <v>865.77</v>
      </c>
    </row>
    <row r="225" spans="1:5" x14ac:dyDescent="0.3">
      <c r="A225">
        <v>230</v>
      </c>
      <c r="B225" t="s">
        <v>228</v>
      </c>
      <c r="C225">
        <v>10900.75</v>
      </c>
      <c r="E225">
        <v>656.78</v>
      </c>
    </row>
    <row r="226" spans="1:5" x14ac:dyDescent="0.3">
      <c r="A226">
        <v>231</v>
      </c>
      <c r="B226" t="s">
        <v>229</v>
      </c>
      <c r="C226">
        <v>10864.53</v>
      </c>
      <c r="E226" t="s">
        <v>176</v>
      </c>
    </row>
    <row r="227" spans="1:5" x14ac:dyDescent="0.3">
      <c r="A227">
        <v>232</v>
      </c>
      <c r="B227" t="s">
        <v>230</v>
      </c>
      <c r="C227">
        <v>10842.62</v>
      </c>
      <c r="D227">
        <v>1397.06</v>
      </c>
    </row>
    <row r="228" spans="1:5" x14ac:dyDescent="0.3">
      <c r="A228">
        <v>233</v>
      </c>
      <c r="B228" t="s">
        <v>231</v>
      </c>
      <c r="C228">
        <v>10778.42</v>
      </c>
      <c r="D228">
        <v>1438.55</v>
      </c>
    </row>
    <row r="229" spans="1:5" x14ac:dyDescent="0.3">
      <c r="A229">
        <v>234</v>
      </c>
      <c r="B229" t="s">
        <v>232</v>
      </c>
      <c r="C229">
        <v>10764.29</v>
      </c>
      <c r="E229">
        <v>840.02</v>
      </c>
    </row>
    <row r="230" spans="1:5" x14ac:dyDescent="0.3">
      <c r="A230">
        <v>235</v>
      </c>
      <c r="B230" t="s">
        <v>233</v>
      </c>
      <c r="C230">
        <v>10755.13</v>
      </c>
      <c r="E230">
        <v>19.420000000000002</v>
      </c>
    </row>
    <row r="231" spans="1:5" x14ac:dyDescent="0.3">
      <c r="A231">
        <v>236</v>
      </c>
      <c r="B231" t="s">
        <v>234</v>
      </c>
      <c r="C231">
        <v>10653.44</v>
      </c>
      <c r="D231">
        <v>2072.29</v>
      </c>
    </row>
    <row r="232" spans="1:5" x14ac:dyDescent="0.3">
      <c r="A232">
        <v>237</v>
      </c>
      <c r="B232" t="s">
        <v>235</v>
      </c>
      <c r="C232">
        <v>10630.76</v>
      </c>
      <c r="E232">
        <v>842.71</v>
      </c>
    </row>
    <row r="233" spans="1:5" x14ac:dyDescent="0.3">
      <c r="A233">
        <v>238</v>
      </c>
      <c r="B233" t="s">
        <v>236</v>
      </c>
      <c r="C233">
        <v>10589.27</v>
      </c>
      <c r="E233">
        <v>521.32000000000005</v>
      </c>
    </row>
    <row r="234" spans="1:5" x14ac:dyDescent="0.3">
      <c r="A234">
        <v>239</v>
      </c>
      <c r="B234" t="s">
        <v>237</v>
      </c>
      <c r="C234">
        <v>10565.56</v>
      </c>
      <c r="E234">
        <v>473.42</v>
      </c>
    </row>
    <row r="235" spans="1:5" x14ac:dyDescent="0.3">
      <c r="A235">
        <v>240</v>
      </c>
      <c r="B235" t="s">
        <v>238</v>
      </c>
      <c r="C235">
        <v>10558.13</v>
      </c>
      <c r="E235">
        <v>706.43</v>
      </c>
    </row>
    <row r="236" spans="1:5" x14ac:dyDescent="0.3">
      <c r="A236">
        <v>241</v>
      </c>
      <c r="B236" t="s">
        <v>239</v>
      </c>
      <c r="C236">
        <v>10508.48</v>
      </c>
      <c r="E236">
        <v>456.54</v>
      </c>
    </row>
    <row r="237" spans="1:5" x14ac:dyDescent="0.3">
      <c r="A237">
        <v>242</v>
      </c>
      <c r="B237" t="s">
        <v>240</v>
      </c>
      <c r="C237">
        <v>10450.56</v>
      </c>
      <c r="D237">
        <v>1205.03</v>
      </c>
    </row>
    <row r="238" spans="1:5" x14ac:dyDescent="0.3">
      <c r="A238">
        <v>243</v>
      </c>
      <c r="B238" t="s">
        <v>241</v>
      </c>
      <c r="C238">
        <v>10442.09</v>
      </c>
      <c r="D238">
        <v>7769.67</v>
      </c>
    </row>
    <row r="239" spans="1:5" x14ac:dyDescent="0.3">
      <c r="A239">
        <v>244</v>
      </c>
      <c r="B239" t="s">
        <v>242</v>
      </c>
      <c r="C239">
        <v>10422.450000000001</v>
      </c>
      <c r="E239">
        <v>704.59</v>
      </c>
    </row>
    <row r="240" spans="1:5" x14ac:dyDescent="0.3">
      <c r="A240">
        <v>245</v>
      </c>
      <c r="B240" t="s">
        <v>243</v>
      </c>
      <c r="C240">
        <v>10338.4</v>
      </c>
      <c r="D240">
        <v>2100.13</v>
      </c>
    </row>
    <row r="241" spans="1:5" x14ac:dyDescent="0.3">
      <c r="A241">
        <v>246</v>
      </c>
      <c r="B241" t="s">
        <v>244</v>
      </c>
      <c r="C241">
        <v>10289.81</v>
      </c>
      <c r="E241">
        <v>182.21</v>
      </c>
    </row>
    <row r="242" spans="1:5" x14ac:dyDescent="0.3">
      <c r="A242">
        <v>247</v>
      </c>
      <c r="B242" t="s">
        <v>245</v>
      </c>
      <c r="C242">
        <v>10247.700000000001</v>
      </c>
      <c r="D242">
        <v>2705.75</v>
      </c>
    </row>
    <row r="243" spans="1:5" x14ac:dyDescent="0.3">
      <c r="A243">
        <v>248</v>
      </c>
      <c r="B243" t="s">
        <v>246</v>
      </c>
      <c r="C243">
        <v>10074.36</v>
      </c>
      <c r="E243" t="s">
        <v>176</v>
      </c>
    </row>
    <row r="244" spans="1:5" x14ac:dyDescent="0.3">
      <c r="A244">
        <v>249</v>
      </c>
      <c r="B244" t="s">
        <v>247</v>
      </c>
      <c r="C244">
        <v>9885.0499999999993</v>
      </c>
      <c r="D244">
        <v>1004.83</v>
      </c>
    </row>
    <row r="245" spans="1:5" x14ac:dyDescent="0.3">
      <c r="A245">
        <v>250</v>
      </c>
      <c r="B245" t="s">
        <v>248</v>
      </c>
    </row>
    <row r="246" spans="1:5" x14ac:dyDescent="0.3">
      <c r="A246">
        <v>255</v>
      </c>
      <c r="B246" t="s">
        <v>249</v>
      </c>
      <c r="C246">
        <v>9569.14</v>
      </c>
      <c r="E246">
        <v>700.49</v>
      </c>
    </row>
    <row r="247" spans="1:5" x14ac:dyDescent="0.3">
      <c r="A247">
        <v>256</v>
      </c>
      <c r="B247" t="s">
        <v>250</v>
      </c>
      <c r="C247">
        <v>9531.57</v>
      </c>
      <c r="E247">
        <v>162.16999999999999</v>
      </c>
    </row>
    <row r="248" spans="1:5" x14ac:dyDescent="0.3">
      <c r="A248">
        <v>257</v>
      </c>
      <c r="B248" t="s">
        <v>251</v>
      </c>
      <c r="C248">
        <v>9528.82</v>
      </c>
      <c r="D248">
        <v>8260.4699999999993</v>
      </c>
    </row>
    <row r="249" spans="1:5" x14ac:dyDescent="0.3">
      <c r="A249">
        <v>258</v>
      </c>
      <c r="B249" t="s">
        <v>252</v>
      </c>
      <c r="C249">
        <v>9463.27</v>
      </c>
      <c r="E249">
        <v>271.13</v>
      </c>
    </row>
    <row r="250" spans="1:5" x14ac:dyDescent="0.3">
      <c r="A250">
        <v>259</v>
      </c>
      <c r="B250" t="s">
        <v>253</v>
      </c>
      <c r="C250">
        <v>9457.0400000000009</v>
      </c>
      <c r="D250">
        <v>1056.1600000000001</v>
      </c>
    </row>
    <row r="251" spans="1:5" x14ac:dyDescent="0.3">
      <c r="A251">
        <v>260</v>
      </c>
      <c r="B251" t="s">
        <v>254</v>
      </c>
      <c r="C251">
        <v>9317.76</v>
      </c>
      <c r="E251">
        <v>465.68</v>
      </c>
    </row>
    <row r="252" spans="1:5" x14ac:dyDescent="0.3">
      <c r="A252">
        <v>261</v>
      </c>
      <c r="B252" t="s">
        <v>255</v>
      </c>
      <c r="C252">
        <v>9306.5400000000009</v>
      </c>
      <c r="D252">
        <v>661.16</v>
      </c>
    </row>
    <row r="253" spans="1:5" x14ac:dyDescent="0.3">
      <c r="A253">
        <v>262</v>
      </c>
      <c r="B253" t="s">
        <v>256</v>
      </c>
      <c r="C253">
        <v>9162.14</v>
      </c>
      <c r="D253">
        <v>528.54</v>
      </c>
    </row>
    <row r="254" spans="1:5" x14ac:dyDescent="0.3">
      <c r="A254">
        <v>263</v>
      </c>
      <c r="B254" t="s">
        <v>257</v>
      </c>
      <c r="C254">
        <v>9145.3799999999992</v>
      </c>
      <c r="D254">
        <v>674</v>
      </c>
    </row>
    <row r="255" spans="1:5" x14ac:dyDescent="0.3">
      <c r="A255">
        <v>264</v>
      </c>
      <c r="B255" t="s">
        <v>258</v>
      </c>
      <c r="C255">
        <v>9097.33</v>
      </c>
      <c r="D255">
        <v>416.61</v>
      </c>
    </row>
    <row r="256" spans="1:5" x14ac:dyDescent="0.3">
      <c r="A256">
        <v>267</v>
      </c>
      <c r="B256" t="s">
        <v>259</v>
      </c>
      <c r="C256">
        <v>8778.35</v>
      </c>
      <c r="D256">
        <v>1278.74</v>
      </c>
    </row>
    <row r="257" spans="1:4" x14ac:dyDescent="0.3">
      <c r="A257">
        <v>268</v>
      </c>
      <c r="B257" t="s">
        <v>260</v>
      </c>
      <c r="C257">
        <v>8681.9500000000007</v>
      </c>
      <c r="D257">
        <v>1783.73</v>
      </c>
    </row>
    <row r="258" spans="1:4" x14ac:dyDescent="0.3">
      <c r="A258">
        <v>269</v>
      </c>
      <c r="B258" t="s">
        <v>261</v>
      </c>
      <c r="C258">
        <v>8646.5400000000009</v>
      </c>
      <c r="D258">
        <v>213.48</v>
      </c>
    </row>
    <row r="259" spans="1:4" x14ac:dyDescent="0.3">
      <c r="A259">
        <v>270</v>
      </c>
      <c r="B259" t="s">
        <v>262</v>
      </c>
      <c r="C259">
        <v>8613.86</v>
      </c>
      <c r="D259">
        <v>1442.08</v>
      </c>
    </row>
    <row r="260" spans="1:4" x14ac:dyDescent="0.3">
      <c r="A260">
        <v>271</v>
      </c>
      <c r="B260" t="s">
        <v>263</v>
      </c>
      <c r="C260">
        <v>8587.0400000000009</v>
      </c>
      <c r="D260" t="s">
        <v>176</v>
      </c>
    </row>
    <row r="261" spans="1:4" x14ac:dyDescent="0.3">
      <c r="A261">
        <v>272</v>
      </c>
      <c r="B261" t="s">
        <v>264</v>
      </c>
      <c r="C261">
        <v>8539.8799999999992</v>
      </c>
      <c r="D261">
        <v>6086.2</v>
      </c>
    </row>
    <row r="262" spans="1:4" x14ac:dyDescent="0.3">
      <c r="A262">
        <v>273</v>
      </c>
      <c r="B262" t="s">
        <v>265</v>
      </c>
      <c r="C262">
        <v>8458.24</v>
      </c>
      <c r="D262">
        <v>2081.9499999999998</v>
      </c>
    </row>
    <row r="263" spans="1:4" x14ac:dyDescent="0.3">
      <c r="A263">
        <v>274</v>
      </c>
      <c r="B263" t="s">
        <v>266</v>
      </c>
      <c r="C263">
        <v>8440.65</v>
      </c>
      <c r="D263">
        <v>3005.45</v>
      </c>
    </row>
    <row r="264" spans="1:4" x14ac:dyDescent="0.3">
      <c r="A264">
        <v>275</v>
      </c>
      <c r="B264" t="s">
        <v>267</v>
      </c>
      <c r="C264">
        <v>8439.77</v>
      </c>
      <c r="D264">
        <v>968.97</v>
      </c>
    </row>
    <row r="265" spans="1:4" x14ac:dyDescent="0.3">
      <c r="A265">
        <v>276</v>
      </c>
      <c r="B265" t="s">
        <v>268</v>
      </c>
      <c r="C265">
        <v>8428.58</v>
      </c>
      <c r="D265">
        <v>1005.3</v>
      </c>
    </row>
    <row r="266" spans="1:4" x14ac:dyDescent="0.3">
      <c r="A266">
        <v>277</v>
      </c>
      <c r="B266" t="s">
        <v>269</v>
      </c>
      <c r="C266">
        <v>8389.4699999999993</v>
      </c>
      <c r="D266">
        <v>711.99</v>
      </c>
    </row>
    <row r="267" spans="1:4" x14ac:dyDescent="0.3">
      <c r="A267">
        <v>278</v>
      </c>
      <c r="B267" t="s">
        <v>270</v>
      </c>
      <c r="C267">
        <v>8380.86</v>
      </c>
      <c r="D267">
        <v>2789.58</v>
      </c>
    </row>
    <row r="268" spans="1:4" x14ac:dyDescent="0.3">
      <c r="A268">
        <v>279</v>
      </c>
      <c r="B268" t="s">
        <v>271</v>
      </c>
      <c r="C268">
        <v>8247.08</v>
      </c>
      <c r="D268">
        <v>1537.72</v>
      </c>
    </row>
    <row r="269" spans="1:4" x14ac:dyDescent="0.3">
      <c r="A269">
        <v>280</v>
      </c>
      <c r="B269" t="s">
        <v>272</v>
      </c>
      <c r="C269">
        <v>8183.96</v>
      </c>
      <c r="D269">
        <v>640.38</v>
      </c>
    </row>
    <row r="270" spans="1:4" x14ac:dyDescent="0.3">
      <c r="A270">
        <v>281</v>
      </c>
      <c r="B270" t="s">
        <v>273</v>
      </c>
      <c r="C270">
        <v>8153.33</v>
      </c>
      <c r="D270">
        <v>457.97</v>
      </c>
    </row>
    <row r="271" spans="1:4" x14ac:dyDescent="0.3">
      <c r="A271">
        <v>282</v>
      </c>
      <c r="B271" t="s">
        <v>274</v>
      </c>
      <c r="C271">
        <v>8124.6</v>
      </c>
      <c r="D271">
        <v>250.97</v>
      </c>
    </row>
    <row r="272" spans="1:4" x14ac:dyDescent="0.3">
      <c r="A272">
        <v>283</v>
      </c>
      <c r="B272" t="s">
        <v>275</v>
      </c>
      <c r="C272">
        <v>8065.7</v>
      </c>
      <c r="D272">
        <v>1422.32</v>
      </c>
    </row>
    <row r="273" spans="1:4" x14ac:dyDescent="0.3">
      <c r="A273">
        <v>284</v>
      </c>
      <c r="B273" t="s">
        <v>276</v>
      </c>
      <c r="C273">
        <v>8023.74</v>
      </c>
      <c r="D273">
        <v>1647.98</v>
      </c>
    </row>
    <row r="274" spans="1:4" x14ac:dyDescent="0.3">
      <c r="A274">
        <v>285</v>
      </c>
      <c r="B274" t="s">
        <v>277</v>
      </c>
      <c r="C274">
        <v>7966.43</v>
      </c>
      <c r="D274">
        <v>1156.6099999999999</v>
      </c>
    </row>
    <row r="275" spans="1:4" x14ac:dyDescent="0.3">
      <c r="A275">
        <v>286</v>
      </c>
      <c r="B275" t="s">
        <v>278</v>
      </c>
      <c r="C275">
        <v>7943.03</v>
      </c>
      <c r="D275">
        <v>859.21</v>
      </c>
    </row>
    <row r="276" spans="1:4" x14ac:dyDescent="0.3">
      <c r="A276">
        <v>287</v>
      </c>
      <c r="B276" t="s">
        <v>279</v>
      </c>
      <c r="C276">
        <v>7815.74</v>
      </c>
      <c r="D276">
        <v>532.21</v>
      </c>
    </row>
    <row r="277" spans="1:4" x14ac:dyDescent="0.3">
      <c r="A277">
        <v>288</v>
      </c>
      <c r="B277" t="s">
        <v>280</v>
      </c>
      <c r="C277">
        <v>7812.73</v>
      </c>
      <c r="D277">
        <v>1296.19</v>
      </c>
    </row>
    <row r="278" spans="1:4" x14ac:dyDescent="0.3">
      <c r="A278">
        <v>289</v>
      </c>
      <c r="B278" t="s">
        <v>281</v>
      </c>
      <c r="C278">
        <v>7789.01</v>
      </c>
      <c r="D278">
        <v>803.68</v>
      </c>
    </row>
    <row r="279" spans="1:4" x14ac:dyDescent="0.3">
      <c r="A279">
        <v>290</v>
      </c>
      <c r="B279" t="s">
        <v>282</v>
      </c>
      <c r="C279">
        <v>7784.17</v>
      </c>
      <c r="D279">
        <v>722.72</v>
      </c>
    </row>
    <row r="280" spans="1:4" x14ac:dyDescent="0.3">
      <c r="A280">
        <v>291</v>
      </c>
      <c r="B280" t="s">
        <v>283</v>
      </c>
      <c r="C280">
        <v>7765.91</v>
      </c>
      <c r="D280">
        <v>740.77</v>
      </c>
    </row>
    <row r="281" spans="1:4" x14ac:dyDescent="0.3">
      <c r="A281">
        <v>292</v>
      </c>
      <c r="B281" t="s">
        <v>284</v>
      </c>
      <c r="C281">
        <v>7702.01</v>
      </c>
      <c r="D281">
        <v>1144</v>
      </c>
    </row>
    <row r="282" spans="1:4" x14ac:dyDescent="0.3">
      <c r="A282">
        <v>293</v>
      </c>
      <c r="B282" t="s">
        <v>285</v>
      </c>
      <c r="C282">
        <v>7550.78</v>
      </c>
      <c r="D282">
        <v>262.7</v>
      </c>
    </row>
    <row r="283" spans="1:4" x14ac:dyDescent="0.3">
      <c r="A283">
        <v>294</v>
      </c>
      <c r="B283" t="s">
        <v>286</v>
      </c>
      <c r="C283">
        <v>7453.05</v>
      </c>
      <c r="D283">
        <v>859.24</v>
      </c>
    </row>
    <row r="284" spans="1:4" x14ac:dyDescent="0.3">
      <c r="A284">
        <v>295</v>
      </c>
      <c r="B284" t="s">
        <v>287</v>
      </c>
      <c r="C284">
        <v>7439.01</v>
      </c>
      <c r="D284">
        <v>2780.26</v>
      </c>
    </row>
    <row r="285" spans="1:4" x14ac:dyDescent="0.3">
      <c r="A285">
        <v>296</v>
      </c>
      <c r="B285" t="s">
        <v>288</v>
      </c>
      <c r="C285">
        <v>7251.91</v>
      </c>
      <c r="D285">
        <v>457.5</v>
      </c>
    </row>
    <row r="286" spans="1:4" x14ac:dyDescent="0.3">
      <c r="A286">
        <v>297</v>
      </c>
      <c r="B286" t="s">
        <v>289</v>
      </c>
      <c r="C286">
        <v>7230.76</v>
      </c>
      <c r="D286">
        <v>1126.1099999999999</v>
      </c>
    </row>
    <row r="287" spans="1:4" x14ac:dyDescent="0.3">
      <c r="A287">
        <v>298</v>
      </c>
      <c r="B287" t="s">
        <v>290</v>
      </c>
      <c r="C287">
        <v>7208.38</v>
      </c>
      <c r="D287">
        <v>1590.89</v>
      </c>
    </row>
    <row r="288" spans="1:4" x14ac:dyDescent="0.3">
      <c r="A288">
        <v>299</v>
      </c>
      <c r="B288" t="s">
        <v>291</v>
      </c>
      <c r="C288">
        <v>7154.99</v>
      </c>
      <c r="D288">
        <v>615.04</v>
      </c>
    </row>
    <row r="289" spans="1:4" x14ac:dyDescent="0.3">
      <c r="A289">
        <v>300</v>
      </c>
      <c r="B289" t="s">
        <v>292</v>
      </c>
    </row>
    <row r="290" spans="1:4" x14ac:dyDescent="0.3">
      <c r="A290">
        <v>301</v>
      </c>
      <c r="B290" t="s">
        <v>293</v>
      </c>
      <c r="C290">
        <v>7137.67</v>
      </c>
      <c r="D290">
        <v>1389.32</v>
      </c>
    </row>
    <row r="291" spans="1:4" x14ac:dyDescent="0.3">
      <c r="A291">
        <v>302</v>
      </c>
      <c r="B291" t="s">
        <v>294</v>
      </c>
      <c r="C291">
        <v>7009.13</v>
      </c>
      <c r="D291">
        <v>1188.97</v>
      </c>
    </row>
    <row r="292" spans="1:4" x14ac:dyDescent="0.3">
      <c r="A292">
        <v>303</v>
      </c>
      <c r="B292" t="s">
        <v>295</v>
      </c>
      <c r="C292">
        <v>6966.23</v>
      </c>
      <c r="D292">
        <v>509.93</v>
      </c>
    </row>
    <row r="293" spans="1:4" x14ac:dyDescent="0.3">
      <c r="A293">
        <v>304</v>
      </c>
      <c r="B293" t="s">
        <v>296</v>
      </c>
      <c r="C293">
        <v>6952.99</v>
      </c>
      <c r="D293">
        <v>981.3</v>
      </c>
    </row>
    <row r="294" spans="1:4" x14ac:dyDescent="0.3">
      <c r="A294">
        <v>305</v>
      </c>
      <c r="B294" t="s">
        <v>297</v>
      </c>
      <c r="C294">
        <v>6950.23</v>
      </c>
      <c r="D294">
        <v>1417.37</v>
      </c>
    </row>
    <row r="295" spans="1:4" x14ac:dyDescent="0.3">
      <c r="A295">
        <v>306</v>
      </c>
      <c r="B295" t="s">
        <v>298</v>
      </c>
      <c r="C295">
        <v>6942.31</v>
      </c>
      <c r="D295">
        <v>1193.06</v>
      </c>
    </row>
    <row r="296" spans="1:4" x14ac:dyDescent="0.3">
      <c r="A296">
        <v>307</v>
      </c>
      <c r="B296" t="s">
        <v>299</v>
      </c>
      <c r="C296">
        <v>6921.97</v>
      </c>
      <c r="D296">
        <v>983.3</v>
      </c>
    </row>
    <row r="297" spans="1:4" x14ac:dyDescent="0.3">
      <c r="A297">
        <v>308</v>
      </c>
      <c r="B297" t="s">
        <v>300</v>
      </c>
      <c r="C297">
        <v>6902.14</v>
      </c>
      <c r="D297">
        <v>440.14</v>
      </c>
    </row>
    <row r="298" spans="1:4" x14ac:dyDescent="0.3">
      <c r="A298">
        <v>309</v>
      </c>
      <c r="B298" t="s">
        <v>301</v>
      </c>
      <c r="C298">
        <v>6864.85</v>
      </c>
      <c r="D298">
        <v>162.68</v>
      </c>
    </row>
    <row r="299" spans="1:4" x14ac:dyDescent="0.3">
      <c r="A299">
        <v>310</v>
      </c>
      <c r="B299" t="s">
        <v>302</v>
      </c>
      <c r="C299">
        <v>6838.18</v>
      </c>
      <c r="D299">
        <v>611.59</v>
      </c>
    </row>
    <row r="300" spans="1:4" x14ac:dyDescent="0.3">
      <c r="A300">
        <v>311</v>
      </c>
      <c r="B300" t="s">
        <v>303</v>
      </c>
      <c r="C300">
        <v>6811.5</v>
      </c>
      <c r="D300">
        <v>392.1</v>
      </c>
    </row>
    <row r="301" spans="1:4" x14ac:dyDescent="0.3">
      <c r="A301">
        <v>312</v>
      </c>
      <c r="B301" t="s">
        <v>304</v>
      </c>
      <c r="C301">
        <v>6795.06</v>
      </c>
      <c r="D301">
        <v>2153.34</v>
      </c>
    </row>
    <row r="302" spans="1:4" x14ac:dyDescent="0.3">
      <c r="A302">
        <v>313</v>
      </c>
      <c r="B302" t="s">
        <v>305</v>
      </c>
      <c r="C302">
        <v>6742.41</v>
      </c>
      <c r="D302">
        <v>361.68</v>
      </c>
    </row>
    <row r="303" spans="1:4" x14ac:dyDescent="0.3">
      <c r="A303">
        <v>314</v>
      </c>
      <c r="B303" t="s">
        <v>306</v>
      </c>
      <c r="C303">
        <v>6710.63</v>
      </c>
      <c r="D303">
        <v>987.64</v>
      </c>
    </row>
    <row r="304" spans="1:4" x14ac:dyDescent="0.3">
      <c r="A304">
        <v>315</v>
      </c>
      <c r="B304" t="s">
        <v>307</v>
      </c>
      <c r="C304">
        <v>6654.81</v>
      </c>
      <c r="D304">
        <v>542.41999999999996</v>
      </c>
    </row>
    <row r="305" spans="1:4" x14ac:dyDescent="0.3">
      <c r="A305">
        <v>316</v>
      </c>
      <c r="B305" t="s">
        <v>308</v>
      </c>
      <c r="C305">
        <v>6646.41</v>
      </c>
      <c r="D305">
        <v>500.08</v>
      </c>
    </row>
    <row r="306" spans="1:4" x14ac:dyDescent="0.3">
      <c r="A306">
        <v>317</v>
      </c>
      <c r="B306" t="s">
        <v>309</v>
      </c>
      <c r="C306">
        <v>6601.62</v>
      </c>
      <c r="D306">
        <v>965.3</v>
      </c>
    </row>
    <row r="307" spans="1:4" x14ac:dyDescent="0.3">
      <c r="A307">
        <v>318</v>
      </c>
      <c r="B307" t="s">
        <v>310</v>
      </c>
      <c r="C307">
        <v>6591.31</v>
      </c>
      <c r="D307">
        <v>557.25</v>
      </c>
    </row>
    <row r="308" spans="1:4" x14ac:dyDescent="0.3">
      <c r="A308">
        <v>319</v>
      </c>
      <c r="B308" t="s">
        <v>311</v>
      </c>
      <c r="C308">
        <v>6542.79</v>
      </c>
      <c r="D308">
        <v>2330.1</v>
      </c>
    </row>
    <row r="309" spans="1:4" x14ac:dyDescent="0.3">
      <c r="A309">
        <v>320</v>
      </c>
      <c r="B309" t="s">
        <v>312</v>
      </c>
      <c r="C309">
        <v>6531.58</v>
      </c>
      <c r="D309">
        <v>3135.23</v>
      </c>
    </row>
    <row r="310" spans="1:4" x14ac:dyDescent="0.3">
      <c r="A310">
        <v>321</v>
      </c>
      <c r="B310" t="s">
        <v>313</v>
      </c>
      <c r="C310">
        <v>6520.67</v>
      </c>
      <c r="D310">
        <v>1397.95</v>
      </c>
    </row>
    <row r="311" spans="1:4" x14ac:dyDescent="0.3">
      <c r="A311">
        <v>322</v>
      </c>
      <c r="B311" t="s">
        <v>314</v>
      </c>
      <c r="C311">
        <v>6476.26</v>
      </c>
      <c r="D311">
        <v>1574.15</v>
      </c>
    </row>
    <row r="312" spans="1:4" x14ac:dyDescent="0.3">
      <c r="A312">
        <v>323</v>
      </c>
      <c r="B312" t="s">
        <v>315</v>
      </c>
      <c r="C312">
        <v>6469.51</v>
      </c>
      <c r="D312">
        <v>749.04</v>
      </c>
    </row>
    <row r="313" spans="1:4" x14ac:dyDescent="0.3">
      <c r="A313">
        <v>324</v>
      </c>
      <c r="B313" t="s">
        <v>316</v>
      </c>
      <c r="C313">
        <v>6379.12</v>
      </c>
      <c r="D313">
        <v>553.84</v>
      </c>
    </row>
    <row r="314" spans="1:4" x14ac:dyDescent="0.3">
      <c r="A314">
        <v>325</v>
      </c>
      <c r="B314" t="s">
        <v>317</v>
      </c>
      <c r="C314">
        <v>6324.62</v>
      </c>
      <c r="D314">
        <v>431.21</v>
      </c>
    </row>
    <row r="315" spans="1:4" x14ac:dyDescent="0.3">
      <c r="A315">
        <v>326</v>
      </c>
      <c r="B315" t="s">
        <v>318</v>
      </c>
      <c r="C315">
        <v>6209.11</v>
      </c>
      <c r="D315">
        <v>377.4</v>
      </c>
    </row>
    <row r="316" spans="1:4" x14ac:dyDescent="0.3">
      <c r="A316">
        <v>327</v>
      </c>
      <c r="B316" t="s">
        <v>319</v>
      </c>
      <c r="C316">
        <v>6176.23</v>
      </c>
      <c r="D316" t="s">
        <v>176</v>
      </c>
    </row>
    <row r="317" spans="1:4" x14ac:dyDescent="0.3">
      <c r="A317">
        <v>328</v>
      </c>
      <c r="B317" t="s">
        <v>320</v>
      </c>
      <c r="C317">
        <v>6153.54</v>
      </c>
      <c r="D317">
        <v>345.54</v>
      </c>
    </row>
    <row r="318" spans="1:4" x14ac:dyDescent="0.3">
      <c r="A318">
        <v>329</v>
      </c>
      <c r="B318" t="s">
        <v>321</v>
      </c>
      <c r="C318">
        <v>6086.37</v>
      </c>
      <c r="D318">
        <v>5375.57</v>
      </c>
    </row>
    <row r="319" spans="1:4" x14ac:dyDescent="0.3">
      <c r="A319">
        <v>330</v>
      </c>
      <c r="B319" t="s">
        <v>322</v>
      </c>
      <c r="C319">
        <v>6059.97</v>
      </c>
      <c r="D319">
        <v>598.58000000000004</v>
      </c>
    </row>
    <row r="320" spans="1:4" x14ac:dyDescent="0.3">
      <c r="A320">
        <v>331</v>
      </c>
      <c r="B320" t="s">
        <v>323</v>
      </c>
      <c r="C320">
        <v>6019.89</v>
      </c>
      <c r="D320">
        <v>1889.63</v>
      </c>
    </row>
    <row r="321" spans="1:4" x14ac:dyDescent="0.3">
      <c r="A321">
        <v>332</v>
      </c>
      <c r="B321" t="s">
        <v>324</v>
      </c>
      <c r="C321">
        <v>5996.4</v>
      </c>
      <c r="D321">
        <v>791.89</v>
      </c>
    </row>
    <row r="322" spans="1:4" x14ac:dyDescent="0.3">
      <c r="A322">
        <v>333</v>
      </c>
      <c r="B322" t="s">
        <v>325</v>
      </c>
      <c r="C322">
        <v>5896.54</v>
      </c>
      <c r="D322">
        <v>11728.4</v>
      </c>
    </row>
    <row r="323" spans="1:4" x14ac:dyDescent="0.3">
      <c r="A323">
        <v>334</v>
      </c>
      <c r="B323" t="s">
        <v>326</v>
      </c>
      <c r="C323">
        <v>5865.04</v>
      </c>
      <c r="D323">
        <v>201.5</v>
      </c>
    </row>
    <row r="324" spans="1:4" x14ac:dyDescent="0.3">
      <c r="A324">
        <v>335</v>
      </c>
      <c r="B324" t="s">
        <v>327</v>
      </c>
      <c r="C324">
        <v>5863.1</v>
      </c>
      <c r="D324">
        <v>1484.24</v>
      </c>
    </row>
    <row r="325" spans="1:4" x14ac:dyDescent="0.3">
      <c r="A325">
        <v>336</v>
      </c>
      <c r="B325" t="s">
        <v>328</v>
      </c>
      <c r="C325">
        <v>5840.29</v>
      </c>
      <c r="D325">
        <v>299.8</v>
      </c>
    </row>
    <row r="326" spans="1:4" x14ac:dyDescent="0.3">
      <c r="A326">
        <v>337</v>
      </c>
      <c r="B326" t="s">
        <v>329</v>
      </c>
      <c r="C326">
        <v>5823.25</v>
      </c>
      <c r="D326">
        <v>619.92999999999995</v>
      </c>
    </row>
    <row r="327" spans="1:4" x14ac:dyDescent="0.3">
      <c r="A327">
        <v>338</v>
      </c>
      <c r="B327" t="s">
        <v>330</v>
      </c>
      <c r="C327">
        <v>5802.66</v>
      </c>
      <c r="D327">
        <v>584.41999999999996</v>
      </c>
    </row>
    <row r="328" spans="1:4" x14ac:dyDescent="0.3">
      <c r="A328">
        <v>339</v>
      </c>
      <c r="B328" t="s">
        <v>331</v>
      </c>
      <c r="C328">
        <v>5706.51</v>
      </c>
      <c r="D328">
        <v>365.42</v>
      </c>
    </row>
    <row r="329" spans="1:4" x14ac:dyDescent="0.3">
      <c r="A329">
        <v>340</v>
      </c>
      <c r="B329" t="s">
        <v>332</v>
      </c>
      <c r="C329">
        <v>5652.33</v>
      </c>
      <c r="D329">
        <v>3557.94</v>
      </c>
    </row>
    <row r="330" spans="1:4" x14ac:dyDescent="0.3">
      <c r="A330">
        <v>341</v>
      </c>
      <c r="B330" t="s">
        <v>333</v>
      </c>
      <c r="C330">
        <v>5591.02</v>
      </c>
      <c r="D330">
        <v>4254.68</v>
      </c>
    </row>
    <row r="331" spans="1:4" x14ac:dyDescent="0.3">
      <c r="A331">
        <v>342</v>
      </c>
      <c r="B331" t="s">
        <v>334</v>
      </c>
      <c r="C331">
        <v>5567.11</v>
      </c>
      <c r="D331">
        <v>826.95</v>
      </c>
    </row>
    <row r="332" spans="1:4" x14ac:dyDescent="0.3">
      <c r="A332">
        <v>343</v>
      </c>
      <c r="B332" t="s">
        <v>335</v>
      </c>
      <c r="C332">
        <v>5502.94</v>
      </c>
      <c r="D332">
        <v>473.77</v>
      </c>
    </row>
    <row r="333" spans="1:4" x14ac:dyDescent="0.3">
      <c r="A333">
        <v>344</v>
      </c>
      <c r="B333" t="s">
        <v>336</v>
      </c>
      <c r="C333">
        <v>5498.45</v>
      </c>
      <c r="D333">
        <v>617.61</v>
      </c>
    </row>
    <row r="334" spans="1:4" x14ac:dyDescent="0.3">
      <c r="A334">
        <v>345</v>
      </c>
      <c r="B334" t="s">
        <v>337</v>
      </c>
      <c r="C334">
        <v>5497.4</v>
      </c>
      <c r="D334" t="s">
        <v>176</v>
      </c>
    </row>
    <row r="335" spans="1:4" x14ac:dyDescent="0.3">
      <c r="A335">
        <v>346</v>
      </c>
      <c r="B335" t="s">
        <v>338</v>
      </c>
      <c r="C335">
        <v>5495.76</v>
      </c>
      <c r="D335">
        <v>278.58</v>
      </c>
    </row>
    <row r="336" spans="1:4" x14ac:dyDescent="0.3">
      <c r="A336">
        <v>347</v>
      </c>
      <c r="B336" t="s">
        <v>339</v>
      </c>
      <c r="C336">
        <v>5427.82</v>
      </c>
      <c r="D336">
        <v>8587.17</v>
      </c>
    </row>
    <row r="337" spans="1:4" x14ac:dyDescent="0.3">
      <c r="A337">
        <v>348</v>
      </c>
      <c r="B337" t="s">
        <v>340</v>
      </c>
      <c r="C337">
        <v>5416.39</v>
      </c>
      <c r="D337">
        <v>459.82</v>
      </c>
    </row>
    <row r="338" spans="1:4" x14ac:dyDescent="0.3">
      <c r="A338">
        <v>349</v>
      </c>
      <c r="B338" t="s">
        <v>341</v>
      </c>
      <c r="C338">
        <v>5402.95</v>
      </c>
      <c r="D338">
        <v>2262.2800000000002</v>
      </c>
    </row>
    <row r="339" spans="1:4" x14ac:dyDescent="0.3">
      <c r="A339">
        <v>350</v>
      </c>
      <c r="B339" t="s">
        <v>342</v>
      </c>
    </row>
    <row r="340" spans="1:4" x14ac:dyDescent="0.3">
      <c r="A340">
        <v>351</v>
      </c>
      <c r="B340" t="s">
        <v>343</v>
      </c>
      <c r="C340">
        <v>5300</v>
      </c>
      <c r="D340" t="s">
        <v>176</v>
      </c>
    </row>
    <row r="341" spans="1:4" x14ac:dyDescent="0.3">
      <c r="A341">
        <v>352</v>
      </c>
      <c r="B341" t="s">
        <v>344</v>
      </c>
      <c r="C341">
        <v>5293.53</v>
      </c>
      <c r="D341">
        <v>531.74</v>
      </c>
    </row>
    <row r="342" spans="1:4" x14ac:dyDescent="0.3">
      <c r="A342">
        <v>353</v>
      </c>
      <c r="B342" t="s">
        <v>345</v>
      </c>
      <c r="C342">
        <v>5259.14</v>
      </c>
      <c r="D342">
        <v>339.89</v>
      </c>
    </row>
    <row r="343" spans="1:4" x14ac:dyDescent="0.3">
      <c r="A343">
        <v>354</v>
      </c>
      <c r="B343" t="s">
        <v>346</v>
      </c>
      <c r="C343">
        <v>5224.1099999999997</v>
      </c>
      <c r="D343">
        <v>691.9</v>
      </c>
    </row>
    <row r="344" spans="1:4" x14ac:dyDescent="0.3">
      <c r="A344">
        <v>355</v>
      </c>
      <c r="B344" t="s">
        <v>347</v>
      </c>
      <c r="C344">
        <v>5207.7700000000004</v>
      </c>
      <c r="D344">
        <v>684.61</v>
      </c>
    </row>
    <row r="345" spans="1:4" x14ac:dyDescent="0.3">
      <c r="A345">
        <v>356</v>
      </c>
      <c r="B345" t="s">
        <v>348</v>
      </c>
      <c r="C345">
        <v>5200.13</v>
      </c>
      <c r="D345">
        <v>1537.45</v>
      </c>
    </row>
    <row r="346" spans="1:4" x14ac:dyDescent="0.3">
      <c r="A346">
        <v>357</v>
      </c>
      <c r="B346" t="s">
        <v>349</v>
      </c>
      <c r="C346">
        <v>5151.8500000000004</v>
      </c>
      <c r="D346">
        <v>1516.08</v>
      </c>
    </row>
    <row r="347" spans="1:4" x14ac:dyDescent="0.3">
      <c r="A347">
        <v>358</v>
      </c>
      <c r="B347" t="s">
        <v>350</v>
      </c>
      <c r="C347">
        <v>5145.88</v>
      </c>
      <c r="D347">
        <v>305.19</v>
      </c>
    </row>
    <row r="348" spans="1:4" x14ac:dyDescent="0.3">
      <c r="A348">
        <v>359</v>
      </c>
      <c r="B348" t="s">
        <v>351</v>
      </c>
      <c r="C348">
        <v>5145.3599999999997</v>
      </c>
      <c r="D348">
        <v>714.51</v>
      </c>
    </row>
    <row r="349" spans="1:4" x14ac:dyDescent="0.3">
      <c r="A349">
        <v>360</v>
      </c>
      <c r="B349" t="s">
        <v>352</v>
      </c>
      <c r="C349">
        <v>5139.43</v>
      </c>
      <c r="D349">
        <v>1274.21</v>
      </c>
    </row>
    <row r="350" spans="1:4" x14ac:dyDescent="0.3">
      <c r="A350">
        <v>361</v>
      </c>
      <c r="B350" t="s">
        <v>353</v>
      </c>
      <c r="C350">
        <v>5127.38</v>
      </c>
      <c r="D350">
        <v>1145.1300000000001</v>
      </c>
    </row>
    <row r="351" spans="1:4" x14ac:dyDescent="0.3">
      <c r="A351">
        <v>362</v>
      </c>
      <c r="B351" t="s">
        <v>354</v>
      </c>
      <c r="C351">
        <v>5109.25</v>
      </c>
      <c r="D351">
        <v>238.97</v>
      </c>
    </row>
    <row r="352" spans="1:4" x14ac:dyDescent="0.3">
      <c r="A352">
        <v>363</v>
      </c>
      <c r="B352" t="s">
        <v>355</v>
      </c>
      <c r="C352">
        <v>5089.87</v>
      </c>
      <c r="D352">
        <v>731.51</v>
      </c>
    </row>
    <row r="353" spans="1:4" x14ac:dyDescent="0.3">
      <c r="A353">
        <v>364</v>
      </c>
      <c r="B353" t="s">
        <v>356</v>
      </c>
      <c r="C353">
        <v>5084.1899999999996</v>
      </c>
      <c r="D353">
        <v>248.77</v>
      </c>
    </row>
    <row r="354" spans="1:4" x14ac:dyDescent="0.3">
      <c r="A354">
        <v>365</v>
      </c>
      <c r="B354" t="s">
        <v>357</v>
      </c>
      <c r="C354">
        <v>5080.5</v>
      </c>
      <c r="D354">
        <v>610.78</v>
      </c>
    </row>
    <row r="355" spans="1:4" x14ac:dyDescent="0.3">
      <c r="A355">
        <v>366</v>
      </c>
      <c r="B355" t="s">
        <v>358</v>
      </c>
      <c r="C355">
        <v>5072.67</v>
      </c>
      <c r="D355">
        <v>377.43</v>
      </c>
    </row>
    <row r="356" spans="1:4" x14ac:dyDescent="0.3">
      <c r="A356">
        <v>367</v>
      </c>
      <c r="B356" t="s">
        <v>359</v>
      </c>
      <c r="C356">
        <v>5067.2299999999996</v>
      </c>
      <c r="D356">
        <v>366.02</v>
      </c>
    </row>
    <row r="357" spans="1:4" x14ac:dyDescent="0.3">
      <c r="A357">
        <v>368</v>
      </c>
      <c r="B357" t="s">
        <v>360</v>
      </c>
      <c r="C357">
        <v>5020.4399999999996</v>
      </c>
      <c r="D357">
        <v>355.95</v>
      </c>
    </row>
    <row r="358" spans="1:4" x14ac:dyDescent="0.3">
      <c r="A358">
        <v>369</v>
      </c>
      <c r="B358" t="s">
        <v>361</v>
      </c>
      <c r="C358">
        <v>5012.59</v>
      </c>
      <c r="D358">
        <v>3449.55</v>
      </c>
    </row>
    <row r="359" spans="1:4" x14ac:dyDescent="0.3">
      <c r="A359">
        <v>370</v>
      </c>
      <c r="B359" t="s">
        <v>362</v>
      </c>
      <c r="C359">
        <v>4995.05</v>
      </c>
      <c r="D359">
        <v>598.07000000000005</v>
      </c>
    </row>
    <row r="360" spans="1:4" x14ac:dyDescent="0.3">
      <c r="A360">
        <v>371</v>
      </c>
      <c r="B360" t="s">
        <v>363</v>
      </c>
      <c r="C360">
        <v>4954.08</v>
      </c>
      <c r="D360">
        <v>415.42</v>
      </c>
    </row>
    <row r="361" spans="1:4" x14ac:dyDescent="0.3">
      <c r="A361">
        <v>372</v>
      </c>
      <c r="B361" t="s">
        <v>364</v>
      </c>
      <c r="C361">
        <v>4931.55</v>
      </c>
      <c r="D361">
        <v>837.41</v>
      </c>
    </row>
    <row r="362" spans="1:4" x14ac:dyDescent="0.3">
      <c r="A362">
        <v>373</v>
      </c>
      <c r="B362" t="s">
        <v>365</v>
      </c>
      <c r="C362">
        <v>4921.45</v>
      </c>
      <c r="D362">
        <v>132.4</v>
      </c>
    </row>
    <row r="363" spans="1:4" x14ac:dyDescent="0.3">
      <c r="A363">
        <v>374</v>
      </c>
      <c r="B363" t="s">
        <v>366</v>
      </c>
      <c r="C363">
        <v>4886.09</v>
      </c>
      <c r="D363">
        <v>429.86</v>
      </c>
    </row>
    <row r="364" spans="1:4" x14ac:dyDescent="0.3">
      <c r="A364">
        <v>375</v>
      </c>
      <c r="B364" t="s">
        <v>367</v>
      </c>
      <c r="C364">
        <v>4885.75</v>
      </c>
      <c r="D364">
        <v>1213.08</v>
      </c>
    </row>
    <row r="365" spans="1:4" x14ac:dyDescent="0.3">
      <c r="A365">
        <v>376</v>
      </c>
      <c r="B365" t="s">
        <v>368</v>
      </c>
      <c r="C365">
        <v>4861.2</v>
      </c>
      <c r="D365">
        <v>534.22</v>
      </c>
    </row>
    <row r="366" spans="1:4" x14ac:dyDescent="0.3">
      <c r="A366">
        <v>377</v>
      </c>
      <c r="B366" t="s">
        <v>369</v>
      </c>
      <c r="C366">
        <v>4856.71</v>
      </c>
      <c r="D366">
        <v>1576.96</v>
      </c>
    </row>
    <row r="367" spans="1:4" x14ac:dyDescent="0.3">
      <c r="A367">
        <v>378</v>
      </c>
      <c r="B367" t="s">
        <v>370</v>
      </c>
      <c r="C367">
        <v>4830.4399999999996</v>
      </c>
      <c r="D367">
        <v>680.07</v>
      </c>
    </row>
    <row r="368" spans="1:4" x14ac:dyDescent="0.3">
      <c r="A368">
        <v>379</v>
      </c>
      <c r="B368" t="s">
        <v>371</v>
      </c>
      <c r="C368">
        <v>4819.63</v>
      </c>
      <c r="D368">
        <v>337.99</v>
      </c>
    </row>
    <row r="369" spans="1:5" x14ac:dyDescent="0.3">
      <c r="A369">
        <v>380</v>
      </c>
      <c r="B369" t="s">
        <v>372</v>
      </c>
      <c r="C369">
        <v>4775.03</v>
      </c>
      <c r="D369">
        <v>1314.38</v>
      </c>
    </row>
    <row r="370" spans="1:5" x14ac:dyDescent="0.3">
      <c r="A370">
        <v>381</v>
      </c>
      <c r="B370" t="s">
        <v>373</v>
      </c>
      <c r="C370">
        <v>4735.67</v>
      </c>
      <c r="E370">
        <v>624.37</v>
      </c>
    </row>
    <row r="371" spans="1:5" x14ac:dyDescent="0.3">
      <c r="A371">
        <v>382</v>
      </c>
      <c r="B371" t="s">
        <v>374</v>
      </c>
      <c r="C371">
        <v>4726.91</v>
      </c>
      <c r="D371">
        <v>2988.86</v>
      </c>
    </row>
    <row r="372" spans="1:5" x14ac:dyDescent="0.3">
      <c r="A372">
        <v>383</v>
      </c>
      <c r="B372" t="s">
        <v>375</v>
      </c>
      <c r="C372">
        <v>4721.49</v>
      </c>
      <c r="E372" t="s">
        <v>176</v>
      </c>
    </row>
    <row r="373" spans="1:5" x14ac:dyDescent="0.3">
      <c r="A373">
        <v>384</v>
      </c>
      <c r="B373" t="s">
        <v>376</v>
      </c>
      <c r="C373">
        <v>4658.2</v>
      </c>
      <c r="E373">
        <v>756.5</v>
      </c>
    </row>
    <row r="374" spans="1:5" x14ac:dyDescent="0.3">
      <c r="A374">
        <v>385</v>
      </c>
      <c r="B374" t="s">
        <v>377</v>
      </c>
      <c r="C374">
        <v>4600.7299999999996</v>
      </c>
      <c r="E374">
        <v>141.61000000000001</v>
      </c>
    </row>
    <row r="375" spans="1:5" x14ac:dyDescent="0.3">
      <c r="A375">
        <v>386</v>
      </c>
      <c r="B375" t="s">
        <v>378</v>
      </c>
      <c r="C375">
        <v>4595.7</v>
      </c>
      <c r="E375">
        <v>64.75</v>
      </c>
    </row>
    <row r="376" spans="1:5" x14ac:dyDescent="0.3">
      <c r="A376">
        <v>387</v>
      </c>
      <c r="B376" t="s">
        <v>379</v>
      </c>
      <c r="C376">
        <v>4558.0600000000004</v>
      </c>
      <c r="E376" t="s">
        <v>176</v>
      </c>
    </row>
    <row r="377" spans="1:5" x14ac:dyDescent="0.3">
      <c r="A377">
        <v>388</v>
      </c>
      <c r="B377" t="s">
        <v>380</v>
      </c>
      <c r="C377">
        <v>4512.29</v>
      </c>
      <c r="E377">
        <v>581.94000000000005</v>
      </c>
    </row>
    <row r="378" spans="1:5" x14ac:dyDescent="0.3">
      <c r="A378">
        <v>389</v>
      </c>
      <c r="B378" t="s">
        <v>381</v>
      </c>
      <c r="C378">
        <v>4498.09</v>
      </c>
      <c r="D378">
        <v>2438.58</v>
      </c>
    </row>
    <row r="379" spans="1:5" x14ac:dyDescent="0.3">
      <c r="A379">
        <v>390</v>
      </c>
      <c r="B379" t="s">
        <v>382</v>
      </c>
      <c r="C379">
        <v>4493.5200000000004</v>
      </c>
      <c r="D379">
        <v>1985.06</v>
      </c>
    </row>
    <row r="380" spans="1:5" x14ac:dyDescent="0.3">
      <c r="A380">
        <v>391</v>
      </c>
      <c r="B380" t="s">
        <v>383</v>
      </c>
      <c r="C380">
        <v>4493.2</v>
      </c>
      <c r="E380">
        <v>390.16</v>
      </c>
    </row>
    <row r="381" spans="1:5" x14ac:dyDescent="0.3">
      <c r="A381">
        <v>392</v>
      </c>
      <c r="B381" t="s">
        <v>384</v>
      </c>
      <c r="C381">
        <v>4487.3100000000004</v>
      </c>
      <c r="E381" t="s">
        <v>176</v>
      </c>
    </row>
    <row r="382" spans="1:5" x14ac:dyDescent="0.3">
      <c r="A382">
        <v>393</v>
      </c>
      <c r="B382" t="s">
        <v>385</v>
      </c>
      <c r="C382">
        <v>4456.7700000000004</v>
      </c>
      <c r="E382">
        <v>506.06</v>
      </c>
    </row>
    <row r="383" spans="1:5" x14ac:dyDescent="0.3">
      <c r="A383">
        <v>394</v>
      </c>
      <c r="B383" t="s">
        <v>386</v>
      </c>
      <c r="C383">
        <v>4406.8</v>
      </c>
      <c r="E383">
        <v>143.13</v>
      </c>
    </row>
    <row r="384" spans="1:5" x14ac:dyDescent="0.3">
      <c r="A384">
        <v>395</v>
      </c>
      <c r="B384" t="s">
        <v>387</v>
      </c>
      <c r="C384">
        <v>4401.66</v>
      </c>
      <c r="E384">
        <v>47.02</v>
      </c>
    </row>
    <row r="385" spans="1:5" x14ac:dyDescent="0.3">
      <c r="A385">
        <v>396</v>
      </c>
      <c r="B385" t="s">
        <v>388</v>
      </c>
      <c r="C385">
        <v>4371.24</v>
      </c>
      <c r="E385">
        <v>595.04999999999995</v>
      </c>
    </row>
    <row r="386" spans="1:5" x14ac:dyDescent="0.3">
      <c r="A386">
        <v>397</v>
      </c>
      <c r="B386" t="s">
        <v>389</v>
      </c>
      <c r="C386">
        <v>4369.6899999999996</v>
      </c>
      <c r="D386">
        <v>1479.91</v>
      </c>
    </row>
    <row r="387" spans="1:5" x14ac:dyDescent="0.3">
      <c r="A387">
        <v>398</v>
      </c>
      <c r="B387" t="s">
        <v>390</v>
      </c>
      <c r="C387">
        <v>4358.4799999999996</v>
      </c>
      <c r="E387">
        <v>482.52</v>
      </c>
    </row>
    <row r="388" spans="1:5" x14ac:dyDescent="0.3">
      <c r="A388">
        <v>399</v>
      </c>
      <c r="B388" t="s">
        <v>391</v>
      </c>
      <c r="C388">
        <v>4356.8999999999996</v>
      </c>
      <c r="E388">
        <v>290.88</v>
      </c>
    </row>
    <row r="389" spans="1:5" x14ac:dyDescent="0.3">
      <c r="A389">
        <v>400</v>
      </c>
      <c r="B389" t="s">
        <v>392</v>
      </c>
    </row>
    <row r="390" spans="1:5" x14ac:dyDescent="0.3">
      <c r="A390">
        <v>401</v>
      </c>
      <c r="B390" t="s">
        <v>393</v>
      </c>
      <c r="C390">
        <v>4331.82</v>
      </c>
      <c r="E390">
        <v>63.93</v>
      </c>
    </row>
    <row r="391" spans="1:5" x14ac:dyDescent="0.3">
      <c r="A391">
        <v>402</v>
      </c>
      <c r="B391" t="s">
        <v>394</v>
      </c>
      <c r="C391">
        <v>4328.47</v>
      </c>
      <c r="D391">
        <v>2365.94</v>
      </c>
    </row>
    <row r="392" spans="1:5" x14ac:dyDescent="0.3">
      <c r="A392">
        <v>403</v>
      </c>
      <c r="B392" t="s">
        <v>395</v>
      </c>
      <c r="C392">
        <v>4325.3900000000003</v>
      </c>
      <c r="E392">
        <v>433.19</v>
      </c>
    </row>
    <row r="393" spans="1:5" x14ac:dyDescent="0.3">
      <c r="A393">
        <v>404</v>
      </c>
      <c r="B393" t="s">
        <v>396</v>
      </c>
      <c r="C393">
        <v>4307.29</v>
      </c>
      <c r="E393">
        <v>472.48</v>
      </c>
    </row>
    <row r="394" spans="1:5" x14ac:dyDescent="0.3">
      <c r="A394">
        <v>405</v>
      </c>
      <c r="B394" t="s">
        <v>397</v>
      </c>
      <c r="C394">
        <v>4295.0200000000004</v>
      </c>
      <c r="E394">
        <v>399.29</v>
      </c>
    </row>
    <row r="395" spans="1:5" x14ac:dyDescent="0.3">
      <c r="A395">
        <v>406</v>
      </c>
      <c r="B395" t="s">
        <v>398</v>
      </c>
      <c r="C395">
        <v>4293.42</v>
      </c>
      <c r="E395">
        <v>0</v>
      </c>
    </row>
    <row r="396" spans="1:5" x14ac:dyDescent="0.3">
      <c r="A396">
        <v>407</v>
      </c>
      <c r="B396" t="s">
        <v>399</v>
      </c>
      <c r="C396">
        <v>4291.43</v>
      </c>
      <c r="E396">
        <v>183.74</v>
      </c>
    </row>
    <row r="397" spans="1:5" x14ac:dyDescent="0.3">
      <c r="A397">
        <v>408</v>
      </c>
      <c r="B397" t="s">
        <v>400</v>
      </c>
      <c r="C397">
        <v>4279.07</v>
      </c>
      <c r="E397">
        <v>185.65</v>
      </c>
    </row>
    <row r="398" spans="1:5" x14ac:dyDescent="0.3">
      <c r="A398">
        <v>409</v>
      </c>
      <c r="B398" t="s">
        <v>401</v>
      </c>
      <c r="C398">
        <v>4278.3100000000004</v>
      </c>
      <c r="E398" t="s">
        <v>176</v>
      </c>
    </row>
    <row r="399" spans="1:5" x14ac:dyDescent="0.3">
      <c r="A399">
        <v>410</v>
      </c>
      <c r="B399" t="s">
        <v>402</v>
      </c>
      <c r="C399">
        <v>4269.78</v>
      </c>
      <c r="E399">
        <v>297.43</v>
      </c>
    </row>
    <row r="400" spans="1:5" x14ac:dyDescent="0.3">
      <c r="A400">
        <v>411</v>
      </c>
      <c r="B400" t="s">
        <v>403</v>
      </c>
      <c r="C400">
        <v>4198.33</v>
      </c>
      <c r="E400" t="s">
        <v>176</v>
      </c>
    </row>
    <row r="401" spans="1:5" x14ac:dyDescent="0.3">
      <c r="A401">
        <v>412</v>
      </c>
      <c r="B401" t="s">
        <v>404</v>
      </c>
      <c r="C401">
        <v>4194.3100000000004</v>
      </c>
      <c r="E401">
        <v>535.6</v>
      </c>
    </row>
    <row r="402" spans="1:5" x14ac:dyDescent="0.3">
      <c r="A402">
        <v>413</v>
      </c>
      <c r="B402" t="s">
        <v>405</v>
      </c>
      <c r="C402">
        <v>4179.29</v>
      </c>
      <c r="D402">
        <v>1356.07</v>
      </c>
    </row>
    <row r="403" spans="1:5" x14ac:dyDescent="0.3">
      <c r="A403">
        <v>414</v>
      </c>
      <c r="B403" t="s">
        <v>406</v>
      </c>
      <c r="C403">
        <v>4168.29</v>
      </c>
      <c r="E403">
        <v>506.82</v>
      </c>
    </row>
    <row r="404" spans="1:5" x14ac:dyDescent="0.3">
      <c r="A404">
        <v>415</v>
      </c>
      <c r="B404" t="s">
        <v>407</v>
      </c>
      <c r="C404">
        <v>4166.87</v>
      </c>
      <c r="E404">
        <v>729.22</v>
      </c>
    </row>
    <row r="405" spans="1:5" x14ac:dyDescent="0.3">
      <c r="A405">
        <v>416</v>
      </c>
      <c r="B405" t="s">
        <v>408</v>
      </c>
      <c r="C405">
        <v>4156.58</v>
      </c>
      <c r="E405">
        <v>754.7</v>
      </c>
    </row>
    <row r="406" spans="1:5" x14ac:dyDescent="0.3">
      <c r="A406">
        <v>417</v>
      </c>
      <c r="B406" t="s">
        <v>409</v>
      </c>
      <c r="C406">
        <v>4149.67</v>
      </c>
      <c r="E406">
        <v>612.4</v>
      </c>
    </row>
    <row r="407" spans="1:5" x14ac:dyDescent="0.3">
      <c r="A407">
        <v>418</v>
      </c>
      <c r="B407" t="s">
        <v>410</v>
      </c>
      <c r="C407">
        <v>4137.1099999999997</v>
      </c>
      <c r="D407">
        <v>4243.83</v>
      </c>
    </row>
    <row r="408" spans="1:5" x14ac:dyDescent="0.3">
      <c r="A408">
        <v>419</v>
      </c>
      <c r="B408" t="s">
        <v>411</v>
      </c>
      <c r="C408">
        <v>4103.05</v>
      </c>
      <c r="D408">
        <v>2304.16</v>
      </c>
    </row>
    <row r="409" spans="1:5" x14ac:dyDescent="0.3">
      <c r="A409">
        <v>420</v>
      </c>
      <c r="B409" t="s">
        <v>412</v>
      </c>
      <c r="C409">
        <v>4093.02</v>
      </c>
      <c r="E409">
        <v>80.62</v>
      </c>
    </row>
    <row r="410" spans="1:5" x14ac:dyDescent="0.3">
      <c r="A410">
        <v>421</v>
      </c>
      <c r="B410" t="s">
        <v>413</v>
      </c>
      <c r="C410">
        <v>4090.69</v>
      </c>
      <c r="E410">
        <v>74.819999999999993</v>
      </c>
    </row>
    <row r="411" spans="1:5" x14ac:dyDescent="0.3">
      <c r="A411">
        <v>422</v>
      </c>
      <c r="B411" t="s">
        <v>414</v>
      </c>
      <c r="C411">
        <v>4074.37</v>
      </c>
      <c r="E411" t="s">
        <v>176</v>
      </c>
    </row>
    <row r="412" spans="1:5" x14ac:dyDescent="0.3">
      <c r="A412">
        <v>423</v>
      </c>
      <c r="B412" t="s">
        <v>415</v>
      </c>
      <c r="C412">
        <v>4067.25</v>
      </c>
      <c r="D412">
        <v>4549.26</v>
      </c>
    </row>
    <row r="413" spans="1:5" x14ac:dyDescent="0.3">
      <c r="A413">
        <v>424</v>
      </c>
      <c r="B413" t="s">
        <v>416</v>
      </c>
      <c r="C413">
        <v>4066.42</v>
      </c>
      <c r="D413">
        <v>793.76</v>
      </c>
    </row>
    <row r="414" spans="1:5" x14ac:dyDescent="0.3">
      <c r="A414">
        <v>425</v>
      </c>
      <c r="B414" t="s">
        <v>417</v>
      </c>
      <c r="C414">
        <v>4057.34</v>
      </c>
      <c r="D414">
        <v>283.12</v>
      </c>
    </row>
    <row r="415" spans="1:5" x14ac:dyDescent="0.3">
      <c r="A415">
        <v>426</v>
      </c>
      <c r="B415" t="s">
        <v>418</v>
      </c>
      <c r="C415">
        <v>4030.35</v>
      </c>
      <c r="D415">
        <v>267.54000000000002</v>
      </c>
    </row>
    <row r="416" spans="1:5" x14ac:dyDescent="0.3">
      <c r="A416">
        <v>427</v>
      </c>
      <c r="B416" t="s">
        <v>419</v>
      </c>
      <c r="C416">
        <v>4022.02</v>
      </c>
      <c r="D416">
        <v>1332.73</v>
      </c>
    </row>
    <row r="417" spans="1:5" x14ac:dyDescent="0.3">
      <c r="A417">
        <v>428</v>
      </c>
      <c r="B417" t="s">
        <v>420</v>
      </c>
      <c r="C417">
        <v>4009.63</v>
      </c>
      <c r="D417">
        <v>1405.19</v>
      </c>
    </row>
    <row r="418" spans="1:5" x14ac:dyDescent="0.3">
      <c r="A418">
        <v>429</v>
      </c>
      <c r="B418" t="s">
        <v>421</v>
      </c>
      <c r="C418">
        <v>3975.44</v>
      </c>
      <c r="D418">
        <v>275.64</v>
      </c>
    </row>
    <row r="419" spans="1:5" x14ac:dyDescent="0.3">
      <c r="A419">
        <v>430</v>
      </c>
      <c r="B419" t="s">
        <v>422</v>
      </c>
      <c r="C419">
        <v>3974.83</v>
      </c>
      <c r="E419">
        <v>636.20000000000005</v>
      </c>
    </row>
    <row r="420" spans="1:5" x14ac:dyDescent="0.3">
      <c r="A420">
        <v>431</v>
      </c>
      <c r="B420" t="s">
        <v>423</v>
      </c>
      <c r="C420">
        <v>3973.5</v>
      </c>
      <c r="E420" t="s">
        <v>176</v>
      </c>
    </row>
    <row r="421" spans="1:5" x14ac:dyDescent="0.3">
      <c r="A421">
        <v>432</v>
      </c>
      <c r="B421" t="s">
        <v>424</v>
      </c>
      <c r="C421">
        <v>3927.26</v>
      </c>
      <c r="D421">
        <v>912.77</v>
      </c>
    </row>
    <row r="422" spans="1:5" x14ac:dyDescent="0.3">
      <c r="A422">
        <v>433</v>
      </c>
      <c r="B422" t="s">
        <v>425</v>
      </c>
      <c r="C422">
        <v>3910.17</v>
      </c>
      <c r="D422">
        <v>165.59</v>
      </c>
    </row>
    <row r="423" spans="1:5" x14ac:dyDescent="0.3">
      <c r="A423">
        <v>434</v>
      </c>
      <c r="B423" t="s">
        <v>426</v>
      </c>
      <c r="C423">
        <v>3901.07</v>
      </c>
      <c r="D423">
        <v>624.62</v>
      </c>
    </row>
    <row r="424" spans="1:5" x14ac:dyDescent="0.3">
      <c r="A424">
        <v>435</v>
      </c>
      <c r="B424" t="s">
        <v>427</v>
      </c>
      <c r="C424">
        <v>3847.19</v>
      </c>
      <c r="E424">
        <v>60.97</v>
      </c>
    </row>
    <row r="425" spans="1:5" x14ac:dyDescent="0.3">
      <c r="A425">
        <v>436</v>
      </c>
      <c r="B425" t="s">
        <v>428</v>
      </c>
      <c r="C425">
        <v>3846.15</v>
      </c>
      <c r="D425">
        <v>423.91</v>
      </c>
    </row>
    <row r="426" spans="1:5" x14ac:dyDescent="0.3">
      <c r="A426">
        <v>437</v>
      </c>
      <c r="B426" t="s">
        <v>429</v>
      </c>
      <c r="C426">
        <v>3835.73</v>
      </c>
      <c r="E426" t="s">
        <v>176</v>
      </c>
    </row>
    <row r="427" spans="1:5" x14ac:dyDescent="0.3">
      <c r="A427">
        <v>438</v>
      </c>
      <c r="B427" t="s">
        <v>430</v>
      </c>
      <c r="C427">
        <v>3826.83</v>
      </c>
      <c r="D427">
        <v>580.58000000000004</v>
      </c>
    </row>
    <row r="428" spans="1:5" x14ac:dyDescent="0.3">
      <c r="A428">
        <v>439</v>
      </c>
      <c r="B428" t="s">
        <v>431</v>
      </c>
      <c r="C428">
        <v>3824.69</v>
      </c>
      <c r="D428">
        <v>489.34</v>
      </c>
    </row>
    <row r="429" spans="1:5" x14ac:dyDescent="0.3">
      <c r="A429">
        <v>440</v>
      </c>
      <c r="B429" t="s">
        <v>432</v>
      </c>
      <c r="C429">
        <v>3809</v>
      </c>
      <c r="E429">
        <v>82.87</v>
      </c>
    </row>
    <row r="430" spans="1:5" x14ac:dyDescent="0.3">
      <c r="A430">
        <v>441</v>
      </c>
      <c r="B430" t="s">
        <v>433</v>
      </c>
      <c r="C430">
        <v>3804.58</v>
      </c>
      <c r="E430">
        <v>430.8</v>
      </c>
    </row>
    <row r="431" spans="1:5" x14ac:dyDescent="0.3">
      <c r="A431">
        <v>442</v>
      </c>
      <c r="B431" t="s">
        <v>434</v>
      </c>
      <c r="C431">
        <v>3789.45</v>
      </c>
      <c r="E431">
        <v>626.79999999999995</v>
      </c>
    </row>
    <row r="432" spans="1:5" x14ac:dyDescent="0.3">
      <c r="A432">
        <v>443</v>
      </c>
      <c r="B432" t="s">
        <v>435</v>
      </c>
      <c r="C432">
        <v>3777.26</v>
      </c>
      <c r="D432">
        <v>366.29</v>
      </c>
    </row>
    <row r="433" spans="1:5" x14ac:dyDescent="0.3">
      <c r="A433">
        <v>444</v>
      </c>
      <c r="B433" t="s">
        <v>436</v>
      </c>
      <c r="C433">
        <v>3775.5</v>
      </c>
      <c r="D433">
        <v>1682.97</v>
      </c>
    </row>
    <row r="434" spans="1:5" x14ac:dyDescent="0.3">
      <c r="A434">
        <v>445</v>
      </c>
      <c r="B434" t="s">
        <v>437</v>
      </c>
      <c r="C434">
        <v>3769.26</v>
      </c>
      <c r="D434">
        <v>221.45</v>
      </c>
    </row>
    <row r="435" spans="1:5" x14ac:dyDescent="0.3">
      <c r="A435">
        <v>446</v>
      </c>
      <c r="B435" t="s">
        <v>438</v>
      </c>
      <c r="C435">
        <v>3765.74</v>
      </c>
      <c r="D435">
        <v>1332.24</v>
      </c>
    </row>
    <row r="436" spans="1:5" x14ac:dyDescent="0.3">
      <c r="A436">
        <v>447</v>
      </c>
      <c r="B436" t="s">
        <v>439</v>
      </c>
      <c r="C436">
        <v>3764.1</v>
      </c>
      <c r="D436">
        <v>185.53</v>
      </c>
    </row>
    <row r="437" spans="1:5" x14ac:dyDescent="0.3">
      <c r="A437">
        <v>448</v>
      </c>
      <c r="B437" t="s">
        <v>440</v>
      </c>
      <c r="C437">
        <v>3761.86</v>
      </c>
      <c r="D437">
        <v>578.17999999999995</v>
      </c>
    </row>
    <row r="438" spans="1:5" x14ac:dyDescent="0.3">
      <c r="A438">
        <v>449</v>
      </c>
      <c r="B438" t="s">
        <v>441</v>
      </c>
      <c r="C438">
        <v>3760.61</v>
      </c>
      <c r="D438">
        <v>695.85</v>
      </c>
    </row>
    <row r="439" spans="1:5" x14ac:dyDescent="0.3">
      <c r="A439">
        <v>450</v>
      </c>
      <c r="B439" t="s">
        <v>442</v>
      </c>
    </row>
    <row r="440" spans="1:5" x14ac:dyDescent="0.3">
      <c r="A440">
        <v>451</v>
      </c>
      <c r="B440" t="s">
        <v>443</v>
      </c>
      <c r="C440">
        <v>3748.73</v>
      </c>
      <c r="D440">
        <v>273.99</v>
      </c>
    </row>
    <row r="441" spans="1:5" x14ac:dyDescent="0.3">
      <c r="A441">
        <v>452</v>
      </c>
      <c r="B441" t="s">
        <v>444</v>
      </c>
      <c r="C441">
        <v>3734.06</v>
      </c>
      <c r="D441">
        <v>258.64999999999998</v>
      </c>
    </row>
    <row r="442" spans="1:5" x14ac:dyDescent="0.3">
      <c r="A442">
        <v>453</v>
      </c>
      <c r="B442" t="s">
        <v>445</v>
      </c>
      <c r="C442">
        <v>3722.6</v>
      </c>
      <c r="D442">
        <v>1137.17</v>
      </c>
    </row>
    <row r="443" spans="1:5" x14ac:dyDescent="0.3">
      <c r="A443">
        <v>454</v>
      </c>
      <c r="B443" t="s">
        <v>446</v>
      </c>
      <c r="C443">
        <v>3716.46</v>
      </c>
      <c r="D443">
        <v>4387.8500000000004</v>
      </c>
    </row>
    <row r="444" spans="1:5" x14ac:dyDescent="0.3">
      <c r="A444">
        <v>455</v>
      </c>
      <c r="B444" t="s">
        <v>447</v>
      </c>
      <c r="C444">
        <v>3711.8</v>
      </c>
      <c r="D444">
        <v>593.74</v>
      </c>
    </row>
    <row r="445" spans="1:5" x14ac:dyDescent="0.3">
      <c r="A445">
        <v>456</v>
      </c>
      <c r="B445" t="s">
        <v>448</v>
      </c>
      <c r="C445">
        <v>3677.34</v>
      </c>
      <c r="D445">
        <v>918.06</v>
      </c>
    </row>
    <row r="446" spans="1:5" x14ac:dyDescent="0.3">
      <c r="A446">
        <v>457</v>
      </c>
      <c r="B446" t="s">
        <v>449</v>
      </c>
      <c r="C446">
        <v>3674.6</v>
      </c>
      <c r="D446">
        <v>4262.08</v>
      </c>
    </row>
    <row r="447" spans="1:5" x14ac:dyDescent="0.3">
      <c r="A447">
        <v>458</v>
      </c>
      <c r="B447" t="s">
        <v>450</v>
      </c>
      <c r="C447">
        <v>3619.04</v>
      </c>
      <c r="D447">
        <v>102.14</v>
      </c>
    </row>
    <row r="448" spans="1:5" x14ac:dyDescent="0.3">
      <c r="A448">
        <v>459</v>
      </c>
      <c r="B448" t="s">
        <v>451</v>
      </c>
      <c r="C448">
        <v>3597.6</v>
      </c>
      <c r="E448" t="s">
        <v>176</v>
      </c>
    </row>
    <row r="449" spans="1:4" x14ac:dyDescent="0.3">
      <c r="A449">
        <v>460</v>
      </c>
      <c r="B449" t="s">
        <v>452</v>
      </c>
      <c r="C449">
        <v>3582</v>
      </c>
      <c r="D449">
        <v>879.56</v>
      </c>
    </row>
    <row r="450" spans="1:4" x14ac:dyDescent="0.3">
      <c r="A450">
        <v>461</v>
      </c>
      <c r="B450" t="s">
        <v>453</v>
      </c>
      <c r="C450">
        <v>3577.98</v>
      </c>
      <c r="D450">
        <v>2123.2399999999998</v>
      </c>
    </row>
    <row r="451" spans="1:4" x14ac:dyDescent="0.3">
      <c r="A451">
        <v>462</v>
      </c>
      <c r="B451" t="s">
        <v>454</v>
      </c>
      <c r="C451">
        <v>3531.9</v>
      </c>
      <c r="D451">
        <v>371.14</v>
      </c>
    </row>
    <row r="452" spans="1:4" x14ac:dyDescent="0.3">
      <c r="A452">
        <v>463</v>
      </c>
      <c r="B452" t="s">
        <v>455</v>
      </c>
      <c r="C452">
        <v>3531.77</v>
      </c>
      <c r="D452">
        <v>491.23</v>
      </c>
    </row>
    <row r="453" spans="1:4" x14ac:dyDescent="0.3">
      <c r="A453">
        <v>464</v>
      </c>
      <c r="B453" t="s">
        <v>456</v>
      </c>
      <c r="C453">
        <v>3529.87</v>
      </c>
      <c r="D453" t="s">
        <v>176</v>
      </c>
    </row>
    <row r="454" spans="1:4" x14ac:dyDescent="0.3">
      <c r="A454">
        <v>465</v>
      </c>
      <c r="B454" t="s">
        <v>457</v>
      </c>
      <c r="C454">
        <v>3528.07</v>
      </c>
      <c r="D454">
        <v>325.45999999999998</v>
      </c>
    </row>
    <row r="455" spans="1:4" x14ac:dyDescent="0.3">
      <c r="A455">
        <v>466</v>
      </c>
      <c r="B455" t="s">
        <v>458</v>
      </c>
      <c r="C455">
        <v>3526.8</v>
      </c>
      <c r="D455">
        <v>677.8</v>
      </c>
    </row>
    <row r="456" spans="1:4" x14ac:dyDescent="0.3">
      <c r="A456">
        <v>467</v>
      </c>
      <c r="B456" t="s">
        <v>459</v>
      </c>
      <c r="C456">
        <v>3511.08</v>
      </c>
      <c r="D456">
        <v>595.61</v>
      </c>
    </row>
    <row r="457" spans="1:4" x14ac:dyDescent="0.3">
      <c r="A457">
        <v>468</v>
      </c>
      <c r="B457" t="s">
        <v>460</v>
      </c>
      <c r="C457">
        <v>3510.93</v>
      </c>
      <c r="D457">
        <v>69.77</v>
      </c>
    </row>
    <row r="458" spans="1:4" x14ac:dyDescent="0.3">
      <c r="A458">
        <v>469</v>
      </c>
      <c r="B458" t="s">
        <v>461</v>
      </c>
      <c r="C458">
        <v>3482.71</v>
      </c>
      <c r="D458">
        <v>714.42</v>
      </c>
    </row>
    <row r="459" spans="1:4" x14ac:dyDescent="0.3">
      <c r="A459">
        <v>470</v>
      </c>
      <c r="B459" t="s">
        <v>462</v>
      </c>
      <c r="C459">
        <v>3470.6</v>
      </c>
      <c r="D459">
        <v>403</v>
      </c>
    </row>
    <row r="460" spans="1:4" x14ac:dyDescent="0.3">
      <c r="A460">
        <v>471</v>
      </c>
      <c r="B460" t="s">
        <v>463</v>
      </c>
      <c r="C460">
        <v>3460.91</v>
      </c>
      <c r="D460">
        <v>277.95999999999998</v>
      </c>
    </row>
    <row r="461" spans="1:4" x14ac:dyDescent="0.3">
      <c r="A461">
        <v>472</v>
      </c>
      <c r="B461" t="s">
        <v>464</v>
      </c>
      <c r="C461">
        <v>3452.57</v>
      </c>
      <c r="D461" t="s">
        <v>176</v>
      </c>
    </row>
    <row r="462" spans="1:4" x14ac:dyDescent="0.3">
      <c r="A462">
        <v>473</v>
      </c>
      <c r="B462" t="s">
        <v>465</v>
      </c>
      <c r="C462">
        <v>3380.99</v>
      </c>
      <c r="D462">
        <v>148.41999999999999</v>
      </c>
    </row>
    <row r="463" spans="1:4" x14ac:dyDescent="0.3">
      <c r="A463">
        <v>474</v>
      </c>
      <c r="B463" t="s">
        <v>466</v>
      </c>
      <c r="C463">
        <v>3377.57</v>
      </c>
      <c r="D463">
        <v>725.02</v>
      </c>
    </row>
    <row r="464" spans="1:4" x14ac:dyDescent="0.3">
      <c r="A464">
        <v>475</v>
      </c>
      <c r="B464" t="s">
        <v>467</v>
      </c>
      <c r="C464">
        <v>3376.2</v>
      </c>
      <c r="D464">
        <v>112.05</v>
      </c>
    </row>
    <row r="465" spans="1:4" x14ac:dyDescent="0.3">
      <c r="A465">
        <v>476</v>
      </c>
      <c r="B465" t="s">
        <v>468</v>
      </c>
      <c r="C465">
        <v>3374.38</v>
      </c>
      <c r="D465">
        <v>77.84</v>
      </c>
    </row>
    <row r="466" spans="1:4" x14ac:dyDescent="0.3">
      <c r="A466">
        <v>477</v>
      </c>
      <c r="B466" t="s">
        <v>469</v>
      </c>
      <c r="C466">
        <v>3336.05</v>
      </c>
      <c r="D466">
        <v>725.97</v>
      </c>
    </row>
    <row r="467" spans="1:4" x14ac:dyDescent="0.3">
      <c r="A467">
        <v>478</v>
      </c>
      <c r="B467" t="s">
        <v>470</v>
      </c>
      <c r="C467">
        <v>3331.08</v>
      </c>
      <c r="D467">
        <v>277.48</v>
      </c>
    </row>
    <row r="468" spans="1:4" x14ac:dyDescent="0.3">
      <c r="A468">
        <v>479</v>
      </c>
      <c r="B468" t="s">
        <v>471</v>
      </c>
      <c r="C468">
        <v>3329.58</v>
      </c>
      <c r="D468">
        <v>766.75</v>
      </c>
    </row>
    <row r="469" spans="1:4" x14ac:dyDescent="0.3">
      <c r="A469">
        <v>480</v>
      </c>
      <c r="B469" t="s">
        <v>472</v>
      </c>
      <c r="C469">
        <v>3316.31</v>
      </c>
      <c r="D469">
        <v>47.24</v>
      </c>
    </row>
    <row r="470" spans="1:4" x14ac:dyDescent="0.3">
      <c r="A470">
        <v>481</v>
      </c>
      <c r="B470" t="s">
        <v>473</v>
      </c>
      <c r="C470">
        <v>3274.9</v>
      </c>
      <c r="D470">
        <v>440.09</v>
      </c>
    </row>
    <row r="471" spans="1:4" x14ac:dyDescent="0.3">
      <c r="A471">
        <v>482</v>
      </c>
      <c r="B471" t="s">
        <v>474</v>
      </c>
      <c r="C471">
        <v>3209.89</v>
      </c>
      <c r="D471">
        <v>229.87</v>
      </c>
    </row>
    <row r="472" spans="1:4" x14ac:dyDescent="0.3">
      <c r="A472">
        <v>483</v>
      </c>
      <c r="B472" t="s">
        <v>475</v>
      </c>
      <c r="C472">
        <v>3192.67</v>
      </c>
      <c r="D472">
        <v>472.98</v>
      </c>
    </row>
    <row r="473" spans="1:4" x14ac:dyDescent="0.3">
      <c r="A473">
        <v>484</v>
      </c>
      <c r="B473" t="s">
        <v>476</v>
      </c>
      <c r="C473">
        <v>3189.1</v>
      </c>
      <c r="D473">
        <v>138.65</v>
      </c>
    </row>
    <row r="474" spans="1:4" x14ac:dyDescent="0.3">
      <c r="A474">
        <v>485</v>
      </c>
      <c r="B474" t="s">
        <v>477</v>
      </c>
      <c r="C474">
        <v>3188.62</v>
      </c>
      <c r="D474">
        <v>221.51</v>
      </c>
    </row>
    <row r="475" spans="1:4" x14ac:dyDescent="0.3">
      <c r="A475">
        <v>486</v>
      </c>
      <c r="B475" t="s">
        <v>478</v>
      </c>
      <c r="C475">
        <v>3187.51</v>
      </c>
      <c r="D475">
        <v>835.06</v>
      </c>
    </row>
    <row r="476" spans="1:4" x14ac:dyDescent="0.3">
      <c r="A476">
        <v>487</v>
      </c>
      <c r="B476" t="s">
        <v>479</v>
      </c>
      <c r="C476">
        <v>3185.45</v>
      </c>
      <c r="D476">
        <v>581.74</v>
      </c>
    </row>
    <row r="477" spans="1:4" x14ac:dyDescent="0.3">
      <c r="A477">
        <v>488</v>
      </c>
      <c r="B477" t="s">
        <v>480</v>
      </c>
      <c r="C477">
        <v>3164.73</v>
      </c>
      <c r="D477">
        <v>563.66</v>
      </c>
    </row>
    <row r="478" spans="1:4" x14ac:dyDescent="0.3">
      <c r="A478">
        <v>489</v>
      </c>
      <c r="B478" t="s">
        <v>481</v>
      </c>
      <c r="C478">
        <v>3148.36</v>
      </c>
      <c r="D478">
        <v>174.41</v>
      </c>
    </row>
    <row r="479" spans="1:4" x14ac:dyDescent="0.3">
      <c r="A479">
        <v>490</v>
      </c>
      <c r="B479" t="s">
        <v>482</v>
      </c>
      <c r="C479">
        <v>3139.94</v>
      </c>
      <c r="D479">
        <v>887.24</v>
      </c>
    </row>
    <row r="480" spans="1:4" x14ac:dyDescent="0.3">
      <c r="A480">
        <v>491</v>
      </c>
      <c r="B480" t="s">
        <v>483</v>
      </c>
      <c r="C480">
        <v>3125.83</v>
      </c>
      <c r="D480">
        <v>70.64</v>
      </c>
    </row>
    <row r="481" spans="1:4" x14ac:dyDescent="0.3">
      <c r="A481">
        <v>492</v>
      </c>
      <c r="B481" t="s">
        <v>484</v>
      </c>
      <c r="C481">
        <v>3115.98</v>
      </c>
      <c r="D481">
        <v>393.49</v>
      </c>
    </row>
    <row r="482" spans="1:4" x14ac:dyDescent="0.3">
      <c r="A482">
        <v>493</v>
      </c>
      <c r="B482" t="s">
        <v>485</v>
      </c>
      <c r="C482">
        <v>3079.06</v>
      </c>
      <c r="D482">
        <v>1644.92</v>
      </c>
    </row>
    <row r="483" spans="1:4" x14ac:dyDescent="0.3">
      <c r="A483">
        <v>494</v>
      </c>
      <c r="B483" t="s">
        <v>486</v>
      </c>
      <c r="C483">
        <v>3041.93</v>
      </c>
      <c r="D483">
        <v>460.89</v>
      </c>
    </row>
    <row r="484" spans="1:4" x14ac:dyDescent="0.3">
      <c r="A484">
        <v>495</v>
      </c>
      <c r="B484" t="s">
        <v>487</v>
      </c>
      <c r="C484">
        <v>3031.5</v>
      </c>
      <c r="D484">
        <v>609.61</v>
      </c>
    </row>
    <row r="485" spans="1:4" x14ac:dyDescent="0.3">
      <c r="A485">
        <v>496</v>
      </c>
      <c r="B485" t="s">
        <v>488</v>
      </c>
      <c r="C485">
        <v>3029.57</v>
      </c>
      <c r="D485">
        <v>790.17</v>
      </c>
    </row>
    <row r="486" spans="1:4" x14ac:dyDescent="0.3">
      <c r="A486">
        <v>497</v>
      </c>
      <c r="B486" t="s">
        <v>489</v>
      </c>
      <c r="C486">
        <v>3026.26</v>
      </c>
      <c r="D486">
        <v>249.27</v>
      </c>
    </row>
    <row r="487" spans="1:4" x14ac:dyDescent="0.3">
      <c r="A487">
        <v>498</v>
      </c>
      <c r="B487" t="s">
        <v>490</v>
      </c>
      <c r="C487">
        <v>3024.32</v>
      </c>
      <c r="D487">
        <v>511.53</v>
      </c>
    </row>
    <row r="488" spans="1:4" x14ac:dyDescent="0.3">
      <c r="A488">
        <v>499</v>
      </c>
      <c r="B488" t="s">
        <v>491</v>
      </c>
      <c r="C488">
        <v>3017.07</v>
      </c>
      <c r="D488">
        <v>2840.75</v>
      </c>
    </row>
    <row r="489" spans="1:4" x14ac:dyDescent="0.3">
      <c r="A489">
        <v>500</v>
      </c>
      <c r="B489" t="s">
        <v>492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11E87-7CAA-4EF8-B7C5-28BE5BCEF4B3}">
  <sheetPr>
    <tabColor rgb="FF00B050"/>
  </sheetPr>
  <dimension ref="A1:K489"/>
  <sheetViews>
    <sheetView topLeftCell="B55" workbookViewId="0">
      <selection activeCell="L62" sqref="L62"/>
    </sheetView>
  </sheetViews>
  <sheetFormatPr defaultRowHeight="14.4" x14ac:dyDescent="0.3"/>
  <cols>
    <col min="1" max="1" width="12.44140625" customWidth="1"/>
    <col min="2" max="2" width="39.88671875" customWidth="1"/>
    <col min="3" max="3" width="16.21875" customWidth="1"/>
    <col min="4" max="4" width="19.33203125" customWidth="1"/>
    <col min="5" max="5" width="18.33203125" customWidth="1"/>
    <col min="6" max="7" width="21.44140625" customWidth="1"/>
    <col min="8" max="8" width="18.77734375" customWidth="1"/>
    <col min="9" max="9" width="11.5546875" customWidth="1"/>
    <col min="10" max="10" width="14.5546875" customWidth="1"/>
    <col min="11" max="11" width="9.6640625" customWidth="1"/>
  </cols>
  <sheetData>
    <row r="1" spans="1:11" s="38" customFormat="1" x14ac:dyDescent="0.3">
      <c r="A1" s="37" t="s">
        <v>493</v>
      </c>
      <c r="B1" s="37" t="s">
        <v>494</v>
      </c>
      <c r="C1" s="37" t="s">
        <v>495</v>
      </c>
      <c r="D1" s="37" t="s">
        <v>496</v>
      </c>
      <c r="E1" s="37" t="s">
        <v>509</v>
      </c>
      <c r="F1" s="37" t="s">
        <v>510</v>
      </c>
      <c r="G1" s="37" t="s">
        <v>512</v>
      </c>
      <c r="H1" s="37" t="s">
        <v>513</v>
      </c>
      <c r="I1" s="37" t="s">
        <v>514</v>
      </c>
      <c r="J1" s="37" t="s">
        <v>518</v>
      </c>
      <c r="K1" s="37" t="s">
        <v>519</v>
      </c>
    </row>
    <row r="2" spans="1:11" x14ac:dyDescent="0.3">
      <c r="A2" s="2">
        <v>1</v>
      </c>
      <c r="B2" s="2" t="s">
        <v>525</v>
      </c>
      <c r="C2" s="2">
        <v>583436.72</v>
      </c>
      <c r="D2" s="2">
        <v>99810</v>
      </c>
      <c r="E2" s="2">
        <f>C2/SUM($C$2:$C$489)</f>
        <v>4.3133018141920505E-2</v>
      </c>
      <c r="F2" s="2">
        <f>D2/SUM($D$2:$D$489)</f>
        <v>5.6013544805818841E-2</v>
      </c>
      <c r="G2" s="2">
        <f>C2/D2</f>
        <v>5.8454735998396954</v>
      </c>
      <c r="H2" s="2">
        <f>D2*4</f>
        <v>399240</v>
      </c>
      <c r="I2" s="2" t="str">
        <f>IF(C2&gt;200000,"Large Cap",IF(C2&gt;50000,"Mid Cap","Small Cap"))</f>
        <v>Large Cap</v>
      </c>
      <c r="J2" s="2">
        <f>RANK(C2,$C$2:$C$489)</f>
        <v>1</v>
      </c>
      <c r="K2" s="2">
        <f>RANK(D2,$D$2:$D$489)</f>
        <v>2</v>
      </c>
    </row>
    <row r="3" spans="1:11" x14ac:dyDescent="0.3">
      <c r="A3" s="2">
        <v>2</v>
      </c>
      <c r="B3" s="2" t="s">
        <v>5</v>
      </c>
      <c r="C3" s="2">
        <v>563709.84</v>
      </c>
      <c r="D3" s="2">
        <v>30904</v>
      </c>
      <c r="E3" s="2">
        <f t="shared" ref="E3:E66" si="0">C3/SUM($C$2:$C$489)</f>
        <v>4.1674625408388948E-2</v>
      </c>
      <c r="F3" s="2">
        <f t="shared" ref="F3:F66" si="1">D3/SUM($D$2:$D$489)</f>
        <v>1.7343378305570839E-2</v>
      </c>
      <c r="G3" s="2">
        <f t="shared" ref="G3:G66" si="2">C3/D3</f>
        <v>18.240675640693759</v>
      </c>
      <c r="H3" s="2">
        <f t="shared" ref="H3:H66" si="3">D3*4</f>
        <v>123616</v>
      </c>
      <c r="I3" s="2" t="str">
        <f t="shared" ref="I3:I66" si="4">IF(C3&gt;200000,"Large Cap",IF(C3&gt;50000,"Mid Cap","Small Cap"))</f>
        <v>Large Cap</v>
      </c>
      <c r="J3" s="2">
        <f t="shared" ref="J3:J66" si="5">RANK(C3,$C$2:$C$489)</f>
        <v>2</v>
      </c>
      <c r="K3" s="2">
        <f t="shared" ref="K3:K66" si="6">RANK(D3,$D$2:$D$489)</f>
        <v>9</v>
      </c>
    </row>
    <row r="4" spans="1:11" x14ac:dyDescent="0.3">
      <c r="A4" s="2">
        <v>3</v>
      </c>
      <c r="B4" s="2" t="s">
        <v>6</v>
      </c>
      <c r="C4" s="2">
        <v>482953.59</v>
      </c>
      <c r="D4" s="2">
        <v>20581.27</v>
      </c>
      <c r="E4" s="2">
        <f t="shared" si="0"/>
        <v>3.5704379318421443E-2</v>
      </c>
      <c r="F4" s="2">
        <f t="shared" si="1"/>
        <v>1.1550244357335489E-2</v>
      </c>
      <c r="G4" s="2">
        <f t="shared" si="2"/>
        <v>23.465684576316235</v>
      </c>
      <c r="H4" s="2">
        <f t="shared" si="3"/>
        <v>82325.08</v>
      </c>
      <c r="I4" s="2" t="str">
        <f t="shared" si="4"/>
        <v>Large Cap</v>
      </c>
      <c r="J4" s="2">
        <f t="shared" si="5"/>
        <v>3</v>
      </c>
      <c r="K4" s="2">
        <f t="shared" si="6"/>
        <v>15</v>
      </c>
    </row>
    <row r="5" spans="1:11" x14ac:dyDescent="0.3">
      <c r="A5" s="2">
        <v>4</v>
      </c>
      <c r="B5" s="2" t="s">
        <v>7</v>
      </c>
      <c r="C5" s="2">
        <v>320985.27</v>
      </c>
      <c r="D5" s="2">
        <v>9772.02</v>
      </c>
      <c r="E5" s="2">
        <f t="shared" si="0"/>
        <v>2.3730188724150329E-2</v>
      </c>
      <c r="F5" s="2">
        <f t="shared" si="1"/>
        <v>5.4840745427648316E-3</v>
      </c>
      <c r="G5" s="2">
        <f t="shared" si="2"/>
        <v>32.847381605850174</v>
      </c>
      <c r="H5" s="2">
        <f t="shared" si="3"/>
        <v>39088.080000000002</v>
      </c>
      <c r="I5" s="2" t="str">
        <f t="shared" si="4"/>
        <v>Large Cap</v>
      </c>
      <c r="J5" s="2">
        <f t="shared" si="5"/>
        <v>4</v>
      </c>
      <c r="K5" s="2">
        <f t="shared" si="6"/>
        <v>38</v>
      </c>
    </row>
    <row r="6" spans="1:11" x14ac:dyDescent="0.3">
      <c r="A6" s="2">
        <v>5</v>
      </c>
      <c r="B6" s="2" t="s">
        <v>520</v>
      </c>
      <c r="C6" s="2">
        <v>289497.37</v>
      </c>
      <c r="D6" s="2">
        <v>16840.509999999998</v>
      </c>
      <c r="E6" s="2">
        <f t="shared" si="0"/>
        <v>2.1402313025906689E-2</v>
      </c>
      <c r="F6" s="2">
        <f t="shared" si="1"/>
        <v>9.4509233687790819E-3</v>
      </c>
      <c r="G6" s="2">
        <f t="shared" si="2"/>
        <v>17.190534609700062</v>
      </c>
      <c r="H6" s="2">
        <f t="shared" si="3"/>
        <v>67362.039999999994</v>
      </c>
      <c r="I6" s="2" t="str">
        <f t="shared" si="4"/>
        <v>Large Cap</v>
      </c>
      <c r="J6" s="2">
        <f t="shared" si="5"/>
        <v>5</v>
      </c>
      <c r="K6" s="2">
        <f t="shared" si="6"/>
        <v>20</v>
      </c>
    </row>
    <row r="7" spans="1:11" x14ac:dyDescent="0.3">
      <c r="A7" s="2">
        <v>6</v>
      </c>
      <c r="B7" s="2" t="s">
        <v>526</v>
      </c>
      <c r="C7" s="2">
        <v>288265.26</v>
      </c>
      <c r="D7" s="2">
        <v>8590</v>
      </c>
      <c r="E7" s="2">
        <f t="shared" si="0"/>
        <v>2.1311224102016468E-2</v>
      </c>
      <c r="F7" s="2">
        <f t="shared" si="1"/>
        <v>4.8207228722771649E-3</v>
      </c>
      <c r="G7" s="2">
        <f t="shared" si="2"/>
        <v>33.558237485448196</v>
      </c>
      <c r="H7" s="2">
        <f t="shared" si="3"/>
        <v>34360</v>
      </c>
      <c r="I7" s="2" t="str">
        <f t="shared" si="4"/>
        <v>Large Cap</v>
      </c>
      <c r="J7" s="2">
        <f t="shared" si="5"/>
        <v>6</v>
      </c>
      <c r="K7" s="2">
        <f t="shared" si="6"/>
        <v>42</v>
      </c>
    </row>
    <row r="8" spans="1:11" x14ac:dyDescent="0.3">
      <c r="A8" s="2">
        <v>7</v>
      </c>
      <c r="B8" s="2" t="s">
        <v>10</v>
      </c>
      <c r="C8" s="2">
        <v>263493.81</v>
      </c>
      <c r="D8" s="2">
        <v>19283.2</v>
      </c>
      <c r="E8" s="2">
        <f t="shared" si="0"/>
        <v>1.9479890273299487E-2</v>
      </c>
      <c r="F8" s="2">
        <f t="shared" si="1"/>
        <v>1.0821765225924916E-2</v>
      </c>
      <c r="G8" s="2">
        <f t="shared" si="2"/>
        <v>13.664423435944242</v>
      </c>
      <c r="H8" s="2">
        <f t="shared" si="3"/>
        <v>77132.800000000003</v>
      </c>
      <c r="I8" s="2" t="str">
        <f t="shared" si="4"/>
        <v>Large Cap</v>
      </c>
      <c r="J8" s="2">
        <f t="shared" si="5"/>
        <v>7</v>
      </c>
      <c r="K8" s="2">
        <f t="shared" si="6"/>
        <v>17</v>
      </c>
    </row>
    <row r="9" spans="1:11" x14ac:dyDescent="0.3">
      <c r="A9" s="2">
        <v>8</v>
      </c>
      <c r="B9" s="2" t="s">
        <v>11</v>
      </c>
      <c r="C9" s="2">
        <v>248320.35</v>
      </c>
      <c r="D9" s="2">
        <v>17794</v>
      </c>
      <c r="E9" s="2">
        <f t="shared" si="0"/>
        <v>1.8358128301485806E-2</v>
      </c>
      <c r="F9" s="2">
        <f t="shared" si="1"/>
        <v>9.9860236076018474E-3</v>
      </c>
      <c r="G9" s="2">
        <f t="shared" si="2"/>
        <v>13.955285489490841</v>
      </c>
      <c r="H9" s="2">
        <f t="shared" si="3"/>
        <v>71176</v>
      </c>
      <c r="I9" s="2" t="str">
        <f t="shared" si="4"/>
        <v>Large Cap</v>
      </c>
      <c r="J9" s="2">
        <f t="shared" si="5"/>
        <v>8</v>
      </c>
      <c r="K9" s="2">
        <f t="shared" si="6"/>
        <v>19</v>
      </c>
    </row>
    <row r="10" spans="1:11" x14ac:dyDescent="0.3">
      <c r="A10" s="2">
        <v>9</v>
      </c>
      <c r="B10" s="2" t="s">
        <v>521</v>
      </c>
      <c r="C10" s="2">
        <v>239981.5</v>
      </c>
      <c r="D10" s="2">
        <v>22995.88</v>
      </c>
      <c r="E10" s="2">
        <f t="shared" si="0"/>
        <v>1.7741643675127778E-2</v>
      </c>
      <c r="F10" s="2">
        <f t="shared" si="1"/>
        <v>1.2905327669865078E-2</v>
      </c>
      <c r="G10" s="2">
        <f t="shared" si="2"/>
        <v>10.435847638794428</v>
      </c>
      <c r="H10" s="2">
        <f t="shared" si="3"/>
        <v>91983.52</v>
      </c>
      <c r="I10" s="2" t="str">
        <f t="shared" si="4"/>
        <v>Large Cap</v>
      </c>
      <c r="J10" s="2">
        <f t="shared" si="5"/>
        <v>9</v>
      </c>
      <c r="K10" s="2">
        <f t="shared" si="6"/>
        <v>12</v>
      </c>
    </row>
    <row r="11" spans="1:11" x14ac:dyDescent="0.3">
      <c r="A11" s="2">
        <v>10</v>
      </c>
      <c r="B11" s="2" t="s">
        <v>527</v>
      </c>
      <c r="C11" s="2">
        <v>232763.33</v>
      </c>
      <c r="D11" s="2">
        <v>57014.080000000002</v>
      </c>
      <c r="E11" s="2">
        <f t="shared" si="0"/>
        <v>1.7208010040341358E-2</v>
      </c>
      <c r="F11" s="2">
        <f t="shared" si="1"/>
        <v>3.1996400407199081E-2</v>
      </c>
      <c r="G11" s="2">
        <f t="shared" si="2"/>
        <v>4.0825587293524688</v>
      </c>
      <c r="H11" s="2">
        <f t="shared" si="3"/>
        <v>228056.32000000001</v>
      </c>
      <c r="I11" s="2" t="str">
        <f t="shared" si="4"/>
        <v>Large Cap</v>
      </c>
      <c r="J11" s="2">
        <f t="shared" si="5"/>
        <v>10</v>
      </c>
      <c r="K11" s="2">
        <f t="shared" si="6"/>
        <v>6</v>
      </c>
    </row>
    <row r="12" spans="1:11" x14ac:dyDescent="0.3">
      <c r="A12" s="2">
        <v>11</v>
      </c>
      <c r="B12" s="2" t="s">
        <v>14</v>
      </c>
      <c r="C12" s="2">
        <v>203802.35</v>
      </c>
      <c r="D12" s="2">
        <v>13665.35</v>
      </c>
      <c r="E12" s="2">
        <f t="shared" si="0"/>
        <v>1.5066947551597426E-2</v>
      </c>
      <c r="F12" s="2">
        <f t="shared" si="1"/>
        <v>7.6690180794729643E-3</v>
      </c>
      <c r="G12" s="2">
        <f t="shared" si="2"/>
        <v>14.913803890862656</v>
      </c>
      <c r="H12" s="2">
        <f t="shared" si="3"/>
        <v>54661.4</v>
      </c>
      <c r="I12" s="2" t="str">
        <f t="shared" si="4"/>
        <v>Large Cap</v>
      </c>
      <c r="J12" s="2">
        <f t="shared" si="5"/>
        <v>11</v>
      </c>
      <c r="K12" s="2">
        <f t="shared" si="6"/>
        <v>27</v>
      </c>
    </row>
    <row r="13" spans="1:11" x14ac:dyDescent="0.3">
      <c r="A13" s="2">
        <v>12</v>
      </c>
      <c r="B13" s="2" t="s">
        <v>528</v>
      </c>
      <c r="C13" s="2">
        <v>199253.77</v>
      </c>
      <c r="D13" s="2">
        <v>6390.71</v>
      </c>
      <c r="E13" s="2">
        <f t="shared" si="0"/>
        <v>1.4730674607275415E-2</v>
      </c>
      <c r="F13" s="2">
        <f t="shared" si="1"/>
        <v>3.5864775165413742E-3</v>
      </c>
      <c r="G13" s="2">
        <f t="shared" si="2"/>
        <v>31.178659335191238</v>
      </c>
      <c r="H13" s="2">
        <f t="shared" si="3"/>
        <v>25562.84</v>
      </c>
      <c r="I13" s="2" t="str">
        <f t="shared" si="4"/>
        <v>Mid Cap</v>
      </c>
      <c r="J13" s="2">
        <f t="shared" si="5"/>
        <v>12</v>
      </c>
      <c r="K13" s="2">
        <f t="shared" si="6"/>
        <v>59</v>
      </c>
    </row>
    <row r="14" spans="1:11" x14ac:dyDescent="0.3">
      <c r="A14" s="2">
        <v>13</v>
      </c>
      <c r="B14" s="2" t="s">
        <v>16</v>
      </c>
      <c r="C14" s="2">
        <v>192677.98</v>
      </c>
      <c r="D14" s="2">
        <v>21643.279999999999</v>
      </c>
      <c r="E14" s="2">
        <f t="shared" si="0"/>
        <v>1.4244531620993272E-2</v>
      </c>
      <c r="F14" s="2">
        <f t="shared" si="1"/>
        <v>1.2146246208044111E-2</v>
      </c>
      <c r="G14" s="2">
        <f t="shared" si="2"/>
        <v>8.902439001851846</v>
      </c>
      <c r="H14" s="2">
        <f t="shared" si="3"/>
        <v>86573.119999999995</v>
      </c>
      <c r="I14" s="2" t="str">
        <f t="shared" si="4"/>
        <v>Mid Cap</v>
      </c>
      <c r="J14" s="2">
        <f t="shared" si="5"/>
        <v>13</v>
      </c>
      <c r="K14" s="2">
        <f t="shared" si="6"/>
        <v>13</v>
      </c>
    </row>
    <row r="15" spans="1:11" x14ac:dyDescent="0.3">
      <c r="A15" s="2">
        <v>14</v>
      </c>
      <c r="B15" s="2" t="s">
        <v>17</v>
      </c>
      <c r="C15" s="2">
        <v>180860.74</v>
      </c>
      <c r="D15" s="2">
        <v>28747.45</v>
      </c>
      <c r="E15" s="2">
        <f t="shared" si="0"/>
        <v>1.3370892355868804E-2</v>
      </c>
      <c r="F15" s="2">
        <f t="shared" si="1"/>
        <v>1.6133118711832851E-2</v>
      </c>
      <c r="G15" s="2">
        <f t="shared" si="2"/>
        <v>6.2913663646688658</v>
      </c>
      <c r="H15" s="2">
        <f t="shared" si="3"/>
        <v>114989.8</v>
      </c>
      <c r="I15" s="2" t="str">
        <f t="shared" si="4"/>
        <v>Mid Cap</v>
      </c>
      <c r="J15" s="2">
        <f t="shared" si="5"/>
        <v>14</v>
      </c>
      <c r="K15" s="2">
        <f t="shared" si="6"/>
        <v>10</v>
      </c>
    </row>
    <row r="16" spans="1:11" x14ac:dyDescent="0.3">
      <c r="A16" s="2">
        <v>15</v>
      </c>
      <c r="B16" s="2" t="s">
        <v>818</v>
      </c>
      <c r="C16" s="2">
        <v>178017.48</v>
      </c>
      <c r="D16" s="2">
        <v>110666.93</v>
      </c>
      <c r="E16" s="2">
        <f t="shared" si="0"/>
        <v>1.3160692378804975E-2</v>
      </c>
      <c r="F16" s="2">
        <f t="shared" si="1"/>
        <v>6.2106472718940153E-2</v>
      </c>
      <c r="G16" s="2">
        <f t="shared" si="2"/>
        <v>1.6085878590831066</v>
      </c>
      <c r="H16" s="2">
        <f t="shared" si="3"/>
        <v>442667.72</v>
      </c>
      <c r="I16" s="2" t="str">
        <f t="shared" si="4"/>
        <v>Mid Cap</v>
      </c>
      <c r="J16" s="2">
        <f t="shared" si="5"/>
        <v>15</v>
      </c>
      <c r="K16" s="2">
        <f t="shared" si="6"/>
        <v>1</v>
      </c>
    </row>
    <row r="17" spans="1:11" x14ac:dyDescent="0.3">
      <c r="A17" s="2">
        <v>16</v>
      </c>
      <c r="B17" s="2" t="s">
        <v>19</v>
      </c>
      <c r="C17" s="2">
        <v>167131.29</v>
      </c>
      <c r="D17" s="2">
        <v>20318.599999999999</v>
      </c>
      <c r="E17" s="2">
        <f t="shared" si="0"/>
        <v>1.2355884908396883E-2</v>
      </c>
      <c r="F17" s="2">
        <f t="shared" si="1"/>
        <v>1.1402833498562375E-2</v>
      </c>
      <c r="G17" s="2">
        <f t="shared" si="2"/>
        <v>8.2255317787642852</v>
      </c>
      <c r="H17" s="2">
        <f t="shared" si="3"/>
        <v>81274.399999999994</v>
      </c>
      <c r="I17" s="2" t="str">
        <f t="shared" si="4"/>
        <v>Mid Cap</v>
      </c>
      <c r="J17" s="2">
        <f t="shared" si="5"/>
        <v>16</v>
      </c>
      <c r="K17" s="2">
        <f t="shared" si="6"/>
        <v>16</v>
      </c>
    </row>
    <row r="18" spans="1:11" x14ac:dyDescent="0.3">
      <c r="A18" s="2">
        <v>17</v>
      </c>
      <c r="B18" s="2" t="s">
        <v>20</v>
      </c>
      <c r="C18" s="2">
        <v>136380.76</v>
      </c>
      <c r="D18" s="2">
        <v>11721.55</v>
      </c>
      <c r="E18" s="2">
        <f t="shared" si="0"/>
        <v>1.0082522394697591E-2</v>
      </c>
      <c r="F18" s="2">
        <f t="shared" si="1"/>
        <v>6.5781541540792087E-3</v>
      </c>
      <c r="G18" s="2">
        <f t="shared" si="2"/>
        <v>11.635044853283057</v>
      </c>
      <c r="H18" s="2">
        <f t="shared" si="3"/>
        <v>46886.2</v>
      </c>
      <c r="I18" s="2" t="str">
        <f t="shared" si="4"/>
        <v>Mid Cap</v>
      </c>
      <c r="J18" s="2">
        <f t="shared" si="5"/>
        <v>17</v>
      </c>
      <c r="K18" s="2">
        <f t="shared" si="6"/>
        <v>32</v>
      </c>
    </row>
    <row r="19" spans="1:11" x14ac:dyDescent="0.3">
      <c r="A19" s="2">
        <v>18</v>
      </c>
      <c r="B19" s="2" t="s">
        <v>21</v>
      </c>
      <c r="C19" s="2">
        <v>135390.53</v>
      </c>
      <c r="D19" s="2">
        <v>20774.37</v>
      </c>
      <c r="E19" s="2">
        <f t="shared" si="0"/>
        <v>1.0009315469095316E-2</v>
      </c>
      <c r="F19" s="2">
        <f t="shared" si="1"/>
        <v>1.1658612411658739E-2</v>
      </c>
      <c r="G19" s="2">
        <f t="shared" si="2"/>
        <v>6.5171906536756596</v>
      </c>
      <c r="H19" s="2">
        <f t="shared" si="3"/>
        <v>83097.48</v>
      </c>
      <c r="I19" s="2" t="str">
        <f t="shared" si="4"/>
        <v>Mid Cap</v>
      </c>
      <c r="J19" s="2">
        <f t="shared" si="5"/>
        <v>18</v>
      </c>
      <c r="K19" s="2">
        <f t="shared" si="6"/>
        <v>14</v>
      </c>
    </row>
    <row r="20" spans="1:11" x14ac:dyDescent="0.3">
      <c r="A20" s="2">
        <v>19</v>
      </c>
      <c r="B20" s="2" t="s">
        <v>529</v>
      </c>
      <c r="C20" s="2">
        <v>134241.35999999999</v>
      </c>
      <c r="D20" s="2">
        <v>6653.23</v>
      </c>
      <c r="E20" s="2">
        <f t="shared" si="0"/>
        <v>9.9243582342161824E-3</v>
      </c>
      <c r="F20" s="2">
        <f t="shared" si="1"/>
        <v>3.7338041950547847E-3</v>
      </c>
      <c r="G20" s="2">
        <f t="shared" si="2"/>
        <v>20.176870482457392</v>
      </c>
      <c r="H20" s="2">
        <f t="shared" si="3"/>
        <v>26612.92</v>
      </c>
      <c r="I20" s="2" t="str">
        <f t="shared" si="4"/>
        <v>Mid Cap</v>
      </c>
      <c r="J20" s="2">
        <f t="shared" si="5"/>
        <v>19</v>
      </c>
      <c r="K20" s="2">
        <f t="shared" si="6"/>
        <v>56</v>
      </c>
    </row>
    <row r="21" spans="1:11" x14ac:dyDescent="0.3">
      <c r="A21" s="2">
        <v>20</v>
      </c>
      <c r="B21" s="2" t="s">
        <v>530</v>
      </c>
      <c r="C21" s="2">
        <v>133266.56</v>
      </c>
      <c r="D21" s="2">
        <v>5922</v>
      </c>
      <c r="E21" s="2">
        <f t="shared" si="0"/>
        <v>9.8522920363862902E-3</v>
      </c>
      <c r="F21" s="2">
        <f t="shared" si="1"/>
        <v>3.3234366530413705E-3</v>
      </c>
      <c r="G21" s="2">
        <f t="shared" si="2"/>
        <v>22.503640661938533</v>
      </c>
      <c r="H21" s="2">
        <f t="shared" si="3"/>
        <v>23688</v>
      </c>
      <c r="I21" s="2" t="str">
        <f t="shared" si="4"/>
        <v>Mid Cap</v>
      </c>
      <c r="J21" s="2">
        <f t="shared" si="5"/>
        <v>20</v>
      </c>
      <c r="K21" s="2">
        <f t="shared" si="6"/>
        <v>66</v>
      </c>
    </row>
    <row r="22" spans="1:11" x14ac:dyDescent="0.3">
      <c r="A22" s="2">
        <v>21</v>
      </c>
      <c r="B22" s="2" t="s">
        <v>24</v>
      </c>
      <c r="C22" s="2">
        <v>131840.57</v>
      </c>
      <c r="D22" s="2">
        <v>13669</v>
      </c>
      <c r="E22" s="2">
        <f t="shared" si="0"/>
        <v>9.7468697164812337E-3</v>
      </c>
      <c r="F22" s="2">
        <f t="shared" si="1"/>
        <v>7.6710664657923828E-3</v>
      </c>
      <c r="G22" s="2">
        <f t="shared" si="2"/>
        <v>9.6452242300095108</v>
      </c>
      <c r="H22" s="2">
        <f t="shared" si="3"/>
        <v>54676</v>
      </c>
      <c r="I22" s="2" t="str">
        <f t="shared" si="4"/>
        <v>Mid Cap</v>
      </c>
      <c r="J22" s="2">
        <f t="shared" si="5"/>
        <v>21</v>
      </c>
      <c r="K22" s="2">
        <f t="shared" si="6"/>
        <v>26</v>
      </c>
    </row>
    <row r="23" spans="1:11" x14ac:dyDescent="0.3">
      <c r="A23" s="2">
        <v>22</v>
      </c>
      <c r="B23" s="2" t="s">
        <v>25</v>
      </c>
      <c r="C23" s="2">
        <v>126335.27</v>
      </c>
      <c r="D23" s="2">
        <v>12809</v>
      </c>
      <c r="E23" s="2">
        <f t="shared" si="0"/>
        <v>9.3398672145188696E-3</v>
      </c>
      <c r="F23" s="2">
        <f t="shared" si="1"/>
        <v>7.1884329768333189E-3</v>
      </c>
      <c r="G23" s="2">
        <f t="shared" si="2"/>
        <v>9.8630080412210166</v>
      </c>
      <c r="H23" s="2">
        <f t="shared" si="3"/>
        <v>51236</v>
      </c>
      <c r="I23" s="2" t="str">
        <f t="shared" si="4"/>
        <v>Mid Cap</v>
      </c>
      <c r="J23" s="2">
        <f t="shared" si="5"/>
        <v>22</v>
      </c>
      <c r="K23" s="2">
        <f t="shared" si="6"/>
        <v>29</v>
      </c>
    </row>
    <row r="24" spans="1:11" x14ac:dyDescent="0.3">
      <c r="A24" s="2">
        <v>23</v>
      </c>
      <c r="B24" s="2" t="s">
        <v>26</v>
      </c>
      <c r="C24" s="2">
        <v>122184.17</v>
      </c>
      <c r="D24" s="2">
        <v>24361</v>
      </c>
      <c r="E24" s="2">
        <f t="shared" si="0"/>
        <v>9.0329796541868315E-3</v>
      </c>
      <c r="F24" s="2">
        <f t="shared" si="1"/>
        <v>1.3671435377362517E-2</v>
      </c>
      <c r="G24" s="2">
        <f t="shared" si="2"/>
        <v>5.0155646319937608</v>
      </c>
      <c r="H24" s="2">
        <f t="shared" si="3"/>
        <v>97444</v>
      </c>
      <c r="I24" s="2" t="str">
        <f t="shared" si="4"/>
        <v>Mid Cap</v>
      </c>
      <c r="J24" s="2">
        <f t="shared" si="5"/>
        <v>23</v>
      </c>
      <c r="K24" s="2">
        <f t="shared" si="6"/>
        <v>11</v>
      </c>
    </row>
    <row r="25" spans="1:11" x14ac:dyDescent="0.3">
      <c r="A25" s="2">
        <v>24</v>
      </c>
      <c r="B25" s="2" t="s">
        <v>27</v>
      </c>
      <c r="C25" s="2">
        <v>117071.87</v>
      </c>
      <c r="D25" s="2">
        <v>74156.070000000007</v>
      </c>
      <c r="E25" s="2">
        <f t="shared" si="0"/>
        <v>8.6550313333356166E-3</v>
      </c>
      <c r="F25" s="2">
        <f t="shared" si="1"/>
        <v>4.1616514873944882E-2</v>
      </c>
      <c r="G25" s="2">
        <f t="shared" si="2"/>
        <v>1.5787226858165486</v>
      </c>
      <c r="H25" s="2">
        <f t="shared" si="3"/>
        <v>296624.28000000003</v>
      </c>
      <c r="I25" s="2" t="str">
        <f t="shared" si="4"/>
        <v>Mid Cap</v>
      </c>
      <c r="J25" s="2">
        <f t="shared" si="5"/>
        <v>24</v>
      </c>
      <c r="K25" s="2">
        <f t="shared" si="6"/>
        <v>3</v>
      </c>
    </row>
    <row r="26" spans="1:11" x14ac:dyDescent="0.3">
      <c r="A26" s="2">
        <v>25</v>
      </c>
      <c r="B26" s="2" t="s">
        <v>531</v>
      </c>
      <c r="C26" s="2">
        <v>113692.87</v>
      </c>
      <c r="D26" s="2">
        <v>8019.24</v>
      </c>
      <c r="E26" s="2">
        <f t="shared" si="0"/>
        <v>8.4052245191509542E-3</v>
      </c>
      <c r="F26" s="2">
        <f t="shared" si="1"/>
        <v>4.5004113720931238E-3</v>
      </c>
      <c r="G26" s="2">
        <f t="shared" si="2"/>
        <v>14.177511834039136</v>
      </c>
      <c r="H26" s="2">
        <f t="shared" si="3"/>
        <v>32076.959999999999</v>
      </c>
      <c r="I26" s="2" t="str">
        <f t="shared" si="4"/>
        <v>Mid Cap</v>
      </c>
      <c r="J26" s="2">
        <f t="shared" si="5"/>
        <v>25</v>
      </c>
      <c r="K26" s="2">
        <f t="shared" si="6"/>
        <v>46</v>
      </c>
    </row>
    <row r="27" spans="1:11" x14ac:dyDescent="0.3">
      <c r="A27" s="2">
        <v>26</v>
      </c>
      <c r="B27" s="2" t="s">
        <v>29</v>
      </c>
      <c r="C27" s="2">
        <v>108044.04</v>
      </c>
      <c r="D27" s="2">
        <v>4260.5200000000004</v>
      </c>
      <c r="E27" s="2">
        <f t="shared" si="0"/>
        <v>7.9876109570998291E-3</v>
      </c>
      <c r="F27" s="2">
        <f t="shared" si="1"/>
        <v>2.3910112004417125E-3</v>
      </c>
      <c r="G27" s="2">
        <f t="shared" si="2"/>
        <v>25.359355196079349</v>
      </c>
      <c r="H27" s="2">
        <f t="shared" si="3"/>
        <v>17042.080000000002</v>
      </c>
      <c r="I27" s="2" t="str">
        <f t="shared" si="4"/>
        <v>Mid Cap</v>
      </c>
      <c r="J27" s="2">
        <f t="shared" si="5"/>
        <v>26</v>
      </c>
      <c r="K27" s="2">
        <f t="shared" si="6"/>
        <v>84</v>
      </c>
    </row>
    <row r="28" spans="1:11" x14ac:dyDescent="0.3">
      <c r="A28" s="2">
        <v>27</v>
      </c>
      <c r="B28" s="2" t="s">
        <v>532</v>
      </c>
      <c r="C28" s="2">
        <v>102016.01</v>
      </c>
      <c r="D28" s="2">
        <v>7506.95</v>
      </c>
      <c r="E28" s="2">
        <f t="shared" si="0"/>
        <v>7.5419634370910765E-3</v>
      </c>
      <c r="F28" s="2">
        <f t="shared" si="1"/>
        <v>4.2129133371409857E-3</v>
      </c>
      <c r="G28" s="2">
        <f t="shared" si="2"/>
        <v>13.589541691366</v>
      </c>
      <c r="H28" s="2">
        <f t="shared" si="3"/>
        <v>30027.8</v>
      </c>
      <c r="I28" s="2" t="str">
        <f t="shared" si="4"/>
        <v>Mid Cap</v>
      </c>
      <c r="J28" s="2">
        <f t="shared" si="5"/>
        <v>27</v>
      </c>
      <c r="K28" s="2">
        <f t="shared" si="6"/>
        <v>51</v>
      </c>
    </row>
    <row r="29" spans="1:11" x14ac:dyDescent="0.3">
      <c r="A29" s="2">
        <v>28</v>
      </c>
      <c r="B29" s="2" t="s">
        <v>819</v>
      </c>
      <c r="C29" s="2">
        <v>98278</v>
      </c>
      <c r="D29" s="2">
        <v>60616.36</v>
      </c>
      <c r="E29" s="2">
        <f t="shared" si="0"/>
        <v>7.2656152957799158E-3</v>
      </c>
      <c r="F29" s="2">
        <f t="shared" si="1"/>
        <v>3.401800617999845E-2</v>
      </c>
      <c r="G29" s="2">
        <f t="shared" si="2"/>
        <v>1.6213114743280528</v>
      </c>
      <c r="H29" s="2">
        <f t="shared" si="3"/>
        <v>242465.44</v>
      </c>
      <c r="I29" s="2" t="str">
        <f t="shared" si="4"/>
        <v>Mid Cap</v>
      </c>
      <c r="J29" s="2">
        <f t="shared" si="5"/>
        <v>28</v>
      </c>
      <c r="K29" s="2">
        <f t="shared" si="6"/>
        <v>4</v>
      </c>
    </row>
    <row r="30" spans="1:11" x14ac:dyDescent="0.3">
      <c r="A30" s="2">
        <v>29</v>
      </c>
      <c r="B30" s="2" t="s">
        <v>32</v>
      </c>
      <c r="C30" s="2">
        <v>97379.96</v>
      </c>
      <c r="D30" s="2">
        <v>4286.78</v>
      </c>
      <c r="E30" s="2">
        <f t="shared" si="0"/>
        <v>7.1992239044184501E-3</v>
      </c>
      <c r="F30" s="2">
        <f t="shared" si="1"/>
        <v>2.4057483579069039E-3</v>
      </c>
      <c r="G30" s="2">
        <f t="shared" si="2"/>
        <v>22.716341869655082</v>
      </c>
      <c r="H30" s="2">
        <f t="shared" si="3"/>
        <v>17147.12</v>
      </c>
      <c r="I30" s="2" t="str">
        <f t="shared" si="4"/>
        <v>Mid Cap</v>
      </c>
      <c r="J30" s="2">
        <f t="shared" si="5"/>
        <v>29</v>
      </c>
      <c r="K30" s="2">
        <f t="shared" si="6"/>
        <v>81</v>
      </c>
    </row>
    <row r="31" spans="1:11" x14ac:dyDescent="0.3">
      <c r="A31" s="2">
        <v>30</v>
      </c>
      <c r="B31" s="2" t="s">
        <v>533</v>
      </c>
      <c r="C31" s="2">
        <v>94476.77</v>
      </c>
      <c r="D31" s="2">
        <v>3540.63</v>
      </c>
      <c r="E31" s="2">
        <f t="shared" si="0"/>
        <v>6.9845933495582034E-3</v>
      </c>
      <c r="F31" s="2">
        <f t="shared" si="1"/>
        <v>1.987007686061781E-3</v>
      </c>
      <c r="G31" s="2">
        <f t="shared" si="2"/>
        <v>26.683604330302799</v>
      </c>
      <c r="H31" s="2">
        <f t="shared" si="3"/>
        <v>14162.52</v>
      </c>
      <c r="I31" s="2" t="str">
        <f t="shared" si="4"/>
        <v>Mid Cap</v>
      </c>
      <c r="J31" s="2">
        <f t="shared" si="5"/>
        <v>30</v>
      </c>
      <c r="K31" s="2">
        <f t="shared" si="6"/>
        <v>97</v>
      </c>
    </row>
    <row r="32" spans="1:11" x14ac:dyDescent="0.3">
      <c r="A32" s="2">
        <v>31</v>
      </c>
      <c r="B32" s="2" t="s">
        <v>34</v>
      </c>
      <c r="C32" s="2">
        <v>88252.6</v>
      </c>
      <c r="D32" s="2">
        <v>6369.34</v>
      </c>
      <c r="E32" s="2">
        <f t="shared" si="0"/>
        <v>6.5244453535109248E-3</v>
      </c>
      <c r="F32" s="2">
        <f t="shared" si="1"/>
        <v>3.5744846355424725E-3</v>
      </c>
      <c r="G32" s="2">
        <f t="shared" si="2"/>
        <v>13.855846916635006</v>
      </c>
      <c r="H32" s="2">
        <f t="shared" si="3"/>
        <v>25477.360000000001</v>
      </c>
      <c r="I32" s="2" t="str">
        <f t="shared" si="4"/>
        <v>Mid Cap</v>
      </c>
      <c r="J32" s="2">
        <f t="shared" si="5"/>
        <v>31</v>
      </c>
      <c r="K32" s="2">
        <f t="shared" si="6"/>
        <v>60</v>
      </c>
    </row>
    <row r="33" spans="1:11" x14ac:dyDescent="0.3">
      <c r="A33" s="2">
        <v>32</v>
      </c>
      <c r="B33" s="2" t="s">
        <v>534</v>
      </c>
      <c r="C33" s="2">
        <v>88142.35</v>
      </c>
      <c r="D33" s="2">
        <v>11577.78</v>
      </c>
      <c r="E33" s="2">
        <f t="shared" si="0"/>
        <v>6.5162946576648581E-3</v>
      </c>
      <c r="F33" s="2">
        <f t="shared" si="1"/>
        <v>6.4974701811633439E-3</v>
      </c>
      <c r="G33" s="2">
        <f t="shared" si="2"/>
        <v>7.6130613986446454</v>
      </c>
      <c r="H33" s="2">
        <f t="shared" si="3"/>
        <v>46311.12</v>
      </c>
      <c r="I33" s="2" t="str">
        <f t="shared" si="4"/>
        <v>Mid Cap</v>
      </c>
      <c r="J33" s="2">
        <f t="shared" si="5"/>
        <v>32</v>
      </c>
      <c r="K33" s="2">
        <f t="shared" si="6"/>
        <v>33</v>
      </c>
    </row>
    <row r="34" spans="1:11" x14ac:dyDescent="0.3">
      <c r="A34" s="2">
        <v>33</v>
      </c>
      <c r="B34" s="2" t="s">
        <v>535</v>
      </c>
      <c r="C34" s="2">
        <v>87358.23</v>
      </c>
      <c r="D34" s="2">
        <v>9734.9</v>
      </c>
      <c r="E34" s="2">
        <f t="shared" si="0"/>
        <v>6.4583252823649231E-3</v>
      </c>
      <c r="F34" s="2">
        <f t="shared" si="1"/>
        <v>5.4632427344972027E-3</v>
      </c>
      <c r="G34" s="2">
        <f t="shared" si="2"/>
        <v>8.973716216910292</v>
      </c>
      <c r="H34" s="2">
        <f t="shared" si="3"/>
        <v>38939.599999999999</v>
      </c>
      <c r="I34" s="2" t="str">
        <f t="shared" si="4"/>
        <v>Mid Cap</v>
      </c>
      <c r="J34" s="2">
        <f t="shared" si="5"/>
        <v>33</v>
      </c>
      <c r="K34" s="2">
        <f t="shared" si="6"/>
        <v>39</v>
      </c>
    </row>
    <row r="35" spans="1:11" x14ac:dyDescent="0.3">
      <c r="A35" s="2">
        <v>34</v>
      </c>
      <c r="B35" s="2" t="s">
        <v>37</v>
      </c>
      <c r="C35" s="2">
        <v>81781.89</v>
      </c>
      <c r="D35" s="2">
        <v>2688.85</v>
      </c>
      <c r="E35" s="2">
        <f t="shared" si="0"/>
        <v>6.0460708490383454E-3</v>
      </c>
      <c r="F35" s="2">
        <f t="shared" si="1"/>
        <v>1.5089872753343953E-3</v>
      </c>
      <c r="G35" s="2">
        <f t="shared" si="2"/>
        <v>30.415192368484668</v>
      </c>
      <c r="H35" s="2">
        <f t="shared" si="3"/>
        <v>10755.4</v>
      </c>
      <c r="I35" s="2" t="str">
        <f t="shared" si="4"/>
        <v>Mid Cap</v>
      </c>
      <c r="J35" s="2">
        <f t="shared" si="5"/>
        <v>34</v>
      </c>
      <c r="K35" s="2">
        <f t="shared" si="6"/>
        <v>117</v>
      </c>
    </row>
    <row r="36" spans="1:11" x14ac:dyDescent="0.3">
      <c r="A36" s="2">
        <v>35</v>
      </c>
      <c r="B36" s="2" t="s">
        <v>38</v>
      </c>
      <c r="C36" s="2">
        <v>79795.11</v>
      </c>
      <c r="D36" s="2">
        <v>7665.4</v>
      </c>
      <c r="E36" s="2">
        <f t="shared" si="0"/>
        <v>5.8991897652011733E-3</v>
      </c>
      <c r="F36" s="2">
        <f t="shared" si="1"/>
        <v>4.3018357514730361E-3</v>
      </c>
      <c r="G36" s="2">
        <f t="shared" si="2"/>
        <v>10.409777702403007</v>
      </c>
      <c r="H36" s="2">
        <f t="shared" si="3"/>
        <v>30661.599999999999</v>
      </c>
      <c r="I36" s="2" t="str">
        <f t="shared" si="4"/>
        <v>Mid Cap</v>
      </c>
      <c r="J36" s="2">
        <f t="shared" si="5"/>
        <v>35</v>
      </c>
      <c r="K36" s="2">
        <f t="shared" si="6"/>
        <v>50</v>
      </c>
    </row>
    <row r="37" spans="1:11" x14ac:dyDescent="0.3">
      <c r="A37" s="2">
        <v>36</v>
      </c>
      <c r="B37" s="2" t="s">
        <v>536</v>
      </c>
      <c r="C37" s="2">
        <v>78670.97</v>
      </c>
      <c r="D37" s="2">
        <v>14414.34</v>
      </c>
      <c r="E37" s="2">
        <f t="shared" si="0"/>
        <v>5.8160829785490432E-3</v>
      </c>
      <c r="F37" s="2">
        <f t="shared" si="1"/>
        <v>8.0893525642351145E-3</v>
      </c>
      <c r="G37" s="2">
        <f t="shared" si="2"/>
        <v>5.4578267197804413</v>
      </c>
      <c r="H37" s="2">
        <f t="shared" si="3"/>
        <v>57657.36</v>
      </c>
      <c r="I37" s="2" t="str">
        <f t="shared" si="4"/>
        <v>Mid Cap</v>
      </c>
      <c r="J37" s="2">
        <f t="shared" si="5"/>
        <v>36</v>
      </c>
      <c r="K37" s="2">
        <f t="shared" si="6"/>
        <v>23</v>
      </c>
    </row>
    <row r="38" spans="1:11" x14ac:dyDescent="0.3">
      <c r="A38" s="2">
        <v>37</v>
      </c>
      <c r="B38" s="2" t="s">
        <v>538</v>
      </c>
      <c r="C38" s="2">
        <v>74066.350000000006</v>
      </c>
      <c r="D38" s="2">
        <v>4094.82</v>
      </c>
      <c r="E38" s="2">
        <f t="shared" si="0"/>
        <v>5.4756670410731683E-3</v>
      </c>
      <c r="F38" s="2">
        <f t="shared" si="1"/>
        <v>2.2980200735573902E-3</v>
      </c>
      <c r="G38" s="2">
        <f t="shared" si="2"/>
        <v>18.087815825848267</v>
      </c>
      <c r="H38" s="2">
        <f t="shared" si="3"/>
        <v>16379.28</v>
      </c>
      <c r="I38" s="2" t="str">
        <f t="shared" si="4"/>
        <v>Mid Cap</v>
      </c>
      <c r="J38" s="2">
        <f t="shared" si="5"/>
        <v>37</v>
      </c>
      <c r="K38" s="2">
        <f t="shared" si="6"/>
        <v>89</v>
      </c>
    </row>
    <row r="39" spans="1:11" x14ac:dyDescent="0.3">
      <c r="A39" s="2">
        <v>38</v>
      </c>
      <c r="B39" s="2" t="s">
        <v>41</v>
      </c>
      <c r="C39" s="2">
        <v>73886</v>
      </c>
      <c r="D39" s="2">
        <v>4274.84</v>
      </c>
      <c r="E39" s="2">
        <f t="shared" si="0"/>
        <v>5.4623339073240689E-3</v>
      </c>
      <c r="F39" s="2">
        <f t="shared" si="1"/>
        <v>2.399047609234612E-3</v>
      </c>
      <c r="G39" s="2">
        <f t="shared" si="2"/>
        <v>17.28392173742175</v>
      </c>
      <c r="H39" s="2">
        <f t="shared" si="3"/>
        <v>17099.36</v>
      </c>
      <c r="I39" s="2" t="str">
        <f t="shared" si="4"/>
        <v>Mid Cap</v>
      </c>
      <c r="J39" s="2">
        <f t="shared" si="5"/>
        <v>38</v>
      </c>
      <c r="K39" s="2">
        <f t="shared" si="6"/>
        <v>82</v>
      </c>
    </row>
    <row r="40" spans="1:11" x14ac:dyDescent="0.3">
      <c r="A40" s="2">
        <v>39</v>
      </c>
      <c r="B40" s="2" t="s">
        <v>42</v>
      </c>
      <c r="C40" s="2">
        <v>73870.259999999995</v>
      </c>
      <c r="D40" s="2">
        <v>17861</v>
      </c>
      <c r="E40" s="2">
        <f t="shared" si="0"/>
        <v>5.4611702614953423E-3</v>
      </c>
      <c r="F40" s="2">
        <f t="shared" si="1"/>
        <v>1.0023624123602148E-2</v>
      </c>
      <c r="G40" s="2">
        <f t="shared" si="2"/>
        <v>4.1358412182968474</v>
      </c>
      <c r="H40" s="2">
        <f t="shared" si="3"/>
        <v>71444</v>
      </c>
      <c r="I40" s="2" t="str">
        <f t="shared" si="4"/>
        <v>Mid Cap</v>
      </c>
      <c r="J40" s="2">
        <f t="shared" si="5"/>
        <v>39</v>
      </c>
      <c r="K40" s="2">
        <f t="shared" si="6"/>
        <v>18</v>
      </c>
    </row>
    <row r="41" spans="1:11" x14ac:dyDescent="0.3">
      <c r="A41" s="2">
        <v>40</v>
      </c>
      <c r="B41" s="2" t="s">
        <v>537</v>
      </c>
      <c r="C41" s="2">
        <v>73532.62</v>
      </c>
      <c r="D41" s="2">
        <v>15291.42</v>
      </c>
      <c r="E41" s="2">
        <f t="shared" si="0"/>
        <v>5.4362088016725223E-3</v>
      </c>
      <c r="F41" s="2">
        <f t="shared" si="1"/>
        <v>8.5815713787655984E-3</v>
      </c>
      <c r="G41" s="2">
        <f t="shared" si="2"/>
        <v>4.8087502664893123</v>
      </c>
      <c r="H41" s="2">
        <f t="shared" si="3"/>
        <v>61165.68</v>
      </c>
      <c r="I41" s="2" t="str">
        <f t="shared" si="4"/>
        <v>Mid Cap</v>
      </c>
      <c r="J41" s="2">
        <f t="shared" si="5"/>
        <v>40</v>
      </c>
      <c r="K41" s="2">
        <f t="shared" si="6"/>
        <v>22</v>
      </c>
    </row>
    <row r="42" spans="1:11" x14ac:dyDescent="0.3">
      <c r="A42" s="2">
        <v>41</v>
      </c>
      <c r="B42" s="2" t="s">
        <v>44</v>
      </c>
      <c r="C42" s="2">
        <v>73376.14</v>
      </c>
      <c r="D42" s="2">
        <v>32464.14</v>
      </c>
      <c r="E42" s="2">
        <f t="shared" si="0"/>
        <v>5.4246403582621592E-3</v>
      </c>
      <c r="F42" s="2">
        <f t="shared" si="1"/>
        <v>1.8218931574715717E-2</v>
      </c>
      <c r="G42" s="2">
        <f t="shared" si="2"/>
        <v>2.2602212780008957</v>
      </c>
      <c r="H42" s="2">
        <f t="shared" si="3"/>
        <v>129856.56</v>
      </c>
      <c r="I42" s="2" t="str">
        <f t="shared" si="4"/>
        <v>Mid Cap</v>
      </c>
      <c r="J42" s="2">
        <f t="shared" si="5"/>
        <v>41</v>
      </c>
      <c r="K42" s="2">
        <f t="shared" si="6"/>
        <v>8</v>
      </c>
    </row>
    <row r="43" spans="1:11" x14ac:dyDescent="0.3">
      <c r="A43" s="2">
        <v>42</v>
      </c>
      <c r="B43" s="2" t="s">
        <v>45</v>
      </c>
      <c r="C43" s="2">
        <v>73311.41</v>
      </c>
      <c r="D43" s="2">
        <v>2269.0100000000002</v>
      </c>
      <c r="E43" s="2">
        <f t="shared" si="0"/>
        <v>5.4198549202384323E-3</v>
      </c>
      <c r="F43" s="2">
        <f t="shared" si="1"/>
        <v>1.2733723404453564E-3</v>
      </c>
      <c r="G43" s="2">
        <f t="shared" si="2"/>
        <v>32.309866417512481</v>
      </c>
      <c r="H43" s="2">
        <f t="shared" si="3"/>
        <v>9076.0400000000009</v>
      </c>
      <c r="I43" s="2" t="str">
        <f t="shared" si="4"/>
        <v>Mid Cap</v>
      </c>
      <c r="J43" s="2">
        <f t="shared" si="5"/>
        <v>42</v>
      </c>
      <c r="K43" s="2">
        <f t="shared" si="6"/>
        <v>138</v>
      </c>
    </row>
    <row r="44" spans="1:11" x14ac:dyDescent="0.3">
      <c r="A44" s="2">
        <v>43</v>
      </c>
      <c r="B44" s="2" t="s">
        <v>46</v>
      </c>
      <c r="C44" s="2">
        <v>73015.490000000005</v>
      </c>
      <c r="D44" s="2">
        <v>2601.46</v>
      </c>
      <c r="E44" s="2">
        <f t="shared" si="0"/>
        <v>5.3979777872246639E-3</v>
      </c>
      <c r="F44" s="2">
        <f t="shared" si="1"/>
        <v>1.4599438560319155E-3</v>
      </c>
      <c r="G44" s="2">
        <f t="shared" si="2"/>
        <v>28.067120001845119</v>
      </c>
      <c r="H44" s="2">
        <f t="shared" si="3"/>
        <v>10405.84</v>
      </c>
      <c r="I44" s="2" t="str">
        <f t="shared" si="4"/>
        <v>Mid Cap</v>
      </c>
      <c r="J44" s="2">
        <f t="shared" si="5"/>
        <v>43</v>
      </c>
      <c r="K44" s="2">
        <f t="shared" si="6"/>
        <v>122</v>
      </c>
    </row>
    <row r="45" spans="1:11" x14ac:dyDescent="0.3">
      <c r="A45" s="2">
        <v>44</v>
      </c>
      <c r="B45" s="2" t="s">
        <v>539</v>
      </c>
      <c r="C45" s="2">
        <v>71859.820000000007</v>
      </c>
      <c r="D45" s="2">
        <v>2630.3</v>
      </c>
      <c r="E45" s="2">
        <f t="shared" si="0"/>
        <v>5.3125400124543797E-3</v>
      </c>
      <c r="F45" s="2">
        <f t="shared" si="1"/>
        <v>1.4761289139639847E-3</v>
      </c>
      <c r="G45" s="2">
        <f t="shared" si="2"/>
        <v>27.320009124434478</v>
      </c>
      <c r="H45" s="2">
        <f t="shared" si="3"/>
        <v>10521.2</v>
      </c>
      <c r="I45" s="2" t="str">
        <f t="shared" si="4"/>
        <v>Mid Cap</v>
      </c>
      <c r="J45" s="2">
        <f t="shared" si="5"/>
        <v>44</v>
      </c>
      <c r="K45" s="2">
        <f t="shared" si="6"/>
        <v>120</v>
      </c>
    </row>
    <row r="46" spans="1:11" x14ac:dyDescent="0.3">
      <c r="A46" s="2">
        <v>45</v>
      </c>
      <c r="B46" s="2" t="s">
        <v>48</v>
      </c>
      <c r="C46" s="2">
        <v>71028.13</v>
      </c>
      <c r="D46" s="2">
        <v>5070.3</v>
      </c>
      <c r="E46" s="2">
        <f t="shared" si="0"/>
        <v>5.2510538244433577E-3</v>
      </c>
      <c r="F46" s="2">
        <f t="shared" si="1"/>
        <v>2.8454611384524926E-3</v>
      </c>
      <c r="G46" s="2">
        <f t="shared" si="2"/>
        <v>14.008664181606612</v>
      </c>
      <c r="H46" s="2">
        <f t="shared" si="3"/>
        <v>20281.2</v>
      </c>
      <c r="I46" s="2" t="str">
        <f t="shared" si="4"/>
        <v>Mid Cap</v>
      </c>
      <c r="J46" s="2">
        <f t="shared" si="5"/>
        <v>45</v>
      </c>
      <c r="K46" s="2">
        <f t="shared" si="6"/>
        <v>72</v>
      </c>
    </row>
    <row r="47" spans="1:11" x14ac:dyDescent="0.3">
      <c r="A47" s="2">
        <v>46</v>
      </c>
      <c r="B47" s="2" t="s">
        <v>540</v>
      </c>
      <c r="C47" s="2">
        <v>69448.66</v>
      </c>
      <c r="D47" s="2">
        <v>7305.49</v>
      </c>
      <c r="E47" s="2">
        <f t="shared" si="0"/>
        <v>5.1342848487700076E-3</v>
      </c>
      <c r="F47" s="2">
        <f t="shared" si="1"/>
        <v>4.0998536363436675E-3</v>
      </c>
      <c r="G47" s="2">
        <f t="shared" si="2"/>
        <v>9.5063657605444671</v>
      </c>
      <c r="H47" s="2">
        <f t="shared" si="3"/>
        <v>29221.96</v>
      </c>
      <c r="I47" s="2" t="str">
        <f t="shared" si="4"/>
        <v>Mid Cap</v>
      </c>
      <c r="J47" s="2">
        <f t="shared" si="5"/>
        <v>46</v>
      </c>
      <c r="K47" s="2">
        <f t="shared" si="6"/>
        <v>52</v>
      </c>
    </row>
    <row r="48" spans="1:11" x14ac:dyDescent="0.3">
      <c r="A48" s="2">
        <v>47</v>
      </c>
      <c r="B48" s="2" t="s">
        <v>541</v>
      </c>
      <c r="C48" s="2">
        <v>68590.33</v>
      </c>
      <c r="D48" s="2">
        <v>14397.85</v>
      </c>
      <c r="E48" s="2">
        <f t="shared" si="0"/>
        <v>5.0708291864974058E-3</v>
      </c>
      <c r="F48" s="2">
        <f t="shared" si="1"/>
        <v>8.0800983476851905E-3</v>
      </c>
      <c r="G48" s="2">
        <f t="shared" si="2"/>
        <v>4.7639286421236502</v>
      </c>
      <c r="H48" s="2">
        <f t="shared" si="3"/>
        <v>57591.4</v>
      </c>
      <c r="I48" s="2" t="str">
        <f t="shared" si="4"/>
        <v>Mid Cap</v>
      </c>
      <c r="J48" s="2">
        <f t="shared" si="5"/>
        <v>47</v>
      </c>
      <c r="K48" s="2">
        <f t="shared" si="6"/>
        <v>24</v>
      </c>
    </row>
    <row r="49" spans="1:11" x14ac:dyDescent="0.3">
      <c r="A49" s="2">
        <v>48</v>
      </c>
      <c r="B49" s="2" t="s">
        <v>542</v>
      </c>
      <c r="C49" s="2">
        <v>67465</v>
      </c>
      <c r="D49" s="2">
        <v>9569.9699999999993</v>
      </c>
      <c r="E49" s="2">
        <f t="shared" si="0"/>
        <v>4.9876344240805878E-3</v>
      </c>
      <c r="F49" s="2">
        <f t="shared" si="1"/>
        <v>5.3706837329460183E-3</v>
      </c>
      <c r="G49" s="2">
        <f t="shared" si="2"/>
        <v>7.0496563730084842</v>
      </c>
      <c r="H49" s="2">
        <f t="shared" si="3"/>
        <v>38279.879999999997</v>
      </c>
      <c r="I49" s="2" t="str">
        <f t="shared" si="4"/>
        <v>Mid Cap</v>
      </c>
      <c r="J49" s="2">
        <f t="shared" si="5"/>
        <v>48</v>
      </c>
      <c r="K49" s="2">
        <f t="shared" si="6"/>
        <v>40</v>
      </c>
    </row>
    <row r="50" spans="1:11" x14ac:dyDescent="0.3">
      <c r="A50" s="2">
        <v>49</v>
      </c>
      <c r="B50" s="2" t="s">
        <v>543</v>
      </c>
      <c r="C50" s="2">
        <v>66316.320000000007</v>
      </c>
      <c r="D50" s="2">
        <v>8557.68</v>
      </c>
      <c r="E50" s="2">
        <f t="shared" si="0"/>
        <v>4.902713414516327E-3</v>
      </c>
      <c r="F50" s="2">
        <f t="shared" si="1"/>
        <v>4.8025848323200058E-3</v>
      </c>
      <c r="G50" s="2">
        <f t="shared" si="2"/>
        <v>7.749333931626329</v>
      </c>
      <c r="H50" s="2">
        <f t="shared" si="3"/>
        <v>34230.720000000001</v>
      </c>
      <c r="I50" s="2" t="str">
        <f t="shared" si="4"/>
        <v>Mid Cap</v>
      </c>
      <c r="J50" s="2">
        <f t="shared" si="5"/>
        <v>49</v>
      </c>
      <c r="K50" s="2">
        <f t="shared" si="6"/>
        <v>44</v>
      </c>
    </row>
    <row r="51" spans="1:11" x14ac:dyDescent="0.3">
      <c r="A51" s="2">
        <v>50</v>
      </c>
      <c r="B51" s="2" t="s">
        <v>544</v>
      </c>
      <c r="C51" s="2">
        <v>61776.92</v>
      </c>
      <c r="D51" s="2">
        <v>1137.17</v>
      </c>
      <c r="E51" s="2">
        <f t="shared" si="0"/>
        <v>4.5671191403790492E-3</v>
      </c>
      <c r="F51" s="2">
        <f t="shared" si="1"/>
        <v>6.3818177283671989E-4</v>
      </c>
      <c r="G51" s="2">
        <f t="shared" si="2"/>
        <v>54.325140480315163</v>
      </c>
      <c r="H51" s="2">
        <f t="shared" si="3"/>
        <v>4548.68</v>
      </c>
      <c r="I51" s="2" t="str">
        <f t="shared" si="4"/>
        <v>Mid Cap</v>
      </c>
      <c r="J51" s="2">
        <f t="shared" si="5"/>
        <v>50</v>
      </c>
      <c r="K51" s="2">
        <f t="shared" si="6"/>
        <v>230</v>
      </c>
    </row>
    <row r="52" spans="1:11" x14ac:dyDescent="0.3">
      <c r="A52" s="2">
        <v>51</v>
      </c>
      <c r="B52" s="2" t="s">
        <v>54</v>
      </c>
      <c r="C52" s="2">
        <v>60015</v>
      </c>
      <c r="D52" s="2">
        <v>1966.44</v>
      </c>
      <c r="E52" s="2">
        <f t="shared" si="0"/>
        <v>4.4368617796071517E-3</v>
      </c>
      <c r="F52" s="2">
        <f t="shared" si="1"/>
        <v>1.1035695325914679E-3</v>
      </c>
      <c r="G52" s="2">
        <f t="shared" si="2"/>
        <v>30.519619210349667</v>
      </c>
      <c r="H52" s="2">
        <f t="shared" si="3"/>
        <v>7865.76</v>
      </c>
      <c r="I52" s="2" t="str">
        <f t="shared" si="4"/>
        <v>Mid Cap</v>
      </c>
      <c r="J52" s="2">
        <f t="shared" si="5"/>
        <v>51</v>
      </c>
      <c r="K52" s="2">
        <f t="shared" si="6"/>
        <v>156</v>
      </c>
    </row>
    <row r="53" spans="1:11" x14ac:dyDescent="0.3">
      <c r="A53" s="2">
        <v>52</v>
      </c>
      <c r="B53" s="2" t="s">
        <v>55</v>
      </c>
      <c r="C53" s="2">
        <v>59204.28</v>
      </c>
      <c r="D53" s="2">
        <v>3071.92</v>
      </c>
      <c r="E53" s="2">
        <f t="shared" si="0"/>
        <v>4.3769258872141982E-3</v>
      </c>
      <c r="F53" s="2">
        <f t="shared" si="1"/>
        <v>1.7239668225617775E-3</v>
      </c>
      <c r="G53" s="2">
        <f t="shared" si="2"/>
        <v>19.272728456470219</v>
      </c>
      <c r="H53" s="2">
        <f t="shared" si="3"/>
        <v>12287.68</v>
      </c>
      <c r="I53" s="2" t="str">
        <f t="shared" si="4"/>
        <v>Mid Cap</v>
      </c>
      <c r="J53" s="2">
        <f t="shared" si="5"/>
        <v>52</v>
      </c>
      <c r="K53" s="2">
        <f t="shared" si="6"/>
        <v>105</v>
      </c>
    </row>
    <row r="54" spans="1:11" x14ac:dyDescent="0.3">
      <c r="A54" s="2">
        <v>53</v>
      </c>
      <c r="B54" s="2" t="s">
        <v>56</v>
      </c>
      <c r="C54" s="2">
        <v>58987.08</v>
      </c>
      <c r="D54" s="2">
        <v>2296.23</v>
      </c>
      <c r="E54" s="2">
        <f t="shared" si="0"/>
        <v>4.3608684619283414E-3</v>
      </c>
      <c r="F54" s="2">
        <f t="shared" si="1"/>
        <v>1.2886482515726419E-3</v>
      </c>
      <c r="G54" s="2">
        <f t="shared" si="2"/>
        <v>25.688663592061772</v>
      </c>
      <c r="H54" s="2">
        <f t="shared" si="3"/>
        <v>9184.92</v>
      </c>
      <c r="I54" s="2" t="str">
        <f t="shared" si="4"/>
        <v>Mid Cap</v>
      </c>
      <c r="J54" s="2">
        <f t="shared" si="5"/>
        <v>53</v>
      </c>
      <c r="K54" s="2">
        <f t="shared" si="6"/>
        <v>135</v>
      </c>
    </row>
    <row r="55" spans="1:11" x14ac:dyDescent="0.3">
      <c r="A55" s="2">
        <v>54</v>
      </c>
      <c r="B55" s="2" t="s">
        <v>545</v>
      </c>
      <c r="C55" s="2">
        <v>58108.480000000003</v>
      </c>
      <c r="D55" s="2">
        <v>5074.0200000000004</v>
      </c>
      <c r="E55" s="2">
        <f t="shared" si="0"/>
        <v>4.295914254487488E-3</v>
      </c>
      <c r="F55" s="2">
        <f t="shared" si="1"/>
        <v>2.8475488088931062E-3</v>
      </c>
      <c r="G55" s="2">
        <f t="shared" si="2"/>
        <v>11.452158249277693</v>
      </c>
      <c r="H55" s="2">
        <f t="shared" si="3"/>
        <v>20296.080000000002</v>
      </c>
      <c r="I55" s="2" t="str">
        <f t="shared" si="4"/>
        <v>Mid Cap</v>
      </c>
      <c r="J55" s="2">
        <f t="shared" si="5"/>
        <v>54</v>
      </c>
      <c r="K55" s="2">
        <f t="shared" si="6"/>
        <v>71</v>
      </c>
    </row>
    <row r="56" spans="1:11" x14ac:dyDescent="0.3">
      <c r="A56" s="2">
        <v>55</v>
      </c>
      <c r="B56" s="2" t="s">
        <v>820</v>
      </c>
      <c r="C56" s="2">
        <v>58034.78</v>
      </c>
      <c r="D56" s="2">
        <v>57474.25</v>
      </c>
      <c r="E56" s="2">
        <f t="shared" si="0"/>
        <v>4.2904656714139715E-3</v>
      </c>
      <c r="F56" s="2">
        <f t="shared" si="1"/>
        <v>3.2254648607913369E-2</v>
      </c>
      <c r="G56" s="2">
        <f t="shared" si="2"/>
        <v>1.0097527153464376</v>
      </c>
      <c r="H56" s="2">
        <f t="shared" si="3"/>
        <v>229897</v>
      </c>
      <c r="I56" s="2" t="str">
        <f t="shared" si="4"/>
        <v>Mid Cap</v>
      </c>
      <c r="J56" s="2">
        <f t="shared" si="5"/>
        <v>55</v>
      </c>
      <c r="K56" s="2">
        <f t="shared" si="6"/>
        <v>5</v>
      </c>
    </row>
    <row r="57" spans="1:11" x14ac:dyDescent="0.3">
      <c r="A57" s="2">
        <v>56</v>
      </c>
      <c r="B57" s="2" t="s">
        <v>546</v>
      </c>
      <c r="C57" s="2">
        <v>57748.98</v>
      </c>
      <c r="D57" s="2">
        <v>13555.32</v>
      </c>
      <c r="E57" s="2">
        <f t="shared" si="0"/>
        <v>4.2693367020461186E-3</v>
      </c>
      <c r="F57" s="2">
        <f t="shared" si="1"/>
        <v>7.607269052972771E-3</v>
      </c>
      <c r="G57" s="2">
        <f t="shared" si="2"/>
        <v>4.2602446862191377</v>
      </c>
      <c r="H57" s="2">
        <f t="shared" si="3"/>
        <v>54221.279999999999</v>
      </c>
      <c r="I57" s="2" t="str">
        <f t="shared" si="4"/>
        <v>Mid Cap</v>
      </c>
      <c r="J57" s="2">
        <f t="shared" si="5"/>
        <v>56</v>
      </c>
      <c r="K57" s="2">
        <f t="shared" si="6"/>
        <v>28</v>
      </c>
    </row>
    <row r="58" spans="1:11" x14ac:dyDescent="0.3">
      <c r="A58" s="2">
        <v>57</v>
      </c>
      <c r="B58" s="2" t="s">
        <v>547</v>
      </c>
      <c r="C58" s="2">
        <v>56837.2</v>
      </c>
      <c r="D58" s="2">
        <v>2567.48</v>
      </c>
      <c r="E58" s="2">
        <f t="shared" si="0"/>
        <v>4.2019295232839718E-3</v>
      </c>
      <c r="F58" s="2">
        <f t="shared" si="1"/>
        <v>1.440874221200719E-3</v>
      </c>
      <c r="G58" s="2">
        <f t="shared" si="2"/>
        <v>22.137348684313022</v>
      </c>
      <c r="H58" s="2">
        <f t="shared" si="3"/>
        <v>10269.92</v>
      </c>
      <c r="I58" s="2" t="str">
        <f t="shared" si="4"/>
        <v>Mid Cap</v>
      </c>
      <c r="J58" s="2">
        <f t="shared" si="5"/>
        <v>57</v>
      </c>
      <c r="K58" s="2">
        <f t="shared" si="6"/>
        <v>124</v>
      </c>
    </row>
    <row r="59" spans="1:11" x14ac:dyDescent="0.3">
      <c r="A59" s="2">
        <v>58</v>
      </c>
      <c r="B59" s="2" t="s">
        <v>61</v>
      </c>
      <c r="C59" s="2">
        <v>56244.26</v>
      </c>
      <c r="D59" s="2">
        <v>7775.96</v>
      </c>
      <c r="E59" s="2">
        <f t="shared" si="0"/>
        <v>4.1580939351210091E-3</v>
      </c>
      <c r="F59" s="2">
        <f t="shared" si="1"/>
        <v>4.3638822148908433E-3</v>
      </c>
      <c r="G59" s="2">
        <f t="shared" si="2"/>
        <v>7.2330953348525462</v>
      </c>
      <c r="H59" s="2">
        <f t="shared" si="3"/>
        <v>31103.84</v>
      </c>
      <c r="I59" s="2" t="str">
        <f t="shared" si="4"/>
        <v>Mid Cap</v>
      </c>
      <c r="J59" s="2">
        <f t="shared" si="5"/>
        <v>58</v>
      </c>
      <c r="K59" s="2">
        <f t="shared" si="6"/>
        <v>47</v>
      </c>
    </row>
    <row r="60" spans="1:11" x14ac:dyDescent="0.3">
      <c r="A60" s="2">
        <v>59</v>
      </c>
      <c r="B60" s="2" t="s">
        <v>548</v>
      </c>
      <c r="C60" s="2">
        <v>55854.68</v>
      </c>
      <c r="D60" s="2">
        <v>11022.81</v>
      </c>
      <c r="E60" s="2">
        <f t="shared" si="0"/>
        <v>4.1292925919218194E-3</v>
      </c>
      <c r="F60" s="2">
        <f t="shared" si="1"/>
        <v>6.1860200563172828E-3</v>
      </c>
      <c r="G60" s="2">
        <f t="shared" si="2"/>
        <v>5.0671906709813559</v>
      </c>
      <c r="H60" s="2">
        <f t="shared" si="3"/>
        <v>44091.24</v>
      </c>
      <c r="I60" s="2" t="str">
        <f t="shared" si="4"/>
        <v>Mid Cap</v>
      </c>
      <c r="J60" s="2">
        <f t="shared" si="5"/>
        <v>59</v>
      </c>
      <c r="K60" s="2">
        <f t="shared" si="6"/>
        <v>35</v>
      </c>
    </row>
    <row r="61" spans="1:11" x14ac:dyDescent="0.3">
      <c r="A61" s="2">
        <v>60</v>
      </c>
      <c r="B61" s="2" t="s">
        <v>549</v>
      </c>
      <c r="C61" s="2">
        <v>54817.89</v>
      </c>
      <c r="D61" s="2">
        <v>1838.07</v>
      </c>
      <c r="E61" s="2">
        <f t="shared" si="0"/>
        <v>4.0526435221146222E-3</v>
      </c>
      <c r="F61" s="2">
        <f t="shared" si="1"/>
        <v>1.0315280663383572E-3</v>
      </c>
      <c r="G61" s="2">
        <f t="shared" si="2"/>
        <v>29.823613899361831</v>
      </c>
      <c r="H61" s="2">
        <f t="shared" si="3"/>
        <v>7352.28</v>
      </c>
      <c r="I61" s="2" t="str">
        <f t="shared" si="4"/>
        <v>Mid Cap</v>
      </c>
      <c r="J61" s="2">
        <f t="shared" si="5"/>
        <v>60</v>
      </c>
      <c r="K61" s="2">
        <f t="shared" si="6"/>
        <v>163</v>
      </c>
    </row>
    <row r="62" spans="1:11" x14ac:dyDescent="0.3">
      <c r="A62" s="2">
        <v>61</v>
      </c>
      <c r="B62" s="2" t="s">
        <v>64</v>
      </c>
      <c r="C62" s="2">
        <v>53528.57</v>
      </c>
      <c r="D62" s="2">
        <v>2149.36</v>
      </c>
      <c r="E62" s="2">
        <f t="shared" si="0"/>
        <v>3.9573251078901268E-3</v>
      </c>
      <c r="F62" s="2">
        <f t="shared" si="1"/>
        <v>1.2062245532895983E-3</v>
      </c>
      <c r="G62" s="2">
        <f t="shared" si="2"/>
        <v>24.904422711877022</v>
      </c>
      <c r="H62" s="2">
        <f t="shared" si="3"/>
        <v>8597.44</v>
      </c>
      <c r="I62" s="2" t="str">
        <f t="shared" si="4"/>
        <v>Mid Cap</v>
      </c>
      <c r="J62" s="2">
        <f t="shared" si="5"/>
        <v>61</v>
      </c>
      <c r="K62" s="2">
        <f t="shared" si="6"/>
        <v>144</v>
      </c>
    </row>
    <row r="63" spans="1:11" x14ac:dyDescent="0.3">
      <c r="A63" s="2">
        <v>62</v>
      </c>
      <c r="B63" s="2" t="s">
        <v>550</v>
      </c>
      <c r="C63" s="2">
        <v>52781.67</v>
      </c>
      <c r="D63" s="2">
        <v>3115.89</v>
      </c>
      <c r="E63" s="2">
        <f t="shared" si="0"/>
        <v>3.9021073779361391E-3</v>
      </c>
      <c r="F63" s="2">
        <f t="shared" si="1"/>
        <v>1.7486428626891379E-3</v>
      </c>
      <c r="G63" s="2">
        <f t="shared" si="2"/>
        <v>16.939516478437941</v>
      </c>
      <c r="H63" s="2">
        <f t="shared" si="3"/>
        <v>12463.56</v>
      </c>
      <c r="I63" s="2" t="str">
        <f t="shared" si="4"/>
        <v>Mid Cap</v>
      </c>
      <c r="J63" s="2">
        <f t="shared" si="5"/>
        <v>62</v>
      </c>
      <c r="K63" s="2">
        <f t="shared" si="6"/>
        <v>103</v>
      </c>
    </row>
    <row r="64" spans="1:11" x14ac:dyDescent="0.3">
      <c r="A64" s="2">
        <v>63</v>
      </c>
      <c r="B64" s="2" t="s">
        <v>551</v>
      </c>
      <c r="C64" s="2">
        <v>52361.46</v>
      </c>
      <c r="D64" s="2">
        <v>6170.71</v>
      </c>
      <c r="E64" s="2">
        <f t="shared" si="0"/>
        <v>3.8710415829114166E-3</v>
      </c>
      <c r="F64" s="2">
        <f t="shared" si="1"/>
        <v>3.4630131356448691E-3</v>
      </c>
      <c r="G64" s="2">
        <f t="shared" si="2"/>
        <v>8.4854838422158867</v>
      </c>
      <c r="H64" s="2">
        <f t="shared" si="3"/>
        <v>24682.84</v>
      </c>
      <c r="I64" s="2" t="str">
        <f t="shared" si="4"/>
        <v>Mid Cap</v>
      </c>
      <c r="J64" s="2">
        <f t="shared" si="5"/>
        <v>63</v>
      </c>
      <c r="K64" s="2">
        <f t="shared" si="6"/>
        <v>63</v>
      </c>
    </row>
    <row r="65" spans="1:11" x14ac:dyDescent="0.3">
      <c r="A65" s="2">
        <v>64</v>
      </c>
      <c r="B65" s="2" t="s">
        <v>552</v>
      </c>
      <c r="C65" s="2">
        <v>48621.37</v>
      </c>
      <c r="D65" s="2">
        <v>6177.88</v>
      </c>
      <c r="E65" s="2">
        <f t="shared" si="0"/>
        <v>3.5945396688350875E-3</v>
      </c>
      <c r="F65" s="2">
        <f t="shared" si="1"/>
        <v>3.4670369520586326E-3</v>
      </c>
      <c r="G65" s="2">
        <f t="shared" si="2"/>
        <v>7.8702354205649838</v>
      </c>
      <c r="H65" s="2">
        <f t="shared" si="3"/>
        <v>24711.52</v>
      </c>
      <c r="I65" s="2" t="str">
        <f t="shared" si="4"/>
        <v>Small Cap</v>
      </c>
      <c r="J65" s="2">
        <f t="shared" si="5"/>
        <v>64</v>
      </c>
      <c r="K65" s="2">
        <f t="shared" si="6"/>
        <v>62</v>
      </c>
    </row>
    <row r="66" spans="1:11" x14ac:dyDescent="0.3">
      <c r="A66" s="2">
        <v>65</v>
      </c>
      <c r="B66" s="2" t="s">
        <v>68</v>
      </c>
      <c r="C66" s="2">
        <v>48577.43</v>
      </c>
      <c r="D66" s="2">
        <v>3913.82</v>
      </c>
      <c r="E66" s="2">
        <f t="shared" si="0"/>
        <v>3.5912912191709044E-3</v>
      </c>
      <c r="F66" s="2">
        <f t="shared" si="1"/>
        <v>2.1964425601834476E-3</v>
      </c>
      <c r="G66" s="2">
        <f t="shared" si="2"/>
        <v>12.411769064494534</v>
      </c>
      <c r="H66" s="2">
        <f t="shared" si="3"/>
        <v>15655.28</v>
      </c>
      <c r="I66" s="2" t="str">
        <f t="shared" si="4"/>
        <v>Small Cap</v>
      </c>
      <c r="J66" s="2">
        <f t="shared" si="5"/>
        <v>65</v>
      </c>
      <c r="K66" s="2">
        <f t="shared" si="6"/>
        <v>91</v>
      </c>
    </row>
    <row r="67" spans="1:11" x14ac:dyDescent="0.3">
      <c r="A67" s="2">
        <v>66</v>
      </c>
      <c r="B67" s="2" t="s">
        <v>553</v>
      </c>
      <c r="C67" s="2">
        <v>47483.97</v>
      </c>
      <c r="D67" s="2">
        <v>2858.36</v>
      </c>
      <c r="E67" s="2">
        <f t="shared" ref="E67:E130" si="7">C67/SUM($C$2:$C$489)</f>
        <v>3.510452580805009E-3</v>
      </c>
      <c r="F67" s="2">
        <f t="shared" ref="F67:F130" si="8">D67/SUM($D$2:$D$489)</f>
        <v>1.6041165808151523E-3</v>
      </c>
      <c r="G67" s="2">
        <f t="shared" ref="G67:G130" si="9">C67/D67</f>
        <v>16.612312654809053</v>
      </c>
      <c r="H67" s="2">
        <f t="shared" ref="H67:H130" si="10">D67*4</f>
        <v>11433.44</v>
      </c>
      <c r="I67" s="2" t="str">
        <f t="shared" ref="I67:I130" si="11">IF(C67&gt;200000,"Large Cap",IF(C67&gt;50000,"Mid Cap","Small Cap"))</f>
        <v>Small Cap</v>
      </c>
      <c r="J67" s="2">
        <f t="shared" ref="J67:J130" si="12">RANK(C67,$C$2:$C$489)</f>
        <v>66</v>
      </c>
      <c r="K67" s="2">
        <f t="shared" ref="K67:K130" si="13">RANK(D67,$D$2:$D$489)</f>
        <v>109</v>
      </c>
    </row>
    <row r="68" spans="1:11" x14ac:dyDescent="0.3">
      <c r="A68" s="2">
        <v>67</v>
      </c>
      <c r="B68" s="2" t="s">
        <v>70</v>
      </c>
      <c r="C68" s="2">
        <v>46725.05</v>
      </c>
      <c r="D68" s="2">
        <v>2263.3000000000002</v>
      </c>
      <c r="E68" s="2">
        <f t="shared" si="7"/>
        <v>3.4543462216984613E-3</v>
      </c>
      <c r="F68" s="2">
        <f t="shared" si="8"/>
        <v>1.2701678785593607E-3</v>
      </c>
      <c r="G68" s="2">
        <f t="shared" si="9"/>
        <v>20.644656033225822</v>
      </c>
      <c r="H68" s="2">
        <f t="shared" si="10"/>
        <v>9053.2000000000007</v>
      </c>
      <c r="I68" s="2" t="str">
        <f t="shared" si="11"/>
        <v>Small Cap</v>
      </c>
      <c r="J68" s="2">
        <f t="shared" si="12"/>
        <v>67</v>
      </c>
      <c r="K68" s="2">
        <f t="shared" si="13"/>
        <v>139</v>
      </c>
    </row>
    <row r="69" spans="1:11" x14ac:dyDescent="0.3">
      <c r="A69" s="2">
        <v>68</v>
      </c>
      <c r="B69" s="2" t="s">
        <v>554</v>
      </c>
      <c r="C69" s="2">
        <v>45855.5</v>
      </c>
      <c r="D69" s="2">
        <v>1542.9</v>
      </c>
      <c r="E69" s="2">
        <f t="shared" si="7"/>
        <v>3.3900610736445178E-3</v>
      </c>
      <c r="F69" s="2">
        <f t="shared" si="8"/>
        <v>8.6587815129644222E-4</v>
      </c>
      <c r="G69" s="2">
        <f t="shared" si="9"/>
        <v>29.720331842634</v>
      </c>
      <c r="H69" s="2">
        <f t="shared" si="10"/>
        <v>6171.6</v>
      </c>
      <c r="I69" s="2" t="str">
        <f t="shared" si="11"/>
        <v>Small Cap</v>
      </c>
      <c r="J69" s="2">
        <f t="shared" si="12"/>
        <v>68</v>
      </c>
      <c r="K69" s="2">
        <f t="shared" si="13"/>
        <v>183</v>
      </c>
    </row>
    <row r="70" spans="1:11" x14ac:dyDescent="0.3">
      <c r="A70" s="2">
        <v>69</v>
      </c>
      <c r="B70" s="2" t="s">
        <v>72</v>
      </c>
      <c r="C70" s="2">
        <v>44239.040000000001</v>
      </c>
      <c r="D70" s="2">
        <v>2429.5</v>
      </c>
      <c r="E70" s="2">
        <f t="shared" si="7"/>
        <v>3.2705574563444465E-3</v>
      </c>
      <c r="F70" s="2">
        <f t="shared" si="8"/>
        <v>1.3634396063093566E-3</v>
      </c>
      <c r="G70" s="2">
        <f t="shared" si="9"/>
        <v>18.209112986211156</v>
      </c>
      <c r="H70" s="2">
        <f t="shared" si="10"/>
        <v>9718</v>
      </c>
      <c r="I70" s="2" t="str">
        <f t="shared" si="11"/>
        <v>Small Cap</v>
      </c>
      <c r="J70" s="2">
        <f t="shared" si="12"/>
        <v>69</v>
      </c>
      <c r="K70" s="2">
        <f t="shared" si="13"/>
        <v>131</v>
      </c>
    </row>
    <row r="71" spans="1:11" x14ac:dyDescent="0.3">
      <c r="A71" s="2">
        <v>70</v>
      </c>
      <c r="B71" s="2" t="s">
        <v>555</v>
      </c>
      <c r="C71" s="2">
        <v>41876.19</v>
      </c>
      <c r="D71" s="2">
        <v>3259.6</v>
      </c>
      <c r="E71" s="2">
        <f t="shared" si="7"/>
        <v>3.0958738129895397E-3</v>
      </c>
      <c r="F71" s="2">
        <f t="shared" si="8"/>
        <v>1.8292931635011231E-3</v>
      </c>
      <c r="G71" s="2">
        <f t="shared" si="9"/>
        <v>12.84703337832863</v>
      </c>
      <c r="H71" s="2">
        <f t="shared" si="10"/>
        <v>13038.4</v>
      </c>
      <c r="I71" s="2" t="str">
        <f t="shared" si="11"/>
        <v>Small Cap</v>
      </c>
      <c r="J71" s="2">
        <f t="shared" si="12"/>
        <v>70</v>
      </c>
      <c r="K71" s="2">
        <f t="shared" si="13"/>
        <v>101</v>
      </c>
    </row>
    <row r="72" spans="1:11" x14ac:dyDescent="0.3">
      <c r="A72" s="2">
        <v>71</v>
      </c>
      <c r="B72" s="2" t="s">
        <v>74</v>
      </c>
      <c r="C72" s="2">
        <v>41415.33</v>
      </c>
      <c r="D72" s="2">
        <v>2469.0300000000002</v>
      </c>
      <c r="E72" s="2">
        <f t="shared" si="7"/>
        <v>3.0618027954147707E-3</v>
      </c>
      <c r="F72" s="2">
        <f t="shared" si="8"/>
        <v>1.3856239107495332E-3</v>
      </c>
      <c r="G72" s="2">
        <f t="shared" si="9"/>
        <v>16.773927412789636</v>
      </c>
      <c r="H72" s="2">
        <f t="shared" si="10"/>
        <v>9876.1200000000008</v>
      </c>
      <c r="I72" s="2" t="str">
        <f t="shared" si="11"/>
        <v>Small Cap</v>
      </c>
      <c r="J72" s="2">
        <f t="shared" si="12"/>
        <v>71</v>
      </c>
      <c r="K72" s="2">
        <f t="shared" si="13"/>
        <v>128</v>
      </c>
    </row>
    <row r="73" spans="1:11" x14ac:dyDescent="0.3">
      <c r="A73" s="2">
        <v>72</v>
      </c>
      <c r="B73" s="2" t="s">
        <v>75</v>
      </c>
      <c r="C73" s="2">
        <v>40159.35</v>
      </c>
      <c r="D73" s="2">
        <v>1693.72</v>
      </c>
      <c r="E73" s="2">
        <f t="shared" si="7"/>
        <v>2.968949181185811E-3</v>
      </c>
      <c r="F73" s="2">
        <f t="shared" si="8"/>
        <v>9.5051859641830973E-4</v>
      </c>
      <c r="G73" s="2">
        <f t="shared" si="9"/>
        <v>23.710737311952389</v>
      </c>
      <c r="H73" s="2">
        <f t="shared" si="10"/>
        <v>6774.88</v>
      </c>
      <c r="I73" s="2" t="str">
        <f t="shared" si="11"/>
        <v>Small Cap</v>
      </c>
      <c r="J73" s="2">
        <f t="shared" si="12"/>
        <v>72</v>
      </c>
      <c r="K73" s="2">
        <f t="shared" si="13"/>
        <v>169</v>
      </c>
    </row>
    <row r="74" spans="1:11" x14ac:dyDescent="0.3">
      <c r="A74" s="2">
        <v>73</v>
      </c>
      <c r="B74" s="2" t="s">
        <v>76</v>
      </c>
      <c r="C74" s="2">
        <v>39813.839999999997</v>
      </c>
      <c r="D74" s="2">
        <v>1337.59</v>
      </c>
      <c r="E74" s="2">
        <f t="shared" si="7"/>
        <v>2.9434058984486276E-3</v>
      </c>
      <c r="F74" s="2">
        <f t="shared" si="8"/>
        <v>7.5065782383343578E-4</v>
      </c>
      <c r="G74" s="2">
        <f t="shared" si="9"/>
        <v>29.765354107013358</v>
      </c>
      <c r="H74" s="2">
        <f t="shared" si="10"/>
        <v>5350.36</v>
      </c>
      <c r="I74" s="2" t="str">
        <f t="shared" si="11"/>
        <v>Small Cap</v>
      </c>
      <c r="J74" s="2">
        <f t="shared" si="12"/>
        <v>73</v>
      </c>
      <c r="K74" s="2">
        <f t="shared" si="13"/>
        <v>208</v>
      </c>
    </row>
    <row r="75" spans="1:11" x14ac:dyDescent="0.3">
      <c r="A75" s="2">
        <v>74</v>
      </c>
      <c r="B75" s="2" t="s">
        <v>77</v>
      </c>
      <c r="C75" s="2">
        <v>39047.57</v>
      </c>
      <c r="D75" s="2">
        <v>7113.16</v>
      </c>
      <c r="E75" s="2">
        <f t="shared" si="7"/>
        <v>2.8867561596190089E-3</v>
      </c>
      <c r="F75" s="2">
        <f t="shared" si="8"/>
        <v>3.9919177073535553E-3</v>
      </c>
      <c r="G75" s="2">
        <f t="shared" si="9"/>
        <v>5.4894828739969297</v>
      </c>
      <c r="H75" s="2">
        <f t="shared" si="10"/>
        <v>28452.639999999999</v>
      </c>
      <c r="I75" s="2" t="str">
        <f t="shared" si="11"/>
        <v>Small Cap</v>
      </c>
      <c r="J75" s="2">
        <f t="shared" si="12"/>
        <v>74</v>
      </c>
      <c r="K75" s="2">
        <f t="shared" si="13"/>
        <v>53</v>
      </c>
    </row>
    <row r="76" spans="1:11" x14ac:dyDescent="0.3">
      <c r="A76" s="2">
        <v>75</v>
      </c>
      <c r="B76" s="2" t="s">
        <v>556</v>
      </c>
      <c r="C76" s="2">
        <v>37776.230000000003</v>
      </c>
      <c r="D76" s="2">
        <v>2512.8200000000002</v>
      </c>
      <c r="E76" s="2">
        <f t="shared" si="7"/>
        <v>2.7927669926626525E-3</v>
      </c>
      <c r="F76" s="2">
        <f t="shared" si="8"/>
        <v>1.410198934565251E-3</v>
      </c>
      <c r="G76" s="2">
        <f t="shared" si="9"/>
        <v>15.033400721102188</v>
      </c>
      <c r="H76" s="2">
        <f t="shared" si="10"/>
        <v>10051.280000000001</v>
      </c>
      <c r="I76" s="2" t="str">
        <f t="shared" si="11"/>
        <v>Small Cap</v>
      </c>
      <c r="J76" s="2">
        <f t="shared" si="12"/>
        <v>75</v>
      </c>
      <c r="K76" s="2">
        <f t="shared" si="13"/>
        <v>125</v>
      </c>
    </row>
    <row r="77" spans="1:11" x14ac:dyDescent="0.3">
      <c r="A77" s="2">
        <v>76</v>
      </c>
      <c r="B77" s="2" t="s">
        <v>557</v>
      </c>
      <c r="C77" s="2">
        <v>37219.22</v>
      </c>
      <c r="D77" s="2">
        <v>2110.9899999999998</v>
      </c>
      <c r="E77" s="2">
        <f t="shared" si="7"/>
        <v>2.7515876811595448E-3</v>
      </c>
      <c r="F77" s="2">
        <f t="shared" si="8"/>
        <v>1.1846912428577847E-3</v>
      </c>
      <c r="G77" s="2">
        <f t="shared" si="9"/>
        <v>17.631168314392774</v>
      </c>
      <c r="H77" s="2">
        <f t="shared" si="10"/>
        <v>8443.9599999999991</v>
      </c>
      <c r="I77" s="2" t="str">
        <f t="shared" si="11"/>
        <v>Small Cap</v>
      </c>
      <c r="J77" s="2">
        <f t="shared" si="12"/>
        <v>76</v>
      </c>
      <c r="K77" s="2">
        <f t="shared" si="13"/>
        <v>146</v>
      </c>
    </row>
    <row r="78" spans="1:11" x14ac:dyDescent="0.3">
      <c r="A78" s="2">
        <v>77</v>
      </c>
      <c r="B78" s="2" t="s">
        <v>80</v>
      </c>
      <c r="C78" s="2">
        <v>36878.85</v>
      </c>
      <c r="D78" s="2">
        <v>3975.62</v>
      </c>
      <c r="E78" s="2">
        <f t="shared" si="7"/>
        <v>2.7264243945824408E-3</v>
      </c>
      <c r="F78" s="2">
        <f t="shared" si="8"/>
        <v>2.2311248271807385E-3</v>
      </c>
      <c r="G78" s="2">
        <f t="shared" si="9"/>
        <v>9.2762512513771433</v>
      </c>
      <c r="H78" s="2">
        <f t="shared" si="10"/>
        <v>15902.48</v>
      </c>
      <c r="I78" s="2" t="str">
        <f t="shared" si="11"/>
        <v>Small Cap</v>
      </c>
      <c r="J78" s="2">
        <f t="shared" si="12"/>
        <v>77</v>
      </c>
      <c r="K78" s="2">
        <f t="shared" si="13"/>
        <v>90</v>
      </c>
    </row>
    <row r="79" spans="1:11" x14ac:dyDescent="0.3">
      <c r="A79" s="2">
        <v>78</v>
      </c>
      <c r="B79" s="2" t="s">
        <v>81</v>
      </c>
      <c r="C79" s="2">
        <v>36615</v>
      </c>
      <c r="D79" s="2">
        <v>7757.06</v>
      </c>
      <c r="E79" s="2">
        <f t="shared" si="7"/>
        <v>2.7069181714623985E-3</v>
      </c>
      <c r="F79" s="2">
        <f t="shared" si="8"/>
        <v>4.3532755021683713E-3</v>
      </c>
      <c r="G79" s="2">
        <f t="shared" si="9"/>
        <v>4.7202161643715526</v>
      </c>
      <c r="H79" s="2">
        <f t="shared" si="10"/>
        <v>31028.240000000002</v>
      </c>
      <c r="I79" s="2" t="str">
        <f t="shared" si="11"/>
        <v>Small Cap</v>
      </c>
      <c r="J79" s="2">
        <f t="shared" si="12"/>
        <v>78</v>
      </c>
      <c r="K79" s="2">
        <f t="shared" si="13"/>
        <v>49</v>
      </c>
    </row>
    <row r="80" spans="1:11" x14ac:dyDescent="0.3">
      <c r="A80" s="2">
        <v>79</v>
      </c>
      <c r="B80" s="2" t="s">
        <v>558</v>
      </c>
      <c r="C80" s="2">
        <v>36215.919999999998</v>
      </c>
      <c r="D80" s="2">
        <v>3325.02</v>
      </c>
      <c r="E80" s="2">
        <f t="shared" si="7"/>
        <v>2.6774145007299878E-3</v>
      </c>
      <c r="F80" s="2">
        <f t="shared" si="8"/>
        <v>1.8660069807658929E-3</v>
      </c>
      <c r="G80" s="2">
        <f t="shared" si="9"/>
        <v>10.891940499606017</v>
      </c>
      <c r="H80" s="2">
        <f t="shared" si="10"/>
        <v>13300.08</v>
      </c>
      <c r="I80" s="2" t="str">
        <f t="shared" si="11"/>
        <v>Small Cap</v>
      </c>
      <c r="J80" s="2">
        <f t="shared" si="12"/>
        <v>79</v>
      </c>
      <c r="K80" s="2">
        <f t="shared" si="13"/>
        <v>100</v>
      </c>
    </row>
    <row r="81" spans="1:11" x14ac:dyDescent="0.3">
      <c r="A81" s="2">
        <v>80</v>
      </c>
      <c r="B81" s="2" t="s">
        <v>559</v>
      </c>
      <c r="C81" s="2">
        <v>35893.550000000003</v>
      </c>
      <c r="D81" s="2">
        <v>3834.1</v>
      </c>
      <c r="E81" s="2">
        <f t="shared" si="7"/>
        <v>2.6535819400053035E-3</v>
      </c>
      <c r="F81" s="2">
        <f t="shared" si="8"/>
        <v>2.1517035581604051E-3</v>
      </c>
      <c r="G81" s="2">
        <f t="shared" si="9"/>
        <v>9.361662450118672</v>
      </c>
      <c r="H81" s="2">
        <f t="shared" si="10"/>
        <v>15336.4</v>
      </c>
      <c r="I81" s="2" t="str">
        <f t="shared" si="11"/>
        <v>Small Cap</v>
      </c>
      <c r="J81" s="2">
        <f t="shared" si="12"/>
        <v>80</v>
      </c>
      <c r="K81" s="2">
        <f t="shared" si="13"/>
        <v>92</v>
      </c>
    </row>
    <row r="82" spans="1:11" x14ac:dyDescent="0.3">
      <c r="A82" s="2">
        <v>81</v>
      </c>
      <c r="B82" s="2" t="s">
        <v>84</v>
      </c>
      <c r="C82" s="2">
        <v>35824.26</v>
      </c>
      <c r="D82" s="2">
        <v>683.28</v>
      </c>
      <c r="E82" s="2">
        <f t="shared" si="7"/>
        <v>2.6484593847656305E-3</v>
      </c>
      <c r="F82" s="2">
        <f t="shared" si="8"/>
        <v>3.8345791899528999E-4</v>
      </c>
      <c r="G82" s="2">
        <f t="shared" si="9"/>
        <v>52.429838426413774</v>
      </c>
      <c r="H82" s="2">
        <f t="shared" si="10"/>
        <v>2733.12</v>
      </c>
      <c r="I82" s="2" t="str">
        <f t="shared" si="11"/>
        <v>Small Cap</v>
      </c>
      <c r="J82" s="2">
        <f t="shared" si="12"/>
        <v>81</v>
      </c>
      <c r="K82" s="2">
        <f t="shared" si="13"/>
        <v>332</v>
      </c>
    </row>
    <row r="83" spans="1:11" x14ac:dyDescent="0.3">
      <c r="A83" s="2">
        <v>82</v>
      </c>
      <c r="B83" s="2" t="s">
        <v>560</v>
      </c>
      <c r="C83" s="2">
        <v>35729.040000000001</v>
      </c>
      <c r="D83" s="2">
        <v>15323.65</v>
      </c>
      <c r="E83" s="2">
        <f t="shared" si="7"/>
        <v>2.6414198450063335E-3</v>
      </c>
      <c r="F83" s="2">
        <f t="shared" si="8"/>
        <v>8.5996589105669357E-3</v>
      </c>
      <c r="G83" s="2">
        <f t="shared" si="9"/>
        <v>2.3316272559083511</v>
      </c>
      <c r="H83" s="2">
        <f t="shared" si="10"/>
        <v>61294.6</v>
      </c>
      <c r="I83" s="2" t="str">
        <f t="shared" si="11"/>
        <v>Small Cap</v>
      </c>
      <c r="J83" s="2">
        <f t="shared" si="12"/>
        <v>82</v>
      </c>
      <c r="K83" s="2">
        <f t="shared" si="13"/>
        <v>21</v>
      </c>
    </row>
    <row r="84" spans="1:11" x14ac:dyDescent="0.3">
      <c r="A84" s="2">
        <v>83</v>
      </c>
      <c r="B84" s="2" t="s">
        <v>86</v>
      </c>
      <c r="C84" s="2">
        <v>35349.58</v>
      </c>
      <c r="D84" s="2">
        <v>4194</v>
      </c>
      <c r="E84" s="2">
        <f t="shared" si="7"/>
        <v>2.6133666654530596E-3</v>
      </c>
      <c r="F84" s="2">
        <f t="shared" si="8"/>
        <v>2.3536800612724601E-3</v>
      </c>
      <c r="G84" s="2">
        <f t="shared" si="9"/>
        <v>8.4286075345731994</v>
      </c>
      <c r="H84" s="2">
        <f t="shared" si="10"/>
        <v>16776</v>
      </c>
      <c r="I84" s="2" t="str">
        <f t="shared" si="11"/>
        <v>Small Cap</v>
      </c>
      <c r="J84" s="2">
        <f t="shared" si="12"/>
        <v>83</v>
      </c>
      <c r="K84" s="2">
        <f t="shared" si="13"/>
        <v>87</v>
      </c>
    </row>
    <row r="85" spans="1:11" x14ac:dyDescent="0.3">
      <c r="A85" s="2">
        <v>84</v>
      </c>
      <c r="B85" s="2" t="s">
        <v>561</v>
      </c>
      <c r="C85" s="2">
        <v>34620.19</v>
      </c>
      <c r="D85" s="2">
        <v>1059.1199999999999</v>
      </c>
      <c r="E85" s="2">
        <f t="shared" si="7"/>
        <v>2.5594434360366194E-3</v>
      </c>
      <c r="F85" s="2">
        <f t="shared" si="8"/>
        <v>5.9437997770502796E-4</v>
      </c>
      <c r="G85" s="2">
        <f t="shared" si="9"/>
        <v>32.687693556915178</v>
      </c>
      <c r="H85" s="2">
        <f t="shared" si="10"/>
        <v>4236.4799999999996</v>
      </c>
      <c r="I85" s="2" t="str">
        <f t="shared" si="11"/>
        <v>Small Cap</v>
      </c>
      <c r="J85" s="2">
        <f t="shared" si="12"/>
        <v>84</v>
      </c>
      <c r="K85" s="2">
        <f t="shared" si="13"/>
        <v>264</v>
      </c>
    </row>
    <row r="86" spans="1:11" x14ac:dyDescent="0.3">
      <c r="A86" s="2">
        <v>85</v>
      </c>
      <c r="B86" s="2" t="s">
        <v>88</v>
      </c>
      <c r="C86" s="2">
        <v>34397.69</v>
      </c>
      <c r="D86" s="2">
        <v>1390.55</v>
      </c>
      <c r="E86" s="2">
        <f t="shared" si="7"/>
        <v>2.5429941859164396E-3</v>
      </c>
      <c r="F86" s="2">
        <f t="shared" si="8"/>
        <v>7.8037906752561259E-4</v>
      </c>
      <c r="G86" s="2">
        <f t="shared" si="9"/>
        <v>24.736751645032545</v>
      </c>
      <c r="H86" s="2">
        <f t="shared" si="10"/>
        <v>5562.2</v>
      </c>
      <c r="I86" s="2" t="str">
        <f t="shared" si="11"/>
        <v>Small Cap</v>
      </c>
      <c r="J86" s="2">
        <f t="shared" si="12"/>
        <v>85</v>
      </c>
      <c r="K86" s="2">
        <f t="shared" si="13"/>
        <v>200</v>
      </c>
    </row>
    <row r="87" spans="1:11" x14ac:dyDescent="0.3">
      <c r="A87" s="2">
        <v>86</v>
      </c>
      <c r="B87" s="2" t="s">
        <v>89</v>
      </c>
      <c r="C87" s="2">
        <v>34347</v>
      </c>
      <c r="D87" s="2">
        <v>1057.9000000000001</v>
      </c>
      <c r="E87" s="2">
        <f t="shared" si="7"/>
        <v>2.5392467140575993E-3</v>
      </c>
      <c r="F87" s="2">
        <f t="shared" si="8"/>
        <v>5.936953115927839E-4</v>
      </c>
      <c r="G87" s="2">
        <f t="shared" si="9"/>
        <v>32.467151904716886</v>
      </c>
      <c r="H87" s="2">
        <f t="shared" si="10"/>
        <v>4231.6000000000004</v>
      </c>
      <c r="I87" s="2" t="str">
        <f t="shared" si="11"/>
        <v>Small Cap</v>
      </c>
      <c r="J87" s="2">
        <f t="shared" si="12"/>
        <v>86</v>
      </c>
      <c r="K87" s="2">
        <f t="shared" si="13"/>
        <v>265</v>
      </c>
    </row>
    <row r="88" spans="1:11" x14ac:dyDescent="0.3">
      <c r="A88" s="2">
        <v>87</v>
      </c>
      <c r="B88" s="2" t="s">
        <v>562</v>
      </c>
      <c r="C88" s="2">
        <v>34162.379999999997</v>
      </c>
      <c r="D88" s="2">
        <v>6626.35</v>
      </c>
      <c r="E88" s="2">
        <f t="shared" si="7"/>
        <v>2.5255979025646212E-3</v>
      </c>
      <c r="F88" s="2">
        <f t="shared" si="8"/>
        <v>3.7187190925161576E-3</v>
      </c>
      <c r="G88" s="2">
        <f t="shared" si="9"/>
        <v>5.1555350985082278</v>
      </c>
      <c r="H88" s="2">
        <f t="shared" si="10"/>
        <v>26505.4</v>
      </c>
      <c r="I88" s="2" t="str">
        <f t="shared" si="11"/>
        <v>Small Cap</v>
      </c>
      <c r="J88" s="2">
        <f t="shared" si="12"/>
        <v>87</v>
      </c>
      <c r="K88" s="2">
        <f t="shared" si="13"/>
        <v>57</v>
      </c>
    </row>
    <row r="89" spans="1:11" x14ac:dyDescent="0.3">
      <c r="A89" s="2">
        <v>88</v>
      </c>
      <c r="B89" s="2" t="s">
        <v>91</v>
      </c>
      <c r="C89" s="2">
        <v>33676.519999999997</v>
      </c>
      <c r="D89" s="2">
        <v>4336.1099999999997</v>
      </c>
      <c r="E89" s="2">
        <f t="shared" si="7"/>
        <v>2.4896786546392703E-3</v>
      </c>
      <c r="F89" s="2">
        <f t="shared" si="8"/>
        <v>2.4334324393142882E-3</v>
      </c>
      <c r="G89" s="2">
        <f t="shared" si="9"/>
        <v>7.7665280631718288</v>
      </c>
      <c r="H89" s="2">
        <f t="shared" si="10"/>
        <v>17344.439999999999</v>
      </c>
      <c r="I89" s="2" t="str">
        <f t="shared" si="11"/>
        <v>Small Cap</v>
      </c>
      <c r="J89" s="2">
        <f t="shared" si="12"/>
        <v>88</v>
      </c>
      <c r="K89" s="2">
        <f t="shared" si="13"/>
        <v>79</v>
      </c>
    </row>
    <row r="90" spans="1:11" x14ac:dyDescent="0.3">
      <c r="A90" s="2">
        <v>89</v>
      </c>
      <c r="B90" s="2" t="s">
        <v>92</v>
      </c>
      <c r="C90" s="2">
        <v>33364.230000000003</v>
      </c>
      <c r="D90" s="2">
        <v>11303.24</v>
      </c>
      <c r="E90" s="2">
        <f t="shared" si="7"/>
        <v>2.4665913003919407E-3</v>
      </c>
      <c r="F90" s="2">
        <f t="shared" si="8"/>
        <v>6.3433978578391319E-3</v>
      </c>
      <c r="G90" s="2">
        <f t="shared" si="9"/>
        <v>2.951740385942438</v>
      </c>
      <c r="H90" s="2">
        <f t="shared" si="10"/>
        <v>45212.959999999999</v>
      </c>
      <c r="I90" s="2" t="str">
        <f t="shared" si="11"/>
        <v>Small Cap</v>
      </c>
      <c r="J90" s="2">
        <f t="shared" si="12"/>
        <v>89</v>
      </c>
      <c r="K90" s="2">
        <f t="shared" si="13"/>
        <v>34</v>
      </c>
    </row>
    <row r="91" spans="1:11" x14ac:dyDescent="0.3">
      <c r="A91" s="2">
        <v>90</v>
      </c>
      <c r="B91" s="2" t="s">
        <v>563</v>
      </c>
      <c r="C91" s="2">
        <v>33047.33</v>
      </c>
      <c r="D91" s="2">
        <v>6509.6</v>
      </c>
      <c r="E91" s="2">
        <f t="shared" si="7"/>
        <v>2.4431631324679632E-3</v>
      </c>
      <c r="F91" s="2">
        <f t="shared" si="8"/>
        <v>3.653198790381308E-3</v>
      </c>
      <c r="G91" s="2">
        <f t="shared" si="9"/>
        <v>5.0767067100897139</v>
      </c>
      <c r="H91" s="2">
        <f t="shared" si="10"/>
        <v>26038.400000000001</v>
      </c>
      <c r="I91" s="2" t="str">
        <f t="shared" si="11"/>
        <v>Small Cap</v>
      </c>
      <c r="J91" s="2">
        <f t="shared" si="12"/>
        <v>90</v>
      </c>
      <c r="K91" s="2">
        <f t="shared" si="13"/>
        <v>58</v>
      </c>
    </row>
    <row r="92" spans="1:11" x14ac:dyDescent="0.3">
      <c r="A92" s="2">
        <v>91</v>
      </c>
      <c r="B92" s="2" t="s">
        <v>564</v>
      </c>
      <c r="C92" s="2">
        <v>31983.33</v>
      </c>
      <c r="D92" s="2">
        <v>2779.4</v>
      </c>
      <c r="E92" s="2">
        <f t="shared" si="7"/>
        <v>2.3645024487471931E-3</v>
      </c>
      <c r="F92" s="2">
        <f t="shared" si="8"/>
        <v>1.559804092107934E-3</v>
      </c>
      <c r="G92" s="2">
        <f t="shared" si="9"/>
        <v>11.507278549327193</v>
      </c>
      <c r="H92" s="2">
        <f t="shared" si="10"/>
        <v>11117.6</v>
      </c>
      <c r="I92" s="2" t="str">
        <f t="shared" si="11"/>
        <v>Small Cap</v>
      </c>
      <c r="J92" s="2">
        <f t="shared" si="12"/>
        <v>91</v>
      </c>
      <c r="K92" s="2">
        <f t="shared" si="13"/>
        <v>114</v>
      </c>
    </row>
    <row r="93" spans="1:11" x14ac:dyDescent="0.3">
      <c r="A93" s="2">
        <v>92</v>
      </c>
      <c r="B93" s="2" t="s">
        <v>95</v>
      </c>
      <c r="C93" s="2">
        <v>31798.18</v>
      </c>
      <c r="D93" s="2">
        <v>1965.77</v>
      </c>
      <c r="E93" s="2">
        <f t="shared" si="7"/>
        <v>2.3508144547707828E-3</v>
      </c>
      <c r="F93" s="2">
        <f t="shared" si="8"/>
        <v>1.1031935274314647E-3</v>
      </c>
      <c r="G93" s="2">
        <f t="shared" si="9"/>
        <v>16.175941234223739</v>
      </c>
      <c r="H93" s="2">
        <f t="shared" si="10"/>
        <v>7863.08</v>
      </c>
      <c r="I93" s="2" t="str">
        <f t="shared" si="11"/>
        <v>Small Cap</v>
      </c>
      <c r="J93" s="2">
        <f t="shared" si="12"/>
        <v>92</v>
      </c>
      <c r="K93" s="2">
        <f t="shared" si="13"/>
        <v>157</v>
      </c>
    </row>
    <row r="94" spans="1:11" x14ac:dyDescent="0.3">
      <c r="A94" s="2">
        <v>93</v>
      </c>
      <c r="B94" s="2" t="s">
        <v>565</v>
      </c>
      <c r="C94" s="2">
        <v>31450.560000000001</v>
      </c>
      <c r="D94" s="2">
        <v>1639.55</v>
      </c>
      <c r="E94" s="2">
        <f t="shared" si="7"/>
        <v>2.3251151813920103E-3</v>
      </c>
      <c r="F94" s="2">
        <f t="shared" si="8"/>
        <v>9.2011829863120206E-4</v>
      </c>
      <c r="G94" s="2">
        <f t="shared" si="9"/>
        <v>19.182434204507334</v>
      </c>
      <c r="H94" s="2">
        <f t="shared" si="10"/>
        <v>6558.2</v>
      </c>
      <c r="I94" s="2" t="str">
        <f t="shared" si="11"/>
        <v>Small Cap</v>
      </c>
      <c r="J94" s="2">
        <f t="shared" si="12"/>
        <v>93</v>
      </c>
      <c r="K94" s="2">
        <f t="shared" si="13"/>
        <v>174</v>
      </c>
    </row>
    <row r="95" spans="1:11" x14ac:dyDescent="0.3">
      <c r="A95" s="2">
        <v>94</v>
      </c>
      <c r="B95" s="2" t="s">
        <v>566</v>
      </c>
      <c r="C95" s="2">
        <v>30919.51</v>
      </c>
      <c r="D95" s="2">
        <v>3684.95</v>
      </c>
      <c r="E95" s="2">
        <f t="shared" si="7"/>
        <v>2.2858550722849474E-3</v>
      </c>
      <c r="F95" s="2">
        <f t="shared" si="8"/>
        <v>2.0680003199298881E-3</v>
      </c>
      <c r="G95" s="2">
        <f t="shared" si="9"/>
        <v>8.390754284318648</v>
      </c>
      <c r="H95" s="2">
        <f t="shared" si="10"/>
        <v>14739.8</v>
      </c>
      <c r="I95" s="2" t="str">
        <f t="shared" si="11"/>
        <v>Small Cap</v>
      </c>
      <c r="J95" s="2">
        <f t="shared" si="12"/>
        <v>94</v>
      </c>
      <c r="K95" s="2">
        <f t="shared" si="13"/>
        <v>95</v>
      </c>
    </row>
    <row r="96" spans="1:11" x14ac:dyDescent="0.3">
      <c r="A96" s="2">
        <v>95</v>
      </c>
      <c r="B96" s="2" t="s">
        <v>98</v>
      </c>
      <c r="C96" s="2">
        <v>30803.68</v>
      </c>
      <c r="D96" s="2">
        <v>3494.24</v>
      </c>
      <c r="E96" s="2">
        <f t="shared" si="7"/>
        <v>2.2772918514246307E-3</v>
      </c>
      <c r="F96" s="2">
        <f t="shared" si="8"/>
        <v>1.9609735377445589E-3</v>
      </c>
      <c r="G96" s="2">
        <f t="shared" si="9"/>
        <v>8.8155593204817073</v>
      </c>
      <c r="H96" s="2">
        <f t="shared" si="10"/>
        <v>13976.96</v>
      </c>
      <c r="I96" s="2" t="str">
        <f t="shared" si="11"/>
        <v>Small Cap</v>
      </c>
      <c r="J96" s="2">
        <f t="shared" si="12"/>
        <v>95</v>
      </c>
      <c r="K96" s="2">
        <f t="shared" si="13"/>
        <v>98</v>
      </c>
    </row>
    <row r="97" spans="1:11" x14ac:dyDescent="0.3">
      <c r="A97" s="2">
        <v>96</v>
      </c>
      <c r="B97" s="2" t="s">
        <v>99</v>
      </c>
      <c r="C97" s="2">
        <v>30305.94</v>
      </c>
      <c r="D97" s="2">
        <v>317.85000000000002</v>
      </c>
      <c r="E97" s="2">
        <f t="shared" si="7"/>
        <v>2.2404943244366832E-3</v>
      </c>
      <c r="F97" s="2">
        <f t="shared" si="8"/>
        <v>1.7837797030888209E-4</v>
      </c>
      <c r="G97" s="2">
        <f t="shared" si="9"/>
        <v>95.346672958942889</v>
      </c>
      <c r="H97" s="2">
        <f t="shared" si="10"/>
        <v>1271.4000000000001</v>
      </c>
      <c r="I97" s="2" t="str">
        <f t="shared" si="11"/>
        <v>Small Cap</v>
      </c>
      <c r="J97" s="2">
        <f t="shared" si="12"/>
        <v>96</v>
      </c>
      <c r="K97" s="2">
        <f t="shared" si="13"/>
        <v>436</v>
      </c>
    </row>
    <row r="98" spans="1:11" x14ac:dyDescent="0.3">
      <c r="A98" s="2">
        <v>97</v>
      </c>
      <c r="B98" s="2" t="s">
        <v>567</v>
      </c>
      <c r="C98" s="2">
        <v>30202.12</v>
      </c>
      <c r="D98" s="2">
        <v>704.16</v>
      </c>
      <c r="E98" s="2">
        <f t="shared" si="7"/>
        <v>2.2328189934367865E-3</v>
      </c>
      <c r="F98" s="2">
        <f t="shared" si="8"/>
        <v>3.95175811145831E-4</v>
      </c>
      <c r="G98" s="2">
        <f t="shared" si="9"/>
        <v>42.89099068393547</v>
      </c>
      <c r="H98" s="2">
        <f t="shared" si="10"/>
        <v>2816.64</v>
      </c>
      <c r="I98" s="2" t="str">
        <f t="shared" si="11"/>
        <v>Small Cap</v>
      </c>
      <c r="J98" s="2">
        <f t="shared" si="12"/>
        <v>97</v>
      </c>
      <c r="K98" s="2">
        <f t="shared" si="13"/>
        <v>326</v>
      </c>
    </row>
    <row r="99" spans="1:11" x14ac:dyDescent="0.3">
      <c r="A99" s="2">
        <v>98</v>
      </c>
      <c r="B99" s="2" t="s">
        <v>101</v>
      </c>
      <c r="C99" s="2">
        <v>30030.01</v>
      </c>
      <c r="D99" s="2">
        <v>3798.82</v>
      </c>
      <c r="E99" s="2">
        <f t="shared" si="7"/>
        <v>2.2200950364112395E-3</v>
      </c>
      <c r="F99" s="2">
        <f t="shared" si="8"/>
        <v>2.1319043610784566E-3</v>
      </c>
      <c r="G99" s="2">
        <f t="shared" si="9"/>
        <v>7.9050889486735345</v>
      </c>
      <c r="H99" s="2">
        <f t="shared" si="10"/>
        <v>15195.28</v>
      </c>
      <c r="I99" s="2" t="str">
        <f t="shared" si="11"/>
        <v>Small Cap</v>
      </c>
      <c r="J99" s="2">
        <f t="shared" si="12"/>
        <v>98</v>
      </c>
      <c r="K99" s="2">
        <f t="shared" si="13"/>
        <v>93</v>
      </c>
    </row>
    <row r="100" spans="1:11" x14ac:dyDescent="0.3">
      <c r="A100" s="2">
        <v>99</v>
      </c>
      <c r="B100" s="2" t="s">
        <v>568</v>
      </c>
      <c r="C100" s="2">
        <v>29327.64</v>
      </c>
      <c r="D100" s="2">
        <v>3087.67</v>
      </c>
      <c r="E100" s="2">
        <f t="shared" si="7"/>
        <v>2.1681693743577086E-3</v>
      </c>
      <c r="F100" s="2">
        <f t="shared" si="8"/>
        <v>1.7328057498305046E-3</v>
      </c>
      <c r="G100" s="2">
        <f t="shared" si="9"/>
        <v>9.4983077854822557</v>
      </c>
      <c r="H100" s="2">
        <f t="shared" si="10"/>
        <v>12350.68</v>
      </c>
      <c r="I100" s="2" t="str">
        <f t="shared" si="11"/>
        <v>Small Cap</v>
      </c>
      <c r="J100" s="2">
        <f t="shared" si="12"/>
        <v>99</v>
      </c>
      <c r="K100" s="2">
        <f t="shared" si="13"/>
        <v>104</v>
      </c>
    </row>
    <row r="101" spans="1:11" x14ac:dyDescent="0.3">
      <c r="A101" s="2">
        <v>100</v>
      </c>
      <c r="B101" s="2" t="s">
        <v>569</v>
      </c>
      <c r="C101" s="2">
        <v>29130.035</v>
      </c>
      <c r="D101" s="2">
        <v>1137.17</v>
      </c>
      <c r="E101" s="2">
        <f t="shared" si="7"/>
        <v>2.1535605920206384E-3</v>
      </c>
      <c r="F101" s="2">
        <f t="shared" si="8"/>
        <v>6.3818177283671989E-4</v>
      </c>
      <c r="G101" s="2">
        <f t="shared" si="9"/>
        <v>25.616253506511779</v>
      </c>
      <c r="H101" s="2">
        <f t="shared" si="10"/>
        <v>4548.68</v>
      </c>
      <c r="I101" s="2" t="str">
        <f t="shared" si="11"/>
        <v>Small Cap</v>
      </c>
      <c r="J101" s="2">
        <f t="shared" si="12"/>
        <v>100</v>
      </c>
      <c r="K101" s="2">
        <f t="shared" si="13"/>
        <v>230</v>
      </c>
    </row>
    <row r="102" spans="1:11" x14ac:dyDescent="0.3">
      <c r="A102" s="2">
        <v>101</v>
      </c>
      <c r="B102" s="2" t="s">
        <v>570</v>
      </c>
      <c r="C102" s="2">
        <v>28932.43</v>
      </c>
      <c r="D102" s="2">
        <v>2630.17</v>
      </c>
      <c r="E102" s="2">
        <f t="shared" si="7"/>
        <v>2.1389518096835681E-3</v>
      </c>
      <c r="F102" s="2">
        <f t="shared" si="8"/>
        <v>1.4760559577389094E-3</v>
      </c>
      <c r="G102" s="2">
        <f t="shared" si="9"/>
        <v>11.000212913994153</v>
      </c>
      <c r="H102" s="2">
        <f t="shared" si="10"/>
        <v>10520.68</v>
      </c>
      <c r="I102" s="2" t="str">
        <f t="shared" si="11"/>
        <v>Small Cap</v>
      </c>
      <c r="J102" s="2">
        <f t="shared" si="12"/>
        <v>101</v>
      </c>
      <c r="K102" s="2">
        <f t="shared" si="13"/>
        <v>121</v>
      </c>
    </row>
    <row r="103" spans="1:11" x14ac:dyDescent="0.3">
      <c r="A103" s="2">
        <v>102</v>
      </c>
      <c r="B103" s="2" t="s">
        <v>571</v>
      </c>
      <c r="C103" s="2">
        <v>28270.22</v>
      </c>
      <c r="D103" s="2">
        <v>12175.48</v>
      </c>
      <c r="E103" s="2">
        <f t="shared" si="7"/>
        <v>2.0899951448652117E-3</v>
      </c>
      <c r="F103" s="2">
        <f t="shared" si="8"/>
        <v>6.8329004559898928E-3</v>
      </c>
      <c r="G103" s="2">
        <f t="shared" si="9"/>
        <v>2.3218977814427029</v>
      </c>
      <c r="H103" s="2">
        <f t="shared" si="10"/>
        <v>48701.919999999998</v>
      </c>
      <c r="I103" s="2" t="str">
        <f t="shared" si="11"/>
        <v>Small Cap</v>
      </c>
      <c r="J103" s="2">
        <f t="shared" si="12"/>
        <v>102</v>
      </c>
      <c r="K103" s="2">
        <f t="shared" si="13"/>
        <v>30</v>
      </c>
    </row>
    <row r="104" spans="1:11" x14ac:dyDescent="0.3">
      <c r="A104" s="2">
        <v>103</v>
      </c>
      <c r="B104" s="2" t="s">
        <v>572</v>
      </c>
      <c r="C104" s="2">
        <v>28059.24</v>
      </c>
      <c r="D104" s="2">
        <v>1497.93</v>
      </c>
      <c r="E104" s="2">
        <f t="shared" si="7"/>
        <v>2.0743975592905804E-3</v>
      </c>
      <c r="F104" s="2">
        <f t="shared" si="8"/>
        <v>8.4064090943773392E-4</v>
      </c>
      <c r="G104" s="2">
        <f t="shared" si="9"/>
        <v>18.732010174040177</v>
      </c>
      <c r="H104" s="2">
        <f t="shared" si="10"/>
        <v>5991.72</v>
      </c>
      <c r="I104" s="2" t="str">
        <f t="shared" si="11"/>
        <v>Small Cap</v>
      </c>
      <c r="J104" s="2">
        <f t="shared" si="12"/>
        <v>103</v>
      </c>
      <c r="K104" s="2">
        <f t="shared" si="13"/>
        <v>187</v>
      </c>
    </row>
    <row r="105" spans="1:11" x14ac:dyDescent="0.3">
      <c r="A105" s="2">
        <v>104</v>
      </c>
      <c r="B105" s="2" t="s">
        <v>573</v>
      </c>
      <c r="C105" s="2">
        <v>27905.66</v>
      </c>
      <c r="D105" s="2">
        <v>6194.77</v>
      </c>
      <c r="E105" s="2">
        <f t="shared" si="7"/>
        <v>2.063043510600885E-3</v>
      </c>
      <c r="F105" s="2">
        <f t="shared" si="8"/>
        <v>3.4765156493010963E-3</v>
      </c>
      <c r="G105" s="2">
        <f t="shared" si="9"/>
        <v>4.50471284648179</v>
      </c>
      <c r="H105" s="2">
        <f t="shared" si="10"/>
        <v>24779.08</v>
      </c>
      <c r="I105" s="2" t="str">
        <f t="shared" si="11"/>
        <v>Small Cap</v>
      </c>
      <c r="J105" s="2">
        <f t="shared" si="12"/>
        <v>104</v>
      </c>
      <c r="K105" s="2">
        <f t="shared" si="13"/>
        <v>61</v>
      </c>
    </row>
    <row r="106" spans="1:11" x14ac:dyDescent="0.3">
      <c r="A106" s="2">
        <v>105</v>
      </c>
      <c r="B106" s="2" t="s">
        <v>108</v>
      </c>
      <c r="C106" s="2">
        <v>27797.69</v>
      </c>
      <c r="D106" s="2">
        <v>1197.0999999999999</v>
      </c>
      <c r="E106" s="2">
        <f t="shared" si="7"/>
        <v>2.0550613733627912E-3</v>
      </c>
      <c r="F106" s="2">
        <f t="shared" si="8"/>
        <v>6.7181459259639043E-4</v>
      </c>
      <c r="G106" s="2">
        <f t="shared" si="9"/>
        <v>23.220858741959738</v>
      </c>
      <c r="H106" s="2">
        <f t="shared" si="10"/>
        <v>4788.3999999999996</v>
      </c>
      <c r="I106" s="2" t="str">
        <f t="shared" si="11"/>
        <v>Small Cap</v>
      </c>
      <c r="J106" s="2">
        <f t="shared" si="12"/>
        <v>105</v>
      </c>
      <c r="K106" s="2">
        <f t="shared" si="13"/>
        <v>221</v>
      </c>
    </row>
    <row r="107" spans="1:11" x14ac:dyDescent="0.3">
      <c r="A107" s="2">
        <v>106</v>
      </c>
      <c r="B107" s="2" t="s">
        <v>109</v>
      </c>
      <c r="C107" s="2">
        <v>27404.15</v>
      </c>
      <c r="D107" s="2">
        <v>2852.55</v>
      </c>
      <c r="E107" s="2">
        <f t="shared" si="7"/>
        <v>2.02596727047607E-3</v>
      </c>
      <c r="F107" s="2">
        <f t="shared" si="8"/>
        <v>1.6008559987560219E-3</v>
      </c>
      <c r="G107" s="2">
        <f t="shared" si="9"/>
        <v>9.6068955846523281</v>
      </c>
      <c r="H107" s="2">
        <f t="shared" si="10"/>
        <v>11410.2</v>
      </c>
      <c r="I107" s="2" t="str">
        <f t="shared" si="11"/>
        <v>Small Cap</v>
      </c>
      <c r="J107" s="2">
        <f t="shared" si="12"/>
        <v>106</v>
      </c>
      <c r="K107" s="2">
        <f t="shared" si="13"/>
        <v>110</v>
      </c>
    </row>
    <row r="108" spans="1:11" x14ac:dyDescent="0.3">
      <c r="A108" s="2">
        <v>107</v>
      </c>
      <c r="B108" s="2" t="s">
        <v>574</v>
      </c>
      <c r="C108" s="2">
        <v>27382.240000000002</v>
      </c>
      <c r="D108" s="2">
        <v>5498.45</v>
      </c>
      <c r="E108" s="2">
        <f t="shared" si="7"/>
        <v>2.0243474813968197E-3</v>
      </c>
      <c r="F108" s="2">
        <f t="shared" si="8"/>
        <v>3.0857396597290311E-3</v>
      </c>
      <c r="G108" s="2">
        <f t="shared" si="9"/>
        <v>4.9799925433531271</v>
      </c>
      <c r="H108" s="2">
        <f t="shared" si="10"/>
        <v>21993.8</v>
      </c>
      <c r="I108" s="2" t="str">
        <f t="shared" si="11"/>
        <v>Small Cap</v>
      </c>
      <c r="J108" s="2">
        <f t="shared" si="12"/>
        <v>107</v>
      </c>
      <c r="K108" s="2">
        <f t="shared" si="13"/>
        <v>69</v>
      </c>
    </row>
    <row r="109" spans="1:11" x14ac:dyDescent="0.3">
      <c r="A109" s="2">
        <v>108</v>
      </c>
      <c r="B109" s="2" t="s">
        <v>575</v>
      </c>
      <c r="C109" s="2">
        <v>27340.89</v>
      </c>
      <c r="D109" s="2">
        <v>1034.67</v>
      </c>
      <c r="E109" s="2">
        <f t="shared" si="7"/>
        <v>2.0212905083969572E-3</v>
      </c>
      <c r="F109" s="2">
        <f t="shared" si="8"/>
        <v>5.806585953735757E-4</v>
      </c>
      <c r="G109" s="2">
        <f t="shared" si="9"/>
        <v>26.424744121314038</v>
      </c>
      <c r="H109" s="2">
        <f t="shared" si="10"/>
        <v>4138.68</v>
      </c>
      <c r="I109" s="2" t="str">
        <f t="shared" si="11"/>
        <v>Small Cap</v>
      </c>
      <c r="J109" s="2">
        <f t="shared" si="12"/>
        <v>108</v>
      </c>
      <c r="K109" s="2">
        <f t="shared" si="13"/>
        <v>269</v>
      </c>
    </row>
    <row r="110" spans="1:11" x14ac:dyDescent="0.3">
      <c r="A110" s="2">
        <v>109</v>
      </c>
      <c r="B110" s="2" t="s">
        <v>576</v>
      </c>
      <c r="C110" s="2">
        <v>26928.37</v>
      </c>
      <c r="D110" s="2">
        <v>2182.4499999999998</v>
      </c>
      <c r="E110" s="2">
        <f t="shared" si="7"/>
        <v>1.9907932290280732E-3</v>
      </c>
      <c r="F110" s="2">
        <f t="shared" si="8"/>
        <v>1.224794718579895E-3</v>
      </c>
      <c r="G110" s="2">
        <f t="shared" si="9"/>
        <v>12.338596531421111</v>
      </c>
      <c r="H110" s="2">
        <f t="shared" si="10"/>
        <v>8729.7999999999993</v>
      </c>
      <c r="I110" s="2" t="str">
        <f t="shared" si="11"/>
        <v>Small Cap</v>
      </c>
      <c r="J110" s="2">
        <f t="shared" si="12"/>
        <v>109</v>
      </c>
      <c r="K110" s="2">
        <f t="shared" si="13"/>
        <v>142</v>
      </c>
    </row>
    <row r="111" spans="1:11" x14ac:dyDescent="0.3">
      <c r="A111" s="2">
        <v>110</v>
      </c>
      <c r="B111" s="2" t="s">
        <v>577</v>
      </c>
      <c r="C111" s="2">
        <v>26915.86</v>
      </c>
      <c r="D111" s="2">
        <v>1037.8800000000001</v>
      </c>
      <c r="E111" s="2">
        <f t="shared" si="7"/>
        <v>1.9898683745606422E-3</v>
      </c>
      <c r="F111" s="2">
        <f t="shared" si="8"/>
        <v>5.8246005293120199E-4</v>
      </c>
      <c r="G111" s="2">
        <f t="shared" si="9"/>
        <v>25.933499055767523</v>
      </c>
      <c r="H111" s="2">
        <f t="shared" si="10"/>
        <v>4151.5200000000004</v>
      </c>
      <c r="I111" s="2" t="str">
        <f t="shared" si="11"/>
        <v>Small Cap</v>
      </c>
      <c r="J111" s="2">
        <f t="shared" si="12"/>
        <v>110</v>
      </c>
      <c r="K111" s="2">
        <f t="shared" si="13"/>
        <v>268</v>
      </c>
    </row>
    <row r="112" spans="1:11" x14ac:dyDescent="0.3">
      <c r="A112" s="2">
        <v>111</v>
      </c>
      <c r="B112" s="2" t="s">
        <v>578</v>
      </c>
      <c r="C112" s="2">
        <v>26409.759999999998</v>
      </c>
      <c r="D112" s="2">
        <v>1145.01</v>
      </c>
      <c r="E112" s="2">
        <f t="shared" si="7"/>
        <v>1.95245279934346E-3</v>
      </c>
      <c r="F112" s="2">
        <f t="shared" si="8"/>
        <v>6.4258159441048625E-4</v>
      </c>
      <c r="G112" s="2">
        <f t="shared" si="9"/>
        <v>23.065091134575244</v>
      </c>
      <c r="H112" s="2">
        <f t="shared" si="10"/>
        <v>4580.04</v>
      </c>
      <c r="I112" s="2" t="str">
        <f t="shared" si="11"/>
        <v>Small Cap</v>
      </c>
      <c r="J112" s="2">
        <f t="shared" si="12"/>
        <v>111</v>
      </c>
      <c r="K112" s="2">
        <f t="shared" si="13"/>
        <v>228</v>
      </c>
    </row>
    <row r="113" spans="1:11" x14ac:dyDescent="0.3">
      <c r="A113" s="2">
        <v>112</v>
      </c>
      <c r="B113" s="2" t="s">
        <v>579</v>
      </c>
      <c r="C113" s="2">
        <v>25957.56</v>
      </c>
      <c r="D113" s="2">
        <v>1422.52</v>
      </c>
      <c r="E113" s="2">
        <f t="shared" si="7"/>
        <v>1.9190220087621332E-3</v>
      </c>
      <c r="F113" s="2">
        <f t="shared" si="8"/>
        <v>7.9832068687680005E-4</v>
      </c>
      <c r="G113" s="2">
        <f t="shared" si="9"/>
        <v>18.247588786097911</v>
      </c>
      <c r="H113" s="2">
        <f t="shared" si="10"/>
        <v>5690.08</v>
      </c>
      <c r="I113" s="2" t="str">
        <f t="shared" si="11"/>
        <v>Small Cap</v>
      </c>
      <c r="J113" s="2">
        <f t="shared" si="12"/>
        <v>112</v>
      </c>
      <c r="K113" s="2">
        <f t="shared" si="13"/>
        <v>193</v>
      </c>
    </row>
    <row r="114" spans="1:11" x14ac:dyDescent="0.3">
      <c r="A114" s="2">
        <v>113</v>
      </c>
      <c r="B114" s="2" t="s">
        <v>580</v>
      </c>
      <c r="C114" s="2">
        <v>25880.98</v>
      </c>
      <c r="D114" s="2">
        <v>3738.1</v>
      </c>
      <c r="E114" s="2">
        <f t="shared" si="7"/>
        <v>1.9133605095522303E-3</v>
      </c>
      <c r="F114" s="2">
        <f t="shared" si="8"/>
        <v>2.097828191951021E-3</v>
      </c>
      <c r="G114" s="2">
        <f t="shared" si="9"/>
        <v>6.9235654476873281</v>
      </c>
      <c r="H114" s="2">
        <f t="shared" si="10"/>
        <v>14952.4</v>
      </c>
      <c r="I114" s="2" t="str">
        <f t="shared" si="11"/>
        <v>Small Cap</v>
      </c>
      <c r="J114" s="2">
        <f t="shared" si="12"/>
        <v>113</v>
      </c>
      <c r="K114" s="2">
        <f t="shared" si="13"/>
        <v>94</v>
      </c>
    </row>
    <row r="115" spans="1:11" x14ac:dyDescent="0.3">
      <c r="A115" s="2">
        <v>114</v>
      </c>
      <c r="B115" s="2" t="s">
        <v>117</v>
      </c>
      <c r="C115" s="2">
        <v>25859.25</v>
      </c>
      <c r="D115" s="2">
        <v>4693.3900000000003</v>
      </c>
      <c r="E115" s="2">
        <f t="shared" si="7"/>
        <v>1.9117540277315043E-3</v>
      </c>
      <c r="F115" s="2">
        <f t="shared" si="8"/>
        <v>2.6339385938902123E-3</v>
      </c>
      <c r="G115" s="2">
        <f t="shared" si="9"/>
        <v>5.50971685711181</v>
      </c>
      <c r="H115" s="2">
        <f t="shared" si="10"/>
        <v>18773.560000000001</v>
      </c>
      <c r="I115" s="2" t="str">
        <f t="shared" si="11"/>
        <v>Small Cap</v>
      </c>
      <c r="J115" s="2">
        <f t="shared" si="12"/>
        <v>114</v>
      </c>
      <c r="K115" s="2">
        <f t="shared" si="13"/>
        <v>75</v>
      </c>
    </row>
    <row r="116" spans="1:11" x14ac:dyDescent="0.3">
      <c r="A116" s="2">
        <v>115</v>
      </c>
      <c r="B116" s="2" t="s">
        <v>118</v>
      </c>
      <c r="C116" s="2">
        <v>25383.03</v>
      </c>
      <c r="D116" s="2">
        <v>621.03</v>
      </c>
      <c r="E116" s="2">
        <f t="shared" si="7"/>
        <v>1.8765474574293378E-3</v>
      </c>
      <c r="F116" s="2">
        <f t="shared" si="8"/>
        <v>3.4852311121889265E-4</v>
      </c>
      <c r="G116" s="2">
        <f t="shared" si="9"/>
        <v>40.872469928988934</v>
      </c>
      <c r="H116" s="2">
        <f t="shared" si="10"/>
        <v>2484.12</v>
      </c>
      <c r="I116" s="2" t="str">
        <f t="shared" si="11"/>
        <v>Small Cap</v>
      </c>
      <c r="J116" s="2">
        <f t="shared" si="12"/>
        <v>115</v>
      </c>
      <c r="K116" s="2">
        <f t="shared" si="13"/>
        <v>348</v>
      </c>
    </row>
    <row r="117" spans="1:11" x14ac:dyDescent="0.3">
      <c r="A117" s="2">
        <v>116</v>
      </c>
      <c r="B117" s="2" t="s">
        <v>581</v>
      </c>
      <c r="C117" s="2">
        <v>25288.97</v>
      </c>
      <c r="D117" s="2">
        <v>2090.54</v>
      </c>
      <c r="E117" s="2">
        <f t="shared" si="7"/>
        <v>1.8695936755583082E-3</v>
      </c>
      <c r="F117" s="2">
        <f t="shared" si="8"/>
        <v>1.1732146674517236E-3</v>
      </c>
      <c r="G117" s="2">
        <f t="shared" si="9"/>
        <v>12.096860141398874</v>
      </c>
      <c r="H117" s="2">
        <f t="shared" si="10"/>
        <v>8362.16</v>
      </c>
      <c r="I117" s="2" t="str">
        <f t="shared" si="11"/>
        <v>Small Cap</v>
      </c>
      <c r="J117" s="2">
        <f t="shared" si="12"/>
        <v>116</v>
      </c>
      <c r="K117" s="2">
        <f t="shared" si="13"/>
        <v>148</v>
      </c>
    </row>
    <row r="118" spans="1:11" x14ac:dyDescent="0.3">
      <c r="A118" s="2">
        <v>117</v>
      </c>
      <c r="B118" s="2" t="s">
        <v>120</v>
      </c>
      <c r="C118" s="2">
        <v>24788.54</v>
      </c>
      <c r="D118" s="2">
        <v>1612.14</v>
      </c>
      <c r="E118" s="2">
        <f t="shared" si="7"/>
        <v>1.8325972789846382E-3</v>
      </c>
      <c r="F118" s="2">
        <f t="shared" si="8"/>
        <v>9.0473575917496035E-4</v>
      </c>
      <c r="G118" s="2">
        <f t="shared" si="9"/>
        <v>15.376170804024463</v>
      </c>
      <c r="H118" s="2">
        <f t="shared" si="10"/>
        <v>6448.56</v>
      </c>
      <c r="I118" s="2" t="str">
        <f t="shared" si="11"/>
        <v>Small Cap</v>
      </c>
      <c r="J118" s="2">
        <f t="shared" si="12"/>
        <v>117</v>
      </c>
      <c r="K118" s="2">
        <f t="shared" si="13"/>
        <v>175</v>
      </c>
    </row>
    <row r="119" spans="1:11" x14ac:dyDescent="0.3">
      <c r="A119" s="2">
        <v>118</v>
      </c>
      <c r="B119" s="2" t="s">
        <v>121</v>
      </c>
      <c r="C119" s="2">
        <v>24626.1</v>
      </c>
      <c r="D119" s="2">
        <v>1883.8</v>
      </c>
      <c r="E119" s="2">
        <f t="shared" si="7"/>
        <v>1.8205882174586964E-3</v>
      </c>
      <c r="F119" s="2">
        <f t="shared" si="8"/>
        <v>1.0571918215128899E-3</v>
      </c>
      <c r="G119" s="2">
        <f t="shared" si="9"/>
        <v>13.072566089818451</v>
      </c>
      <c r="H119" s="2">
        <f t="shared" si="10"/>
        <v>7535.2</v>
      </c>
      <c r="I119" s="2" t="str">
        <f t="shared" si="11"/>
        <v>Small Cap</v>
      </c>
      <c r="J119" s="2">
        <f t="shared" si="12"/>
        <v>118</v>
      </c>
      <c r="K119" s="2">
        <f t="shared" si="13"/>
        <v>161</v>
      </c>
    </row>
    <row r="120" spans="1:11" x14ac:dyDescent="0.3">
      <c r="A120" s="2">
        <v>119</v>
      </c>
      <c r="B120" s="2" t="s">
        <v>582</v>
      </c>
      <c r="C120" s="2">
        <v>24592.21</v>
      </c>
      <c r="D120" s="2">
        <v>4287.12</v>
      </c>
      <c r="E120" s="2">
        <f t="shared" si="7"/>
        <v>1.8180827563954475E-3</v>
      </c>
      <c r="F120" s="2">
        <f t="shared" si="8"/>
        <v>2.4059391664955623E-3</v>
      </c>
      <c r="G120" s="2">
        <f t="shared" si="9"/>
        <v>5.7363008266621884</v>
      </c>
      <c r="H120" s="2">
        <f t="shared" si="10"/>
        <v>17148.48</v>
      </c>
      <c r="I120" s="2" t="str">
        <f t="shared" si="11"/>
        <v>Small Cap</v>
      </c>
      <c r="J120" s="2">
        <f t="shared" si="12"/>
        <v>119</v>
      </c>
      <c r="K120" s="2">
        <f t="shared" si="13"/>
        <v>80</v>
      </c>
    </row>
    <row r="121" spans="1:11" x14ac:dyDescent="0.3">
      <c r="A121" s="2">
        <v>120</v>
      </c>
      <c r="B121" s="2" t="s">
        <v>123</v>
      </c>
      <c r="C121" s="2">
        <v>23720.37</v>
      </c>
      <c r="D121" s="2">
        <v>756.64</v>
      </c>
      <c r="E121" s="2">
        <f t="shared" si="7"/>
        <v>1.753628310441391E-3</v>
      </c>
      <c r="F121" s="2">
        <f t="shared" si="8"/>
        <v>4.2462767800696092E-4</v>
      </c>
      <c r="G121" s="2">
        <f t="shared" si="9"/>
        <v>31.349611440050751</v>
      </c>
      <c r="H121" s="2">
        <f t="shared" si="10"/>
        <v>3026.56</v>
      </c>
      <c r="I121" s="2" t="str">
        <f t="shared" si="11"/>
        <v>Small Cap</v>
      </c>
      <c r="J121" s="2">
        <f t="shared" si="12"/>
        <v>120</v>
      </c>
      <c r="K121" s="2">
        <f t="shared" si="13"/>
        <v>309</v>
      </c>
    </row>
    <row r="122" spans="1:11" x14ac:dyDescent="0.3">
      <c r="A122" s="2">
        <v>121</v>
      </c>
      <c r="B122" s="2" t="s">
        <v>124</v>
      </c>
      <c r="C122" s="2">
        <v>23562</v>
      </c>
      <c r="D122" s="2">
        <v>1354.67</v>
      </c>
      <c r="E122" s="2">
        <f t="shared" si="7"/>
        <v>1.7419201408165243E-3</v>
      </c>
      <c r="F122" s="2">
        <f t="shared" si="8"/>
        <v>7.6024314940485542E-4</v>
      </c>
      <c r="G122" s="2">
        <f t="shared" si="9"/>
        <v>17.393165863272973</v>
      </c>
      <c r="H122" s="2">
        <f t="shared" si="10"/>
        <v>5418.68</v>
      </c>
      <c r="I122" s="2" t="str">
        <f t="shared" si="11"/>
        <v>Small Cap</v>
      </c>
      <c r="J122" s="2">
        <f t="shared" si="12"/>
        <v>121</v>
      </c>
      <c r="K122" s="2">
        <f t="shared" si="13"/>
        <v>205</v>
      </c>
    </row>
    <row r="123" spans="1:11" x14ac:dyDescent="0.3">
      <c r="A123" s="2">
        <v>122</v>
      </c>
      <c r="B123" s="2" t="s">
        <v>125</v>
      </c>
      <c r="C123" s="2">
        <v>23537.8</v>
      </c>
      <c r="D123" s="2">
        <v>1338.63</v>
      </c>
      <c r="E123" s="2">
        <f t="shared" si="7"/>
        <v>1.7401310538371609E-3</v>
      </c>
      <c r="F123" s="2">
        <f t="shared" si="8"/>
        <v>7.5124147363403752E-4</v>
      </c>
      <c r="G123" s="2">
        <f t="shared" si="9"/>
        <v>17.583499548045388</v>
      </c>
      <c r="H123" s="2">
        <f t="shared" si="10"/>
        <v>5354.52</v>
      </c>
      <c r="I123" s="2" t="str">
        <f t="shared" si="11"/>
        <v>Small Cap</v>
      </c>
      <c r="J123" s="2">
        <f t="shared" si="12"/>
        <v>122</v>
      </c>
      <c r="K123" s="2">
        <f t="shared" si="13"/>
        <v>206</v>
      </c>
    </row>
    <row r="124" spans="1:11" x14ac:dyDescent="0.3">
      <c r="A124" s="2">
        <v>123</v>
      </c>
      <c r="B124" s="2" t="s">
        <v>126</v>
      </c>
      <c r="C124" s="2">
        <v>23495.54</v>
      </c>
      <c r="D124" s="2">
        <v>41304.839999999997</v>
      </c>
      <c r="E124" s="2">
        <f t="shared" si="7"/>
        <v>1.7370068052525371E-3</v>
      </c>
      <c r="F124" s="2">
        <f t="shared" si="8"/>
        <v>2.3180347721041761E-2</v>
      </c>
      <c r="G124" s="2">
        <f t="shared" si="9"/>
        <v>0.56883261138404129</v>
      </c>
      <c r="H124" s="2">
        <f t="shared" si="10"/>
        <v>165219.35999999999</v>
      </c>
      <c r="I124" s="2" t="str">
        <f t="shared" si="11"/>
        <v>Small Cap</v>
      </c>
      <c r="J124" s="2">
        <f t="shared" si="12"/>
        <v>123</v>
      </c>
      <c r="K124" s="2">
        <f t="shared" si="13"/>
        <v>7</v>
      </c>
    </row>
    <row r="125" spans="1:11" x14ac:dyDescent="0.3">
      <c r="A125" s="2">
        <v>124</v>
      </c>
      <c r="B125" s="2" t="s">
        <v>583</v>
      </c>
      <c r="C125" s="2">
        <v>23369.24</v>
      </c>
      <c r="D125" s="2">
        <v>6949.91</v>
      </c>
      <c r="E125" s="2">
        <f t="shared" si="7"/>
        <v>1.727669545521397E-3</v>
      </c>
      <c r="F125" s="2">
        <f t="shared" si="8"/>
        <v>3.9003015247110352E-3</v>
      </c>
      <c r="G125" s="2">
        <f t="shared" si="9"/>
        <v>3.3625241190173689</v>
      </c>
      <c r="H125" s="2">
        <f t="shared" si="10"/>
        <v>27799.64</v>
      </c>
      <c r="I125" s="2" t="str">
        <f t="shared" si="11"/>
        <v>Small Cap</v>
      </c>
      <c r="J125" s="2">
        <f t="shared" si="12"/>
        <v>124</v>
      </c>
      <c r="K125" s="2">
        <f t="shared" si="13"/>
        <v>55</v>
      </c>
    </row>
    <row r="126" spans="1:11" x14ac:dyDescent="0.3">
      <c r="A126" s="2">
        <v>125</v>
      </c>
      <c r="B126" s="2" t="s">
        <v>128</v>
      </c>
      <c r="C126" s="2">
        <v>23101.19</v>
      </c>
      <c r="D126" s="2">
        <v>645.77</v>
      </c>
      <c r="E126" s="2">
        <f t="shared" si="7"/>
        <v>1.7078528197024565E-3</v>
      </c>
      <c r="F126" s="2">
        <f t="shared" si="8"/>
        <v>3.6240724205243596E-4</v>
      </c>
      <c r="G126" s="2">
        <f t="shared" si="9"/>
        <v>35.773092587144028</v>
      </c>
      <c r="H126" s="2">
        <f t="shared" si="10"/>
        <v>2583.08</v>
      </c>
      <c r="I126" s="2" t="str">
        <f t="shared" si="11"/>
        <v>Small Cap</v>
      </c>
      <c r="J126" s="2">
        <f t="shared" si="12"/>
        <v>125</v>
      </c>
      <c r="K126" s="2">
        <f t="shared" si="13"/>
        <v>341</v>
      </c>
    </row>
    <row r="127" spans="1:11" x14ac:dyDescent="0.3">
      <c r="A127" s="2">
        <v>126</v>
      </c>
      <c r="B127" s="2" t="s">
        <v>584</v>
      </c>
      <c r="C127" s="2">
        <v>23094.39</v>
      </c>
      <c r="D127" s="2">
        <v>6992.56</v>
      </c>
      <c r="E127" s="2">
        <f t="shared" si="7"/>
        <v>1.7073501010470983E-3</v>
      </c>
      <c r="F127" s="2">
        <f t="shared" si="8"/>
        <v>3.9242367785530165E-3</v>
      </c>
      <c r="G127" s="2">
        <f t="shared" si="9"/>
        <v>3.3027088791515551</v>
      </c>
      <c r="H127" s="2">
        <f t="shared" si="10"/>
        <v>27970.240000000002</v>
      </c>
      <c r="I127" s="2" t="str">
        <f t="shared" si="11"/>
        <v>Small Cap</v>
      </c>
      <c r="J127" s="2">
        <f t="shared" si="12"/>
        <v>126</v>
      </c>
      <c r="K127" s="2">
        <f t="shared" si="13"/>
        <v>54</v>
      </c>
    </row>
    <row r="128" spans="1:11" x14ac:dyDescent="0.3">
      <c r="A128" s="2">
        <v>127</v>
      </c>
      <c r="B128" s="2" t="s">
        <v>585</v>
      </c>
      <c r="C128" s="2">
        <v>22915.42</v>
      </c>
      <c r="D128" s="2">
        <v>2069.4499999999998</v>
      </c>
      <c r="E128" s="2">
        <f t="shared" si="7"/>
        <v>1.6941189896133517E-3</v>
      </c>
      <c r="F128" s="2">
        <f t="shared" si="8"/>
        <v>1.1613789229375994E-3</v>
      </c>
      <c r="G128" s="2">
        <f t="shared" si="9"/>
        <v>11.073193360554736</v>
      </c>
      <c r="H128" s="2">
        <f t="shared" si="10"/>
        <v>8277.7999999999993</v>
      </c>
      <c r="I128" s="2" t="str">
        <f t="shared" si="11"/>
        <v>Small Cap</v>
      </c>
      <c r="J128" s="2">
        <f t="shared" si="12"/>
        <v>127</v>
      </c>
      <c r="K128" s="2">
        <f t="shared" si="13"/>
        <v>151</v>
      </c>
    </row>
    <row r="129" spans="1:11" x14ac:dyDescent="0.3">
      <c r="A129" s="2">
        <v>128</v>
      </c>
      <c r="B129" s="2" t="s">
        <v>131</v>
      </c>
      <c r="C129" s="2">
        <v>21976.74</v>
      </c>
      <c r="D129" s="2">
        <v>407.52</v>
      </c>
      <c r="E129" s="2">
        <f t="shared" si="7"/>
        <v>1.6247231149939794E-3</v>
      </c>
      <c r="F129" s="2">
        <f t="shared" si="8"/>
        <v>2.2870092955883472E-4</v>
      </c>
      <c r="G129" s="2">
        <f t="shared" si="9"/>
        <v>53.928003533568912</v>
      </c>
      <c r="H129" s="2">
        <f t="shared" si="10"/>
        <v>1630.08</v>
      </c>
      <c r="I129" s="2" t="str">
        <f t="shared" si="11"/>
        <v>Small Cap</v>
      </c>
      <c r="J129" s="2">
        <f t="shared" si="12"/>
        <v>128</v>
      </c>
      <c r="K129" s="2">
        <f t="shared" si="13"/>
        <v>413</v>
      </c>
    </row>
    <row r="130" spans="1:11" x14ac:dyDescent="0.3">
      <c r="A130" s="2">
        <v>129</v>
      </c>
      <c r="B130" s="2" t="s">
        <v>586</v>
      </c>
      <c r="C130" s="2">
        <v>21776.04</v>
      </c>
      <c r="D130" s="2">
        <v>9938.3700000000008</v>
      </c>
      <c r="E130" s="2">
        <f t="shared" si="7"/>
        <v>1.6098855217395072E-3</v>
      </c>
      <c r="F130" s="2">
        <f t="shared" si="8"/>
        <v>5.5774304507745301E-3</v>
      </c>
      <c r="G130" s="2">
        <f t="shared" si="9"/>
        <v>2.1911077973550994</v>
      </c>
      <c r="H130" s="2">
        <f t="shared" si="10"/>
        <v>39753.480000000003</v>
      </c>
      <c r="I130" s="2" t="str">
        <f t="shared" si="11"/>
        <v>Small Cap</v>
      </c>
      <c r="J130" s="2">
        <f t="shared" si="12"/>
        <v>129</v>
      </c>
      <c r="K130" s="2">
        <f t="shared" si="13"/>
        <v>37</v>
      </c>
    </row>
    <row r="131" spans="1:11" x14ac:dyDescent="0.3">
      <c r="A131" s="2">
        <v>130</v>
      </c>
      <c r="B131" s="2" t="s">
        <v>587</v>
      </c>
      <c r="C131" s="2">
        <v>21677.26</v>
      </c>
      <c r="D131" s="2">
        <v>1782.29</v>
      </c>
      <c r="E131" s="2">
        <f t="shared" ref="E131:E194" si="14">C131/SUM($C$2:$C$489)</f>
        <v>1.6025827939782874E-3</v>
      </c>
      <c r="F131" s="2">
        <f t="shared" ref="F131:F194" si="15">D131/SUM($D$2:$D$489)</f>
        <v>1.0002242337637799E-3</v>
      </c>
      <c r="G131" s="2">
        <f t="shared" ref="G131:G194" si="16">C131/D131</f>
        <v>12.16258857986074</v>
      </c>
      <c r="H131" s="2">
        <f t="shared" ref="H131:H194" si="17">D131*4</f>
        <v>7129.16</v>
      </c>
      <c r="I131" s="2" t="str">
        <f t="shared" ref="I131:I194" si="18">IF(C131&gt;200000,"Large Cap",IF(C131&gt;50000,"Mid Cap","Small Cap"))</f>
        <v>Small Cap</v>
      </c>
      <c r="J131" s="2">
        <f t="shared" ref="J131:J194" si="19">RANK(C131,$C$2:$C$489)</f>
        <v>130</v>
      </c>
      <c r="K131" s="2">
        <f t="shared" ref="K131:K194" si="20">RANK(D131,$D$2:$D$489)</f>
        <v>165</v>
      </c>
    </row>
    <row r="132" spans="1:11" x14ac:dyDescent="0.3">
      <c r="A132" s="2">
        <v>131</v>
      </c>
      <c r="B132" s="2" t="s">
        <v>588</v>
      </c>
      <c r="C132" s="2">
        <v>21372.18</v>
      </c>
      <c r="D132" s="2">
        <v>1106.31</v>
      </c>
      <c r="E132" s="2">
        <f t="shared" si="14"/>
        <v>1.5800284693640652E-3</v>
      </c>
      <c r="F132" s="2">
        <f t="shared" si="15"/>
        <v>6.2086308740732837E-4</v>
      </c>
      <c r="G132" s="2">
        <f t="shared" si="16"/>
        <v>19.318436966130651</v>
      </c>
      <c r="H132" s="2">
        <f t="shared" si="17"/>
        <v>4425.24</v>
      </c>
      <c r="I132" s="2" t="str">
        <f t="shared" si="18"/>
        <v>Small Cap</v>
      </c>
      <c r="J132" s="2">
        <f t="shared" si="19"/>
        <v>131</v>
      </c>
      <c r="K132" s="2">
        <f t="shared" si="20"/>
        <v>262</v>
      </c>
    </row>
    <row r="133" spans="1:11" x14ac:dyDescent="0.3">
      <c r="A133" s="2">
        <v>132</v>
      </c>
      <c r="B133" s="2" t="s">
        <v>589</v>
      </c>
      <c r="C133" s="2">
        <v>20832.400000000001</v>
      </c>
      <c r="D133" s="2">
        <v>1404.33</v>
      </c>
      <c r="E133" s="2">
        <f t="shared" si="14"/>
        <v>1.5401229582185792E-3</v>
      </c>
      <c r="F133" s="2">
        <f t="shared" si="15"/>
        <v>7.8811242738358446E-4</v>
      </c>
      <c r="G133" s="2">
        <f t="shared" si="16"/>
        <v>14.834405018763398</v>
      </c>
      <c r="H133" s="2">
        <f t="shared" si="17"/>
        <v>5617.32</v>
      </c>
      <c r="I133" s="2" t="str">
        <f t="shared" si="18"/>
        <v>Small Cap</v>
      </c>
      <c r="J133" s="2">
        <f t="shared" si="19"/>
        <v>132</v>
      </c>
      <c r="K133" s="2">
        <f t="shared" si="20"/>
        <v>197</v>
      </c>
    </row>
    <row r="134" spans="1:11" x14ac:dyDescent="0.3">
      <c r="A134" s="2">
        <v>133</v>
      </c>
      <c r="B134" s="2" t="s">
        <v>136</v>
      </c>
      <c r="C134" s="2">
        <v>20779.52</v>
      </c>
      <c r="D134" s="2">
        <v>1183.9000000000001</v>
      </c>
      <c r="E134" s="2">
        <f t="shared" si="14"/>
        <v>1.536213581381028E-3</v>
      </c>
      <c r="F134" s="2">
        <f t="shared" si="15"/>
        <v>6.6440672974260031E-4</v>
      </c>
      <c r="G134" s="2">
        <f t="shared" si="16"/>
        <v>17.551752681814342</v>
      </c>
      <c r="H134" s="2">
        <f t="shared" si="17"/>
        <v>4735.6000000000004</v>
      </c>
      <c r="I134" s="2" t="str">
        <f t="shared" si="18"/>
        <v>Small Cap</v>
      </c>
      <c r="J134" s="2">
        <f t="shared" si="19"/>
        <v>133</v>
      </c>
      <c r="K134" s="2">
        <f t="shared" si="20"/>
        <v>224</v>
      </c>
    </row>
    <row r="135" spans="1:11" x14ac:dyDescent="0.3">
      <c r="A135" s="2">
        <v>134</v>
      </c>
      <c r="B135" s="2" t="s">
        <v>590</v>
      </c>
      <c r="C135" s="2">
        <v>20750.78</v>
      </c>
      <c r="D135" s="2">
        <v>14100.98</v>
      </c>
      <c r="E135" s="2">
        <f t="shared" si="14"/>
        <v>1.5340888557699988E-3</v>
      </c>
      <c r="F135" s="2">
        <f t="shared" si="15"/>
        <v>7.9134943896999842E-3</v>
      </c>
      <c r="G135" s="2">
        <f t="shared" si="16"/>
        <v>1.4715842444993184</v>
      </c>
      <c r="H135" s="2">
        <f t="shared" si="17"/>
        <v>56403.92</v>
      </c>
      <c r="I135" s="2" t="str">
        <f t="shared" si="18"/>
        <v>Small Cap</v>
      </c>
      <c r="J135" s="2">
        <f t="shared" si="19"/>
        <v>134</v>
      </c>
      <c r="K135" s="2">
        <f t="shared" si="20"/>
        <v>25</v>
      </c>
    </row>
    <row r="136" spans="1:11" x14ac:dyDescent="0.3">
      <c r="A136" s="2">
        <v>135</v>
      </c>
      <c r="B136" s="2" t="s">
        <v>591</v>
      </c>
      <c r="C136" s="2">
        <v>20489.349999999999</v>
      </c>
      <c r="D136" s="2">
        <v>703.91</v>
      </c>
      <c r="E136" s="2">
        <f t="shared" si="14"/>
        <v>1.5147615413478928E-3</v>
      </c>
      <c r="F136" s="2">
        <f t="shared" si="15"/>
        <v>3.950355107129941E-4</v>
      </c>
      <c r="G136" s="2">
        <f t="shared" si="16"/>
        <v>29.107911522779901</v>
      </c>
      <c r="H136" s="2">
        <f t="shared" si="17"/>
        <v>2815.64</v>
      </c>
      <c r="I136" s="2" t="str">
        <f t="shared" si="18"/>
        <v>Small Cap</v>
      </c>
      <c r="J136" s="2">
        <f t="shared" si="19"/>
        <v>135</v>
      </c>
      <c r="K136" s="2">
        <f t="shared" si="20"/>
        <v>327</v>
      </c>
    </row>
    <row r="137" spans="1:11" x14ac:dyDescent="0.3">
      <c r="A137" s="2">
        <v>136</v>
      </c>
      <c r="B137" s="2" t="s">
        <v>592</v>
      </c>
      <c r="C137" s="2">
        <v>20037.849999999999</v>
      </c>
      <c r="D137" s="2">
        <v>1438.49</v>
      </c>
      <c r="E137" s="2">
        <f t="shared" si="14"/>
        <v>1.4813825012163818E-3</v>
      </c>
      <c r="F137" s="2">
        <f t="shared" si="15"/>
        <v>8.0728307852642365E-4</v>
      </c>
      <c r="G137" s="2">
        <f t="shared" si="16"/>
        <v>13.929780533754144</v>
      </c>
      <c r="H137" s="2">
        <f t="shared" si="17"/>
        <v>5753.96</v>
      </c>
      <c r="I137" s="2" t="str">
        <f t="shared" si="18"/>
        <v>Small Cap</v>
      </c>
      <c r="J137" s="2">
        <f t="shared" si="19"/>
        <v>136</v>
      </c>
      <c r="K137" s="2">
        <f t="shared" si="20"/>
        <v>192</v>
      </c>
    </row>
    <row r="138" spans="1:11" x14ac:dyDescent="0.3">
      <c r="A138" s="2">
        <v>137</v>
      </c>
      <c r="B138" s="2" t="s">
        <v>140</v>
      </c>
      <c r="C138" s="2">
        <v>19748.79</v>
      </c>
      <c r="D138" s="2">
        <v>1150.79</v>
      </c>
      <c r="E138" s="2">
        <f t="shared" si="14"/>
        <v>1.4600125226108126E-3</v>
      </c>
      <c r="F138" s="2">
        <f t="shared" si="15"/>
        <v>6.4582534041767619E-4</v>
      </c>
      <c r="G138" s="2">
        <f t="shared" si="16"/>
        <v>17.16107195926277</v>
      </c>
      <c r="H138" s="2">
        <f t="shared" si="17"/>
        <v>4603.16</v>
      </c>
      <c r="I138" s="2" t="str">
        <f t="shared" si="18"/>
        <v>Small Cap</v>
      </c>
      <c r="J138" s="2">
        <f t="shared" si="19"/>
        <v>137</v>
      </c>
      <c r="K138" s="2">
        <f t="shared" si="20"/>
        <v>226</v>
      </c>
    </row>
    <row r="139" spans="1:11" x14ac:dyDescent="0.3">
      <c r="A139" s="2">
        <v>138</v>
      </c>
      <c r="B139" s="2" t="s">
        <v>141</v>
      </c>
      <c r="C139" s="2">
        <v>18803.22</v>
      </c>
      <c r="D139" s="2">
        <v>970.3</v>
      </c>
      <c r="E139" s="2">
        <f t="shared" si="14"/>
        <v>1.3901072757068198E-3</v>
      </c>
      <c r="F139" s="2">
        <f t="shared" si="15"/>
        <v>5.4453403992672095E-4</v>
      </c>
      <c r="G139" s="2">
        <f t="shared" si="16"/>
        <v>19.378769452746575</v>
      </c>
      <c r="H139" s="2">
        <f t="shared" si="17"/>
        <v>3881.2</v>
      </c>
      <c r="I139" s="2" t="str">
        <f t="shared" si="18"/>
        <v>Small Cap</v>
      </c>
      <c r="J139" s="2">
        <f t="shared" si="19"/>
        <v>138</v>
      </c>
      <c r="K139" s="2">
        <f t="shared" si="20"/>
        <v>276</v>
      </c>
    </row>
    <row r="140" spans="1:11" x14ac:dyDescent="0.3">
      <c r="A140" s="2">
        <v>139</v>
      </c>
      <c r="B140" s="2" t="s">
        <v>142</v>
      </c>
      <c r="C140" s="2">
        <v>18590.66</v>
      </c>
      <c r="D140" s="2">
        <v>10774.64</v>
      </c>
      <c r="E140" s="2">
        <f t="shared" si="14"/>
        <v>1.3743928819740312E-3</v>
      </c>
      <c r="F140" s="2">
        <f t="shared" si="15"/>
        <v>6.0467466226487116E-3</v>
      </c>
      <c r="G140" s="2">
        <f t="shared" si="16"/>
        <v>1.7254089231751595</v>
      </c>
      <c r="H140" s="2">
        <f t="shared" si="17"/>
        <v>43098.559999999998</v>
      </c>
      <c r="I140" s="2" t="str">
        <f t="shared" si="18"/>
        <v>Small Cap</v>
      </c>
      <c r="J140" s="2">
        <f t="shared" si="19"/>
        <v>139</v>
      </c>
      <c r="K140" s="2">
        <f t="shared" si="20"/>
        <v>36</v>
      </c>
    </row>
    <row r="141" spans="1:11" x14ac:dyDescent="0.3">
      <c r="A141" s="2">
        <v>140</v>
      </c>
      <c r="B141" s="2" t="s">
        <v>143</v>
      </c>
      <c r="C141" s="2">
        <v>18535.09</v>
      </c>
      <c r="D141" s="2">
        <v>428.47</v>
      </c>
      <c r="E141" s="2">
        <f t="shared" si="14"/>
        <v>1.3702846355507577E-3</v>
      </c>
      <c r="F141" s="2">
        <f t="shared" si="15"/>
        <v>2.4045810583057009E-4</v>
      </c>
      <c r="G141" s="2">
        <f t="shared" si="16"/>
        <v>43.258781244894621</v>
      </c>
      <c r="H141" s="2">
        <f t="shared" si="17"/>
        <v>1713.88</v>
      </c>
      <c r="I141" s="2" t="str">
        <f t="shared" si="18"/>
        <v>Small Cap</v>
      </c>
      <c r="J141" s="2">
        <f t="shared" si="19"/>
        <v>140</v>
      </c>
      <c r="K141" s="2">
        <f t="shared" si="20"/>
        <v>409</v>
      </c>
    </row>
    <row r="142" spans="1:11" x14ac:dyDescent="0.3">
      <c r="A142" s="2">
        <v>141</v>
      </c>
      <c r="B142" s="2" t="s">
        <v>144</v>
      </c>
      <c r="C142" s="2">
        <v>18534.150000000001</v>
      </c>
      <c r="D142" s="2">
        <v>442.81</v>
      </c>
      <c r="E142" s="2">
        <f t="shared" si="14"/>
        <v>1.3702151420895759E-3</v>
      </c>
      <c r="F142" s="2">
        <f t="shared" si="15"/>
        <v>2.4850573865809681E-4</v>
      </c>
      <c r="G142" s="2">
        <f t="shared" si="16"/>
        <v>41.855762064994018</v>
      </c>
      <c r="H142" s="2">
        <f t="shared" si="17"/>
        <v>1771.24</v>
      </c>
      <c r="I142" s="2" t="str">
        <f t="shared" si="18"/>
        <v>Small Cap</v>
      </c>
      <c r="J142" s="2">
        <f t="shared" si="19"/>
        <v>141</v>
      </c>
      <c r="K142" s="2">
        <f t="shared" si="20"/>
        <v>400</v>
      </c>
    </row>
    <row r="143" spans="1:11" x14ac:dyDescent="0.3">
      <c r="A143" s="2">
        <v>142</v>
      </c>
      <c r="B143" s="2" t="s">
        <v>145</v>
      </c>
      <c r="C143" s="2">
        <v>18453.439999999999</v>
      </c>
      <c r="D143" s="2">
        <v>1374.67</v>
      </c>
      <c r="E143" s="2">
        <f t="shared" si="14"/>
        <v>1.3642483152257567E-3</v>
      </c>
      <c r="F143" s="2">
        <f t="shared" si="15"/>
        <v>7.7146718403181037E-4</v>
      </c>
      <c r="G143" s="2">
        <f t="shared" si="16"/>
        <v>13.423905373653312</v>
      </c>
      <c r="H143" s="2">
        <f t="shared" si="17"/>
        <v>5498.68</v>
      </c>
      <c r="I143" s="2" t="str">
        <f t="shared" si="18"/>
        <v>Small Cap</v>
      </c>
      <c r="J143" s="2">
        <f t="shared" si="19"/>
        <v>142</v>
      </c>
      <c r="K143" s="2">
        <f t="shared" si="20"/>
        <v>203</v>
      </c>
    </row>
    <row r="144" spans="1:11" x14ac:dyDescent="0.3">
      <c r="A144" s="2">
        <v>143</v>
      </c>
      <c r="B144" s="2" t="s">
        <v>593</v>
      </c>
      <c r="C144" s="2">
        <v>18298.09</v>
      </c>
      <c r="D144" s="2">
        <v>2458.48</v>
      </c>
      <c r="E144" s="2">
        <f t="shared" si="14"/>
        <v>1.3527634118272402E-3</v>
      </c>
      <c r="F144" s="2">
        <f t="shared" si="15"/>
        <v>1.3797032324838142E-3</v>
      </c>
      <c r="G144" s="2">
        <f t="shared" si="16"/>
        <v>7.4428467996485637</v>
      </c>
      <c r="H144" s="2">
        <f t="shared" si="17"/>
        <v>9833.92</v>
      </c>
      <c r="I144" s="2" t="str">
        <f t="shared" si="18"/>
        <v>Small Cap</v>
      </c>
      <c r="J144" s="2">
        <f t="shared" si="19"/>
        <v>143</v>
      </c>
      <c r="K144" s="2">
        <f t="shared" si="20"/>
        <v>129</v>
      </c>
    </row>
    <row r="145" spans="1:11" x14ac:dyDescent="0.3">
      <c r="A145" s="2">
        <v>144</v>
      </c>
      <c r="B145" s="2" t="s">
        <v>594</v>
      </c>
      <c r="C145" s="2">
        <v>18254.060000000001</v>
      </c>
      <c r="D145" s="2">
        <v>958.01</v>
      </c>
      <c r="E145" s="2">
        <f t="shared" si="14"/>
        <v>1.3495083085337954E-3</v>
      </c>
      <c r="F145" s="2">
        <f t="shared" si="15"/>
        <v>5.3763687064845717E-4</v>
      </c>
      <c r="G145" s="2">
        <f t="shared" si="16"/>
        <v>19.054143484932307</v>
      </c>
      <c r="H145" s="2">
        <f t="shared" si="17"/>
        <v>3832.04</v>
      </c>
      <c r="I145" s="2" t="str">
        <f t="shared" si="18"/>
        <v>Small Cap</v>
      </c>
      <c r="J145" s="2">
        <f t="shared" si="19"/>
        <v>144</v>
      </c>
      <c r="K145" s="2">
        <f t="shared" si="20"/>
        <v>280</v>
      </c>
    </row>
    <row r="146" spans="1:11" x14ac:dyDescent="0.3">
      <c r="A146" s="2">
        <v>145</v>
      </c>
      <c r="B146" s="2" t="s">
        <v>148</v>
      </c>
      <c r="C146" s="2">
        <v>18159.849999999999</v>
      </c>
      <c r="D146" s="2">
        <v>677.23</v>
      </c>
      <c r="E146" s="2">
        <f t="shared" si="14"/>
        <v>1.3425434372806618E-3</v>
      </c>
      <c r="F146" s="2">
        <f t="shared" si="15"/>
        <v>3.8006264852063614E-4</v>
      </c>
      <c r="G146" s="2">
        <f t="shared" si="16"/>
        <v>26.814893020096566</v>
      </c>
      <c r="H146" s="2">
        <f t="shared" si="17"/>
        <v>2708.92</v>
      </c>
      <c r="I146" s="2" t="str">
        <f t="shared" si="18"/>
        <v>Small Cap</v>
      </c>
      <c r="J146" s="2">
        <f t="shared" si="19"/>
        <v>145</v>
      </c>
      <c r="K146" s="2">
        <f t="shared" si="20"/>
        <v>335</v>
      </c>
    </row>
    <row r="147" spans="1:11" x14ac:dyDescent="0.3">
      <c r="A147" s="2">
        <v>146</v>
      </c>
      <c r="B147" s="2" t="s">
        <v>149</v>
      </c>
      <c r="C147" s="2">
        <v>18086.810000000001</v>
      </c>
      <c r="D147" s="2">
        <v>2501.1999999999998</v>
      </c>
      <c r="E147" s="2">
        <f t="shared" si="14"/>
        <v>1.3371436474884017E-3</v>
      </c>
      <c r="F147" s="2">
        <f t="shared" si="15"/>
        <v>1.4036777704469902E-3</v>
      </c>
      <c r="G147" s="2">
        <f t="shared" si="16"/>
        <v>7.2312529985606915</v>
      </c>
      <c r="H147" s="2">
        <f t="shared" si="17"/>
        <v>10004.799999999999</v>
      </c>
      <c r="I147" s="2" t="str">
        <f t="shared" si="18"/>
        <v>Small Cap</v>
      </c>
      <c r="J147" s="2">
        <f t="shared" si="19"/>
        <v>146</v>
      </c>
      <c r="K147" s="2">
        <f t="shared" si="20"/>
        <v>126</v>
      </c>
    </row>
    <row r="148" spans="1:11" x14ac:dyDescent="0.3">
      <c r="A148" s="2">
        <v>147</v>
      </c>
      <c r="B148" s="2" t="s">
        <v>595</v>
      </c>
      <c r="C148" s="2">
        <v>17963.55</v>
      </c>
      <c r="D148" s="2">
        <v>4114.63</v>
      </c>
      <c r="E148" s="2">
        <f t="shared" si="14"/>
        <v>1.3280311325678921E-3</v>
      </c>
      <c r="F148" s="2">
        <f t="shared" si="15"/>
        <v>2.3091374798553891E-3</v>
      </c>
      <c r="G148" s="2">
        <f t="shared" si="16"/>
        <v>4.3657752944979258</v>
      </c>
      <c r="H148" s="2">
        <f t="shared" si="17"/>
        <v>16458.52</v>
      </c>
      <c r="I148" s="2" t="str">
        <f t="shared" si="18"/>
        <v>Small Cap</v>
      </c>
      <c r="J148" s="2">
        <f t="shared" si="19"/>
        <v>147</v>
      </c>
      <c r="K148" s="2">
        <f t="shared" si="20"/>
        <v>88</v>
      </c>
    </row>
    <row r="149" spans="1:11" x14ac:dyDescent="0.3">
      <c r="A149" s="2">
        <v>148</v>
      </c>
      <c r="B149" s="2" t="s">
        <v>596</v>
      </c>
      <c r="C149" s="2">
        <v>17952.510000000002</v>
      </c>
      <c r="D149" s="2">
        <v>1137.17</v>
      </c>
      <c r="E149" s="2">
        <f t="shared" si="14"/>
        <v>1.3272149540450753E-3</v>
      </c>
      <c r="F149" s="2">
        <f t="shared" si="15"/>
        <v>6.3818177283671989E-4</v>
      </c>
      <c r="G149" s="2">
        <f t="shared" si="16"/>
        <v>15.787006340300923</v>
      </c>
      <c r="H149" s="2">
        <f t="shared" si="17"/>
        <v>4548.68</v>
      </c>
      <c r="I149" s="2" t="str">
        <f t="shared" si="18"/>
        <v>Small Cap</v>
      </c>
      <c r="J149" s="2">
        <f t="shared" si="19"/>
        <v>148</v>
      </c>
      <c r="K149" s="2">
        <f t="shared" si="20"/>
        <v>230</v>
      </c>
    </row>
    <row r="150" spans="1:11" x14ac:dyDescent="0.3">
      <c r="A150" s="2">
        <v>149</v>
      </c>
      <c r="B150" s="2" t="s">
        <v>152</v>
      </c>
      <c r="C150" s="2">
        <v>17941.47</v>
      </c>
      <c r="D150" s="2">
        <v>2573.91</v>
      </c>
      <c r="E150" s="2">
        <f t="shared" si="14"/>
        <v>1.3263987755222583E-3</v>
      </c>
      <c r="F150" s="2">
        <f t="shared" si="15"/>
        <v>1.4444827483332848E-3</v>
      </c>
      <c r="G150" s="2">
        <f t="shared" si="16"/>
        <v>6.9705117894565083</v>
      </c>
      <c r="H150" s="2">
        <f t="shared" si="17"/>
        <v>10295.64</v>
      </c>
      <c r="I150" s="2" t="str">
        <f t="shared" si="18"/>
        <v>Small Cap</v>
      </c>
      <c r="J150" s="2">
        <f t="shared" si="19"/>
        <v>149</v>
      </c>
      <c r="K150" s="2">
        <f t="shared" si="20"/>
        <v>123</v>
      </c>
    </row>
    <row r="151" spans="1:11" x14ac:dyDescent="0.3">
      <c r="A151" s="2">
        <v>150</v>
      </c>
      <c r="B151" s="2" t="s">
        <v>597</v>
      </c>
      <c r="C151" s="2">
        <v>17930.75</v>
      </c>
      <c r="D151" s="2">
        <v>2276.54</v>
      </c>
      <c r="E151" s="2">
        <f t="shared" si="14"/>
        <v>1.3256062543479286E-3</v>
      </c>
      <c r="F151" s="2">
        <f t="shared" si="15"/>
        <v>1.2775981894824048E-3</v>
      </c>
      <c r="G151" s="2">
        <f t="shared" si="16"/>
        <v>7.876316691118979</v>
      </c>
      <c r="H151" s="2">
        <f t="shared" si="17"/>
        <v>9106.16</v>
      </c>
      <c r="I151" s="2" t="str">
        <f t="shared" si="18"/>
        <v>Small Cap</v>
      </c>
      <c r="J151" s="2">
        <f t="shared" si="19"/>
        <v>150</v>
      </c>
      <c r="K151" s="2">
        <f t="shared" si="20"/>
        <v>137</v>
      </c>
    </row>
    <row r="152" spans="1:11" x14ac:dyDescent="0.3">
      <c r="A152" s="2">
        <v>151</v>
      </c>
      <c r="B152" s="2" t="s">
        <v>154</v>
      </c>
      <c r="C152" s="2">
        <v>17762.77</v>
      </c>
      <c r="D152" s="2">
        <v>2283.7199999999998</v>
      </c>
      <c r="E152" s="2">
        <f t="shared" si="14"/>
        <v>1.3131876249762981E-3</v>
      </c>
      <c r="F152" s="2">
        <f t="shared" si="15"/>
        <v>1.2816276179134815E-3</v>
      </c>
      <c r="G152" s="2">
        <f t="shared" si="16"/>
        <v>7.7779981784106642</v>
      </c>
      <c r="H152" s="2">
        <f t="shared" si="17"/>
        <v>9134.8799999999992</v>
      </c>
      <c r="I152" s="2" t="str">
        <f t="shared" si="18"/>
        <v>Small Cap</v>
      </c>
      <c r="J152" s="2">
        <f t="shared" si="19"/>
        <v>151</v>
      </c>
      <c r="K152" s="2">
        <f t="shared" si="20"/>
        <v>136</v>
      </c>
    </row>
    <row r="153" spans="1:11" x14ac:dyDescent="0.3">
      <c r="A153" s="2">
        <v>152</v>
      </c>
      <c r="B153" s="2" t="s">
        <v>155</v>
      </c>
      <c r="C153" s="2">
        <v>17712</v>
      </c>
      <c r="D153" s="2">
        <v>1321.5</v>
      </c>
      <c r="E153" s="2">
        <f t="shared" si="14"/>
        <v>1.3094342387803359E-3</v>
      </c>
      <c r="F153" s="2">
        <f t="shared" si="15"/>
        <v>7.4162808797605053E-4</v>
      </c>
      <c r="G153" s="2">
        <f t="shared" si="16"/>
        <v>13.402951191827469</v>
      </c>
      <c r="H153" s="2">
        <f t="shared" si="17"/>
        <v>5286</v>
      </c>
      <c r="I153" s="2" t="str">
        <f t="shared" si="18"/>
        <v>Small Cap</v>
      </c>
      <c r="J153" s="2">
        <f t="shared" si="19"/>
        <v>152</v>
      </c>
      <c r="K153" s="2">
        <f t="shared" si="20"/>
        <v>211</v>
      </c>
    </row>
    <row r="154" spans="1:11" x14ac:dyDescent="0.3">
      <c r="A154" s="2">
        <v>153</v>
      </c>
      <c r="B154" s="2" t="s">
        <v>156</v>
      </c>
      <c r="C154" s="2">
        <v>17559.349999999999</v>
      </c>
      <c r="D154" s="2">
        <v>5797.2</v>
      </c>
      <c r="E154" s="2">
        <f t="shared" si="14"/>
        <v>1.2981489442596822E-3</v>
      </c>
      <c r="F154" s="2">
        <f t="shared" si="15"/>
        <v>3.2533986769691711E-3</v>
      </c>
      <c r="G154" s="2">
        <f t="shared" si="16"/>
        <v>3.0289363830814873</v>
      </c>
      <c r="H154" s="2">
        <f t="shared" si="17"/>
        <v>23188.799999999999</v>
      </c>
      <c r="I154" s="2" t="str">
        <f t="shared" si="18"/>
        <v>Small Cap</v>
      </c>
      <c r="J154" s="2">
        <f t="shared" si="19"/>
        <v>153</v>
      </c>
      <c r="K154" s="2">
        <f t="shared" si="20"/>
        <v>68</v>
      </c>
    </row>
    <row r="155" spans="1:11" x14ac:dyDescent="0.3">
      <c r="A155" s="2">
        <v>154</v>
      </c>
      <c r="B155" s="2" t="s">
        <v>598</v>
      </c>
      <c r="C155" s="2">
        <v>17246.580000000002</v>
      </c>
      <c r="D155" s="2">
        <v>1056.3599999999999</v>
      </c>
      <c r="E155" s="2">
        <f t="shared" si="14"/>
        <v>1.2750261039896212E-3</v>
      </c>
      <c r="F155" s="2">
        <f t="shared" si="15"/>
        <v>5.9283106092650824E-4</v>
      </c>
      <c r="G155" s="2">
        <f t="shared" si="16"/>
        <v>16.326422810405546</v>
      </c>
      <c r="H155" s="2">
        <f t="shared" si="17"/>
        <v>4225.4399999999996</v>
      </c>
      <c r="I155" s="2" t="str">
        <f t="shared" si="18"/>
        <v>Small Cap</v>
      </c>
      <c r="J155" s="2">
        <f t="shared" si="19"/>
        <v>154</v>
      </c>
      <c r="K155" s="2">
        <f t="shared" si="20"/>
        <v>266</v>
      </c>
    </row>
    <row r="156" spans="1:11" x14ac:dyDescent="0.3">
      <c r="A156" s="2">
        <v>155</v>
      </c>
      <c r="B156" s="2" t="s">
        <v>599</v>
      </c>
      <c r="C156" s="2">
        <v>17097.54</v>
      </c>
      <c r="D156" s="2">
        <v>2631.6</v>
      </c>
      <c r="E156" s="2">
        <f t="shared" si="14"/>
        <v>1.2640076939315914E-3</v>
      </c>
      <c r="F156" s="2">
        <f t="shared" si="15"/>
        <v>1.4768584762147366E-3</v>
      </c>
      <c r="G156" s="2">
        <f t="shared" si="16"/>
        <v>6.4970132238942098</v>
      </c>
      <c r="H156" s="2">
        <f t="shared" si="17"/>
        <v>10526.4</v>
      </c>
      <c r="I156" s="2" t="str">
        <f t="shared" si="18"/>
        <v>Small Cap</v>
      </c>
      <c r="J156" s="2">
        <f t="shared" si="19"/>
        <v>155</v>
      </c>
      <c r="K156" s="2">
        <f t="shared" si="20"/>
        <v>119</v>
      </c>
    </row>
    <row r="157" spans="1:11" x14ac:dyDescent="0.3">
      <c r="A157" s="2">
        <v>156</v>
      </c>
      <c r="B157" s="2" t="s">
        <v>600</v>
      </c>
      <c r="C157" s="2">
        <v>16728.78</v>
      </c>
      <c r="D157" s="2">
        <v>1660.69</v>
      </c>
      <c r="E157" s="2">
        <f t="shared" si="14"/>
        <v>1.2367455569683666E-3</v>
      </c>
      <c r="F157" s="2">
        <f t="shared" si="15"/>
        <v>9.3198210323189356E-4</v>
      </c>
      <c r="G157" s="2">
        <f t="shared" si="16"/>
        <v>10.073391180774255</v>
      </c>
      <c r="H157" s="2">
        <f t="shared" si="17"/>
        <v>6642.76</v>
      </c>
      <c r="I157" s="2" t="str">
        <f t="shared" si="18"/>
        <v>Small Cap</v>
      </c>
      <c r="J157" s="2">
        <f t="shared" si="19"/>
        <v>156</v>
      </c>
      <c r="K157" s="2">
        <f t="shared" si="20"/>
        <v>171</v>
      </c>
    </row>
    <row r="158" spans="1:11" x14ac:dyDescent="0.3">
      <c r="A158" s="2">
        <v>157</v>
      </c>
      <c r="B158" s="2" t="s">
        <v>160</v>
      </c>
      <c r="C158" s="2">
        <v>16683.97</v>
      </c>
      <c r="D158" s="2">
        <v>1896.14</v>
      </c>
      <c r="E158" s="2">
        <f t="shared" si="14"/>
        <v>1.2334327888879836E-3</v>
      </c>
      <c r="F158" s="2">
        <f t="shared" si="15"/>
        <v>1.0641170508777211E-3</v>
      </c>
      <c r="G158" s="2">
        <f t="shared" si="16"/>
        <v>8.7989125275559825</v>
      </c>
      <c r="H158" s="2">
        <f t="shared" si="17"/>
        <v>7584.56</v>
      </c>
      <c r="I158" s="2" t="str">
        <f t="shared" si="18"/>
        <v>Small Cap</v>
      </c>
      <c r="J158" s="2">
        <f t="shared" si="19"/>
        <v>157</v>
      </c>
      <c r="K158" s="2">
        <f t="shared" si="20"/>
        <v>159</v>
      </c>
    </row>
    <row r="159" spans="1:11" x14ac:dyDescent="0.3">
      <c r="A159" s="2">
        <v>158</v>
      </c>
      <c r="B159" s="2" t="s">
        <v>601</v>
      </c>
      <c r="C159" s="2">
        <v>16655.580000000002</v>
      </c>
      <c r="D159" s="2">
        <v>394</v>
      </c>
      <c r="E159" s="2">
        <f t="shared" si="14"/>
        <v>1.2313339385018626E-3</v>
      </c>
      <c r="F159" s="2">
        <f t="shared" si="15"/>
        <v>2.2111348215101317E-4</v>
      </c>
      <c r="G159" s="2">
        <f t="shared" si="16"/>
        <v>42.273045685279193</v>
      </c>
      <c r="H159" s="2">
        <f t="shared" si="17"/>
        <v>1576</v>
      </c>
      <c r="I159" s="2" t="str">
        <f t="shared" si="18"/>
        <v>Small Cap</v>
      </c>
      <c r="J159" s="2">
        <f t="shared" si="19"/>
        <v>158</v>
      </c>
      <c r="K159" s="2">
        <f t="shared" si="20"/>
        <v>416</v>
      </c>
    </row>
    <row r="160" spans="1:11" x14ac:dyDescent="0.3">
      <c r="A160" s="2">
        <v>159</v>
      </c>
      <c r="B160" s="2" t="s">
        <v>602</v>
      </c>
      <c r="C160" s="2">
        <v>16589.240000000002</v>
      </c>
      <c r="D160" s="2">
        <v>1730.39</v>
      </c>
      <c r="E160" s="2">
        <f t="shared" si="14"/>
        <v>1.2264294744435582E-3</v>
      </c>
      <c r="F160" s="2">
        <f t="shared" si="15"/>
        <v>9.7109786390683168E-4</v>
      </c>
      <c r="G160" s="2">
        <f t="shared" si="16"/>
        <v>9.5869948393136806</v>
      </c>
      <c r="H160" s="2">
        <f t="shared" si="17"/>
        <v>6921.56</v>
      </c>
      <c r="I160" s="2" t="str">
        <f t="shared" si="18"/>
        <v>Small Cap</v>
      </c>
      <c r="J160" s="2">
        <f t="shared" si="19"/>
        <v>159</v>
      </c>
      <c r="K160" s="2">
        <f t="shared" si="20"/>
        <v>166</v>
      </c>
    </row>
    <row r="161" spans="1:11" x14ac:dyDescent="0.3">
      <c r="A161" s="2">
        <v>160</v>
      </c>
      <c r="B161" s="2" t="s">
        <v>603</v>
      </c>
      <c r="C161" s="2">
        <v>16545.509999999998</v>
      </c>
      <c r="D161" s="2">
        <v>627.03</v>
      </c>
      <c r="E161" s="2">
        <f t="shared" si="14"/>
        <v>1.22319654991432E-3</v>
      </c>
      <c r="F161" s="2">
        <f t="shared" si="15"/>
        <v>3.5189032160697911E-4</v>
      </c>
      <c r="G161" s="2">
        <f t="shared" si="16"/>
        <v>26.387110664561504</v>
      </c>
      <c r="H161" s="2">
        <f t="shared" si="17"/>
        <v>2508.12</v>
      </c>
      <c r="I161" s="2" t="str">
        <f t="shared" si="18"/>
        <v>Small Cap</v>
      </c>
      <c r="J161" s="2">
        <f t="shared" si="19"/>
        <v>160</v>
      </c>
      <c r="K161" s="2">
        <f t="shared" si="20"/>
        <v>344</v>
      </c>
    </row>
    <row r="162" spans="1:11" x14ac:dyDescent="0.3">
      <c r="A162" s="2">
        <v>161</v>
      </c>
      <c r="B162" s="2" t="s">
        <v>604</v>
      </c>
      <c r="C162" s="2">
        <v>16453.669999999998</v>
      </c>
      <c r="D162" s="2">
        <v>464.17</v>
      </c>
      <c r="E162" s="2">
        <f t="shared" si="14"/>
        <v>1.216406890898422E-3</v>
      </c>
      <c r="F162" s="2">
        <f t="shared" si="15"/>
        <v>2.6049300763968472E-4</v>
      </c>
      <c r="G162" s="2">
        <f t="shared" si="16"/>
        <v>35.447508455953631</v>
      </c>
      <c r="H162" s="2">
        <f t="shared" si="17"/>
        <v>1856.68</v>
      </c>
      <c r="I162" s="2" t="str">
        <f t="shared" si="18"/>
        <v>Small Cap</v>
      </c>
      <c r="J162" s="2">
        <f t="shared" si="19"/>
        <v>161</v>
      </c>
      <c r="K162" s="2">
        <f t="shared" si="20"/>
        <v>394</v>
      </c>
    </row>
    <row r="163" spans="1:11" x14ac:dyDescent="0.3">
      <c r="A163" s="2">
        <v>162</v>
      </c>
      <c r="B163" s="2" t="s">
        <v>165</v>
      </c>
      <c r="C163" s="2">
        <v>16150.13</v>
      </c>
      <c r="D163" s="2">
        <v>1197.26</v>
      </c>
      <c r="E163" s="2">
        <f t="shared" si="14"/>
        <v>1.1939664172737957E-3</v>
      </c>
      <c r="F163" s="2">
        <f t="shared" si="15"/>
        <v>6.7190438487340612E-4</v>
      </c>
      <c r="G163" s="2">
        <f t="shared" si="16"/>
        <v>13.489242102801397</v>
      </c>
      <c r="H163" s="2">
        <f t="shared" si="17"/>
        <v>4789.04</v>
      </c>
      <c r="I163" s="2" t="str">
        <f t="shared" si="18"/>
        <v>Small Cap</v>
      </c>
      <c r="J163" s="2">
        <f t="shared" si="19"/>
        <v>162</v>
      </c>
      <c r="K163" s="2">
        <f t="shared" si="20"/>
        <v>220</v>
      </c>
    </row>
    <row r="164" spans="1:11" x14ac:dyDescent="0.3">
      <c r="A164" s="2">
        <v>163</v>
      </c>
      <c r="B164" s="2" t="s">
        <v>605</v>
      </c>
      <c r="C164" s="2">
        <v>16108.15</v>
      </c>
      <c r="D164" s="2">
        <v>728.63</v>
      </c>
      <c r="E164" s="2">
        <f t="shared" si="14"/>
        <v>1.1908628688690984E-3</v>
      </c>
      <c r="F164" s="2">
        <f t="shared" si="15"/>
        <v>4.0890841751191044E-4</v>
      </c>
      <c r="G164" s="2">
        <f t="shared" si="16"/>
        <v>22.107448224750559</v>
      </c>
      <c r="H164" s="2">
        <f t="shared" si="17"/>
        <v>2914.52</v>
      </c>
      <c r="I164" s="2" t="str">
        <f t="shared" si="18"/>
        <v>Small Cap</v>
      </c>
      <c r="J164" s="2">
        <f t="shared" si="19"/>
        <v>163</v>
      </c>
      <c r="K164" s="2">
        <f t="shared" si="20"/>
        <v>316</v>
      </c>
    </row>
    <row r="165" spans="1:11" x14ac:dyDescent="0.3">
      <c r="A165" s="2">
        <v>164</v>
      </c>
      <c r="B165" s="2" t="s">
        <v>606</v>
      </c>
      <c r="C165" s="2">
        <v>16065.25</v>
      </c>
      <c r="D165" s="2">
        <v>1064.49</v>
      </c>
      <c r="E165" s="2">
        <f t="shared" si="14"/>
        <v>1.1876913055874996E-3</v>
      </c>
      <c r="F165" s="2">
        <f t="shared" si="15"/>
        <v>5.9739363100236548E-4</v>
      </c>
      <c r="G165" s="2">
        <f t="shared" si="16"/>
        <v>15.091968924085712</v>
      </c>
      <c r="H165" s="2">
        <f t="shared" si="17"/>
        <v>4257.96</v>
      </c>
      <c r="I165" s="2" t="str">
        <f t="shared" si="18"/>
        <v>Small Cap</v>
      </c>
      <c r="J165" s="2">
        <f t="shared" si="19"/>
        <v>164</v>
      </c>
      <c r="K165" s="2">
        <f t="shared" si="20"/>
        <v>263</v>
      </c>
    </row>
    <row r="166" spans="1:11" x14ac:dyDescent="0.3">
      <c r="A166" s="2">
        <v>165</v>
      </c>
      <c r="B166" s="2" t="s">
        <v>168</v>
      </c>
      <c r="C166" s="2">
        <v>16044.51</v>
      </c>
      <c r="D166" s="2">
        <v>356.2</v>
      </c>
      <c r="E166" s="2">
        <f t="shared" si="14"/>
        <v>1.1861580136886569E-3</v>
      </c>
      <c r="F166" s="2">
        <f t="shared" si="15"/>
        <v>1.9990005670606823E-4</v>
      </c>
      <c r="G166" s="2">
        <f t="shared" si="16"/>
        <v>45.043542953396972</v>
      </c>
      <c r="H166" s="2">
        <f t="shared" si="17"/>
        <v>1424.8</v>
      </c>
      <c r="I166" s="2" t="str">
        <f t="shared" si="18"/>
        <v>Small Cap</v>
      </c>
      <c r="J166" s="2">
        <f t="shared" si="19"/>
        <v>165</v>
      </c>
      <c r="K166" s="2">
        <f t="shared" si="20"/>
        <v>428</v>
      </c>
    </row>
    <row r="167" spans="1:11" x14ac:dyDescent="0.3">
      <c r="A167" s="2">
        <v>166</v>
      </c>
      <c r="B167" s="2" t="s">
        <v>169</v>
      </c>
      <c r="C167" s="2">
        <v>15739.16</v>
      </c>
      <c r="D167" s="2">
        <v>4354.22</v>
      </c>
      <c r="E167" s="2">
        <f t="shared" si="14"/>
        <v>1.1635837281866483E-3</v>
      </c>
      <c r="F167" s="2">
        <f t="shared" si="15"/>
        <v>2.4435958026689966E-3</v>
      </c>
      <c r="G167" s="2">
        <f t="shared" si="16"/>
        <v>3.6146910353633945</v>
      </c>
      <c r="H167" s="2">
        <f t="shared" si="17"/>
        <v>17416.88</v>
      </c>
      <c r="I167" s="2" t="str">
        <f t="shared" si="18"/>
        <v>Small Cap</v>
      </c>
      <c r="J167" s="2">
        <f t="shared" si="19"/>
        <v>166</v>
      </c>
      <c r="K167" s="2">
        <f t="shared" si="20"/>
        <v>78</v>
      </c>
    </row>
    <row r="168" spans="1:11" x14ac:dyDescent="0.3">
      <c r="A168" s="2">
        <v>167</v>
      </c>
      <c r="B168" s="2" t="s">
        <v>170</v>
      </c>
      <c r="C168" s="2">
        <v>15512.35</v>
      </c>
      <c r="D168" s="2">
        <v>436.58</v>
      </c>
      <c r="E168" s="2">
        <f t="shared" si="14"/>
        <v>1.1468158431540282E-3</v>
      </c>
      <c r="F168" s="2">
        <f t="shared" si="15"/>
        <v>2.4500945187180031E-4</v>
      </c>
      <c r="G168" s="2">
        <f t="shared" si="16"/>
        <v>35.531517705804205</v>
      </c>
      <c r="H168" s="2">
        <f t="shared" si="17"/>
        <v>1746.32</v>
      </c>
      <c r="I168" s="2" t="str">
        <f t="shared" si="18"/>
        <v>Small Cap</v>
      </c>
      <c r="J168" s="2">
        <f t="shared" si="19"/>
        <v>167</v>
      </c>
      <c r="K168" s="2">
        <f t="shared" si="20"/>
        <v>404</v>
      </c>
    </row>
    <row r="169" spans="1:11" x14ac:dyDescent="0.3">
      <c r="A169" s="2">
        <v>168</v>
      </c>
      <c r="B169" s="2" t="s">
        <v>171</v>
      </c>
      <c r="C169" s="2">
        <v>15339.87</v>
      </c>
      <c r="D169" s="2">
        <v>9334.84</v>
      </c>
      <c r="E169" s="2">
        <f t="shared" si="14"/>
        <v>1.1340645323192928E-3</v>
      </c>
      <c r="F169" s="2">
        <f t="shared" si="15"/>
        <v>5.2387283698542226E-3</v>
      </c>
      <c r="G169" s="2">
        <f t="shared" si="16"/>
        <v>1.6432922256835683</v>
      </c>
      <c r="H169" s="2">
        <f t="shared" si="17"/>
        <v>37339.360000000001</v>
      </c>
      <c r="I169" s="2" t="str">
        <f t="shared" si="18"/>
        <v>Small Cap</v>
      </c>
      <c r="J169" s="2">
        <f t="shared" si="19"/>
        <v>168</v>
      </c>
      <c r="K169" s="2">
        <f t="shared" si="20"/>
        <v>41</v>
      </c>
    </row>
    <row r="170" spans="1:11" x14ac:dyDescent="0.3">
      <c r="A170" s="2">
        <v>169</v>
      </c>
      <c r="B170" s="2" t="s">
        <v>607</v>
      </c>
      <c r="C170" s="2">
        <v>15248.94</v>
      </c>
      <c r="D170" s="2">
        <v>1278.3</v>
      </c>
      <c r="E170" s="2">
        <f t="shared" si="14"/>
        <v>1.1273421488881559E-3</v>
      </c>
      <c r="F170" s="2">
        <f t="shared" si="15"/>
        <v>7.1738417318182766E-4</v>
      </c>
      <c r="G170" s="2">
        <f t="shared" si="16"/>
        <v>11.929077681295471</v>
      </c>
      <c r="H170" s="2">
        <f t="shared" si="17"/>
        <v>5113.2</v>
      </c>
      <c r="I170" s="2" t="str">
        <f t="shared" si="18"/>
        <v>Small Cap</v>
      </c>
      <c r="J170" s="2">
        <f t="shared" si="19"/>
        <v>169</v>
      </c>
      <c r="K170" s="2">
        <f t="shared" si="20"/>
        <v>215</v>
      </c>
    </row>
    <row r="171" spans="1:11" x14ac:dyDescent="0.3">
      <c r="A171" s="2">
        <v>170</v>
      </c>
      <c r="B171" s="2" t="s">
        <v>173</v>
      </c>
      <c r="C171" s="2">
        <v>15226.72</v>
      </c>
      <c r="D171" s="2">
        <v>1553.71</v>
      </c>
      <c r="E171" s="2">
        <f t="shared" si="14"/>
        <v>1.1256994417525585E-3</v>
      </c>
      <c r="F171" s="2">
        <f t="shared" si="15"/>
        <v>8.7194474201231133E-4</v>
      </c>
      <c r="G171" s="2">
        <f t="shared" si="16"/>
        <v>9.8002329907125514</v>
      </c>
      <c r="H171" s="2">
        <f t="shared" si="17"/>
        <v>6214.84</v>
      </c>
      <c r="I171" s="2" t="str">
        <f t="shared" si="18"/>
        <v>Small Cap</v>
      </c>
      <c r="J171" s="2">
        <f t="shared" si="19"/>
        <v>170</v>
      </c>
      <c r="K171" s="2">
        <f t="shared" si="20"/>
        <v>181</v>
      </c>
    </row>
    <row r="172" spans="1:11" x14ac:dyDescent="0.3">
      <c r="A172" s="2">
        <v>171</v>
      </c>
      <c r="B172" s="2" t="s">
        <v>174</v>
      </c>
      <c r="C172" s="2">
        <v>15201.61</v>
      </c>
      <c r="D172" s="2">
        <v>1706.48</v>
      </c>
      <c r="E172" s="2">
        <f t="shared" si="14"/>
        <v>1.123843079188434E-3</v>
      </c>
      <c r="F172" s="2">
        <f t="shared" si="15"/>
        <v>9.5767953051030693E-4</v>
      </c>
      <c r="G172" s="2">
        <f t="shared" si="16"/>
        <v>8.9081676902161178</v>
      </c>
      <c r="H172" s="2">
        <f t="shared" si="17"/>
        <v>6825.92</v>
      </c>
      <c r="I172" s="2" t="str">
        <f t="shared" si="18"/>
        <v>Small Cap</v>
      </c>
      <c r="J172" s="2">
        <f t="shared" si="19"/>
        <v>171</v>
      </c>
      <c r="K172" s="2">
        <f t="shared" si="20"/>
        <v>167</v>
      </c>
    </row>
    <row r="173" spans="1:11" x14ac:dyDescent="0.3">
      <c r="A173" s="2">
        <v>172</v>
      </c>
      <c r="B173" s="2" t="s">
        <v>608</v>
      </c>
      <c r="C173" s="2">
        <v>14845.05</v>
      </c>
      <c r="D173" s="2">
        <v>1137.17</v>
      </c>
      <c r="E173" s="2">
        <f t="shared" si="14"/>
        <v>1.0974828786362934E-3</v>
      </c>
      <c r="F173" s="2">
        <f t="shared" si="15"/>
        <v>6.3818177283671989E-4</v>
      </c>
      <c r="G173" s="2">
        <f t="shared" si="16"/>
        <v>13.054380611518065</v>
      </c>
      <c r="H173" s="2">
        <f t="shared" si="17"/>
        <v>4548.68</v>
      </c>
      <c r="I173" s="2" t="str">
        <f t="shared" si="18"/>
        <v>Small Cap</v>
      </c>
      <c r="J173" s="2">
        <f t="shared" si="19"/>
        <v>172</v>
      </c>
      <c r="K173" s="2">
        <f t="shared" si="20"/>
        <v>230</v>
      </c>
    </row>
    <row r="174" spans="1:11" x14ac:dyDescent="0.3">
      <c r="A174" s="2">
        <v>173</v>
      </c>
      <c r="B174" s="2" t="s">
        <v>609</v>
      </c>
      <c r="C174" s="2">
        <v>14785.53</v>
      </c>
      <c r="D174" s="2">
        <v>2203.67</v>
      </c>
      <c r="E174" s="2">
        <f t="shared" si="14"/>
        <v>1.0930826118176278E-3</v>
      </c>
      <c r="F174" s="2">
        <f t="shared" si="15"/>
        <v>1.2367034193190944E-3</v>
      </c>
      <c r="G174" s="2">
        <f t="shared" si="16"/>
        <v>6.7095027839921588</v>
      </c>
      <c r="H174" s="2">
        <f t="shared" si="17"/>
        <v>8814.68</v>
      </c>
      <c r="I174" s="2" t="str">
        <f t="shared" si="18"/>
        <v>Small Cap</v>
      </c>
      <c r="J174" s="2">
        <f t="shared" si="19"/>
        <v>173</v>
      </c>
      <c r="K174" s="2">
        <f t="shared" si="20"/>
        <v>141</v>
      </c>
    </row>
    <row r="175" spans="1:11" x14ac:dyDescent="0.3">
      <c r="A175" s="2">
        <v>174</v>
      </c>
      <c r="B175" s="2" t="s">
        <v>610</v>
      </c>
      <c r="C175" s="2">
        <v>14775.08</v>
      </c>
      <c r="D175" s="2">
        <v>2067.7600000000002</v>
      </c>
      <c r="E175" s="2">
        <f t="shared" si="14"/>
        <v>1.0923100515310845E-3</v>
      </c>
      <c r="F175" s="2">
        <f t="shared" si="15"/>
        <v>1.1604304920116218E-3</v>
      </c>
      <c r="G175" s="2">
        <f t="shared" si="16"/>
        <v>7.145452083413935</v>
      </c>
      <c r="H175" s="2">
        <f t="shared" si="17"/>
        <v>8271.0400000000009</v>
      </c>
      <c r="I175" s="2" t="str">
        <f t="shared" si="18"/>
        <v>Small Cap</v>
      </c>
      <c r="J175" s="2">
        <f t="shared" si="19"/>
        <v>174</v>
      </c>
      <c r="K175" s="2">
        <f t="shared" si="20"/>
        <v>153</v>
      </c>
    </row>
    <row r="176" spans="1:11" x14ac:dyDescent="0.3">
      <c r="A176" s="2">
        <v>175</v>
      </c>
      <c r="B176" s="2" t="s">
        <v>611</v>
      </c>
      <c r="C176" s="2">
        <v>14638.57</v>
      </c>
      <c r="D176" s="2">
        <v>938.19</v>
      </c>
      <c r="E176" s="2">
        <f t="shared" si="14"/>
        <v>1.0822179745247666E-3</v>
      </c>
      <c r="F176" s="2">
        <f t="shared" si="15"/>
        <v>5.2651385233314476E-4</v>
      </c>
      <c r="G176" s="2">
        <f t="shared" si="16"/>
        <v>15.602990865389739</v>
      </c>
      <c r="H176" s="2">
        <f t="shared" si="17"/>
        <v>3752.76</v>
      </c>
      <c r="I176" s="2" t="str">
        <f t="shared" si="18"/>
        <v>Small Cap</v>
      </c>
      <c r="J176" s="2">
        <f t="shared" si="19"/>
        <v>175</v>
      </c>
      <c r="K176" s="2">
        <f t="shared" si="20"/>
        <v>281</v>
      </c>
    </row>
    <row r="177" spans="1:11" x14ac:dyDescent="0.3">
      <c r="A177" s="2">
        <v>176</v>
      </c>
      <c r="B177" s="2" t="s">
        <v>612</v>
      </c>
      <c r="C177" s="2">
        <v>14526.24</v>
      </c>
      <c r="D177" s="2">
        <v>721.48</v>
      </c>
      <c r="E177" s="2">
        <f t="shared" si="14"/>
        <v>1.0739135059135315E-3</v>
      </c>
      <c r="F177" s="2">
        <f t="shared" si="15"/>
        <v>4.0489582513277407E-4</v>
      </c>
      <c r="G177" s="2">
        <f t="shared" si="16"/>
        <v>20.133946886954593</v>
      </c>
      <c r="H177" s="2">
        <f t="shared" si="17"/>
        <v>2885.92</v>
      </c>
      <c r="I177" s="2" t="str">
        <f t="shared" si="18"/>
        <v>Small Cap</v>
      </c>
      <c r="J177" s="2">
        <f t="shared" si="19"/>
        <v>176</v>
      </c>
      <c r="K177" s="2">
        <f t="shared" si="20"/>
        <v>320</v>
      </c>
    </row>
    <row r="178" spans="1:11" x14ac:dyDescent="0.3">
      <c r="A178" s="2">
        <v>177</v>
      </c>
      <c r="B178" s="2" t="s">
        <v>181</v>
      </c>
      <c r="C178" s="2">
        <v>14456.9</v>
      </c>
      <c r="D178" s="2">
        <v>562.20000000000005</v>
      </c>
      <c r="E178" s="2">
        <f t="shared" si="14"/>
        <v>1.0687872542131571E-3</v>
      </c>
      <c r="F178" s="2">
        <f t="shared" si="15"/>
        <v>3.1550761336370458E-4</v>
      </c>
      <c r="G178" s="2">
        <f t="shared" si="16"/>
        <v>25.71487015297047</v>
      </c>
      <c r="H178" s="2">
        <f t="shared" si="17"/>
        <v>2248.8000000000002</v>
      </c>
      <c r="I178" s="2" t="str">
        <f t="shared" si="18"/>
        <v>Small Cap</v>
      </c>
      <c r="J178" s="2">
        <f t="shared" si="19"/>
        <v>177</v>
      </c>
      <c r="K178" s="2">
        <f t="shared" si="20"/>
        <v>369</v>
      </c>
    </row>
    <row r="179" spans="1:11" x14ac:dyDescent="0.3">
      <c r="A179" s="2">
        <v>178</v>
      </c>
      <c r="B179" s="2" t="s">
        <v>182</v>
      </c>
      <c r="C179" s="2">
        <v>14334.81</v>
      </c>
      <c r="D179" s="2">
        <v>2644.89</v>
      </c>
      <c r="E179" s="2">
        <f t="shared" si="14"/>
        <v>1.0597612364730549E-3</v>
      </c>
      <c r="F179" s="2">
        <f t="shared" si="15"/>
        <v>1.4843168472243483E-3</v>
      </c>
      <c r="G179" s="2">
        <f t="shared" si="16"/>
        <v>5.4198133003640985</v>
      </c>
      <c r="H179" s="2">
        <f t="shared" si="17"/>
        <v>10579.56</v>
      </c>
      <c r="I179" s="2" t="str">
        <f t="shared" si="18"/>
        <v>Small Cap</v>
      </c>
      <c r="J179" s="2">
        <f t="shared" si="19"/>
        <v>178</v>
      </c>
      <c r="K179" s="2">
        <f t="shared" si="20"/>
        <v>118</v>
      </c>
    </row>
    <row r="180" spans="1:11" x14ac:dyDescent="0.3">
      <c r="A180" s="2">
        <v>179</v>
      </c>
      <c r="B180" s="2" t="s">
        <v>183</v>
      </c>
      <c r="C180" s="2">
        <v>14330.19</v>
      </c>
      <c r="D180" s="2">
        <v>1583.95</v>
      </c>
      <c r="E180" s="2">
        <f t="shared" si="14"/>
        <v>1.0594196835042673E-3</v>
      </c>
      <c r="F180" s="2">
        <f t="shared" si="15"/>
        <v>8.8891548236826729E-4</v>
      </c>
      <c r="G180" s="2">
        <f t="shared" si="16"/>
        <v>9.0471226995801644</v>
      </c>
      <c r="H180" s="2">
        <f t="shared" si="17"/>
        <v>6335.8</v>
      </c>
      <c r="I180" s="2" t="str">
        <f t="shared" si="18"/>
        <v>Small Cap</v>
      </c>
      <c r="J180" s="2">
        <f t="shared" si="19"/>
        <v>179</v>
      </c>
      <c r="K180" s="2">
        <f t="shared" si="20"/>
        <v>177</v>
      </c>
    </row>
    <row r="181" spans="1:11" x14ac:dyDescent="0.3">
      <c r="A181" s="2">
        <v>180</v>
      </c>
      <c r="B181" s="2" t="s">
        <v>184</v>
      </c>
      <c r="C181" s="2">
        <v>14164.81</v>
      </c>
      <c r="D181" s="2">
        <v>441.13</v>
      </c>
      <c r="E181" s="2">
        <f t="shared" si="14"/>
        <v>1.0471932700890972E-3</v>
      </c>
      <c r="F181" s="2">
        <f t="shared" si="15"/>
        <v>2.4756291974943259E-4</v>
      </c>
      <c r="G181" s="2">
        <f t="shared" si="16"/>
        <v>32.110284950014737</v>
      </c>
      <c r="H181" s="2">
        <f t="shared" si="17"/>
        <v>1764.52</v>
      </c>
      <c r="I181" s="2" t="str">
        <f t="shared" si="18"/>
        <v>Small Cap</v>
      </c>
      <c r="J181" s="2">
        <f t="shared" si="19"/>
        <v>180</v>
      </c>
      <c r="K181" s="2">
        <f t="shared" si="20"/>
        <v>401</v>
      </c>
    </row>
    <row r="182" spans="1:11" x14ac:dyDescent="0.3">
      <c r="A182" s="2">
        <v>181</v>
      </c>
      <c r="B182" s="2" t="s">
        <v>185</v>
      </c>
      <c r="C182" s="2">
        <v>13843.64</v>
      </c>
      <c r="D182" s="2">
        <v>649.91</v>
      </c>
      <c r="E182" s="2">
        <f t="shared" si="14"/>
        <v>1.0234494244212404E-3</v>
      </c>
      <c r="F182" s="2">
        <f t="shared" si="15"/>
        <v>3.6473061722021565E-4</v>
      </c>
      <c r="G182" s="2">
        <f t="shared" si="16"/>
        <v>21.300857041744241</v>
      </c>
      <c r="H182" s="2">
        <f t="shared" si="17"/>
        <v>2599.64</v>
      </c>
      <c r="I182" s="2" t="str">
        <f t="shared" si="18"/>
        <v>Small Cap</v>
      </c>
      <c r="J182" s="2">
        <f t="shared" si="19"/>
        <v>181</v>
      </c>
      <c r="K182" s="2">
        <f t="shared" si="20"/>
        <v>340</v>
      </c>
    </row>
    <row r="183" spans="1:11" x14ac:dyDescent="0.3">
      <c r="A183" s="2">
        <v>182</v>
      </c>
      <c r="B183" s="2" t="s">
        <v>613</v>
      </c>
      <c r="C183" s="2">
        <v>13774.32</v>
      </c>
      <c r="D183" s="2">
        <v>1553.46</v>
      </c>
      <c r="E183" s="2">
        <f t="shared" si="14"/>
        <v>1.0183246513051467E-3</v>
      </c>
      <c r="F183" s="2">
        <f t="shared" si="15"/>
        <v>8.7180444157947438E-4</v>
      </c>
      <c r="G183" s="2">
        <f t="shared" si="16"/>
        <v>8.8668649337607661</v>
      </c>
      <c r="H183" s="2">
        <f t="shared" si="17"/>
        <v>6213.84</v>
      </c>
      <c r="I183" s="2" t="str">
        <f t="shared" si="18"/>
        <v>Small Cap</v>
      </c>
      <c r="J183" s="2">
        <f t="shared" si="19"/>
        <v>182</v>
      </c>
      <c r="K183" s="2">
        <f t="shared" si="20"/>
        <v>182</v>
      </c>
    </row>
    <row r="184" spans="1:11" x14ac:dyDescent="0.3">
      <c r="A184" s="2">
        <v>183</v>
      </c>
      <c r="B184" s="2" t="s">
        <v>614</v>
      </c>
      <c r="C184" s="2">
        <v>13743.95</v>
      </c>
      <c r="D184" s="2">
        <v>835.18</v>
      </c>
      <c r="E184" s="2">
        <f t="shared" si="14"/>
        <v>1.0160794210752598E-3</v>
      </c>
      <c r="F184" s="2">
        <f t="shared" si="15"/>
        <v>4.6870446198701312E-4</v>
      </c>
      <c r="G184" s="2">
        <f t="shared" si="16"/>
        <v>16.456272899255254</v>
      </c>
      <c r="H184" s="2">
        <f t="shared" si="17"/>
        <v>3340.72</v>
      </c>
      <c r="I184" s="2" t="str">
        <f t="shared" si="18"/>
        <v>Small Cap</v>
      </c>
      <c r="J184" s="2">
        <f t="shared" si="19"/>
        <v>183</v>
      </c>
      <c r="K184" s="2">
        <f t="shared" si="20"/>
        <v>298</v>
      </c>
    </row>
    <row r="185" spans="1:11" x14ac:dyDescent="0.3">
      <c r="A185" s="2">
        <v>184</v>
      </c>
      <c r="B185" s="2" t="s">
        <v>615</v>
      </c>
      <c r="C185" s="2">
        <v>13593.35</v>
      </c>
      <c r="D185" s="2">
        <v>572.16</v>
      </c>
      <c r="E185" s="2">
        <f t="shared" si="14"/>
        <v>1.0049456814433537E-3</v>
      </c>
      <c r="F185" s="2">
        <f t="shared" si="15"/>
        <v>3.2109718260792813E-4</v>
      </c>
      <c r="G185" s="2">
        <f t="shared" si="16"/>
        <v>23.757952321029084</v>
      </c>
      <c r="H185" s="2">
        <f t="shared" si="17"/>
        <v>2288.64</v>
      </c>
      <c r="I185" s="2" t="str">
        <f t="shared" si="18"/>
        <v>Small Cap</v>
      </c>
      <c r="J185" s="2">
        <f t="shared" si="19"/>
        <v>184</v>
      </c>
      <c r="K185" s="2">
        <f t="shared" si="20"/>
        <v>367</v>
      </c>
    </row>
    <row r="186" spans="1:11" x14ac:dyDescent="0.3">
      <c r="A186" s="2">
        <v>185</v>
      </c>
      <c r="B186" s="2" t="s">
        <v>189</v>
      </c>
      <c r="C186" s="2">
        <v>13492.55</v>
      </c>
      <c r="D186" s="2">
        <v>783.51</v>
      </c>
      <c r="E186" s="2">
        <f t="shared" si="14"/>
        <v>9.9749361666980714E-4</v>
      </c>
      <c r="F186" s="2">
        <f t="shared" si="15"/>
        <v>4.3970716852827495E-4</v>
      </c>
      <c r="G186" s="2">
        <f t="shared" si="16"/>
        <v>17.220648109149849</v>
      </c>
      <c r="H186" s="2">
        <f t="shared" si="17"/>
        <v>3134.04</v>
      </c>
      <c r="I186" s="2" t="str">
        <f t="shared" si="18"/>
        <v>Small Cap</v>
      </c>
      <c r="J186" s="2">
        <f t="shared" si="19"/>
        <v>185</v>
      </c>
      <c r="K186" s="2">
        <f t="shared" si="20"/>
        <v>307</v>
      </c>
    </row>
    <row r="187" spans="1:11" x14ac:dyDescent="0.3">
      <c r="A187" s="2">
        <v>186</v>
      </c>
      <c r="B187" s="2" t="s">
        <v>616</v>
      </c>
      <c r="C187" s="2">
        <v>13401.76</v>
      </c>
      <c r="D187" s="2">
        <v>1137.17</v>
      </c>
      <c r="E187" s="2">
        <f t="shared" si="14"/>
        <v>9.9078158332863348E-4</v>
      </c>
      <c r="F187" s="2">
        <f t="shared" si="15"/>
        <v>6.3818177283671989E-4</v>
      </c>
      <c r="G187" s="2">
        <f t="shared" si="16"/>
        <v>11.785186031991698</v>
      </c>
      <c r="H187" s="2">
        <f t="shared" si="17"/>
        <v>4548.68</v>
      </c>
      <c r="I187" s="2" t="str">
        <f t="shared" si="18"/>
        <v>Small Cap</v>
      </c>
      <c r="J187" s="2">
        <f t="shared" si="19"/>
        <v>186</v>
      </c>
      <c r="K187" s="2">
        <f t="shared" si="20"/>
        <v>230</v>
      </c>
    </row>
    <row r="188" spans="1:11" x14ac:dyDescent="0.3">
      <c r="A188" s="2">
        <v>187</v>
      </c>
      <c r="B188" s="2" t="s">
        <v>617</v>
      </c>
      <c r="C188" s="2">
        <v>13396.15</v>
      </c>
      <c r="D188" s="2">
        <v>238.43</v>
      </c>
      <c r="E188" s="2">
        <f t="shared" si="14"/>
        <v>9.9036684043796283E-4</v>
      </c>
      <c r="F188" s="2">
        <f t="shared" si="15"/>
        <v>1.3380732880524383E-4</v>
      </c>
      <c r="G188" s="2">
        <f t="shared" si="16"/>
        <v>56.184834123222743</v>
      </c>
      <c r="H188" s="2">
        <f t="shared" si="17"/>
        <v>953.72</v>
      </c>
      <c r="I188" s="2" t="str">
        <f t="shared" si="18"/>
        <v>Small Cap</v>
      </c>
      <c r="J188" s="2">
        <f t="shared" si="19"/>
        <v>187</v>
      </c>
      <c r="K188" s="2">
        <f t="shared" si="20"/>
        <v>455</v>
      </c>
    </row>
    <row r="189" spans="1:11" x14ac:dyDescent="0.3">
      <c r="A189" s="2">
        <v>188</v>
      </c>
      <c r="B189" s="2" t="s">
        <v>618</v>
      </c>
      <c r="C189" s="2">
        <v>13369.97</v>
      </c>
      <c r="D189" s="2">
        <v>2069.39</v>
      </c>
      <c r="E189" s="2">
        <f t="shared" si="14"/>
        <v>9.8843137361483342E-4</v>
      </c>
      <c r="F189" s="2">
        <f t="shared" si="15"/>
        <v>1.1613452508337184E-3</v>
      </c>
      <c r="G189" s="2">
        <f t="shared" si="16"/>
        <v>6.4608266204050473</v>
      </c>
      <c r="H189" s="2">
        <f t="shared" si="17"/>
        <v>8277.56</v>
      </c>
      <c r="I189" s="2" t="str">
        <f t="shared" si="18"/>
        <v>Small Cap</v>
      </c>
      <c r="J189" s="2">
        <f t="shared" si="19"/>
        <v>188</v>
      </c>
      <c r="K189" s="2">
        <f t="shared" si="20"/>
        <v>152</v>
      </c>
    </row>
    <row r="190" spans="1:11" x14ac:dyDescent="0.3">
      <c r="A190" s="2">
        <v>189</v>
      </c>
      <c r="B190" s="2" t="s">
        <v>619</v>
      </c>
      <c r="C190" s="2">
        <v>13178.43</v>
      </c>
      <c r="D190" s="2">
        <v>795.17</v>
      </c>
      <c r="E190" s="2">
        <f t="shared" si="14"/>
        <v>9.7427097196081441E-4</v>
      </c>
      <c r="F190" s="2">
        <f t="shared" si="15"/>
        <v>4.4625078071578968E-4</v>
      </c>
      <c r="G190" s="2">
        <f t="shared" si="16"/>
        <v>16.573097576618839</v>
      </c>
      <c r="H190" s="2">
        <f t="shared" si="17"/>
        <v>3180.68</v>
      </c>
      <c r="I190" s="2" t="str">
        <f t="shared" si="18"/>
        <v>Small Cap</v>
      </c>
      <c r="J190" s="2">
        <f t="shared" si="19"/>
        <v>189</v>
      </c>
      <c r="K190" s="2">
        <f t="shared" si="20"/>
        <v>302</v>
      </c>
    </row>
    <row r="191" spans="1:11" x14ac:dyDescent="0.3">
      <c r="A191" s="2">
        <v>190</v>
      </c>
      <c r="B191" s="2" t="s">
        <v>620</v>
      </c>
      <c r="C191" s="2">
        <v>13166.76</v>
      </c>
      <c r="D191" s="2">
        <v>479.7</v>
      </c>
      <c r="E191" s="2">
        <f t="shared" si="14"/>
        <v>9.7340821803316275E-4</v>
      </c>
      <c r="F191" s="2">
        <f t="shared" si="15"/>
        <v>2.6920847052751528E-4</v>
      </c>
      <c r="G191" s="2">
        <f t="shared" si="16"/>
        <v>27.447904940587868</v>
      </c>
      <c r="H191" s="2">
        <f t="shared" si="17"/>
        <v>1918.8</v>
      </c>
      <c r="I191" s="2" t="str">
        <f t="shared" si="18"/>
        <v>Small Cap</v>
      </c>
      <c r="J191" s="2">
        <f t="shared" si="19"/>
        <v>190</v>
      </c>
      <c r="K191" s="2">
        <f t="shared" si="20"/>
        <v>388</v>
      </c>
    </row>
    <row r="192" spans="1:11" x14ac:dyDescent="0.3">
      <c r="A192" s="2">
        <v>191</v>
      </c>
      <c r="B192" s="2" t="s">
        <v>195</v>
      </c>
      <c r="C192" s="2">
        <v>13129.9</v>
      </c>
      <c r="D192" s="2">
        <v>933.06</v>
      </c>
      <c r="E192" s="2">
        <f t="shared" si="14"/>
        <v>9.7068318720426453E-4</v>
      </c>
      <c r="F192" s="2">
        <f t="shared" si="15"/>
        <v>5.2363488745133077E-4</v>
      </c>
      <c r="G192" s="2">
        <f t="shared" si="16"/>
        <v>14.071871047949758</v>
      </c>
      <c r="H192" s="2">
        <f t="shared" si="17"/>
        <v>3732.24</v>
      </c>
      <c r="I192" s="2" t="str">
        <f t="shared" si="18"/>
        <v>Small Cap</v>
      </c>
      <c r="J192" s="2">
        <f t="shared" si="19"/>
        <v>191</v>
      </c>
      <c r="K192" s="2">
        <f t="shared" si="20"/>
        <v>282</v>
      </c>
    </row>
    <row r="193" spans="1:11" x14ac:dyDescent="0.3">
      <c r="A193" s="2">
        <v>192</v>
      </c>
      <c r="B193" s="2" t="s">
        <v>196</v>
      </c>
      <c r="C193" s="2">
        <v>13104</v>
      </c>
      <c r="D193" s="2">
        <v>1993.2</v>
      </c>
      <c r="E193" s="2">
        <f t="shared" si="14"/>
        <v>9.6876842056106162E-4</v>
      </c>
      <c r="F193" s="2">
        <f t="shared" si="15"/>
        <v>1.1185872909223336E-3</v>
      </c>
      <c r="G193" s="2">
        <f t="shared" si="16"/>
        <v>6.5743527995183619</v>
      </c>
      <c r="H193" s="2">
        <f t="shared" si="17"/>
        <v>7972.8</v>
      </c>
      <c r="I193" s="2" t="str">
        <f t="shared" si="18"/>
        <v>Small Cap</v>
      </c>
      <c r="J193" s="2">
        <f t="shared" si="19"/>
        <v>192</v>
      </c>
      <c r="K193" s="2">
        <f t="shared" si="20"/>
        <v>154</v>
      </c>
    </row>
    <row r="194" spans="1:11" x14ac:dyDescent="0.3">
      <c r="A194" s="2">
        <v>193</v>
      </c>
      <c r="B194" s="2" t="s">
        <v>621</v>
      </c>
      <c r="C194" s="2">
        <v>13046.18</v>
      </c>
      <c r="D194" s="2">
        <v>6026.55</v>
      </c>
      <c r="E194" s="2">
        <f t="shared" si="14"/>
        <v>9.6449383340623559E-4</v>
      </c>
      <c r="F194" s="2">
        <f t="shared" si="15"/>
        <v>3.3821102940537777E-3</v>
      </c>
      <c r="G194" s="2">
        <f t="shared" si="16"/>
        <v>2.1647841634102432</v>
      </c>
      <c r="H194" s="2">
        <f t="shared" si="17"/>
        <v>24106.2</v>
      </c>
      <c r="I194" s="2" t="str">
        <f t="shared" si="18"/>
        <v>Small Cap</v>
      </c>
      <c r="J194" s="2">
        <f t="shared" si="19"/>
        <v>193</v>
      </c>
      <c r="K194" s="2">
        <f t="shared" si="20"/>
        <v>65</v>
      </c>
    </row>
    <row r="195" spans="1:11" x14ac:dyDescent="0.3">
      <c r="A195" s="2">
        <v>194</v>
      </c>
      <c r="B195" s="2" t="s">
        <v>622</v>
      </c>
      <c r="C195" s="2">
        <v>13021.369999999999</v>
      </c>
      <c r="D195" s="2">
        <v>1137.17</v>
      </c>
      <c r="E195" s="2">
        <f t="shared" ref="E195:E258" si="21">C195/SUM($C$2:$C$489)</f>
        <v>9.6265964960631789E-4</v>
      </c>
      <c r="F195" s="2">
        <f t="shared" ref="F195:F258" si="22">D195/SUM($D$2:$D$489)</f>
        <v>6.3818177283671989E-4</v>
      </c>
      <c r="G195" s="2">
        <f t="shared" ref="G195:G258" si="23">C195/D195</f>
        <v>11.450680197331971</v>
      </c>
      <c r="H195" s="2">
        <f t="shared" ref="H195:H258" si="24">D195*4</f>
        <v>4548.68</v>
      </c>
      <c r="I195" s="2" t="str">
        <f t="shared" ref="I195:I258" si="25">IF(C195&gt;200000,"Large Cap",IF(C195&gt;50000,"Mid Cap","Small Cap"))</f>
        <v>Small Cap</v>
      </c>
      <c r="J195" s="2">
        <f t="shared" ref="J195:J258" si="26">RANK(C195,$C$2:$C$489)</f>
        <v>194</v>
      </c>
      <c r="K195" s="2">
        <f t="shared" ref="K195:K258" si="27">RANK(D195,$D$2:$D$489)</f>
        <v>230</v>
      </c>
    </row>
    <row r="196" spans="1:11" x14ac:dyDescent="0.3">
      <c r="A196" s="2">
        <v>195</v>
      </c>
      <c r="B196" s="2" t="s">
        <v>199</v>
      </c>
      <c r="C196" s="2">
        <v>12996.56</v>
      </c>
      <c r="D196" s="2">
        <v>1706</v>
      </c>
      <c r="E196" s="2">
        <f t="shared" si="21"/>
        <v>9.608254658064004E-4</v>
      </c>
      <c r="F196" s="2">
        <f t="shared" si="22"/>
        <v>9.5741015367926008E-4</v>
      </c>
      <c r="G196" s="2">
        <f t="shared" si="23"/>
        <v>7.6181477139507621</v>
      </c>
      <c r="H196" s="2">
        <f t="shared" si="24"/>
        <v>6824</v>
      </c>
      <c r="I196" s="2" t="str">
        <f t="shared" si="25"/>
        <v>Small Cap</v>
      </c>
      <c r="J196" s="2">
        <f t="shared" si="26"/>
        <v>195</v>
      </c>
      <c r="K196" s="2">
        <f t="shared" si="27"/>
        <v>168</v>
      </c>
    </row>
    <row r="197" spans="1:11" x14ac:dyDescent="0.3">
      <c r="A197" s="2">
        <v>196</v>
      </c>
      <c r="B197" s="2" t="s">
        <v>623</v>
      </c>
      <c r="C197" s="2">
        <v>12995.31</v>
      </c>
      <c r="D197" s="2">
        <v>1338.09</v>
      </c>
      <c r="E197" s="2">
        <f t="shared" si="21"/>
        <v>9.6073305428887132E-4</v>
      </c>
      <c r="F197" s="2">
        <f t="shared" si="22"/>
        <v>7.5093842469910958E-4</v>
      </c>
      <c r="G197" s="2">
        <f t="shared" si="23"/>
        <v>9.7118355267582892</v>
      </c>
      <c r="H197" s="2">
        <f t="shared" si="24"/>
        <v>5352.36</v>
      </c>
      <c r="I197" s="2" t="str">
        <f t="shared" si="25"/>
        <v>Small Cap</v>
      </c>
      <c r="J197" s="2">
        <f t="shared" si="26"/>
        <v>196</v>
      </c>
      <c r="K197" s="2">
        <f t="shared" si="27"/>
        <v>207</v>
      </c>
    </row>
    <row r="198" spans="1:11" x14ac:dyDescent="0.3">
      <c r="A198" s="2">
        <v>197</v>
      </c>
      <c r="B198" s="2" t="s">
        <v>624</v>
      </c>
      <c r="C198" s="2">
        <v>12942.25</v>
      </c>
      <c r="D198" s="2">
        <v>969.1</v>
      </c>
      <c r="E198" s="2">
        <f t="shared" si="21"/>
        <v>9.5681037019279612E-4</v>
      </c>
      <c r="F198" s="2">
        <f t="shared" si="22"/>
        <v>5.4386059784910373E-4</v>
      </c>
      <c r="G198" s="2">
        <f t="shared" si="23"/>
        <v>13.354916933237023</v>
      </c>
      <c r="H198" s="2">
        <f t="shared" si="24"/>
        <v>3876.4</v>
      </c>
      <c r="I198" s="2" t="str">
        <f t="shared" si="25"/>
        <v>Small Cap</v>
      </c>
      <c r="J198" s="2">
        <f t="shared" si="26"/>
        <v>197</v>
      </c>
      <c r="K198" s="2">
        <f t="shared" si="27"/>
        <v>277</v>
      </c>
    </row>
    <row r="199" spans="1:11" x14ac:dyDescent="0.3">
      <c r="A199" s="2">
        <v>198</v>
      </c>
      <c r="B199" s="2" t="s">
        <v>625</v>
      </c>
      <c r="C199" s="2">
        <v>12655.17</v>
      </c>
      <c r="D199" s="2">
        <v>3050.81</v>
      </c>
      <c r="E199" s="2">
        <f t="shared" si="21"/>
        <v>9.3558677143099284E-4</v>
      </c>
      <c r="F199" s="2">
        <f t="shared" si="22"/>
        <v>1.7121198540130265E-3</v>
      </c>
      <c r="G199" s="2">
        <f t="shared" si="23"/>
        <v>4.1481344298727221</v>
      </c>
      <c r="H199" s="2">
        <f t="shared" si="24"/>
        <v>12203.24</v>
      </c>
      <c r="I199" s="2" t="str">
        <f t="shared" si="25"/>
        <v>Small Cap</v>
      </c>
      <c r="J199" s="2">
        <f t="shared" si="26"/>
        <v>198</v>
      </c>
      <c r="K199" s="2">
        <f t="shared" si="27"/>
        <v>106</v>
      </c>
    </row>
    <row r="200" spans="1:11" x14ac:dyDescent="0.3">
      <c r="A200" s="2">
        <v>199</v>
      </c>
      <c r="B200" s="2" t="s">
        <v>203</v>
      </c>
      <c r="C200" s="2">
        <v>12599.37</v>
      </c>
      <c r="D200" s="2">
        <v>2754.64</v>
      </c>
      <c r="E200" s="2">
        <f t="shared" si="21"/>
        <v>9.3146152128849389E-4</v>
      </c>
      <c r="F200" s="2">
        <f t="shared" si="22"/>
        <v>1.5459087372397637E-3</v>
      </c>
      <c r="G200" s="2">
        <f t="shared" si="23"/>
        <v>4.5738717218946947</v>
      </c>
      <c r="H200" s="2">
        <f t="shared" si="24"/>
        <v>11018.56</v>
      </c>
      <c r="I200" s="2" t="str">
        <f t="shared" si="25"/>
        <v>Small Cap</v>
      </c>
      <c r="J200" s="2">
        <f t="shared" si="26"/>
        <v>199</v>
      </c>
      <c r="K200" s="2">
        <f t="shared" si="27"/>
        <v>115</v>
      </c>
    </row>
    <row r="201" spans="1:11" x14ac:dyDescent="0.3">
      <c r="A201" s="2">
        <v>200</v>
      </c>
      <c r="B201" s="2" t="s">
        <v>204</v>
      </c>
      <c r="C201" s="2">
        <v>12526.06</v>
      </c>
      <c r="D201" s="2">
        <v>1942.12</v>
      </c>
      <c r="E201" s="2">
        <f t="shared" si="21"/>
        <v>9.2604177060844712E-4</v>
      </c>
      <c r="F201" s="2">
        <f t="shared" si="22"/>
        <v>1.0899211064850905E-3</v>
      </c>
      <c r="G201" s="2">
        <f t="shared" si="23"/>
        <v>6.4496838506374479</v>
      </c>
      <c r="H201" s="2">
        <f t="shared" si="24"/>
        <v>7768.48</v>
      </c>
      <c r="I201" s="2" t="str">
        <f t="shared" si="25"/>
        <v>Small Cap</v>
      </c>
      <c r="J201" s="2">
        <f t="shared" si="26"/>
        <v>200</v>
      </c>
      <c r="K201" s="2">
        <f t="shared" si="27"/>
        <v>158</v>
      </c>
    </row>
    <row r="202" spans="1:11" x14ac:dyDescent="0.3">
      <c r="A202" s="2">
        <v>201</v>
      </c>
      <c r="B202" s="2" t="s">
        <v>626</v>
      </c>
      <c r="C202" s="2">
        <v>12507.91</v>
      </c>
      <c r="D202" s="2">
        <v>886.68</v>
      </c>
      <c r="E202" s="2">
        <f t="shared" si="21"/>
        <v>9.2469995537392457E-4</v>
      </c>
      <c r="F202" s="2">
        <f t="shared" si="22"/>
        <v>4.9760635115142222E-4</v>
      </c>
      <c r="G202" s="2">
        <f t="shared" si="23"/>
        <v>14.106453286416746</v>
      </c>
      <c r="H202" s="2">
        <f t="shared" si="24"/>
        <v>3546.72</v>
      </c>
      <c r="I202" s="2" t="str">
        <f t="shared" si="25"/>
        <v>Small Cap</v>
      </c>
      <c r="J202" s="2">
        <f t="shared" si="26"/>
        <v>201</v>
      </c>
      <c r="K202" s="2">
        <f t="shared" si="27"/>
        <v>286</v>
      </c>
    </row>
    <row r="203" spans="1:11" x14ac:dyDescent="0.3">
      <c r="A203" s="2">
        <v>202</v>
      </c>
      <c r="B203" s="2" t="s">
        <v>206</v>
      </c>
      <c r="C203" s="2">
        <v>12382.64</v>
      </c>
      <c r="D203" s="2">
        <v>837.73</v>
      </c>
      <c r="E203" s="2">
        <f t="shared" si="21"/>
        <v>9.1543884273322833E-4</v>
      </c>
      <c r="F203" s="2">
        <f t="shared" si="22"/>
        <v>4.7013552640194991E-4</v>
      </c>
      <c r="G203" s="2">
        <f t="shared" si="23"/>
        <v>14.781182481229035</v>
      </c>
      <c r="H203" s="2">
        <f t="shared" si="24"/>
        <v>3350.92</v>
      </c>
      <c r="I203" s="2" t="str">
        <f t="shared" si="25"/>
        <v>Small Cap</v>
      </c>
      <c r="J203" s="2">
        <f t="shared" si="26"/>
        <v>202</v>
      </c>
      <c r="K203" s="2">
        <f t="shared" si="27"/>
        <v>296</v>
      </c>
    </row>
    <row r="204" spans="1:11" x14ac:dyDescent="0.3">
      <c r="A204" s="2">
        <v>203</v>
      </c>
      <c r="B204" s="2" t="s">
        <v>207</v>
      </c>
      <c r="C204" s="2">
        <v>12091.5</v>
      </c>
      <c r="D204" s="2">
        <v>4844.46</v>
      </c>
      <c r="E204" s="2">
        <f t="shared" si="21"/>
        <v>8.9391509136249061E-4</v>
      </c>
      <c r="F204" s="2">
        <f t="shared" si="22"/>
        <v>2.7187193394449167E-3</v>
      </c>
      <c r="G204" s="2">
        <f t="shared" si="23"/>
        <v>2.4959438203638795</v>
      </c>
      <c r="H204" s="2">
        <f t="shared" si="24"/>
        <v>19377.84</v>
      </c>
      <c r="I204" s="2" t="str">
        <f t="shared" si="25"/>
        <v>Small Cap</v>
      </c>
      <c r="J204" s="2">
        <f t="shared" si="26"/>
        <v>203</v>
      </c>
      <c r="K204" s="2">
        <f t="shared" si="27"/>
        <v>73</v>
      </c>
    </row>
    <row r="205" spans="1:11" x14ac:dyDescent="0.3">
      <c r="A205" s="2">
        <v>204</v>
      </c>
      <c r="B205" s="2" t="s">
        <v>208</v>
      </c>
      <c r="C205" s="2">
        <v>12033.99</v>
      </c>
      <c r="D205" s="2">
        <v>2494.65</v>
      </c>
      <c r="E205" s="2">
        <f t="shared" si="21"/>
        <v>8.8966342226401169E-4</v>
      </c>
      <c r="F205" s="2">
        <f t="shared" si="22"/>
        <v>1.4000018991066625E-3</v>
      </c>
      <c r="G205" s="2">
        <f t="shared" si="23"/>
        <v>4.8239191870603086</v>
      </c>
      <c r="H205" s="2">
        <f t="shared" si="24"/>
        <v>9978.6</v>
      </c>
      <c r="I205" s="2" t="str">
        <f t="shared" si="25"/>
        <v>Small Cap</v>
      </c>
      <c r="J205" s="2">
        <f t="shared" si="26"/>
        <v>204</v>
      </c>
      <c r="K205" s="2">
        <f t="shared" si="27"/>
        <v>127</v>
      </c>
    </row>
    <row r="206" spans="1:11" x14ac:dyDescent="0.3">
      <c r="A206" s="2">
        <v>205</v>
      </c>
      <c r="B206" s="2" t="s">
        <v>209</v>
      </c>
      <c r="C206" s="2">
        <v>11966.83</v>
      </c>
      <c r="D206" s="2">
        <v>4749</v>
      </c>
      <c r="E206" s="2">
        <f t="shared" si="21"/>
        <v>8.8469833625020829E-4</v>
      </c>
      <c r="F206" s="2">
        <f t="shared" si="22"/>
        <v>2.6651470221704609E-3</v>
      </c>
      <c r="G206" s="2">
        <f t="shared" si="23"/>
        <v>2.5198631290798064</v>
      </c>
      <c r="H206" s="2">
        <f t="shared" si="24"/>
        <v>18996</v>
      </c>
      <c r="I206" s="2" t="str">
        <f t="shared" si="25"/>
        <v>Small Cap</v>
      </c>
      <c r="J206" s="2">
        <f t="shared" si="26"/>
        <v>205</v>
      </c>
      <c r="K206" s="2">
        <f t="shared" si="27"/>
        <v>74</v>
      </c>
    </row>
    <row r="207" spans="1:11" x14ac:dyDescent="0.3">
      <c r="A207" s="2">
        <v>206</v>
      </c>
      <c r="B207" s="2" t="s">
        <v>627</v>
      </c>
      <c r="C207" s="2">
        <v>11950</v>
      </c>
      <c r="D207" s="2">
        <v>387.7</v>
      </c>
      <c r="E207" s="2">
        <f t="shared" si="21"/>
        <v>8.8345410757819645E-4</v>
      </c>
      <c r="F207" s="2">
        <f t="shared" si="22"/>
        <v>2.1757791124352234E-4</v>
      </c>
      <c r="G207" s="2">
        <f t="shared" si="23"/>
        <v>30.822801134898118</v>
      </c>
      <c r="H207" s="2">
        <f t="shared" si="24"/>
        <v>1550.8</v>
      </c>
      <c r="I207" s="2" t="str">
        <f t="shared" si="25"/>
        <v>Small Cap</v>
      </c>
      <c r="J207" s="2">
        <f t="shared" si="26"/>
        <v>206</v>
      </c>
      <c r="K207" s="2">
        <f t="shared" si="27"/>
        <v>420</v>
      </c>
    </row>
    <row r="208" spans="1:11" x14ac:dyDescent="0.3">
      <c r="A208" s="2">
        <v>207</v>
      </c>
      <c r="B208" s="2" t="s">
        <v>211</v>
      </c>
      <c r="C208" s="2">
        <v>11924.12</v>
      </c>
      <c r="D208" s="2">
        <v>881.49</v>
      </c>
      <c r="E208" s="2">
        <f t="shared" si="21"/>
        <v>8.8154081951927405E-4</v>
      </c>
      <c r="F208" s="2">
        <f t="shared" si="22"/>
        <v>4.9469371416572736E-4</v>
      </c>
      <c r="G208" s="2">
        <f t="shared" si="23"/>
        <v>13.527232299855926</v>
      </c>
      <c r="H208" s="2">
        <f t="shared" si="24"/>
        <v>3525.96</v>
      </c>
      <c r="I208" s="2" t="str">
        <f t="shared" si="25"/>
        <v>Small Cap</v>
      </c>
      <c r="J208" s="2">
        <f t="shared" si="26"/>
        <v>207</v>
      </c>
      <c r="K208" s="2">
        <f t="shared" si="27"/>
        <v>287</v>
      </c>
    </row>
    <row r="209" spans="1:11" x14ac:dyDescent="0.3">
      <c r="A209" s="2">
        <v>208</v>
      </c>
      <c r="B209" s="2" t="s">
        <v>628</v>
      </c>
      <c r="C209" s="2">
        <v>11896.52</v>
      </c>
      <c r="D209" s="2">
        <v>1012.94</v>
      </c>
      <c r="E209" s="2">
        <f t="shared" si="21"/>
        <v>8.7950037321223148E-4</v>
      </c>
      <c r="F209" s="2">
        <f t="shared" si="22"/>
        <v>5.6846368175138902E-4</v>
      </c>
      <c r="G209" s="2">
        <f t="shared" si="23"/>
        <v>11.744545580192311</v>
      </c>
      <c r="H209" s="2">
        <f t="shared" si="24"/>
        <v>4051.76</v>
      </c>
      <c r="I209" s="2" t="str">
        <f t="shared" si="25"/>
        <v>Small Cap</v>
      </c>
      <c r="J209" s="2">
        <f t="shared" si="26"/>
        <v>208</v>
      </c>
      <c r="K209" s="2">
        <f t="shared" si="27"/>
        <v>270</v>
      </c>
    </row>
    <row r="210" spans="1:11" x14ac:dyDescent="0.3">
      <c r="A210" s="2">
        <v>209</v>
      </c>
      <c r="B210" s="2" t="s">
        <v>213</v>
      </c>
      <c r="C210" s="2">
        <v>11882.55</v>
      </c>
      <c r="D210" s="2">
        <v>217.63</v>
      </c>
      <c r="E210" s="2">
        <f t="shared" si="21"/>
        <v>8.7846758209232613E-4</v>
      </c>
      <c r="F210" s="2">
        <f t="shared" si="22"/>
        <v>1.2213433279321064E-4</v>
      </c>
      <c r="G210" s="2">
        <f t="shared" si="23"/>
        <v>54.59977944217249</v>
      </c>
      <c r="H210" s="2">
        <f t="shared" si="24"/>
        <v>870.52</v>
      </c>
      <c r="I210" s="2" t="str">
        <f t="shared" si="25"/>
        <v>Small Cap</v>
      </c>
      <c r="J210" s="2">
        <f t="shared" si="26"/>
        <v>209</v>
      </c>
      <c r="K210" s="2">
        <f t="shared" si="27"/>
        <v>459</v>
      </c>
    </row>
    <row r="211" spans="1:11" x14ac:dyDescent="0.3">
      <c r="A211" s="2">
        <v>210</v>
      </c>
      <c r="B211" s="2" t="s">
        <v>214</v>
      </c>
      <c r="C211" s="2">
        <v>11759.77</v>
      </c>
      <c r="D211" s="2">
        <v>1571.33</v>
      </c>
      <c r="E211" s="2">
        <f t="shared" si="21"/>
        <v>8.6939055319454795E-4</v>
      </c>
      <c r="F211" s="2">
        <f t="shared" si="22"/>
        <v>8.818331165186586E-4</v>
      </c>
      <c r="G211" s="2">
        <f t="shared" si="23"/>
        <v>7.4839594483653977</v>
      </c>
      <c r="H211" s="2">
        <f t="shared" si="24"/>
        <v>6285.32</v>
      </c>
      <c r="I211" s="2" t="str">
        <f t="shared" si="25"/>
        <v>Small Cap</v>
      </c>
      <c r="J211" s="2">
        <f t="shared" si="26"/>
        <v>210</v>
      </c>
      <c r="K211" s="2">
        <f t="shared" si="27"/>
        <v>180</v>
      </c>
    </row>
    <row r="212" spans="1:11" x14ac:dyDescent="0.3">
      <c r="A212" s="2">
        <v>211</v>
      </c>
      <c r="B212" s="2" t="s">
        <v>629</v>
      </c>
      <c r="C212" s="2">
        <v>11737.24</v>
      </c>
      <c r="D212" s="2">
        <v>5861.04</v>
      </c>
      <c r="E212" s="2">
        <f t="shared" si="21"/>
        <v>8.6772492800260342E-4</v>
      </c>
      <c r="F212" s="2">
        <f t="shared" si="22"/>
        <v>3.2892257954984117E-3</v>
      </c>
      <c r="G212" s="2">
        <f t="shared" si="23"/>
        <v>2.0025865716664617</v>
      </c>
      <c r="H212" s="2">
        <f t="shared" si="24"/>
        <v>23444.16</v>
      </c>
      <c r="I212" s="2" t="str">
        <f t="shared" si="25"/>
        <v>Small Cap</v>
      </c>
      <c r="J212" s="2">
        <f t="shared" si="26"/>
        <v>211</v>
      </c>
      <c r="K212" s="2">
        <f t="shared" si="27"/>
        <v>67</v>
      </c>
    </row>
    <row r="213" spans="1:11" x14ac:dyDescent="0.3">
      <c r="A213" s="2">
        <v>212</v>
      </c>
      <c r="B213" s="2" t="s">
        <v>630</v>
      </c>
      <c r="C213" s="2">
        <v>11718.17</v>
      </c>
      <c r="D213" s="2">
        <v>1855</v>
      </c>
      <c r="E213" s="2">
        <f t="shared" si="21"/>
        <v>8.6631509789117942E-4</v>
      </c>
      <c r="F213" s="2">
        <f t="shared" si="22"/>
        <v>1.0410292116500746E-3</v>
      </c>
      <c r="G213" s="2">
        <f t="shared" si="23"/>
        <v>6.3170727762803232</v>
      </c>
      <c r="H213" s="2">
        <f t="shared" si="24"/>
        <v>7420</v>
      </c>
      <c r="I213" s="2" t="str">
        <f t="shared" si="25"/>
        <v>Small Cap</v>
      </c>
      <c r="J213" s="2">
        <f t="shared" si="26"/>
        <v>212</v>
      </c>
      <c r="K213" s="2">
        <f t="shared" si="27"/>
        <v>162</v>
      </c>
    </row>
    <row r="214" spans="1:11" x14ac:dyDescent="0.3">
      <c r="A214" s="2">
        <v>213</v>
      </c>
      <c r="B214" s="2" t="s">
        <v>217</v>
      </c>
      <c r="C214" s="2">
        <v>11651.8</v>
      </c>
      <c r="D214" s="2">
        <v>587.04999999999995</v>
      </c>
      <c r="E214" s="2">
        <f t="shared" si="21"/>
        <v>8.6140841595645432E-4</v>
      </c>
      <c r="F214" s="2">
        <f t="shared" si="22"/>
        <v>3.2945347638769611E-4</v>
      </c>
      <c r="G214" s="2">
        <f t="shared" si="23"/>
        <v>19.848053828464355</v>
      </c>
      <c r="H214" s="2">
        <f t="shared" si="24"/>
        <v>2348.1999999999998</v>
      </c>
      <c r="I214" s="2" t="str">
        <f t="shared" si="25"/>
        <v>Small Cap</v>
      </c>
      <c r="J214" s="2">
        <f t="shared" si="26"/>
        <v>213</v>
      </c>
      <c r="K214" s="2">
        <f t="shared" si="27"/>
        <v>361</v>
      </c>
    </row>
    <row r="215" spans="1:11" x14ac:dyDescent="0.3">
      <c r="A215" s="2">
        <v>214</v>
      </c>
      <c r="B215" s="2" t="s">
        <v>631</v>
      </c>
      <c r="C215" s="2">
        <v>11564.22</v>
      </c>
      <c r="D215" s="2">
        <v>537.74</v>
      </c>
      <c r="E215" s="2">
        <f t="shared" si="21"/>
        <v>8.5493369539229539E-4</v>
      </c>
      <c r="F215" s="2">
        <f t="shared" si="22"/>
        <v>3.0178061901493862E-4</v>
      </c>
      <c r="G215" s="2">
        <f t="shared" si="23"/>
        <v>21.505225573697324</v>
      </c>
      <c r="H215" s="2">
        <f t="shared" si="24"/>
        <v>2150.96</v>
      </c>
      <c r="I215" s="2" t="str">
        <f t="shared" si="25"/>
        <v>Small Cap</v>
      </c>
      <c r="J215" s="2">
        <f t="shared" si="26"/>
        <v>214</v>
      </c>
      <c r="K215" s="2">
        <f t="shared" si="27"/>
        <v>373</v>
      </c>
    </row>
    <row r="216" spans="1:11" x14ac:dyDescent="0.3">
      <c r="A216" s="2">
        <v>215</v>
      </c>
      <c r="B216" s="2" t="s">
        <v>219</v>
      </c>
      <c r="C216" s="2">
        <v>11554.4</v>
      </c>
      <c r="D216" s="2">
        <v>865.36</v>
      </c>
      <c r="E216" s="2">
        <f t="shared" si="21"/>
        <v>8.5420771051058684E-4</v>
      </c>
      <c r="F216" s="2">
        <f t="shared" si="22"/>
        <v>4.8564153023908819E-4</v>
      </c>
      <c r="G216" s="2">
        <f t="shared" si="23"/>
        <v>13.352130905056855</v>
      </c>
      <c r="H216" s="2">
        <f t="shared" si="24"/>
        <v>3461.44</v>
      </c>
      <c r="I216" s="2" t="str">
        <f t="shared" si="25"/>
        <v>Small Cap</v>
      </c>
      <c r="J216" s="2">
        <f t="shared" si="26"/>
        <v>215</v>
      </c>
      <c r="K216" s="2">
        <f t="shared" si="27"/>
        <v>290</v>
      </c>
    </row>
    <row r="217" spans="1:11" x14ac:dyDescent="0.3">
      <c r="A217" s="2">
        <v>216</v>
      </c>
      <c r="B217" s="2" t="s">
        <v>220</v>
      </c>
      <c r="C217" s="2">
        <v>11498.3</v>
      </c>
      <c r="D217" s="2">
        <v>329.92</v>
      </c>
      <c r="E217" s="2">
        <f t="shared" si="21"/>
        <v>8.5006028160388087E-4</v>
      </c>
      <c r="F217" s="2">
        <f t="shared" si="22"/>
        <v>1.8515167520624941E-4</v>
      </c>
      <c r="G217" s="2">
        <f t="shared" si="23"/>
        <v>34.851782250242479</v>
      </c>
      <c r="H217" s="2">
        <f t="shared" si="24"/>
        <v>1319.68</v>
      </c>
      <c r="I217" s="2" t="str">
        <f t="shared" si="25"/>
        <v>Small Cap</v>
      </c>
      <c r="J217" s="2">
        <f t="shared" si="26"/>
        <v>216</v>
      </c>
      <c r="K217" s="2">
        <f t="shared" si="27"/>
        <v>434</v>
      </c>
    </row>
    <row r="218" spans="1:11" x14ac:dyDescent="0.3">
      <c r="A218" s="2">
        <v>217</v>
      </c>
      <c r="B218" s="2" t="s">
        <v>221</v>
      </c>
      <c r="C218" s="2">
        <v>11438.78</v>
      </c>
      <c r="D218" s="2">
        <v>1377.7</v>
      </c>
      <c r="E218" s="2">
        <f t="shared" si="21"/>
        <v>8.4566001478521529E-4</v>
      </c>
      <c r="F218" s="2">
        <f t="shared" si="22"/>
        <v>7.7316762527779401E-4</v>
      </c>
      <c r="G218" s="2">
        <f t="shared" si="23"/>
        <v>8.3028090295419901</v>
      </c>
      <c r="H218" s="2">
        <f t="shared" si="24"/>
        <v>5510.8</v>
      </c>
      <c r="I218" s="2" t="str">
        <f t="shared" si="25"/>
        <v>Small Cap</v>
      </c>
      <c r="J218" s="2">
        <f t="shared" si="26"/>
        <v>217</v>
      </c>
      <c r="K218" s="2">
        <f t="shared" si="27"/>
        <v>202</v>
      </c>
    </row>
    <row r="219" spans="1:11" x14ac:dyDescent="0.3">
      <c r="A219" s="2">
        <v>218</v>
      </c>
      <c r="B219" s="2" t="s">
        <v>632</v>
      </c>
      <c r="C219" s="2">
        <v>11353.13</v>
      </c>
      <c r="D219" s="2">
        <v>1272.3</v>
      </c>
      <c r="E219" s="2">
        <f t="shared" si="21"/>
        <v>8.393279776041212E-4</v>
      </c>
      <c r="F219" s="2">
        <f t="shared" si="22"/>
        <v>7.1401696279374126E-4</v>
      </c>
      <c r="G219" s="2">
        <f t="shared" si="23"/>
        <v>8.9233121119232877</v>
      </c>
      <c r="H219" s="2">
        <f t="shared" si="24"/>
        <v>5089.2</v>
      </c>
      <c r="I219" s="2" t="str">
        <f t="shared" si="25"/>
        <v>Small Cap</v>
      </c>
      <c r="J219" s="2">
        <f t="shared" si="26"/>
        <v>218</v>
      </c>
      <c r="K219" s="2">
        <f t="shared" si="27"/>
        <v>217</v>
      </c>
    </row>
    <row r="220" spans="1:11" x14ac:dyDescent="0.3">
      <c r="A220" s="2">
        <v>219</v>
      </c>
      <c r="B220" s="2" t="s">
        <v>223</v>
      </c>
      <c r="C220" s="2">
        <v>11203.15</v>
      </c>
      <c r="D220" s="2">
        <v>784.05</v>
      </c>
      <c r="E220" s="2">
        <f t="shared" si="21"/>
        <v>8.282400740849097E-4</v>
      </c>
      <c r="F220" s="2">
        <f t="shared" si="22"/>
        <v>4.4001021746320267E-4</v>
      </c>
      <c r="G220" s="2">
        <f t="shared" si="23"/>
        <v>14.288820866016199</v>
      </c>
      <c r="H220" s="2">
        <f t="shared" si="24"/>
        <v>3136.2</v>
      </c>
      <c r="I220" s="2" t="str">
        <f t="shared" si="25"/>
        <v>Small Cap</v>
      </c>
      <c r="J220" s="2">
        <f t="shared" si="26"/>
        <v>219</v>
      </c>
      <c r="K220" s="2">
        <f t="shared" si="27"/>
        <v>306</v>
      </c>
    </row>
    <row r="221" spans="1:11" x14ac:dyDescent="0.3">
      <c r="A221" s="2">
        <v>220</v>
      </c>
      <c r="B221" s="2" t="s">
        <v>633</v>
      </c>
      <c r="C221" s="2">
        <v>11202.53</v>
      </c>
      <c r="D221" s="2">
        <v>848.13</v>
      </c>
      <c r="E221" s="2">
        <f t="shared" si="21"/>
        <v>8.2819423797221537E-4</v>
      </c>
      <c r="F221" s="2">
        <f t="shared" si="22"/>
        <v>4.759720244079665E-4</v>
      </c>
      <c r="G221" s="2">
        <f t="shared" si="23"/>
        <v>13.208505771520876</v>
      </c>
      <c r="H221" s="2">
        <f t="shared" si="24"/>
        <v>3392.52</v>
      </c>
      <c r="I221" s="2" t="str">
        <f t="shared" si="25"/>
        <v>Small Cap</v>
      </c>
      <c r="J221" s="2">
        <f t="shared" si="26"/>
        <v>220</v>
      </c>
      <c r="K221" s="2">
        <f t="shared" si="27"/>
        <v>293</v>
      </c>
    </row>
    <row r="222" spans="1:11" x14ac:dyDescent="0.3">
      <c r="A222" s="2">
        <v>221</v>
      </c>
      <c r="B222" s="2" t="s">
        <v>225</v>
      </c>
      <c r="C222" s="2">
        <v>11182.45</v>
      </c>
      <c r="D222" s="2">
        <v>667.5</v>
      </c>
      <c r="E222" s="2">
        <f t="shared" si="21"/>
        <v>8.2670973935462788E-4</v>
      </c>
      <c r="F222" s="2">
        <f t="shared" si="22"/>
        <v>3.7460215567462253E-4</v>
      </c>
      <c r="G222" s="2">
        <f t="shared" si="23"/>
        <v>16.752734082397005</v>
      </c>
      <c r="H222" s="2">
        <f t="shared" si="24"/>
        <v>2670</v>
      </c>
      <c r="I222" s="2" t="str">
        <f t="shared" si="25"/>
        <v>Small Cap</v>
      </c>
      <c r="J222" s="2">
        <f t="shared" si="26"/>
        <v>221</v>
      </c>
      <c r="K222" s="2">
        <f t="shared" si="27"/>
        <v>337</v>
      </c>
    </row>
    <row r="223" spans="1:11" x14ac:dyDescent="0.3">
      <c r="A223" s="2">
        <v>222</v>
      </c>
      <c r="B223" s="2" t="s">
        <v>634</v>
      </c>
      <c r="C223" s="2">
        <v>11064.74</v>
      </c>
      <c r="D223" s="2">
        <v>350.18</v>
      </c>
      <c r="E223" s="2">
        <f t="shared" si="21"/>
        <v>8.1800753157194753E-4</v>
      </c>
      <c r="F223" s="2">
        <f t="shared" si="22"/>
        <v>1.9652162228335479E-4</v>
      </c>
      <c r="G223" s="2">
        <f t="shared" si="23"/>
        <v>31.597292820834998</v>
      </c>
      <c r="H223" s="2">
        <f t="shared" si="24"/>
        <v>1400.72</v>
      </c>
      <c r="I223" s="2" t="str">
        <f t="shared" si="25"/>
        <v>Small Cap</v>
      </c>
      <c r="J223" s="2">
        <f t="shared" si="26"/>
        <v>222</v>
      </c>
      <c r="K223" s="2">
        <f t="shared" si="27"/>
        <v>430</v>
      </c>
    </row>
    <row r="224" spans="1:11" x14ac:dyDescent="0.3">
      <c r="A224" s="2">
        <v>223</v>
      </c>
      <c r="B224" s="2" t="s">
        <v>227</v>
      </c>
      <c r="C224" s="2">
        <v>10918.75</v>
      </c>
      <c r="D224" s="2">
        <v>865.77</v>
      </c>
      <c r="E224" s="2">
        <f t="shared" si="21"/>
        <v>8.0721460561668896E-4</v>
      </c>
      <c r="F224" s="2">
        <f t="shared" si="22"/>
        <v>4.8587162294894077E-4</v>
      </c>
      <c r="G224" s="2">
        <f t="shared" si="23"/>
        <v>12.611605853748687</v>
      </c>
      <c r="H224" s="2">
        <f t="shared" si="24"/>
        <v>3463.08</v>
      </c>
      <c r="I224" s="2" t="str">
        <f t="shared" si="25"/>
        <v>Small Cap</v>
      </c>
      <c r="J224" s="2">
        <f t="shared" si="26"/>
        <v>223</v>
      </c>
      <c r="K224" s="2">
        <f t="shared" si="27"/>
        <v>289</v>
      </c>
    </row>
    <row r="225" spans="1:11" x14ac:dyDescent="0.3">
      <c r="A225" s="2">
        <v>224</v>
      </c>
      <c r="B225" s="2" t="s">
        <v>228</v>
      </c>
      <c r="C225" s="2">
        <v>10900.75</v>
      </c>
      <c r="D225" s="2">
        <v>656.78</v>
      </c>
      <c r="E225" s="2">
        <f t="shared" si="21"/>
        <v>8.0588387976426987E-4</v>
      </c>
      <c r="F225" s="2">
        <f t="shared" si="22"/>
        <v>3.6858607311457468E-4</v>
      </c>
      <c r="G225" s="2">
        <f t="shared" si="23"/>
        <v>16.597262401412955</v>
      </c>
      <c r="H225" s="2">
        <f t="shared" si="24"/>
        <v>2627.12</v>
      </c>
      <c r="I225" s="2" t="str">
        <f t="shared" si="25"/>
        <v>Small Cap</v>
      </c>
      <c r="J225" s="2">
        <f t="shared" si="26"/>
        <v>224</v>
      </c>
      <c r="K225" s="2">
        <f t="shared" si="27"/>
        <v>339</v>
      </c>
    </row>
    <row r="226" spans="1:11" x14ac:dyDescent="0.3">
      <c r="A226" s="2">
        <v>225</v>
      </c>
      <c r="B226" s="2" t="s">
        <v>635</v>
      </c>
      <c r="C226" s="2">
        <v>10864.53</v>
      </c>
      <c r="D226" s="2">
        <v>1137.17</v>
      </c>
      <c r="E226" s="2">
        <f t="shared" si="21"/>
        <v>8.0320616363234671E-4</v>
      </c>
      <c r="F226" s="2">
        <f t="shared" si="22"/>
        <v>6.3818177283671989E-4</v>
      </c>
      <c r="G226" s="2">
        <f t="shared" si="23"/>
        <v>9.5540068767202797</v>
      </c>
      <c r="H226" s="2">
        <f t="shared" si="24"/>
        <v>4548.68</v>
      </c>
      <c r="I226" s="2" t="str">
        <f t="shared" si="25"/>
        <v>Small Cap</v>
      </c>
      <c r="J226" s="2">
        <f t="shared" si="26"/>
        <v>225</v>
      </c>
      <c r="K226" s="2">
        <f t="shared" si="27"/>
        <v>230</v>
      </c>
    </row>
    <row r="227" spans="1:11" x14ac:dyDescent="0.3">
      <c r="A227" s="2">
        <v>226</v>
      </c>
      <c r="B227" s="2" t="s">
        <v>230</v>
      </c>
      <c r="C227" s="2">
        <v>10842.62</v>
      </c>
      <c r="D227" s="2">
        <v>1397.06</v>
      </c>
      <c r="E227" s="2">
        <f t="shared" si="21"/>
        <v>8.0158637455309673E-4</v>
      </c>
      <c r="F227" s="2">
        <f t="shared" si="22"/>
        <v>7.8403249079668643E-4</v>
      </c>
      <c r="G227" s="2">
        <f t="shared" si="23"/>
        <v>7.7610267275564411</v>
      </c>
      <c r="H227" s="2">
        <f t="shared" si="24"/>
        <v>5588.24</v>
      </c>
      <c r="I227" s="2" t="str">
        <f t="shared" si="25"/>
        <v>Small Cap</v>
      </c>
      <c r="J227" s="2">
        <f t="shared" si="26"/>
        <v>226</v>
      </c>
      <c r="K227" s="2">
        <f t="shared" si="27"/>
        <v>199</v>
      </c>
    </row>
    <row r="228" spans="1:11" x14ac:dyDescent="0.3">
      <c r="A228" s="2">
        <v>227</v>
      </c>
      <c r="B228" s="2" t="s">
        <v>636</v>
      </c>
      <c r="C228" s="2">
        <v>10778.42</v>
      </c>
      <c r="D228" s="2">
        <v>1438.55</v>
      </c>
      <c r="E228" s="2">
        <f t="shared" si="21"/>
        <v>7.9684011901280205E-4</v>
      </c>
      <c r="F228" s="2">
        <f t="shared" si="22"/>
        <v>8.0731675063030453E-4</v>
      </c>
      <c r="G228" s="2">
        <f t="shared" si="23"/>
        <v>7.4925584790240176</v>
      </c>
      <c r="H228" s="2">
        <f t="shared" si="24"/>
        <v>5754.2</v>
      </c>
      <c r="I228" s="2" t="str">
        <f t="shared" si="25"/>
        <v>Small Cap</v>
      </c>
      <c r="J228" s="2">
        <f t="shared" si="26"/>
        <v>227</v>
      </c>
      <c r="K228" s="2">
        <f t="shared" si="27"/>
        <v>191</v>
      </c>
    </row>
    <row r="229" spans="1:11" x14ac:dyDescent="0.3">
      <c r="A229" s="2">
        <v>228</v>
      </c>
      <c r="B229" s="2" t="s">
        <v>637</v>
      </c>
      <c r="C229" s="2">
        <v>10764.29</v>
      </c>
      <c r="D229" s="2">
        <v>840.02</v>
      </c>
      <c r="E229" s="2">
        <f t="shared" si="21"/>
        <v>7.9579549921865314E-4</v>
      </c>
      <c r="F229" s="2">
        <f t="shared" si="22"/>
        <v>4.7142067836673622E-4</v>
      </c>
      <c r="G229" s="2">
        <f t="shared" si="23"/>
        <v>12.81432584938454</v>
      </c>
      <c r="H229" s="2">
        <f t="shared" si="24"/>
        <v>3360.08</v>
      </c>
      <c r="I229" s="2" t="str">
        <f t="shared" si="25"/>
        <v>Small Cap</v>
      </c>
      <c r="J229" s="2">
        <f t="shared" si="26"/>
        <v>228</v>
      </c>
      <c r="K229" s="2">
        <f t="shared" si="27"/>
        <v>295</v>
      </c>
    </row>
    <row r="230" spans="1:11" x14ac:dyDescent="0.3">
      <c r="A230" s="2">
        <v>229</v>
      </c>
      <c r="B230" s="2" t="s">
        <v>638</v>
      </c>
      <c r="C230" s="2">
        <v>10755.13</v>
      </c>
      <c r="D230" s="2">
        <v>19.420000000000002</v>
      </c>
      <c r="E230" s="2">
        <f t="shared" si="21"/>
        <v>7.9511830761819983E-4</v>
      </c>
      <c r="F230" s="2">
        <f t="shared" si="22"/>
        <v>1.0898537622773289E-5</v>
      </c>
      <c r="G230" s="2">
        <f t="shared" si="23"/>
        <v>553.81719876416059</v>
      </c>
      <c r="H230" s="2">
        <f t="shared" si="24"/>
        <v>77.680000000000007</v>
      </c>
      <c r="I230" s="2" t="str">
        <f t="shared" si="25"/>
        <v>Small Cap</v>
      </c>
      <c r="J230" s="2">
        <f t="shared" si="26"/>
        <v>229</v>
      </c>
      <c r="K230" s="2">
        <f t="shared" si="27"/>
        <v>488</v>
      </c>
    </row>
    <row r="231" spans="1:11" x14ac:dyDescent="0.3">
      <c r="A231" s="2">
        <v>230</v>
      </c>
      <c r="B231" s="2" t="s">
        <v>639</v>
      </c>
      <c r="C231" s="2">
        <v>10653.44</v>
      </c>
      <c r="D231" s="2">
        <v>2072.29</v>
      </c>
      <c r="E231" s="2">
        <f t="shared" si="21"/>
        <v>7.8760044584417252E-4</v>
      </c>
      <c r="F231" s="2">
        <f t="shared" si="22"/>
        <v>1.162972735854627E-3</v>
      </c>
      <c r="G231" s="2">
        <f t="shared" si="23"/>
        <v>5.1409020938189158</v>
      </c>
      <c r="H231" s="2">
        <f t="shared" si="24"/>
        <v>8289.16</v>
      </c>
      <c r="I231" s="2" t="str">
        <f t="shared" si="25"/>
        <v>Small Cap</v>
      </c>
      <c r="J231" s="2">
        <f t="shared" si="26"/>
        <v>230</v>
      </c>
      <c r="K231" s="2">
        <f t="shared" si="27"/>
        <v>150</v>
      </c>
    </row>
    <row r="232" spans="1:11" x14ac:dyDescent="0.3">
      <c r="A232" s="2">
        <v>231</v>
      </c>
      <c r="B232" s="2" t="s">
        <v>235</v>
      </c>
      <c r="C232" s="2">
        <v>10630.76</v>
      </c>
      <c r="D232" s="2">
        <v>842.71</v>
      </c>
      <c r="E232" s="2">
        <f t="shared" si="21"/>
        <v>7.8592373127012454E-4</v>
      </c>
      <c r="F232" s="2">
        <f t="shared" si="22"/>
        <v>4.7293031102406169E-4</v>
      </c>
      <c r="G232" s="2">
        <f t="shared" si="23"/>
        <v>12.614968375835103</v>
      </c>
      <c r="H232" s="2">
        <f t="shared" si="24"/>
        <v>3370.84</v>
      </c>
      <c r="I232" s="2" t="str">
        <f t="shared" si="25"/>
        <v>Small Cap</v>
      </c>
      <c r="J232" s="2">
        <f t="shared" si="26"/>
        <v>231</v>
      </c>
      <c r="K232" s="2">
        <f t="shared" si="27"/>
        <v>294</v>
      </c>
    </row>
    <row r="233" spans="1:11" x14ac:dyDescent="0.3">
      <c r="A233" s="2">
        <v>232</v>
      </c>
      <c r="B233" s="2" t="s">
        <v>236</v>
      </c>
      <c r="C233" s="2">
        <v>10589.27</v>
      </c>
      <c r="D233" s="2">
        <v>521.32000000000005</v>
      </c>
      <c r="E233" s="2">
        <f t="shared" si="21"/>
        <v>7.8285640818029866E-4</v>
      </c>
      <c r="F233" s="2">
        <f t="shared" si="22"/>
        <v>2.9256568658620862E-4</v>
      </c>
      <c r="G233" s="2">
        <f t="shared" si="23"/>
        <v>20.312418476175861</v>
      </c>
      <c r="H233" s="2">
        <f t="shared" si="24"/>
        <v>2085.2800000000002</v>
      </c>
      <c r="I233" s="2" t="str">
        <f t="shared" si="25"/>
        <v>Small Cap</v>
      </c>
      <c r="J233" s="2">
        <f t="shared" si="26"/>
        <v>232</v>
      </c>
      <c r="K233" s="2">
        <f t="shared" si="27"/>
        <v>379</v>
      </c>
    </row>
    <row r="234" spans="1:11" x14ac:dyDescent="0.3">
      <c r="A234" s="2">
        <v>233</v>
      </c>
      <c r="B234" s="2" t="s">
        <v>237</v>
      </c>
      <c r="C234" s="2">
        <v>10565.56</v>
      </c>
      <c r="D234" s="2">
        <v>473.42</v>
      </c>
      <c r="E234" s="2">
        <f t="shared" si="21"/>
        <v>7.8110354651580657E-4</v>
      </c>
      <c r="F234" s="2">
        <f t="shared" si="22"/>
        <v>2.6568412365465143E-4</v>
      </c>
      <c r="G234" s="2">
        <f t="shared" si="23"/>
        <v>22.317519327447084</v>
      </c>
      <c r="H234" s="2">
        <f t="shared" si="24"/>
        <v>1893.68</v>
      </c>
      <c r="I234" s="2" t="str">
        <f t="shared" si="25"/>
        <v>Small Cap</v>
      </c>
      <c r="J234" s="2">
        <f t="shared" si="26"/>
        <v>233</v>
      </c>
      <c r="K234" s="2">
        <f t="shared" si="27"/>
        <v>390</v>
      </c>
    </row>
    <row r="235" spans="1:11" x14ac:dyDescent="0.3">
      <c r="A235" s="2">
        <v>234</v>
      </c>
      <c r="B235" s="2" t="s">
        <v>238</v>
      </c>
      <c r="C235" s="2">
        <v>10558.13</v>
      </c>
      <c r="D235" s="2">
        <v>706.43</v>
      </c>
      <c r="E235" s="2">
        <f t="shared" si="21"/>
        <v>7.8055425245561363E-4</v>
      </c>
      <c r="F235" s="2">
        <f t="shared" si="22"/>
        <v>3.964497390759904E-4</v>
      </c>
      <c r="G235" s="2">
        <f t="shared" si="23"/>
        <v>14.945755418088133</v>
      </c>
      <c r="H235" s="2">
        <f t="shared" si="24"/>
        <v>2825.72</v>
      </c>
      <c r="I235" s="2" t="str">
        <f t="shared" si="25"/>
        <v>Small Cap</v>
      </c>
      <c r="J235" s="2">
        <f t="shared" si="26"/>
        <v>234</v>
      </c>
      <c r="K235" s="2">
        <f t="shared" si="27"/>
        <v>324</v>
      </c>
    </row>
    <row r="236" spans="1:11" x14ac:dyDescent="0.3">
      <c r="A236" s="2">
        <v>235</v>
      </c>
      <c r="B236" s="2" t="s">
        <v>640</v>
      </c>
      <c r="C236" s="2">
        <v>10508.48</v>
      </c>
      <c r="D236" s="2">
        <v>456.54</v>
      </c>
      <c r="E236" s="2">
        <f t="shared" si="21"/>
        <v>7.7688366697935783E-4</v>
      </c>
      <c r="F236" s="2">
        <f t="shared" si="22"/>
        <v>2.5621103842950139E-4</v>
      </c>
      <c r="G236" s="2">
        <f t="shared" si="23"/>
        <v>23.017654531913958</v>
      </c>
      <c r="H236" s="2">
        <f t="shared" si="24"/>
        <v>1826.16</v>
      </c>
      <c r="I236" s="2" t="str">
        <f t="shared" si="25"/>
        <v>Small Cap</v>
      </c>
      <c r="J236" s="2">
        <f t="shared" si="26"/>
        <v>235</v>
      </c>
      <c r="K236" s="2">
        <f t="shared" si="27"/>
        <v>399</v>
      </c>
    </row>
    <row r="237" spans="1:11" x14ac:dyDescent="0.3">
      <c r="A237" s="2">
        <v>236</v>
      </c>
      <c r="B237" s="2" t="s">
        <v>240</v>
      </c>
      <c r="C237" s="2">
        <v>10450.56</v>
      </c>
      <c r="D237" s="2">
        <v>1205.03</v>
      </c>
      <c r="E237" s="2">
        <f t="shared" si="21"/>
        <v>7.7260168690312936E-4</v>
      </c>
      <c r="F237" s="2">
        <f t="shared" si="22"/>
        <v>6.7626492232597817E-4</v>
      </c>
      <c r="G237" s="2">
        <f t="shared" si="23"/>
        <v>8.6724479888467503</v>
      </c>
      <c r="H237" s="2">
        <f t="shared" si="24"/>
        <v>4820.12</v>
      </c>
      <c r="I237" s="2" t="str">
        <f t="shared" si="25"/>
        <v>Small Cap</v>
      </c>
      <c r="J237" s="2">
        <f t="shared" si="26"/>
        <v>236</v>
      </c>
      <c r="K237" s="2">
        <f t="shared" si="27"/>
        <v>219</v>
      </c>
    </row>
    <row r="238" spans="1:11" x14ac:dyDescent="0.3">
      <c r="A238" s="2">
        <v>237</v>
      </c>
      <c r="B238" s="2" t="s">
        <v>641</v>
      </c>
      <c r="C238" s="2">
        <v>10442.09</v>
      </c>
      <c r="D238" s="2">
        <v>7769.67</v>
      </c>
      <c r="E238" s="2">
        <f t="shared" si="21"/>
        <v>7.7197550646035222E-4</v>
      </c>
      <c r="F238" s="2">
        <f t="shared" si="22"/>
        <v>4.3603522560006665E-3</v>
      </c>
      <c r="G238" s="2">
        <f t="shared" si="23"/>
        <v>1.3439554060854579</v>
      </c>
      <c r="H238" s="2">
        <f t="shared" si="24"/>
        <v>31078.68</v>
      </c>
      <c r="I238" s="2" t="str">
        <f t="shared" si="25"/>
        <v>Small Cap</v>
      </c>
      <c r="J238" s="2">
        <f t="shared" si="26"/>
        <v>237</v>
      </c>
      <c r="K238" s="2">
        <f t="shared" si="27"/>
        <v>48</v>
      </c>
    </row>
    <row r="239" spans="1:11" x14ac:dyDescent="0.3">
      <c r="A239" s="2">
        <v>238</v>
      </c>
      <c r="B239" s="2" t="s">
        <v>642</v>
      </c>
      <c r="C239" s="2">
        <v>10422.450000000001</v>
      </c>
      <c r="D239" s="2">
        <v>704.59</v>
      </c>
      <c r="E239" s="2">
        <f t="shared" si="21"/>
        <v>7.7052353669693511E-4</v>
      </c>
      <c r="F239" s="2">
        <f t="shared" si="22"/>
        <v>3.954171278903106E-4</v>
      </c>
      <c r="G239" s="2">
        <f t="shared" si="23"/>
        <v>14.792219588696973</v>
      </c>
      <c r="H239" s="2">
        <f t="shared" si="24"/>
        <v>2818.36</v>
      </c>
      <c r="I239" s="2" t="str">
        <f t="shared" si="25"/>
        <v>Small Cap</v>
      </c>
      <c r="J239" s="2">
        <f t="shared" si="26"/>
        <v>238</v>
      </c>
      <c r="K239" s="2">
        <f t="shared" si="27"/>
        <v>325</v>
      </c>
    </row>
    <row r="240" spans="1:11" x14ac:dyDescent="0.3">
      <c r="A240" s="2">
        <v>239</v>
      </c>
      <c r="B240" s="2" t="s">
        <v>643</v>
      </c>
      <c r="C240" s="2">
        <v>10338.4</v>
      </c>
      <c r="D240" s="2">
        <v>2100.13</v>
      </c>
      <c r="E240" s="2">
        <f t="shared" si="21"/>
        <v>7.6430978625827834E-4</v>
      </c>
      <c r="F240" s="2">
        <f t="shared" si="22"/>
        <v>1.1785965920553484E-3</v>
      </c>
      <c r="G240" s="2">
        <f t="shared" si="23"/>
        <v>4.9227428778218485</v>
      </c>
      <c r="H240" s="2">
        <f t="shared" si="24"/>
        <v>8400.52</v>
      </c>
      <c r="I240" s="2" t="str">
        <f t="shared" si="25"/>
        <v>Small Cap</v>
      </c>
      <c r="J240" s="2">
        <f t="shared" si="26"/>
        <v>239</v>
      </c>
      <c r="K240" s="2">
        <f t="shared" si="27"/>
        <v>147</v>
      </c>
    </row>
    <row r="241" spans="1:11" x14ac:dyDescent="0.3">
      <c r="A241" s="2">
        <v>240</v>
      </c>
      <c r="B241" s="2" t="s">
        <v>644</v>
      </c>
      <c r="C241" s="2">
        <v>10289.81</v>
      </c>
      <c r="D241" s="2">
        <v>182.21</v>
      </c>
      <c r="E241" s="2">
        <f t="shared" si="21"/>
        <v>7.6071756574888714E-4</v>
      </c>
      <c r="F241" s="2">
        <f t="shared" si="22"/>
        <v>1.0225656746887337E-4</v>
      </c>
      <c r="G241" s="2">
        <f t="shared" si="23"/>
        <v>56.472257285549638</v>
      </c>
      <c r="H241" s="2">
        <f t="shared" si="24"/>
        <v>728.84</v>
      </c>
      <c r="I241" s="2" t="str">
        <f t="shared" si="25"/>
        <v>Small Cap</v>
      </c>
      <c r="J241" s="2">
        <f t="shared" si="26"/>
        <v>240</v>
      </c>
      <c r="K241" s="2">
        <f t="shared" si="27"/>
        <v>465</v>
      </c>
    </row>
    <row r="242" spans="1:11" x14ac:dyDescent="0.3">
      <c r="A242" s="2">
        <v>241</v>
      </c>
      <c r="B242" s="2" t="s">
        <v>645</v>
      </c>
      <c r="C242" s="2">
        <v>10247.700000000001</v>
      </c>
      <c r="D242" s="2">
        <v>2705.75</v>
      </c>
      <c r="E242" s="2">
        <f t="shared" si="21"/>
        <v>7.5760440654636693E-4</v>
      </c>
      <c r="F242" s="2">
        <f t="shared" si="22"/>
        <v>1.5184715845941723E-3</v>
      </c>
      <c r="G242" s="2">
        <f t="shared" si="23"/>
        <v>3.7873787304813824</v>
      </c>
      <c r="H242" s="2">
        <f t="shared" si="24"/>
        <v>10823</v>
      </c>
      <c r="I242" s="2" t="str">
        <f t="shared" si="25"/>
        <v>Small Cap</v>
      </c>
      <c r="J242" s="2">
        <f t="shared" si="26"/>
        <v>241</v>
      </c>
      <c r="K242" s="2">
        <f t="shared" si="27"/>
        <v>116</v>
      </c>
    </row>
    <row r="243" spans="1:11" x14ac:dyDescent="0.3">
      <c r="A243" s="2">
        <v>242</v>
      </c>
      <c r="B243" s="2" t="s">
        <v>246</v>
      </c>
      <c r="C243" s="2">
        <v>10074.36</v>
      </c>
      <c r="D243" s="2">
        <v>1137.17</v>
      </c>
      <c r="E243" s="2">
        <f t="shared" si="21"/>
        <v>7.4478951658757159E-4</v>
      </c>
      <c r="F243" s="2">
        <f t="shared" si="22"/>
        <v>6.3818177283671989E-4</v>
      </c>
      <c r="G243" s="2">
        <f t="shared" si="23"/>
        <v>8.8591503469138306</v>
      </c>
      <c r="H243" s="2">
        <f t="shared" si="24"/>
        <v>4548.68</v>
      </c>
      <c r="I243" s="2" t="str">
        <f t="shared" si="25"/>
        <v>Small Cap</v>
      </c>
      <c r="J243" s="2">
        <f t="shared" si="26"/>
        <v>242</v>
      </c>
      <c r="K243" s="2">
        <f t="shared" si="27"/>
        <v>230</v>
      </c>
    </row>
    <row r="244" spans="1:11" x14ac:dyDescent="0.3">
      <c r="A244" s="2">
        <v>243</v>
      </c>
      <c r="B244" s="2" t="s">
        <v>646</v>
      </c>
      <c r="C244" s="2">
        <v>9885.0499999999993</v>
      </c>
      <c r="D244" s="2">
        <v>1004.83</v>
      </c>
      <c r="E244" s="2">
        <f t="shared" si="21"/>
        <v>7.3079397708082432E-4</v>
      </c>
      <c r="F244" s="2">
        <f t="shared" si="22"/>
        <v>5.6391233571015875E-4</v>
      </c>
      <c r="G244" s="2">
        <f t="shared" si="23"/>
        <v>9.8375347073634334</v>
      </c>
      <c r="H244" s="2">
        <f t="shared" si="24"/>
        <v>4019.32</v>
      </c>
      <c r="I244" s="2" t="str">
        <f t="shared" si="25"/>
        <v>Small Cap</v>
      </c>
      <c r="J244" s="2">
        <f t="shared" si="26"/>
        <v>243</v>
      </c>
      <c r="K244" s="2">
        <f t="shared" si="27"/>
        <v>272</v>
      </c>
    </row>
    <row r="245" spans="1:11" x14ac:dyDescent="0.3">
      <c r="A245" s="2">
        <v>244</v>
      </c>
      <c r="B245" s="2" t="s">
        <v>248</v>
      </c>
      <c r="C245" s="2">
        <v>9727.0949999999993</v>
      </c>
      <c r="D245" s="2">
        <v>1137.17</v>
      </c>
      <c r="E245" s="2">
        <f t="shared" si="21"/>
        <v>7.1911648807977712E-4</v>
      </c>
      <c r="F245" s="2">
        <f t="shared" si="22"/>
        <v>6.3818177283671989E-4</v>
      </c>
      <c r="G245" s="2">
        <f t="shared" si="23"/>
        <v>8.5537738420816574</v>
      </c>
      <c r="H245" s="2">
        <f t="shared" si="24"/>
        <v>4548.68</v>
      </c>
      <c r="I245" s="2" t="str">
        <f t="shared" si="25"/>
        <v>Small Cap</v>
      </c>
      <c r="J245" s="2">
        <f t="shared" si="26"/>
        <v>244</v>
      </c>
      <c r="K245" s="2">
        <f t="shared" si="27"/>
        <v>230</v>
      </c>
    </row>
    <row r="246" spans="1:11" x14ac:dyDescent="0.3">
      <c r="A246" s="2">
        <v>245</v>
      </c>
      <c r="B246" s="2" t="s">
        <v>249</v>
      </c>
      <c r="C246" s="2">
        <v>9569.14</v>
      </c>
      <c r="D246" s="2">
        <v>700.49</v>
      </c>
      <c r="E246" s="2">
        <f t="shared" si="21"/>
        <v>7.0743899907872991E-4</v>
      </c>
      <c r="F246" s="2">
        <f t="shared" si="22"/>
        <v>3.9311620079178478E-4</v>
      </c>
      <c r="G246" s="2">
        <f t="shared" si="23"/>
        <v>13.6606375537124</v>
      </c>
      <c r="H246" s="2">
        <f t="shared" si="24"/>
        <v>2801.96</v>
      </c>
      <c r="I246" s="2" t="str">
        <f t="shared" si="25"/>
        <v>Small Cap</v>
      </c>
      <c r="J246" s="2">
        <f t="shared" si="26"/>
        <v>245</v>
      </c>
      <c r="K246" s="2">
        <f t="shared" si="27"/>
        <v>328</v>
      </c>
    </row>
    <row r="247" spans="1:11" x14ac:dyDescent="0.3">
      <c r="A247" s="2">
        <v>246</v>
      </c>
      <c r="B247" s="2" t="s">
        <v>250</v>
      </c>
      <c r="C247" s="2">
        <v>9531.57</v>
      </c>
      <c r="D247" s="2">
        <v>162.16999999999999</v>
      </c>
      <c r="E247" s="2">
        <f t="shared" si="21"/>
        <v>7.0466147850787534E-4</v>
      </c>
      <c r="F247" s="2">
        <f t="shared" si="22"/>
        <v>9.1010084772664472E-5</v>
      </c>
      <c r="G247" s="2">
        <f t="shared" si="23"/>
        <v>58.775174199913671</v>
      </c>
      <c r="H247" s="2">
        <f t="shared" si="24"/>
        <v>648.67999999999995</v>
      </c>
      <c r="I247" s="2" t="str">
        <f t="shared" si="25"/>
        <v>Small Cap</v>
      </c>
      <c r="J247" s="2">
        <f t="shared" si="26"/>
        <v>246</v>
      </c>
      <c r="K247" s="2">
        <f t="shared" si="27"/>
        <v>469</v>
      </c>
    </row>
    <row r="248" spans="1:11" x14ac:dyDescent="0.3">
      <c r="A248" s="2">
        <v>247</v>
      </c>
      <c r="B248" s="2" t="s">
        <v>647</v>
      </c>
      <c r="C248" s="2">
        <v>9528.82</v>
      </c>
      <c r="D248" s="2">
        <v>8260.4699999999993</v>
      </c>
      <c r="E248" s="2">
        <f t="shared" si="21"/>
        <v>7.0445817316931128E-4</v>
      </c>
      <c r="F248" s="2">
        <f t="shared" si="22"/>
        <v>4.635790065746141E-3</v>
      </c>
      <c r="G248" s="2">
        <f t="shared" si="23"/>
        <v>1.1535445319697306</v>
      </c>
      <c r="H248" s="2">
        <f t="shared" si="24"/>
        <v>33041.879999999997</v>
      </c>
      <c r="I248" s="2" t="str">
        <f t="shared" si="25"/>
        <v>Small Cap</v>
      </c>
      <c r="J248" s="2">
        <f t="shared" si="26"/>
        <v>247</v>
      </c>
      <c r="K248" s="2">
        <f t="shared" si="27"/>
        <v>45</v>
      </c>
    </row>
    <row r="249" spans="1:11" x14ac:dyDescent="0.3">
      <c r="A249" s="2">
        <v>248</v>
      </c>
      <c r="B249" s="2" t="s">
        <v>252</v>
      </c>
      <c r="C249" s="2">
        <v>9463.27</v>
      </c>
      <c r="D249" s="2">
        <v>271.13</v>
      </c>
      <c r="E249" s="2">
        <f t="shared" si="21"/>
        <v>6.996121131900853E-4</v>
      </c>
      <c r="F249" s="2">
        <f t="shared" si="22"/>
        <v>1.5215862542031523E-4</v>
      </c>
      <c r="G249" s="2">
        <f t="shared" si="23"/>
        <v>34.903072326928047</v>
      </c>
      <c r="H249" s="2">
        <f t="shared" si="24"/>
        <v>1084.52</v>
      </c>
      <c r="I249" s="2" t="str">
        <f t="shared" si="25"/>
        <v>Small Cap</v>
      </c>
      <c r="J249" s="2">
        <f t="shared" si="26"/>
        <v>248</v>
      </c>
      <c r="K249" s="2">
        <f t="shared" si="27"/>
        <v>447</v>
      </c>
    </row>
    <row r="250" spans="1:11" x14ac:dyDescent="0.3">
      <c r="A250" s="2">
        <v>249</v>
      </c>
      <c r="B250" s="2" t="s">
        <v>648</v>
      </c>
      <c r="C250" s="2">
        <v>9457.0400000000009</v>
      </c>
      <c r="D250" s="2">
        <v>1056.1600000000001</v>
      </c>
      <c r="E250" s="2">
        <f t="shared" si="21"/>
        <v>6.9915153418672032E-4</v>
      </c>
      <c r="F250" s="2">
        <f t="shared" si="22"/>
        <v>5.9271882058023874E-4</v>
      </c>
      <c r="G250" s="2">
        <f t="shared" si="23"/>
        <v>8.9541736100590814</v>
      </c>
      <c r="H250" s="2">
        <f t="shared" si="24"/>
        <v>4224.6400000000003</v>
      </c>
      <c r="I250" s="2" t="str">
        <f t="shared" si="25"/>
        <v>Small Cap</v>
      </c>
      <c r="J250" s="2">
        <f t="shared" si="26"/>
        <v>249</v>
      </c>
      <c r="K250" s="2">
        <f t="shared" si="27"/>
        <v>267</v>
      </c>
    </row>
    <row r="251" spans="1:11" x14ac:dyDescent="0.3">
      <c r="A251" s="2">
        <v>250</v>
      </c>
      <c r="B251" s="2" t="s">
        <v>649</v>
      </c>
      <c r="C251" s="2">
        <v>9317.76</v>
      </c>
      <c r="D251" s="2">
        <v>465.68</v>
      </c>
      <c r="E251" s="2">
        <f t="shared" si="21"/>
        <v>6.8885467325755781E-4</v>
      </c>
      <c r="F251" s="2">
        <f t="shared" si="22"/>
        <v>2.6134042225401982E-4</v>
      </c>
      <c r="G251" s="2">
        <f t="shared" si="23"/>
        <v>20.008933172994332</v>
      </c>
      <c r="H251" s="2">
        <f t="shared" si="24"/>
        <v>1862.72</v>
      </c>
      <c r="I251" s="2" t="str">
        <f t="shared" si="25"/>
        <v>Small Cap</v>
      </c>
      <c r="J251" s="2">
        <f t="shared" si="26"/>
        <v>250</v>
      </c>
      <c r="K251" s="2">
        <f t="shared" si="27"/>
        <v>393</v>
      </c>
    </row>
    <row r="252" spans="1:11" x14ac:dyDescent="0.3">
      <c r="A252" s="2">
        <v>251</v>
      </c>
      <c r="B252" s="2" t="s">
        <v>255</v>
      </c>
      <c r="C252" s="2">
        <v>9306.5400000000009</v>
      </c>
      <c r="D252" s="2">
        <v>661.16</v>
      </c>
      <c r="E252" s="2">
        <f t="shared" si="21"/>
        <v>6.8802518747621672E-4</v>
      </c>
      <c r="F252" s="2">
        <f t="shared" si="22"/>
        <v>3.710441366978778E-4</v>
      </c>
      <c r="G252" s="2">
        <f t="shared" si="23"/>
        <v>14.076078407647168</v>
      </c>
      <c r="H252" s="2">
        <f t="shared" si="24"/>
        <v>2644.64</v>
      </c>
      <c r="I252" s="2" t="str">
        <f t="shared" si="25"/>
        <v>Small Cap</v>
      </c>
      <c r="J252" s="2">
        <f t="shared" si="26"/>
        <v>251</v>
      </c>
      <c r="K252" s="2">
        <f t="shared" si="27"/>
        <v>338</v>
      </c>
    </row>
    <row r="253" spans="1:11" x14ac:dyDescent="0.3">
      <c r="A253" s="2">
        <v>252</v>
      </c>
      <c r="B253" s="2" t="s">
        <v>650</v>
      </c>
      <c r="C253" s="2">
        <v>9162.14</v>
      </c>
      <c r="D253" s="2">
        <v>528.54</v>
      </c>
      <c r="E253" s="2">
        <f t="shared" si="21"/>
        <v>6.7734980897125494E-4</v>
      </c>
      <c r="F253" s="2">
        <f t="shared" si="22"/>
        <v>2.9661756308653931E-4</v>
      </c>
      <c r="G253" s="2">
        <f t="shared" si="23"/>
        <v>17.334809096757105</v>
      </c>
      <c r="H253" s="2">
        <f t="shared" si="24"/>
        <v>2114.16</v>
      </c>
      <c r="I253" s="2" t="str">
        <f t="shared" si="25"/>
        <v>Small Cap</v>
      </c>
      <c r="J253" s="2">
        <f t="shared" si="26"/>
        <v>252</v>
      </c>
      <c r="K253" s="2">
        <f t="shared" si="27"/>
        <v>378</v>
      </c>
    </row>
    <row r="254" spans="1:11" x14ac:dyDescent="0.3">
      <c r="A254" s="2">
        <v>253</v>
      </c>
      <c r="B254" s="2" t="s">
        <v>257</v>
      </c>
      <c r="C254" s="2">
        <v>9145.3799999999992</v>
      </c>
      <c r="D254" s="2">
        <v>674</v>
      </c>
      <c r="E254" s="2">
        <f t="shared" si="21"/>
        <v>6.7611075534422473E-4</v>
      </c>
      <c r="F254" s="2">
        <f t="shared" si="22"/>
        <v>3.7824996692838295E-4</v>
      </c>
      <c r="G254" s="2">
        <f t="shared" si="23"/>
        <v>13.56881305637982</v>
      </c>
      <c r="H254" s="2">
        <f t="shared" si="24"/>
        <v>2696</v>
      </c>
      <c r="I254" s="2" t="str">
        <f t="shared" si="25"/>
        <v>Small Cap</v>
      </c>
      <c r="J254" s="2">
        <f t="shared" si="26"/>
        <v>253</v>
      </c>
      <c r="K254" s="2">
        <f t="shared" si="27"/>
        <v>336</v>
      </c>
    </row>
    <row r="255" spans="1:11" x14ac:dyDescent="0.3">
      <c r="A255" s="2">
        <v>254</v>
      </c>
      <c r="B255" s="2" t="s">
        <v>258</v>
      </c>
      <c r="C255" s="2">
        <v>9097.33</v>
      </c>
      <c r="D255" s="2">
        <v>416.61</v>
      </c>
      <c r="E255" s="2">
        <f t="shared" si="21"/>
        <v>6.7255845661040624E-4</v>
      </c>
      <c r="F255" s="2">
        <f t="shared" si="22"/>
        <v>2.3380225329678578E-4</v>
      </c>
      <c r="G255" s="2">
        <f t="shared" si="23"/>
        <v>21.836561772401044</v>
      </c>
      <c r="H255" s="2">
        <f t="shared" si="24"/>
        <v>1666.44</v>
      </c>
      <c r="I255" s="2" t="str">
        <f t="shared" si="25"/>
        <v>Small Cap</v>
      </c>
      <c r="J255" s="2">
        <f t="shared" si="26"/>
        <v>254</v>
      </c>
      <c r="K255" s="2">
        <f t="shared" si="27"/>
        <v>411</v>
      </c>
    </row>
    <row r="256" spans="1:11" x14ac:dyDescent="0.3">
      <c r="A256" s="2">
        <v>255</v>
      </c>
      <c r="B256" s="2" t="s">
        <v>259</v>
      </c>
      <c r="C256" s="2">
        <v>8778.35</v>
      </c>
      <c r="D256" s="2">
        <v>1278.74</v>
      </c>
      <c r="E256" s="2">
        <f t="shared" si="21"/>
        <v>6.4897651592126036E-4</v>
      </c>
      <c r="F256" s="2">
        <f t="shared" si="22"/>
        <v>7.176311019436208E-4</v>
      </c>
      <c r="G256" s="2">
        <f t="shared" si="23"/>
        <v>6.8648435178378717</v>
      </c>
      <c r="H256" s="2">
        <f t="shared" si="24"/>
        <v>5114.96</v>
      </c>
      <c r="I256" s="2" t="str">
        <f t="shared" si="25"/>
        <v>Small Cap</v>
      </c>
      <c r="J256" s="2">
        <f t="shared" si="26"/>
        <v>255</v>
      </c>
      <c r="K256" s="2">
        <f t="shared" si="27"/>
        <v>214</v>
      </c>
    </row>
    <row r="257" spans="1:11" x14ac:dyDescent="0.3">
      <c r="A257" s="2">
        <v>256</v>
      </c>
      <c r="B257" s="2" t="s">
        <v>260</v>
      </c>
      <c r="C257" s="2">
        <v>8681.9500000000007</v>
      </c>
      <c r="D257" s="2">
        <v>1783.73</v>
      </c>
      <c r="E257" s="2">
        <f t="shared" si="21"/>
        <v>6.4184973968941616E-4</v>
      </c>
      <c r="F257" s="2">
        <f t="shared" si="22"/>
        <v>1.0010323642569206E-3</v>
      </c>
      <c r="G257" s="2">
        <f t="shared" si="23"/>
        <v>4.8673005443648982</v>
      </c>
      <c r="H257" s="2">
        <f t="shared" si="24"/>
        <v>7134.92</v>
      </c>
      <c r="I257" s="2" t="str">
        <f t="shared" si="25"/>
        <v>Small Cap</v>
      </c>
      <c r="J257" s="2">
        <f t="shared" si="26"/>
        <v>256</v>
      </c>
      <c r="K257" s="2">
        <f t="shared" si="27"/>
        <v>164</v>
      </c>
    </row>
    <row r="258" spans="1:11" x14ac:dyDescent="0.3">
      <c r="A258" s="2">
        <v>257</v>
      </c>
      <c r="B258" s="2" t="s">
        <v>651</v>
      </c>
      <c r="C258" s="2">
        <v>8646.5400000000009</v>
      </c>
      <c r="D258" s="2">
        <v>213.48</v>
      </c>
      <c r="E258" s="2">
        <f t="shared" si="21"/>
        <v>6.3923190622085181E-4</v>
      </c>
      <c r="F258" s="2">
        <f t="shared" si="22"/>
        <v>1.1980534560811748E-4</v>
      </c>
      <c r="G258" s="2">
        <f t="shared" si="23"/>
        <v>40.502810567734691</v>
      </c>
      <c r="H258" s="2">
        <f t="shared" si="24"/>
        <v>853.92</v>
      </c>
      <c r="I258" s="2" t="str">
        <f t="shared" si="25"/>
        <v>Small Cap</v>
      </c>
      <c r="J258" s="2">
        <f t="shared" si="26"/>
        <v>257</v>
      </c>
      <c r="K258" s="2">
        <f t="shared" si="27"/>
        <v>460</v>
      </c>
    </row>
    <row r="259" spans="1:11" x14ac:dyDescent="0.3">
      <c r="A259" s="2">
        <v>258</v>
      </c>
      <c r="B259" s="2" t="s">
        <v>262</v>
      </c>
      <c r="C259" s="2">
        <v>8613.86</v>
      </c>
      <c r="D259" s="2">
        <v>1442.08</v>
      </c>
      <c r="E259" s="2">
        <f t="shared" ref="E259:E322" si="28">C259/SUM($C$2:$C$489)</f>
        <v>6.36815899506571E-4</v>
      </c>
      <c r="F259" s="2">
        <f t="shared" ref="F259:F322" si="29">D259/SUM($D$2:$D$489)</f>
        <v>8.0929779274196208E-4</v>
      </c>
      <c r="G259" s="2">
        <f t="shared" ref="G259:G322" si="30">C259/D259</f>
        <v>5.9732192388771779</v>
      </c>
      <c r="H259" s="2">
        <f t="shared" ref="H259:H322" si="31">D259*4</f>
        <v>5768.32</v>
      </c>
      <c r="I259" s="2" t="str">
        <f t="shared" ref="I259:I322" si="32">IF(C259&gt;200000,"Large Cap",IF(C259&gt;50000,"Mid Cap","Small Cap"))</f>
        <v>Small Cap</v>
      </c>
      <c r="J259" s="2">
        <f t="shared" ref="J259:J322" si="33">RANK(C259,$C$2:$C$489)</f>
        <v>258</v>
      </c>
      <c r="K259" s="2">
        <f t="shared" ref="K259:K322" si="34">RANK(D259,$D$2:$D$489)</f>
        <v>190</v>
      </c>
    </row>
    <row r="260" spans="1:11" x14ac:dyDescent="0.3">
      <c r="A260" s="2">
        <v>259</v>
      </c>
      <c r="B260" s="2" t="s">
        <v>652</v>
      </c>
      <c r="C260" s="2">
        <v>8587.0400000000009</v>
      </c>
      <c r="D260" s="2">
        <v>1137.17</v>
      </c>
      <c r="E260" s="2">
        <f t="shared" si="28"/>
        <v>6.3483311798646664E-4</v>
      </c>
      <c r="F260" s="2">
        <f t="shared" si="29"/>
        <v>6.3818177283671989E-4</v>
      </c>
      <c r="G260" s="2">
        <f t="shared" si="30"/>
        <v>7.551236842336678</v>
      </c>
      <c r="H260" s="2">
        <f t="shared" si="31"/>
        <v>4548.68</v>
      </c>
      <c r="I260" s="2" t="str">
        <f t="shared" si="32"/>
        <v>Small Cap</v>
      </c>
      <c r="J260" s="2">
        <f t="shared" si="33"/>
        <v>259</v>
      </c>
      <c r="K260" s="2">
        <f t="shared" si="34"/>
        <v>230</v>
      </c>
    </row>
    <row r="261" spans="1:11" x14ac:dyDescent="0.3">
      <c r="A261" s="2">
        <v>260</v>
      </c>
      <c r="B261" s="2" t="s">
        <v>264</v>
      </c>
      <c r="C261" s="2">
        <v>8539.8799999999992</v>
      </c>
      <c r="D261" s="2">
        <v>6086.2</v>
      </c>
      <c r="E261" s="2">
        <f t="shared" si="28"/>
        <v>6.3134661625312868E-4</v>
      </c>
      <c r="F261" s="2">
        <f t="shared" si="29"/>
        <v>3.4155859773286707E-3</v>
      </c>
      <c r="G261" s="2">
        <f t="shared" si="30"/>
        <v>1.4031546777956687</v>
      </c>
      <c r="H261" s="2">
        <f t="shared" si="31"/>
        <v>24344.799999999999</v>
      </c>
      <c r="I261" s="2" t="str">
        <f t="shared" si="32"/>
        <v>Small Cap</v>
      </c>
      <c r="J261" s="2">
        <f t="shared" si="33"/>
        <v>260</v>
      </c>
      <c r="K261" s="2">
        <f t="shared" si="34"/>
        <v>64</v>
      </c>
    </row>
    <row r="262" spans="1:11" x14ac:dyDescent="0.3">
      <c r="A262" s="2">
        <v>261</v>
      </c>
      <c r="B262" s="2" t="s">
        <v>265</v>
      </c>
      <c r="C262" s="2">
        <v>8458.24</v>
      </c>
      <c r="D262" s="2">
        <v>2081.9499999999998</v>
      </c>
      <c r="E262" s="2">
        <f t="shared" si="28"/>
        <v>6.2531103522026814E-4</v>
      </c>
      <c r="F262" s="2">
        <f t="shared" si="29"/>
        <v>1.1683939445794461E-3</v>
      </c>
      <c r="G262" s="2">
        <f t="shared" si="30"/>
        <v>4.0626528014601702</v>
      </c>
      <c r="H262" s="2">
        <f t="shared" si="31"/>
        <v>8327.7999999999993</v>
      </c>
      <c r="I262" s="2" t="str">
        <f t="shared" si="32"/>
        <v>Small Cap</v>
      </c>
      <c r="J262" s="2">
        <f t="shared" si="33"/>
        <v>261</v>
      </c>
      <c r="K262" s="2">
        <f t="shared" si="34"/>
        <v>149</v>
      </c>
    </row>
    <row r="263" spans="1:11" x14ac:dyDescent="0.3">
      <c r="A263" s="2">
        <v>262</v>
      </c>
      <c r="B263" s="2" t="s">
        <v>653</v>
      </c>
      <c r="C263" s="2">
        <v>8440.65</v>
      </c>
      <c r="D263" s="2">
        <v>3005.45</v>
      </c>
      <c r="E263" s="2">
        <f t="shared" si="28"/>
        <v>6.240106203455986E-4</v>
      </c>
      <c r="F263" s="2">
        <f t="shared" si="29"/>
        <v>1.6866637434790927E-3</v>
      </c>
      <c r="G263" s="2">
        <f t="shared" si="30"/>
        <v>2.808447986158479</v>
      </c>
      <c r="H263" s="2">
        <f t="shared" si="31"/>
        <v>12021.8</v>
      </c>
      <c r="I263" s="2" t="str">
        <f t="shared" si="32"/>
        <v>Small Cap</v>
      </c>
      <c r="J263" s="2">
        <f t="shared" si="33"/>
        <v>262</v>
      </c>
      <c r="K263" s="2">
        <f t="shared" si="34"/>
        <v>107</v>
      </c>
    </row>
    <row r="264" spans="1:11" x14ac:dyDescent="0.3">
      <c r="A264" s="2">
        <v>263</v>
      </c>
      <c r="B264" s="2" t="s">
        <v>654</v>
      </c>
      <c r="C264" s="2">
        <v>8439.77</v>
      </c>
      <c r="D264" s="2">
        <v>968.97</v>
      </c>
      <c r="E264" s="2">
        <f t="shared" si="28"/>
        <v>6.2394556263725817E-4</v>
      </c>
      <c r="F264" s="2">
        <f t="shared" si="29"/>
        <v>5.4378764162402854E-4</v>
      </c>
      <c r="G264" s="2">
        <f t="shared" si="30"/>
        <v>8.7100426225786141</v>
      </c>
      <c r="H264" s="2">
        <f t="shared" si="31"/>
        <v>3875.88</v>
      </c>
      <c r="I264" s="2" t="str">
        <f t="shared" si="32"/>
        <v>Small Cap</v>
      </c>
      <c r="J264" s="2">
        <f t="shared" si="33"/>
        <v>263</v>
      </c>
      <c r="K264" s="2">
        <f t="shared" si="34"/>
        <v>278</v>
      </c>
    </row>
    <row r="265" spans="1:11" x14ac:dyDescent="0.3">
      <c r="A265" s="2">
        <v>264</v>
      </c>
      <c r="B265" s="2" t="s">
        <v>268</v>
      </c>
      <c r="C265" s="2">
        <v>8428.58</v>
      </c>
      <c r="D265" s="2">
        <v>1005.3</v>
      </c>
      <c r="E265" s="2">
        <f t="shared" si="28"/>
        <v>6.2311829473233769E-4</v>
      </c>
      <c r="F265" s="2">
        <f t="shared" si="29"/>
        <v>5.6417610052389216E-4</v>
      </c>
      <c r="G265" s="2">
        <f t="shared" si="30"/>
        <v>8.3841440366059885</v>
      </c>
      <c r="H265" s="2">
        <f t="shared" si="31"/>
        <v>4021.2</v>
      </c>
      <c r="I265" s="2" t="str">
        <f t="shared" si="32"/>
        <v>Small Cap</v>
      </c>
      <c r="J265" s="2">
        <f t="shared" si="33"/>
        <v>264</v>
      </c>
      <c r="K265" s="2">
        <f t="shared" si="34"/>
        <v>271</v>
      </c>
    </row>
    <row r="266" spans="1:11" x14ac:dyDescent="0.3">
      <c r="A266" s="2">
        <v>265</v>
      </c>
      <c r="B266" s="2" t="s">
        <v>655</v>
      </c>
      <c r="C266" s="2">
        <v>8389.4699999999993</v>
      </c>
      <c r="D266" s="2">
        <v>711.99</v>
      </c>
      <c r="E266" s="2">
        <f t="shared" si="28"/>
        <v>6.2022692317188711E-4</v>
      </c>
      <c r="F266" s="2">
        <f t="shared" si="29"/>
        <v>3.9957002070228393E-4</v>
      </c>
      <c r="G266" s="2">
        <f t="shared" si="30"/>
        <v>11.783128976530568</v>
      </c>
      <c r="H266" s="2">
        <f t="shared" si="31"/>
        <v>2847.96</v>
      </c>
      <c r="I266" s="2" t="str">
        <f t="shared" si="32"/>
        <v>Small Cap</v>
      </c>
      <c r="J266" s="2">
        <f t="shared" si="33"/>
        <v>265</v>
      </c>
      <c r="K266" s="2">
        <f t="shared" si="34"/>
        <v>323</v>
      </c>
    </row>
    <row r="267" spans="1:11" x14ac:dyDescent="0.3">
      <c r="A267" s="2">
        <v>266</v>
      </c>
      <c r="B267" s="2" t="s">
        <v>522</v>
      </c>
      <c r="C267" s="2">
        <v>8380.86</v>
      </c>
      <c r="D267" s="2">
        <v>2789.58</v>
      </c>
      <c r="E267" s="2">
        <f t="shared" si="28"/>
        <v>6.1959039263914683E-4</v>
      </c>
      <c r="F267" s="2">
        <f t="shared" si="29"/>
        <v>1.565517125733054E-3</v>
      </c>
      <c r="G267" s="2">
        <f t="shared" si="30"/>
        <v>3.0043447400683978</v>
      </c>
      <c r="H267" s="2">
        <f t="shared" si="31"/>
        <v>11158.32</v>
      </c>
      <c r="I267" s="2" t="str">
        <f t="shared" si="32"/>
        <v>Small Cap</v>
      </c>
      <c r="J267" s="2">
        <f t="shared" si="33"/>
        <v>266</v>
      </c>
      <c r="K267" s="2">
        <f t="shared" si="34"/>
        <v>112</v>
      </c>
    </row>
    <row r="268" spans="1:11" x14ac:dyDescent="0.3">
      <c r="A268" s="2">
        <v>267</v>
      </c>
      <c r="B268" s="2" t="s">
        <v>656</v>
      </c>
      <c r="C268" s="2">
        <v>8247.08</v>
      </c>
      <c r="D268" s="2">
        <v>1537.72</v>
      </c>
      <c r="E268" s="2">
        <f t="shared" si="28"/>
        <v>6.0970014238711232E-4</v>
      </c>
      <c r="F268" s="2">
        <f t="shared" si="29"/>
        <v>8.6297112632806078E-4</v>
      </c>
      <c r="G268" s="2">
        <f t="shared" si="30"/>
        <v>5.3631870561610695</v>
      </c>
      <c r="H268" s="2">
        <f t="shared" si="31"/>
        <v>6150.88</v>
      </c>
      <c r="I268" s="2" t="str">
        <f t="shared" si="32"/>
        <v>Small Cap</v>
      </c>
      <c r="J268" s="2">
        <f t="shared" si="33"/>
        <v>267</v>
      </c>
      <c r="K268" s="2">
        <f t="shared" si="34"/>
        <v>184</v>
      </c>
    </row>
    <row r="269" spans="1:11" x14ac:dyDescent="0.3">
      <c r="A269" s="2">
        <v>268</v>
      </c>
      <c r="B269" s="2" t="s">
        <v>272</v>
      </c>
      <c r="C269" s="2">
        <v>8183.96</v>
      </c>
      <c r="D269" s="2">
        <v>640.38</v>
      </c>
      <c r="E269" s="2">
        <f t="shared" si="28"/>
        <v>6.0503373039796286E-4</v>
      </c>
      <c r="F269" s="2">
        <f t="shared" si="29"/>
        <v>3.5938236472047159E-4</v>
      </c>
      <c r="G269" s="2">
        <f t="shared" si="30"/>
        <v>12.779849464380524</v>
      </c>
      <c r="H269" s="2">
        <f t="shared" si="31"/>
        <v>2561.52</v>
      </c>
      <c r="I269" s="2" t="str">
        <f t="shared" si="32"/>
        <v>Small Cap</v>
      </c>
      <c r="J269" s="2">
        <f t="shared" si="33"/>
        <v>268</v>
      </c>
      <c r="K269" s="2">
        <f t="shared" si="34"/>
        <v>342</v>
      </c>
    </row>
    <row r="270" spans="1:11" x14ac:dyDescent="0.3">
      <c r="A270" s="2">
        <v>269</v>
      </c>
      <c r="B270" s="2" t="s">
        <v>273</v>
      </c>
      <c r="C270" s="2">
        <v>8153.33</v>
      </c>
      <c r="D270" s="2">
        <v>457.97</v>
      </c>
      <c r="E270" s="2">
        <f t="shared" si="28"/>
        <v>6.0276927857242984E-4</v>
      </c>
      <c r="F270" s="2">
        <f t="shared" si="29"/>
        <v>2.5701355690532871E-4</v>
      </c>
      <c r="G270" s="2">
        <f t="shared" si="30"/>
        <v>17.803196715942089</v>
      </c>
      <c r="H270" s="2">
        <f t="shared" si="31"/>
        <v>1831.88</v>
      </c>
      <c r="I270" s="2" t="str">
        <f t="shared" si="32"/>
        <v>Small Cap</v>
      </c>
      <c r="J270" s="2">
        <f t="shared" si="33"/>
        <v>269</v>
      </c>
      <c r="K270" s="2">
        <f t="shared" si="34"/>
        <v>397</v>
      </c>
    </row>
    <row r="271" spans="1:11" x14ac:dyDescent="0.3">
      <c r="A271" s="2">
        <v>270</v>
      </c>
      <c r="B271" s="2" t="s">
        <v>274</v>
      </c>
      <c r="C271" s="2">
        <v>8124.6</v>
      </c>
      <c r="D271" s="2">
        <v>250.97</v>
      </c>
      <c r="E271" s="2">
        <f t="shared" si="28"/>
        <v>6.0064529225354105E-4</v>
      </c>
      <c r="F271" s="2">
        <f t="shared" si="29"/>
        <v>1.4084479851634459E-4</v>
      </c>
      <c r="G271" s="2">
        <f t="shared" si="30"/>
        <v>32.372793560983389</v>
      </c>
      <c r="H271" s="2">
        <f t="shared" si="31"/>
        <v>1003.88</v>
      </c>
      <c r="I271" s="2" t="str">
        <f t="shared" si="32"/>
        <v>Small Cap</v>
      </c>
      <c r="J271" s="2">
        <f t="shared" si="33"/>
        <v>270</v>
      </c>
      <c r="K271" s="2">
        <f t="shared" si="34"/>
        <v>451</v>
      </c>
    </row>
    <row r="272" spans="1:11" x14ac:dyDescent="0.3">
      <c r="A272" s="2">
        <v>271</v>
      </c>
      <c r="B272" s="2" t="s">
        <v>275</v>
      </c>
      <c r="C272" s="2">
        <v>8065.7</v>
      </c>
      <c r="D272" s="2">
        <v>1422.32</v>
      </c>
      <c r="E272" s="2">
        <f t="shared" si="28"/>
        <v>5.962908615475698E-4</v>
      </c>
      <c r="F272" s="2">
        <f t="shared" si="29"/>
        <v>7.9820844653053055E-4</v>
      </c>
      <c r="G272" s="2">
        <f t="shared" si="30"/>
        <v>5.6708054446256817</v>
      </c>
      <c r="H272" s="2">
        <f t="shared" si="31"/>
        <v>5689.28</v>
      </c>
      <c r="I272" s="2" t="str">
        <f t="shared" si="32"/>
        <v>Small Cap</v>
      </c>
      <c r="J272" s="2">
        <f t="shared" si="33"/>
        <v>271</v>
      </c>
      <c r="K272" s="2">
        <f t="shared" si="34"/>
        <v>194</v>
      </c>
    </row>
    <row r="273" spans="1:11" x14ac:dyDescent="0.3">
      <c r="A273" s="2">
        <v>272</v>
      </c>
      <c r="B273" s="2" t="s">
        <v>657</v>
      </c>
      <c r="C273" s="2">
        <v>8023.74</v>
      </c>
      <c r="D273" s="2">
        <v>1647.98</v>
      </c>
      <c r="E273" s="2">
        <f t="shared" si="28"/>
        <v>5.9318879172715294E-4</v>
      </c>
      <c r="F273" s="2">
        <f t="shared" si="29"/>
        <v>9.248492292264636E-4</v>
      </c>
      <c r="G273" s="2">
        <f t="shared" si="30"/>
        <v>4.8688333596281508</v>
      </c>
      <c r="H273" s="2">
        <f t="shared" si="31"/>
        <v>6591.92</v>
      </c>
      <c r="I273" s="2" t="str">
        <f t="shared" si="32"/>
        <v>Small Cap</v>
      </c>
      <c r="J273" s="2">
        <f t="shared" si="33"/>
        <v>272</v>
      </c>
      <c r="K273" s="2">
        <f t="shared" si="34"/>
        <v>172</v>
      </c>
    </row>
    <row r="274" spans="1:11" x14ac:dyDescent="0.3">
      <c r="A274" s="2">
        <v>273</v>
      </c>
      <c r="B274" s="2" t="s">
        <v>659</v>
      </c>
      <c r="C274" s="2">
        <v>7966.43</v>
      </c>
      <c r="D274" s="2">
        <v>1156.6099999999999</v>
      </c>
      <c r="E274" s="2">
        <f t="shared" si="28"/>
        <v>5.8895190847147881E-4</v>
      </c>
      <c r="F274" s="2">
        <f t="shared" si="29"/>
        <v>6.4909153449412005E-4</v>
      </c>
      <c r="G274" s="2">
        <f t="shared" si="30"/>
        <v>6.8877408979690653</v>
      </c>
      <c r="H274" s="2">
        <f t="shared" si="31"/>
        <v>4626.4399999999996</v>
      </c>
      <c r="I274" s="2" t="str">
        <f t="shared" si="32"/>
        <v>Small Cap</v>
      </c>
      <c r="J274" s="2">
        <f t="shared" si="33"/>
        <v>273</v>
      </c>
      <c r="K274" s="2">
        <f t="shared" si="34"/>
        <v>225</v>
      </c>
    </row>
    <row r="275" spans="1:11" x14ac:dyDescent="0.3">
      <c r="A275" s="2">
        <v>274</v>
      </c>
      <c r="B275" s="2" t="s">
        <v>658</v>
      </c>
      <c r="C275" s="2">
        <v>7943.03</v>
      </c>
      <c r="D275" s="2">
        <v>859.21</v>
      </c>
      <c r="E275" s="2">
        <f t="shared" si="28"/>
        <v>5.8722196486333405E-4</v>
      </c>
      <c r="F275" s="2">
        <f t="shared" si="29"/>
        <v>4.8219013959129958E-4</v>
      </c>
      <c r="G275" s="2">
        <f t="shared" si="30"/>
        <v>9.2445735035672296</v>
      </c>
      <c r="H275" s="2">
        <f t="shared" si="31"/>
        <v>3436.84</v>
      </c>
      <c r="I275" s="2" t="str">
        <f t="shared" si="32"/>
        <v>Small Cap</v>
      </c>
      <c r="J275" s="2">
        <f t="shared" si="33"/>
        <v>274</v>
      </c>
      <c r="K275" s="2">
        <f t="shared" si="34"/>
        <v>292</v>
      </c>
    </row>
    <row r="276" spans="1:11" x14ac:dyDescent="0.3">
      <c r="A276" s="2">
        <v>275</v>
      </c>
      <c r="B276" s="2" t="s">
        <v>279</v>
      </c>
      <c r="C276" s="2">
        <v>7815.74</v>
      </c>
      <c r="D276" s="2">
        <v>532.21</v>
      </c>
      <c r="E276" s="2">
        <f t="shared" si="28"/>
        <v>5.7781151521031074E-4</v>
      </c>
      <c r="F276" s="2">
        <f t="shared" si="29"/>
        <v>2.9867717344058558E-4</v>
      </c>
      <c r="G276" s="2">
        <f t="shared" si="30"/>
        <v>14.685443715826459</v>
      </c>
      <c r="H276" s="2">
        <f t="shared" si="31"/>
        <v>2128.84</v>
      </c>
      <c r="I276" s="2" t="str">
        <f t="shared" si="32"/>
        <v>Small Cap</v>
      </c>
      <c r="J276" s="2">
        <f t="shared" si="33"/>
        <v>275</v>
      </c>
      <c r="K276" s="2">
        <f t="shared" si="34"/>
        <v>376</v>
      </c>
    </row>
    <row r="277" spans="1:11" x14ac:dyDescent="0.3">
      <c r="A277" s="2">
        <v>276</v>
      </c>
      <c r="B277" s="2" t="s">
        <v>660</v>
      </c>
      <c r="C277" s="2">
        <v>7812.73</v>
      </c>
      <c r="D277" s="2">
        <v>1296.19</v>
      </c>
      <c r="E277" s="2">
        <f t="shared" si="28"/>
        <v>5.7758898827610058E-4</v>
      </c>
      <c r="F277" s="2">
        <f t="shared" si="29"/>
        <v>7.2742407215563895E-4</v>
      </c>
      <c r="G277" s="2">
        <f t="shared" si="30"/>
        <v>6.0274573943634797</v>
      </c>
      <c r="H277" s="2">
        <f t="shared" si="31"/>
        <v>5184.76</v>
      </c>
      <c r="I277" s="2" t="str">
        <f t="shared" si="32"/>
        <v>Small Cap</v>
      </c>
      <c r="J277" s="2">
        <f t="shared" si="33"/>
        <v>276</v>
      </c>
      <c r="K277" s="2">
        <f t="shared" si="34"/>
        <v>213</v>
      </c>
    </row>
    <row r="278" spans="1:11" x14ac:dyDescent="0.3">
      <c r="A278" s="2">
        <v>277</v>
      </c>
      <c r="B278" s="2" t="s">
        <v>281</v>
      </c>
      <c r="C278" s="2">
        <v>7789.01</v>
      </c>
      <c r="D278" s="2">
        <v>803.68</v>
      </c>
      <c r="E278" s="2">
        <f t="shared" si="28"/>
        <v>5.7583538731946851E-4</v>
      </c>
      <c r="F278" s="2">
        <f t="shared" si="29"/>
        <v>4.5102660744955901E-4</v>
      </c>
      <c r="G278" s="2">
        <f t="shared" si="30"/>
        <v>9.6916807684650621</v>
      </c>
      <c r="H278" s="2">
        <f t="shared" si="31"/>
        <v>3214.72</v>
      </c>
      <c r="I278" s="2" t="str">
        <f t="shared" si="32"/>
        <v>Small Cap</v>
      </c>
      <c r="J278" s="2">
        <f t="shared" si="33"/>
        <v>277</v>
      </c>
      <c r="K278" s="2">
        <f t="shared" si="34"/>
        <v>301</v>
      </c>
    </row>
    <row r="279" spans="1:11" x14ac:dyDescent="0.3">
      <c r="A279" s="2">
        <v>278</v>
      </c>
      <c r="B279" s="2" t="s">
        <v>661</v>
      </c>
      <c r="C279" s="2">
        <v>7784.17</v>
      </c>
      <c r="D279" s="2">
        <v>722.72</v>
      </c>
      <c r="E279" s="2">
        <f t="shared" si="28"/>
        <v>5.7547756992359575E-4</v>
      </c>
      <c r="F279" s="2">
        <f t="shared" si="29"/>
        <v>4.0559171527964526E-4</v>
      </c>
      <c r="G279" s="2">
        <f t="shared" si="30"/>
        <v>10.770658069515164</v>
      </c>
      <c r="H279" s="2">
        <f t="shared" si="31"/>
        <v>2890.88</v>
      </c>
      <c r="I279" s="2" t="str">
        <f t="shared" si="32"/>
        <v>Small Cap</v>
      </c>
      <c r="J279" s="2">
        <f t="shared" si="33"/>
        <v>278</v>
      </c>
      <c r="K279" s="2">
        <f t="shared" si="34"/>
        <v>319</v>
      </c>
    </row>
    <row r="280" spans="1:11" x14ac:dyDescent="0.3">
      <c r="A280" s="2">
        <v>279</v>
      </c>
      <c r="B280" s="2" t="s">
        <v>283</v>
      </c>
      <c r="C280" s="2">
        <v>7765.91</v>
      </c>
      <c r="D280" s="2">
        <v>740.77</v>
      </c>
      <c r="E280" s="2">
        <f t="shared" si="28"/>
        <v>5.7412762247553066E-4</v>
      </c>
      <c r="F280" s="2">
        <f t="shared" si="29"/>
        <v>4.1572140653047213E-4</v>
      </c>
      <c r="G280" s="2">
        <f t="shared" si="30"/>
        <v>10.483564399206232</v>
      </c>
      <c r="H280" s="2">
        <f t="shared" si="31"/>
        <v>2963.08</v>
      </c>
      <c r="I280" s="2" t="str">
        <f t="shared" si="32"/>
        <v>Small Cap</v>
      </c>
      <c r="J280" s="2">
        <f t="shared" si="33"/>
        <v>279</v>
      </c>
      <c r="K280" s="2">
        <f t="shared" si="34"/>
        <v>313</v>
      </c>
    </row>
    <row r="281" spans="1:11" x14ac:dyDescent="0.3">
      <c r="A281" s="2">
        <v>280</v>
      </c>
      <c r="B281" s="2" t="s">
        <v>662</v>
      </c>
      <c r="C281" s="2">
        <v>7702.01</v>
      </c>
      <c r="D281" s="2">
        <v>1144</v>
      </c>
      <c r="E281" s="2">
        <f t="shared" si="28"/>
        <v>5.6940354569944311E-4</v>
      </c>
      <c r="F281" s="2">
        <f t="shared" si="29"/>
        <v>6.42014780661825E-4</v>
      </c>
      <c r="G281" s="2">
        <f t="shared" si="30"/>
        <v>6.7325262237762242</v>
      </c>
      <c r="H281" s="2">
        <f t="shared" si="31"/>
        <v>4576</v>
      </c>
      <c r="I281" s="2" t="str">
        <f t="shared" si="32"/>
        <v>Small Cap</v>
      </c>
      <c r="J281" s="2">
        <f t="shared" si="33"/>
        <v>280</v>
      </c>
      <c r="K281" s="2">
        <f t="shared" si="34"/>
        <v>229</v>
      </c>
    </row>
    <row r="282" spans="1:11" x14ac:dyDescent="0.3">
      <c r="A282" s="2">
        <v>281</v>
      </c>
      <c r="B282" s="2" t="s">
        <v>663</v>
      </c>
      <c r="C282" s="2">
        <v>7550.78</v>
      </c>
      <c r="D282" s="2">
        <v>262.7</v>
      </c>
      <c r="E282" s="2">
        <f t="shared" si="28"/>
        <v>5.5822323066270242E-4</v>
      </c>
      <c r="F282" s="2">
        <f t="shared" si="29"/>
        <v>1.4742769482505369E-4</v>
      </c>
      <c r="G282" s="2">
        <f t="shared" si="30"/>
        <v>28.7429767795965</v>
      </c>
      <c r="H282" s="2">
        <f t="shared" si="31"/>
        <v>1050.8</v>
      </c>
      <c r="I282" s="2" t="str">
        <f t="shared" si="32"/>
        <v>Small Cap</v>
      </c>
      <c r="J282" s="2">
        <f t="shared" si="33"/>
        <v>281</v>
      </c>
      <c r="K282" s="2">
        <f t="shared" si="34"/>
        <v>449</v>
      </c>
    </row>
    <row r="283" spans="1:11" x14ac:dyDescent="0.3">
      <c r="A283" s="2">
        <v>282</v>
      </c>
      <c r="B283" s="2" t="s">
        <v>286</v>
      </c>
      <c r="C283" s="2">
        <v>7453.05</v>
      </c>
      <c r="D283" s="2">
        <v>859.24</v>
      </c>
      <c r="E283" s="2">
        <f t="shared" si="28"/>
        <v>5.5099812857620732E-4</v>
      </c>
      <c r="F283" s="2">
        <f t="shared" si="29"/>
        <v>4.8220697564323997E-4</v>
      </c>
      <c r="G283" s="2">
        <f t="shared" si="30"/>
        <v>8.6740026069549838</v>
      </c>
      <c r="H283" s="2">
        <f t="shared" si="31"/>
        <v>3436.96</v>
      </c>
      <c r="I283" s="2" t="str">
        <f t="shared" si="32"/>
        <v>Small Cap</v>
      </c>
      <c r="J283" s="2">
        <f t="shared" si="33"/>
        <v>282</v>
      </c>
      <c r="K283" s="2">
        <f t="shared" si="34"/>
        <v>291</v>
      </c>
    </row>
    <row r="284" spans="1:11" x14ac:dyDescent="0.3">
      <c r="A284" s="2">
        <v>283</v>
      </c>
      <c r="B284" s="2" t="s">
        <v>287</v>
      </c>
      <c r="C284" s="2">
        <v>7439.01</v>
      </c>
      <c r="D284" s="2">
        <v>2780.26</v>
      </c>
      <c r="E284" s="2">
        <f t="shared" si="28"/>
        <v>5.4996016241132045E-4</v>
      </c>
      <c r="F284" s="2">
        <f t="shared" si="29"/>
        <v>1.5602867255968933E-3</v>
      </c>
      <c r="G284" s="2">
        <f t="shared" si="30"/>
        <v>2.6756526368037519</v>
      </c>
      <c r="H284" s="2">
        <f t="shared" si="31"/>
        <v>11121.04</v>
      </c>
      <c r="I284" s="2" t="str">
        <f t="shared" si="32"/>
        <v>Small Cap</v>
      </c>
      <c r="J284" s="2">
        <f t="shared" si="33"/>
        <v>283</v>
      </c>
      <c r="K284" s="2">
        <f t="shared" si="34"/>
        <v>113</v>
      </c>
    </row>
    <row r="285" spans="1:11" x14ac:dyDescent="0.3">
      <c r="A285" s="2">
        <v>284</v>
      </c>
      <c r="B285" s="2" t="s">
        <v>664</v>
      </c>
      <c r="C285" s="2">
        <v>7251.91</v>
      </c>
      <c r="D285" s="2">
        <v>457.5</v>
      </c>
      <c r="E285" s="2">
        <f t="shared" si="28"/>
        <v>5.3612800646756474E-4</v>
      </c>
      <c r="F285" s="2">
        <f t="shared" si="29"/>
        <v>2.5674979209159524E-4</v>
      </c>
      <c r="G285" s="2">
        <f t="shared" si="30"/>
        <v>15.851169398907103</v>
      </c>
      <c r="H285" s="2">
        <f t="shared" si="31"/>
        <v>1830</v>
      </c>
      <c r="I285" s="2" t="str">
        <f t="shared" si="32"/>
        <v>Small Cap</v>
      </c>
      <c r="J285" s="2">
        <f t="shared" si="33"/>
        <v>284</v>
      </c>
      <c r="K285" s="2">
        <f t="shared" si="34"/>
        <v>398</v>
      </c>
    </row>
    <row r="286" spans="1:11" x14ac:dyDescent="0.3">
      <c r="A286" s="2">
        <v>285</v>
      </c>
      <c r="B286" s="2" t="s">
        <v>665</v>
      </c>
      <c r="C286" s="2">
        <v>7230.76</v>
      </c>
      <c r="D286" s="2">
        <v>1126.1099999999999</v>
      </c>
      <c r="E286" s="2">
        <f t="shared" si="28"/>
        <v>5.3456440359097234E-4</v>
      </c>
      <c r="F286" s="2">
        <f t="shared" si="29"/>
        <v>6.3197488168801371E-4</v>
      </c>
      <c r="G286" s="2">
        <f t="shared" si="30"/>
        <v>6.4210068288177897</v>
      </c>
      <c r="H286" s="2">
        <f t="shared" si="31"/>
        <v>4504.4399999999996</v>
      </c>
      <c r="I286" s="2" t="str">
        <f t="shared" si="32"/>
        <v>Small Cap</v>
      </c>
      <c r="J286" s="2">
        <f t="shared" si="33"/>
        <v>285</v>
      </c>
      <c r="K286" s="2">
        <f t="shared" si="34"/>
        <v>261</v>
      </c>
    </row>
    <row r="287" spans="1:11" x14ac:dyDescent="0.3">
      <c r="A287" s="2">
        <v>286</v>
      </c>
      <c r="B287" s="2" t="s">
        <v>666</v>
      </c>
      <c r="C287" s="2">
        <v>7208.38</v>
      </c>
      <c r="D287" s="2">
        <v>1590.89</v>
      </c>
      <c r="E287" s="2">
        <f t="shared" si="28"/>
        <v>5.3290986778113138E-4</v>
      </c>
      <c r="F287" s="2">
        <f t="shared" si="29"/>
        <v>8.9281022238382073E-4</v>
      </c>
      <c r="G287" s="2">
        <f t="shared" si="30"/>
        <v>4.5310360867187551</v>
      </c>
      <c r="H287" s="2">
        <f t="shared" si="31"/>
        <v>6363.56</v>
      </c>
      <c r="I287" s="2" t="str">
        <f t="shared" si="32"/>
        <v>Small Cap</v>
      </c>
      <c r="J287" s="2">
        <f t="shared" si="33"/>
        <v>286</v>
      </c>
      <c r="K287" s="2">
        <f t="shared" si="34"/>
        <v>176</v>
      </c>
    </row>
    <row r="288" spans="1:11" x14ac:dyDescent="0.3">
      <c r="A288" s="2">
        <v>287</v>
      </c>
      <c r="B288" s="2" t="s">
        <v>291</v>
      </c>
      <c r="C288" s="2">
        <v>7154.99</v>
      </c>
      <c r="D288" s="2">
        <v>615.04</v>
      </c>
      <c r="E288" s="2">
        <f t="shared" si="28"/>
        <v>5.2896278704442844E-4</v>
      </c>
      <c r="F288" s="2">
        <f t="shared" si="29"/>
        <v>3.4516151284811963E-4</v>
      </c>
      <c r="G288" s="2">
        <f t="shared" si="30"/>
        <v>11.633373439125911</v>
      </c>
      <c r="H288" s="2">
        <f t="shared" si="31"/>
        <v>2460.16</v>
      </c>
      <c r="I288" s="2" t="str">
        <f t="shared" si="32"/>
        <v>Small Cap</v>
      </c>
      <c r="J288" s="2">
        <f t="shared" si="33"/>
        <v>287</v>
      </c>
      <c r="K288" s="2">
        <f t="shared" si="34"/>
        <v>351</v>
      </c>
    </row>
    <row r="289" spans="1:11" x14ac:dyDescent="0.3">
      <c r="A289" s="2">
        <v>288</v>
      </c>
      <c r="B289" s="2" t="s">
        <v>292</v>
      </c>
      <c r="C289" s="2">
        <v>7146.33</v>
      </c>
      <c r="D289" s="2">
        <v>1137.17</v>
      </c>
      <c r="E289" s="2">
        <f t="shared" si="28"/>
        <v>5.2832256005098683E-4</v>
      </c>
      <c r="F289" s="2">
        <f t="shared" si="29"/>
        <v>6.3818177283671989E-4</v>
      </c>
      <c r="G289" s="2">
        <f t="shared" si="30"/>
        <v>6.2843110528768777</v>
      </c>
      <c r="H289" s="2">
        <f t="shared" si="31"/>
        <v>4548.68</v>
      </c>
      <c r="I289" s="2" t="str">
        <f t="shared" si="32"/>
        <v>Small Cap</v>
      </c>
      <c r="J289" s="2">
        <f t="shared" si="33"/>
        <v>288</v>
      </c>
      <c r="K289" s="2">
        <f t="shared" si="34"/>
        <v>230</v>
      </c>
    </row>
    <row r="290" spans="1:11" x14ac:dyDescent="0.3">
      <c r="A290" s="2">
        <v>289</v>
      </c>
      <c r="B290" s="2" t="s">
        <v>667</v>
      </c>
      <c r="C290" s="2">
        <v>7137.67</v>
      </c>
      <c r="D290" s="2">
        <v>1389.32</v>
      </c>
      <c r="E290" s="2">
        <f t="shared" si="28"/>
        <v>5.2768233305754521E-4</v>
      </c>
      <c r="F290" s="2">
        <f t="shared" si="29"/>
        <v>7.7968878939605477E-4</v>
      </c>
      <c r="G290" s="2">
        <f t="shared" si="30"/>
        <v>5.1375277113983824</v>
      </c>
      <c r="H290" s="2">
        <f t="shared" si="31"/>
        <v>5557.28</v>
      </c>
      <c r="I290" s="2" t="str">
        <f t="shared" si="32"/>
        <v>Small Cap</v>
      </c>
      <c r="J290" s="2">
        <f t="shared" si="33"/>
        <v>289</v>
      </c>
      <c r="K290" s="2">
        <f t="shared" si="34"/>
        <v>201</v>
      </c>
    </row>
    <row r="291" spans="1:11" x14ac:dyDescent="0.3">
      <c r="A291" s="2">
        <v>290</v>
      </c>
      <c r="B291" s="2" t="s">
        <v>668</v>
      </c>
      <c r="C291" s="2">
        <v>7009.13</v>
      </c>
      <c r="D291" s="2">
        <v>1188.97</v>
      </c>
      <c r="E291" s="2">
        <f t="shared" si="28"/>
        <v>5.1817947188699282E-4</v>
      </c>
      <c r="F291" s="2">
        <f t="shared" si="29"/>
        <v>6.672520225205333E-4</v>
      </c>
      <c r="G291" s="2">
        <f t="shared" si="30"/>
        <v>5.8951277155857591</v>
      </c>
      <c r="H291" s="2">
        <f t="shared" si="31"/>
        <v>4755.88</v>
      </c>
      <c r="I291" s="2" t="str">
        <f t="shared" si="32"/>
        <v>Small Cap</v>
      </c>
      <c r="J291" s="2">
        <f t="shared" si="33"/>
        <v>290</v>
      </c>
      <c r="K291" s="2">
        <f t="shared" si="34"/>
        <v>223</v>
      </c>
    </row>
    <row r="292" spans="1:11" x14ac:dyDescent="0.3">
      <c r="A292" s="2">
        <v>291</v>
      </c>
      <c r="B292" s="2" t="s">
        <v>669</v>
      </c>
      <c r="C292" s="2">
        <v>6966.23</v>
      </c>
      <c r="D292" s="2">
        <v>509.93</v>
      </c>
      <c r="E292" s="2">
        <f t="shared" si="28"/>
        <v>5.150079086053941E-4</v>
      </c>
      <c r="F292" s="2">
        <f t="shared" si="29"/>
        <v>2.861735988661577E-4</v>
      </c>
      <c r="G292" s="2">
        <f t="shared" si="30"/>
        <v>13.66114956954876</v>
      </c>
      <c r="H292" s="2">
        <f t="shared" si="31"/>
        <v>2039.72</v>
      </c>
      <c r="I292" s="2" t="str">
        <f t="shared" si="32"/>
        <v>Small Cap</v>
      </c>
      <c r="J292" s="2">
        <f t="shared" si="33"/>
        <v>291</v>
      </c>
      <c r="K292" s="2">
        <f t="shared" si="34"/>
        <v>381</v>
      </c>
    </row>
    <row r="293" spans="1:11" x14ac:dyDescent="0.3">
      <c r="A293" s="2">
        <v>292</v>
      </c>
      <c r="B293" s="2" t="s">
        <v>296</v>
      </c>
      <c r="C293" s="2">
        <v>6952.99</v>
      </c>
      <c r="D293" s="2">
        <v>981.3</v>
      </c>
      <c r="E293" s="2">
        <f t="shared" si="28"/>
        <v>5.1402908581172583E-4</v>
      </c>
      <c r="F293" s="2">
        <f t="shared" si="29"/>
        <v>5.5070725897154625E-4</v>
      </c>
      <c r="G293" s="2">
        <f t="shared" si="30"/>
        <v>7.0854886375216548</v>
      </c>
      <c r="H293" s="2">
        <f t="shared" si="31"/>
        <v>3925.2</v>
      </c>
      <c r="I293" s="2" t="str">
        <f t="shared" si="32"/>
        <v>Small Cap</v>
      </c>
      <c r="J293" s="2">
        <f t="shared" si="33"/>
        <v>292</v>
      </c>
      <c r="K293" s="2">
        <f t="shared" si="34"/>
        <v>275</v>
      </c>
    </row>
    <row r="294" spans="1:11" x14ac:dyDescent="0.3">
      <c r="A294" s="2">
        <v>293</v>
      </c>
      <c r="B294" s="2" t="s">
        <v>670</v>
      </c>
      <c r="C294" s="2">
        <v>6950.23</v>
      </c>
      <c r="D294" s="2">
        <v>1417.37</v>
      </c>
      <c r="E294" s="2">
        <f t="shared" si="28"/>
        <v>5.1382504118102157E-4</v>
      </c>
      <c r="F294" s="2">
        <f t="shared" si="29"/>
        <v>7.9543049796035911E-4</v>
      </c>
      <c r="G294" s="2">
        <f t="shared" si="30"/>
        <v>4.9036102076380903</v>
      </c>
      <c r="H294" s="2">
        <f t="shared" si="31"/>
        <v>5669.48</v>
      </c>
      <c r="I294" s="2" t="str">
        <f t="shared" si="32"/>
        <v>Small Cap</v>
      </c>
      <c r="J294" s="2">
        <f t="shared" si="33"/>
        <v>293</v>
      </c>
      <c r="K294" s="2">
        <f t="shared" si="34"/>
        <v>195</v>
      </c>
    </row>
    <row r="295" spans="1:11" x14ac:dyDescent="0.3">
      <c r="A295" s="2">
        <v>294</v>
      </c>
      <c r="B295" s="2" t="s">
        <v>298</v>
      </c>
      <c r="C295" s="2">
        <v>6942.31</v>
      </c>
      <c r="D295" s="2">
        <v>1193.06</v>
      </c>
      <c r="E295" s="2">
        <f t="shared" si="28"/>
        <v>5.1323952180595725E-4</v>
      </c>
      <c r="F295" s="2">
        <f t="shared" si="29"/>
        <v>6.6954733760174554E-4</v>
      </c>
      <c r="G295" s="2">
        <f t="shared" si="30"/>
        <v>5.8189110354885765</v>
      </c>
      <c r="H295" s="2">
        <f t="shared" si="31"/>
        <v>4772.24</v>
      </c>
      <c r="I295" s="2" t="str">
        <f t="shared" si="32"/>
        <v>Small Cap</v>
      </c>
      <c r="J295" s="2">
        <f t="shared" si="33"/>
        <v>294</v>
      </c>
      <c r="K295" s="2">
        <f t="shared" si="34"/>
        <v>222</v>
      </c>
    </row>
    <row r="296" spans="1:11" x14ac:dyDescent="0.3">
      <c r="A296" s="2">
        <v>295</v>
      </c>
      <c r="B296" s="2" t="s">
        <v>299</v>
      </c>
      <c r="C296" s="2">
        <v>6921.97</v>
      </c>
      <c r="D296" s="2">
        <v>983.3</v>
      </c>
      <c r="E296" s="2">
        <f t="shared" si="28"/>
        <v>5.1173580159272376E-4</v>
      </c>
      <c r="F296" s="2">
        <f t="shared" si="29"/>
        <v>5.5182966243424168E-4</v>
      </c>
      <c r="G296" s="2">
        <f t="shared" si="30"/>
        <v>7.0395301535645283</v>
      </c>
      <c r="H296" s="2">
        <f t="shared" si="31"/>
        <v>3933.2</v>
      </c>
      <c r="I296" s="2" t="str">
        <f t="shared" si="32"/>
        <v>Small Cap</v>
      </c>
      <c r="J296" s="2">
        <f t="shared" si="33"/>
        <v>295</v>
      </c>
      <c r="K296" s="2">
        <f t="shared" si="34"/>
        <v>274</v>
      </c>
    </row>
    <row r="297" spans="1:11" x14ac:dyDescent="0.3">
      <c r="A297" s="2">
        <v>296</v>
      </c>
      <c r="B297" s="2" t="s">
        <v>671</v>
      </c>
      <c r="C297" s="2">
        <v>6902.14</v>
      </c>
      <c r="D297" s="2">
        <v>440.14</v>
      </c>
      <c r="E297" s="2">
        <f t="shared" si="28"/>
        <v>5.1026978527864207E-4</v>
      </c>
      <c r="F297" s="2">
        <f t="shared" si="29"/>
        <v>2.470073300353983E-4</v>
      </c>
      <c r="G297" s="2">
        <f t="shared" si="30"/>
        <v>15.681692188849004</v>
      </c>
      <c r="H297" s="2">
        <f t="shared" si="31"/>
        <v>1760.56</v>
      </c>
      <c r="I297" s="2" t="str">
        <f t="shared" si="32"/>
        <v>Small Cap</v>
      </c>
      <c r="J297" s="2">
        <f t="shared" si="33"/>
        <v>296</v>
      </c>
      <c r="K297" s="2">
        <f t="shared" si="34"/>
        <v>402</v>
      </c>
    </row>
    <row r="298" spans="1:11" x14ac:dyDescent="0.3">
      <c r="A298" s="2">
        <v>297</v>
      </c>
      <c r="B298" s="2" t="s">
        <v>672</v>
      </c>
      <c r="C298" s="2">
        <v>6864.85</v>
      </c>
      <c r="D298" s="2">
        <v>162.68</v>
      </c>
      <c r="E298" s="2">
        <f t="shared" si="28"/>
        <v>5.07512964887714E-4</v>
      </c>
      <c r="F298" s="2">
        <f t="shared" si="29"/>
        <v>9.1296297655651837E-5</v>
      </c>
      <c r="G298" s="2">
        <f t="shared" si="30"/>
        <v>42.19848782886649</v>
      </c>
      <c r="H298" s="2">
        <f t="shared" si="31"/>
        <v>650.72</v>
      </c>
      <c r="I298" s="2" t="str">
        <f t="shared" si="32"/>
        <v>Small Cap</v>
      </c>
      <c r="J298" s="2">
        <f t="shared" si="33"/>
        <v>297</v>
      </c>
      <c r="K298" s="2">
        <f t="shared" si="34"/>
        <v>468</v>
      </c>
    </row>
    <row r="299" spans="1:11" x14ac:dyDescent="0.3">
      <c r="A299" s="2">
        <v>298</v>
      </c>
      <c r="B299" s="2" t="s">
        <v>673</v>
      </c>
      <c r="C299" s="2">
        <v>6838.18</v>
      </c>
      <c r="D299" s="2">
        <v>611.59</v>
      </c>
      <c r="E299" s="2">
        <f t="shared" si="28"/>
        <v>5.0554127274971309E-4</v>
      </c>
      <c r="F299" s="2">
        <f t="shared" si="29"/>
        <v>3.4322536687496992E-4</v>
      </c>
      <c r="G299" s="2">
        <f t="shared" si="30"/>
        <v>11.180987262708678</v>
      </c>
      <c r="H299" s="2">
        <f t="shared" si="31"/>
        <v>2446.36</v>
      </c>
      <c r="I299" s="2" t="str">
        <f t="shared" si="32"/>
        <v>Small Cap</v>
      </c>
      <c r="J299" s="2">
        <f t="shared" si="33"/>
        <v>298</v>
      </c>
      <c r="K299" s="2">
        <f t="shared" si="34"/>
        <v>353</v>
      </c>
    </row>
    <row r="300" spans="1:11" x14ac:dyDescent="0.3">
      <c r="A300" s="2">
        <v>299</v>
      </c>
      <c r="B300" s="2" t="s">
        <v>303</v>
      </c>
      <c r="C300" s="2">
        <v>6811.5</v>
      </c>
      <c r="D300" s="2">
        <v>392.1</v>
      </c>
      <c r="E300" s="2">
        <f t="shared" si="28"/>
        <v>5.0356884131957198E-4</v>
      </c>
      <c r="F300" s="2">
        <f t="shared" si="29"/>
        <v>2.2004719886145244E-4</v>
      </c>
      <c r="G300" s="2">
        <f t="shared" si="30"/>
        <v>17.371843917368018</v>
      </c>
      <c r="H300" s="2">
        <f t="shared" si="31"/>
        <v>1568.4</v>
      </c>
      <c r="I300" s="2" t="str">
        <f t="shared" si="32"/>
        <v>Small Cap</v>
      </c>
      <c r="J300" s="2">
        <f t="shared" si="33"/>
        <v>299</v>
      </c>
      <c r="K300" s="2">
        <f t="shared" si="34"/>
        <v>418</v>
      </c>
    </row>
    <row r="301" spans="1:11" x14ac:dyDescent="0.3">
      <c r="A301" s="2">
        <v>300</v>
      </c>
      <c r="B301" s="2" t="s">
        <v>674</v>
      </c>
      <c r="C301" s="2">
        <v>6795.06</v>
      </c>
      <c r="D301" s="2">
        <v>2153.34</v>
      </c>
      <c r="E301" s="2">
        <f t="shared" si="28"/>
        <v>5.0235344504102929E-4</v>
      </c>
      <c r="F301" s="2">
        <f t="shared" si="29"/>
        <v>1.2084581361803623E-3</v>
      </c>
      <c r="G301" s="2">
        <f t="shared" si="30"/>
        <v>3.1555908495639331</v>
      </c>
      <c r="H301" s="2">
        <f t="shared" si="31"/>
        <v>8613.36</v>
      </c>
      <c r="I301" s="2" t="str">
        <f t="shared" si="32"/>
        <v>Small Cap</v>
      </c>
      <c r="J301" s="2">
        <f t="shared" si="33"/>
        <v>300</v>
      </c>
      <c r="K301" s="2">
        <f t="shared" si="34"/>
        <v>143</v>
      </c>
    </row>
    <row r="302" spans="1:11" x14ac:dyDescent="0.3">
      <c r="A302" s="2">
        <v>301</v>
      </c>
      <c r="B302" s="2" t="s">
        <v>305</v>
      </c>
      <c r="C302" s="2">
        <v>6742.41</v>
      </c>
      <c r="D302" s="2">
        <v>361.68</v>
      </c>
      <c r="E302" s="2">
        <f t="shared" si="28"/>
        <v>4.9846107192270353E-4</v>
      </c>
      <c r="F302" s="2">
        <f t="shared" si="29"/>
        <v>2.0297544219385392E-4</v>
      </c>
      <c r="G302" s="2">
        <f t="shared" si="30"/>
        <v>18.641921035169208</v>
      </c>
      <c r="H302" s="2">
        <f t="shared" si="31"/>
        <v>1446.72</v>
      </c>
      <c r="I302" s="2" t="str">
        <f t="shared" si="32"/>
        <v>Small Cap</v>
      </c>
      <c r="J302" s="2">
        <f t="shared" si="33"/>
        <v>301</v>
      </c>
      <c r="K302" s="2">
        <f t="shared" si="34"/>
        <v>427</v>
      </c>
    </row>
    <row r="303" spans="1:11" x14ac:dyDescent="0.3">
      <c r="A303" s="2">
        <v>302</v>
      </c>
      <c r="B303" s="2" t="s">
        <v>306</v>
      </c>
      <c r="C303" s="2">
        <v>6710.63</v>
      </c>
      <c r="D303" s="2">
        <v>987.64</v>
      </c>
      <c r="E303" s="2">
        <f t="shared" si="28"/>
        <v>4.9611160150104378E-4</v>
      </c>
      <c r="F303" s="2">
        <f t="shared" si="29"/>
        <v>5.5426527794829098E-4</v>
      </c>
      <c r="G303" s="2">
        <f t="shared" si="30"/>
        <v>6.7946113968652551</v>
      </c>
      <c r="H303" s="2">
        <f t="shared" si="31"/>
        <v>3950.56</v>
      </c>
      <c r="I303" s="2" t="str">
        <f t="shared" si="32"/>
        <v>Small Cap</v>
      </c>
      <c r="J303" s="2">
        <f t="shared" si="33"/>
        <v>302</v>
      </c>
      <c r="K303" s="2">
        <f t="shared" si="34"/>
        <v>273</v>
      </c>
    </row>
    <row r="304" spans="1:11" x14ac:dyDescent="0.3">
      <c r="A304" s="2">
        <v>303</v>
      </c>
      <c r="B304" s="2" t="s">
        <v>675</v>
      </c>
      <c r="C304" s="2">
        <v>6654.81</v>
      </c>
      <c r="D304" s="2">
        <v>542.41999999999996</v>
      </c>
      <c r="E304" s="2">
        <f t="shared" si="28"/>
        <v>4.9198487277426432E-4</v>
      </c>
      <c r="F304" s="2">
        <f t="shared" si="29"/>
        <v>3.0440704311764609E-4</v>
      </c>
      <c r="G304" s="2">
        <f t="shared" si="30"/>
        <v>12.268740090704622</v>
      </c>
      <c r="H304" s="2">
        <f t="shared" si="31"/>
        <v>2169.6799999999998</v>
      </c>
      <c r="I304" s="2" t="str">
        <f t="shared" si="32"/>
        <v>Small Cap</v>
      </c>
      <c r="J304" s="2">
        <f t="shared" si="33"/>
        <v>303</v>
      </c>
      <c r="K304" s="2">
        <f t="shared" si="34"/>
        <v>372</v>
      </c>
    </row>
    <row r="305" spans="1:11" x14ac:dyDescent="0.3">
      <c r="A305" s="2">
        <v>304</v>
      </c>
      <c r="B305" s="2" t="s">
        <v>676</v>
      </c>
      <c r="C305" s="2">
        <v>6646.41</v>
      </c>
      <c r="D305" s="2">
        <v>500.08</v>
      </c>
      <c r="E305" s="2">
        <f t="shared" si="28"/>
        <v>4.913638673764687E-4</v>
      </c>
      <c r="F305" s="2">
        <f t="shared" si="29"/>
        <v>2.8064576181238238E-4</v>
      </c>
      <c r="G305" s="2">
        <f t="shared" si="30"/>
        <v>13.290693489041754</v>
      </c>
      <c r="H305" s="2">
        <f t="shared" si="31"/>
        <v>2000.32</v>
      </c>
      <c r="I305" s="2" t="str">
        <f t="shared" si="32"/>
        <v>Small Cap</v>
      </c>
      <c r="J305" s="2">
        <f t="shared" si="33"/>
        <v>304</v>
      </c>
      <c r="K305" s="2">
        <f t="shared" si="34"/>
        <v>384</v>
      </c>
    </row>
    <row r="306" spans="1:11" x14ac:dyDescent="0.3">
      <c r="A306" s="2">
        <v>305</v>
      </c>
      <c r="B306" s="2" t="s">
        <v>677</v>
      </c>
      <c r="C306" s="2">
        <v>6601.62</v>
      </c>
      <c r="D306" s="2">
        <v>965.3</v>
      </c>
      <c r="E306" s="2">
        <f t="shared" si="28"/>
        <v>4.8805257788036595E-4</v>
      </c>
      <c r="F306" s="2">
        <f t="shared" si="29"/>
        <v>5.4172803126998226E-4</v>
      </c>
      <c r="G306" s="2">
        <f t="shared" si="30"/>
        <v>6.838930902310163</v>
      </c>
      <c r="H306" s="2">
        <f t="shared" si="31"/>
        <v>3861.2</v>
      </c>
      <c r="I306" s="2" t="str">
        <f t="shared" si="32"/>
        <v>Small Cap</v>
      </c>
      <c r="J306" s="2">
        <f t="shared" si="33"/>
        <v>305</v>
      </c>
      <c r="K306" s="2">
        <f t="shared" si="34"/>
        <v>279</v>
      </c>
    </row>
    <row r="307" spans="1:11" x14ac:dyDescent="0.3">
      <c r="A307" s="2">
        <v>306</v>
      </c>
      <c r="B307" s="2" t="s">
        <v>310</v>
      </c>
      <c r="C307" s="2">
        <v>6591.31</v>
      </c>
      <c r="D307" s="2">
        <v>557.25</v>
      </c>
      <c r="E307" s="2">
        <f t="shared" si="28"/>
        <v>4.8729036768378596E-4</v>
      </c>
      <c r="F307" s="2">
        <f t="shared" si="29"/>
        <v>3.1272966479353319E-4</v>
      </c>
      <c r="G307" s="2">
        <f t="shared" si="30"/>
        <v>11.828281740690894</v>
      </c>
      <c r="H307" s="2">
        <f t="shared" si="31"/>
        <v>2229</v>
      </c>
      <c r="I307" s="2" t="str">
        <f t="shared" si="32"/>
        <v>Small Cap</v>
      </c>
      <c r="J307" s="2">
        <f t="shared" si="33"/>
        <v>306</v>
      </c>
      <c r="K307" s="2">
        <f t="shared" si="34"/>
        <v>370</v>
      </c>
    </row>
    <row r="308" spans="1:11" x14ac:dyDescent="0.3">
      <c r="A308" s="2">
        <v>307</v>
      </c>
      <c r="B308" s="2" t="s">
        <v>678</v>
      </c>
      <c r="C308" s="2">
        <v>6542.79</v>
      </c>
      <c r="D308" s="2">
        <v>2330.1</v>
      </c>
      <c r="E308" s="2">
        <f t="shared" si="28"/>
        <v>4.8370332221937638E-4</v>
      </c>
      <c r="F308" s="2">
        <f t="shared" si="29"/>
        <v>1.3076561542133902E-3</v>
      </c>
      <c r="G308" s="2">
        <f t="shared" si="30"/>
        <v>2.8079438650701687</v>
      </c>
      <c r="H308" s="2">
        <f t="shared" si="31"/>
        <v>9320.4</v>
      </c>
      <c r="I308" s="2" t="str">
        <f t="shared" si="32"/>
        <v>Small Cap</v>
      </c>
      <c r="J308" s="2">
        <f t="shared" si="33"/>
        <v>307</v>
      </c>
      <c r="K308" s="2">
        <f t="shared" si="34"/>
        <v>133</v>
      </c>
    </row>
    <row r="309" spans="1:11" x14ac:dyDescent="0.3">
      <c r="A309" s="2">
        <v>308</v>
      </c>
      <c r="B309" s="2" t="s">
        <v>312</v>
      </c>
      <c r="C309" s="2">
        <v>6531.58</v>
      </c>
      <c r="D309" s="2">
        <v>3135.23</v>
      </c>
      <c r="E309" s="2">
        <f t="shared" si="28"/>
        <v>4.8287457573017545E-4</v>
      </c>
      <c r="F309" s="2">
        <f t="shared" si="29"/>
        <v>1.7594965041734035E-3</v>
      </c>
      <c r="G309" s="2">
        <f t="shared" si="30"/>
        <v>2.0832857557499769</v>
      </c>
      <c r="H309" s="2">
        <f t="shared" si="31"/>
        <v>12540.92</v>
      </c>
      <c r="I309" s="2" t="str">
        <f t="shared" si="32"/>
        <v>Small Cap</v>
      </c>
      <c r="J309" s="2">
        <f t="shared" si="33"/>
        <v>308</v>
      </c>
      <c r="K309" s="2">
        <f t="shared" si="34"/>
        <v>102</v>
      </c>
    </row>
    <row r="310" spans="1:11" x14ac:dyDescent="0.3">
      <c r="A310" s="2">
        <v>309</v>
      </c>
      <c r="B310" s="2" t="s">
        <v>313</v>
      </c>
      <c r="C310" s="2">
        <v>6520.67</v>
      </c>
      <c r="D310" s="2">
        <v>1397.95</v>
      </c>
      <c r="E310" s="2">
        <f t="shared" si="28"/>
        <v>4.8206800800518147E-4</v>
      </c>
      <c r="F310" s="2">
        <f t="shared" si="29"/>
        <v>7.8453196033758592E-4</v>
      </c>
      <c r="G310" s="2">
        <f t="shared" si="30"/>
        <v>4.664451518294646</v>
      </c>
      <c r="H310" s="2">
        <f t="shared" si="31"/>
        <v>5591.8</v>
      </c>
      <c r="I310" s="2" t="str">
        <f t="shared" si="32"/>
        <v>Small Cap</v>
      </c>
      <c r="J310" s="2">
        <f t="shared" si="33"/>
        <v>309</v>
      </c>
      <c r="K310" s="2">
        <f t="shared" si="34"/>
        <v>198</v>
      </c>
    </row>
    <row r="311" spans="1:11" x14ac:dyDescent="0.3">
      <c r="A311" s="2">
        <v>310</v>
      </c>
      <c r="B311" s="2" t="s">
        <v>314</v>
      </c>
      <c r="C311" s="2">
        <v>6476.26</v>
      </c>
      <c r="D311" s="2">
        <v>1574.15</v>
      </c>
      <c r="E311" s="2">
        <f t="shared" si="28"/>
        <v>4.7878481161040763E-4</v>
      </c>
      <c r="F311" s="2">
        <f t="shared" si="29"/>
        <v>8.8341570540105931E-4</v>
      </c>
      <c r="G311" s="2">
        <f t="shared" si="30"/>
        <v>4.1141314360130865</v>
      </c>
      <c r="H311" s="2">
        <f t="shared" si="31"/>
        <v>6296.6</v>
      </c>
      <c r="I311" s="2" t="str">
        <f t="shared" si="32"/>
        <v>Small Cap</v>
      </c>
      <c r="J311" s="2">
        <f t="shared" si="33"/>
        <v>310</v>
      </c>
      <c r="K311" s="2">
        <f t="shared" si="34"/>
        <v>179</v>
      </c>
    </row>
    <row r="312" spans="1:11" x14ac:dyDescent="0.3">
      <c r="A312" s="2">
        <v>311</v>
      </c>
      <c r="B312" s="2" t="s">
        <v>315</v>
      </c>
      <c r="C312" s="2">
        <v>6469.51</v>
      </c>
      <c r="D312" s="2">
        <v>749.04</v>
      </c>
      <c r="E312" s="2">
        <f t="shared" si="28"/>
        <v>4.7828578941575044E-4</v>
      </c>
      <c r="F312" s="2">
        <f t="shared" si="29"/>
        <v>4.2036254484871798E-4</v>
      </c>
      <c r="G312" s="2">
        <f t="shared" si="30"/>
        <v>8.6370687813734914</v>
      </c>
      <c r="H312" s="2">
        <f t="shared" si="31"/>
        <v>2996.16</v>
      </c>
      <c r="I312" s="2" t="str">
        <f t="shared" si="32"/>
        <v>Small Cap</v>
      </c>
      <c r="J312" s="2">
        <f t="shared" si="33"/>
        <v>311</v>
      </c>
      <c r="K312" s="2">
        <f t="shared" si="34"/>
        <v>312</v>
      </c>
    </row>
    <row r="313" spans="1:11" x14ac:dyDescent="0.3">
      <c r="A313" s="2">
        <v>312</v>
      </c>
      <c r="B313" s="2" t="s">
        <v>679</v>
      </c>
      <c r="C313" s="2">
        <v>6379.12</v>
      </c>
      <c r="D313" s="2">
        <v>553.84</v>
      </c>
      <c r="E313" s="2">
        <f t="shared" si="28"/>
        <v>4.7160332776018614E-4</v>
      </c>
      <c r="F313" s="2">
        <f t="shared" si="29"/>
        <v>3.108159668896374E-4</v>
      </c>
      <c r="G313" s="2">
        <f t="shared" si="30"/>
        <v>11.517983533150367</v>
      </c>
      <c r="H313" s="2">
        <f t="shared" si="31"/>
        <v>2215.36</v>
      </c>
      <c r="I313" s="2" t="str">
        <f t="shared" si="32"/>
        <v>Small Cap</v>
      </c>
      <c r="J313" s="2">
        <f t="shared" si="33"/>
        <v>312</v>
      </c>
      <c r="K313" s="2">
        <f t="shared" si="34"/>
        <v>371</v>
      </c>
    </row>
    <row r="314" spans="1:11" x14ac:dyDescent="0.3">
      <c r="A314" s="2">
        <v>313</v>
      </c>
      <c r="B314" s="2" t="s">
        <v>680</v>
      </c>
      <c r="C314" s="2">
        <v>6324.62</v>
      </c>
      <c r="D314" s="2">
        <v>431.21</v>
      </c>
      <c r="E314" s="2">
        <f t="shared" si="28"/>
        <v>4.6757418559591738E-4</v>
      </c>
      <c r="F314" s="2">
        <f t="shared" si="29"/>
        <v>2.4199579857446291E-4</v>
      </c>
      <c r="G314" s="2">
        <f t="shared" si="30"/>
        <v>14.667145938173975</v>
      </c>
      <c r="H314" s="2">
        <f t="shared" si="31"/>
        <v>1724.84</v>
      </c>
      <c r="I314" s="2" t="str">
        <f t="shared" si="32"/>
        <v>Small Cap</v>
      </c>
      <c r="J314" s="2">
        <f t="shared" si="33"/>
        <v>313</v>
      </c>
      <c r="K314" s="2">
        <f t="shared" si="34"/>
        <v>406</v>
      </c>
    </row>
    <row r="315" spans="1:11" x14ac:dyDescent="0.3">
      <c r="A315" s="2">
        <v>314</v>
      </c>
      <c r="B315" s="2" t="s">
        <v>681</v>
      </c>
      <c r="C315" s="2">
        <v>6209.11</v>
      </c>
      <c r="D315" s="2">
        <v>377.4</v>
      </c>
      <c r="E315" s="2">
        <f t="shared" si="28"/>
        <v>4.5903462208408827E-4</v>
      </c>
      <c r="F315" s="2">
        <f t="shared" si="29"/>
        <v>2.1179753341064051E-4</v>
      </c>
      <c r="G315" s="2">
        <f t="shared" si="30"/>
        <v>16.452331743508214</v>
      </c>
      <c r="H315" s="2">
        <f t="shared" si="31"/>
        <v>1509.6</v>
      </c>
      <c r="I315" s="2" t="str">
        <f t="shared" si="32"/>
        <v>Small Cap</v>
      </c>
      <c r="J315" s="2">
        <f t="shared" si="33"/>
        <v>314</v>
      </c>
      <c r="K315" s="2">
        <f t="shared" si="34"/>
        <v>422</v>
      </c>
    </row>
    <row r="316" spans="1:11" x14ac:dyDescent="0.3">
      <c r="A316" s="2">
        <v>315</v>
      </c>
      <c r="B316" s="2" t="s">
        <v>319</v>
      </c>
      <c r="C316" s="2">
        <v>6176.23</v>
      </c>
      <c r="D316" s="2">
        <v>1137.17</v>
      </c>
      <c r="E316" s="2">
        <f t="shared" si="28"/>
        <v>4.5660382952700284E-4</v>
      </c>
      <c r="F316" s="2">
        <f t="shared" si="29"/>
        <v>6.3818177283671989E-4</v>
      </c>
      <c r="G316" s="2">
        <f t="shared" si="30"/>
        <v>5.4312284003271269</v>
      </c>
      <c r="H316" s="2">
        <f t="shared" si="31"/>
        <v>4548.68</v>
      </c>
      <c r="I316" s="2" t="str">
        <f t="shared" si="32"/>
        <v>Small Cap</v>
      </c>
      <c r="J316" s="2">
        <f t="shared" si="33"/>
        <v>315</v>
      </c>
      <c r="K316" s="2">
        <f t="shared" si="34"/>
        <v>230</v>
      </c>
    </row>
    <row r="317" spans="1:11" x14ac:dyDescent="0.3">
      <c r="A317" s="2">
        <v>316</v>
      </c>
      <c r="B317" s="2" t="s">
        <v>320</v>
      </c>
      <c r="C317" s="2">
        <v>6153.54</v>
      </c>
      <c r="D317" s="2">
        <v>345.54</v>
      </c>
      <c r="E317" s="2">
        <f t="shared" si="28"/>
        <v>4.5492637566081466E-4</v>
      </c>
      <c r="F317" s="2">
        <f t="shared" si="29"/>
        <v>1.9391764624990124E-4</v>
      </c>
      <c r="G317" s="2">
        <f t="shared" si="30"/>
        <v>17.808473693349537</v>
      </c>
      <c r="H317" s="2">
        <f t="shared" si="31"/>
        <v>1382.16</v>
      </c>
      <c r="I317" s="2" t="str">
        <f t="shared" si="32"/>
        <v>Small Cap</v>
      </c>
      <c r="J317" s="2">
        <f t="shared" si="33"/>
        <v>316</v>
      </c>
      <c r="K317" s="2">
        <f t="shared" si="34"/>
        <v>431</v>
      </c>
    </row>
    <row r="318" spans="1:11" x14ac:dyDescent="0.3">
      <c r="A318" s="2">
        <v>317</v>
      </c>
      <c r="B318" s="2" t="s">
        <v>321</v>
      </c>
      <c r="C318" s="2">
        <v>6086.37</v>
      </c>
      <c r="D318" s="2">
        <v>5375.57</v>
      </c>
      <c r="E318" s="2">
        <f t="shared" si="28"/>
        <v>4.499605503548709E-4</v>
      </c>
      <c r="F318" s="2">
        <f t="shared" si="29"/>
        <v>3.0167791909810199E-3</v>
      </c>
      <c r="G318" s="2">
        <f t="shared" si="30"/>
        <v>1.1322278381641389</v>
      </c>
      <c r="H318" s="2">
        <f t="shared" si="31"/>
        <v>21502.28</v>
      </c>
      <c r="I318" s="2" t="str">
        <f t="shared" si="32"/>
        <v>Small Cap</v>
      </c>
      <c r="J318" s="2">
        <f t="shared" si="33"/>
        <v>317</v>
      </c>
      <c r="K318" s="2">
        <f t="shared" si="34"/>
        <v>70</v>
      </c>
    </row>
    <row r="319" spans="1:11" x14ac:dyDescent="0.3">
      <c r="A319" s="2">
        <v>318</v>
      </c>
      <c r="B319" s="2" t="s">
        <v>322</v>
      </c>
      <c r="C319" s="2">
        <v>6059.97</v>
      </c>
      <c r="D319" s="2">
        <v>598.58000000000004</v>
      </c>
      <c r="E319" s="2">
        <f t="shared" si="28"/>
        <v>4.4800881910465635E-4</v>
      </c>
      <c r="F319" s="2">
        <f t="shared" si="29"/>
        <v>3.3592413235013571E-4</v>
      </c>
      <c r="G319" s="2">
        <f t="shared" si="30"/>
        <v>10.123909920144341</v>
      </c>
      <c r="H319" s="2">
        <f t="shared" si="31"/>
        <v>2394.3200000000002</v>
      </c>
      <c r="I319" s="2" t="str">
        <f t="shared" si="32"/>
        <v>Small Cap</v>
      </c>
      <c r="J319" s="2">
        <f t="shared" si="33"/>
        <v>318</v>
      </c>
      <c r="K319" s="2">
        <f t="shared" si="34"/>
        <v>356</v>
      </c>
    </row>
    <row r="320" spans="1:11" x14ac:dyDescent="0.3">
      <c r="A320" s="2">
        <v>319</v>
      </c>
      <c r="B320" s="2" t="s">
        <v>682</v>
      </c>
      <c r="C320" s="2">
        <v>6019.89</v>
      </c>
      <c r="D320" s="2">
        <v>1889.63</v>
      </c>
      <c r="E320" s="2">
        <f t="shared" si="28"/>
        <v>4.4504573620660331E-4</v>
      </c>
      <c r="F320" s="2">
        <f t="shared" si="29"/>
        <v>1.0604636276066472E-3</v>
      </c>
      <c r="G320" s="2">
        <f t="shared" si="30"/>
        <v>3.1857506495980696</v>
      </c>
      <c r="H320" s="2">
        <f t="shared" si="31"/>
        <v>7558.52</v>
      </c>
      <c r="I320" s="2" t="str">
        <f t="shared" si="32"/>
        <v>Small Cap</v>
      </c>
      <c r="J320" s="2">
        <f t="shared" si="33"/>
        <v>319</v>
      </c>
      <c r="K320" s="2">
        <f t="shared" si="34"/>
        <v>160</v>
      </c>
    </row>
    <row r="321" spans="1:11" x14ac:dyDescent="0.3">
      <c r="A321" s="2">
        <v>320</v>
      </c>
      <c r="B321" s="2" t="s">
        <v>683</v>
      </c>
      <c r="C321" s="2">
        <v>5996.4</v>
      </c>
      <c r="D321" s="2">
        <v>791.89</v>
      </c>
      <c r="E321" s="2">
        <f t="shared" si="28"/>
        <v>4.4330913896919641E-4</v>
      </c>
      <c r="F321" s="2">
        <f t="shared" si="29"/>
        <v>4.4441003903696909E-4</v>
      </c>
      <c r="G321" s="2">
        <f t="shared" si="30"/>
        <v>7.572263824521082</v>
      </c>
      <c r="H321" s="2">
        <f t="shared" si="31"/>
        <v>3167.56</v>
      </c>
      <c r="I321" s="2" t="str">
        <f t="shared" si="32"/>
        <v>Small Cap</v>
      </c>
      <c r="J321" s="2">
        <f t="shared" si="33"/>
        <v>320</v>
      </c>
      <c r="K321" s="2">
        <f t="shared" si="34"/>
        <v>304</v>
      </c>
    </row>
    <row r="322" spans="1:11" x14ac:dyDescent="0.3">
      <c r="A322" s="2">
        <v>321</v>
      </c>
      <c r="B322" s="2" t="s">
        <v>325</v>
      </c>
      <c r="C322" s="2">
        <v>5896.54</v>
      </c>
      <c r="D322" s="2">
        <v>11728.4</v>
      </c>
      <c r="E322" s="2">
        <f t="shared" si="28"/>
        <v>4.359265676568317E-4</v>
      </c>
      <c r="F322" s="2">
        <f t="shared" si="29"/>
        <v>6.5819983859389409E-3</v>
      </c>
      <c r="G322" s="2">
        <f t="shared" si="30"/>
        <v>0.50275740936530133</v>
      </c>
      <c r="H322" s="2">
        <f t="shared" si="31"/>
        <v>46913.599999999999</v>
      </c>
      <c r="I322" s="2" t="str">
        <f t="shared" si="32"/>
        <v>Small Cap</v>
      </c>
      <c r="J322" s="2">
        <f t="shared" si="33"/>
        <v>321</v>
      </c>
      <c r="K322" s="2">
        <f t="shared" si="34"/>
        <v>31</v>
      </c>
    </row>
    <row r="323" spans="1:11" x14ac:dyDescent="0.3">
      <c r="A323" s="2">
        <v>322</v>
      </c>
      <c r="B323" s="2" t="s">
        <v>326</v>
      </c>
      <c r="C323" s="2">
        <v>5865.04</v>
      </c>
      <c r="D323" s="2">
        <v>201.5</v>
      </c>
      <c r="E323" s="2">
        <f t="shared" ref="E323:E386" si="35">C323/SUM($C$2:$C$489)</f>
        <v>4.3359779741509834E-4</v>
      </c>
      <c r="F323" s="2">
        <f t="shared" ref="F323:F386" si="36">D323/SUM($D$2:$D$489)</f>
        <v>1.1308214886657145E-4</v>
      </c>
      <c r="G323" s="2">
        <f t="shared" ref="G323:G386" si="37">C323/D323</f>
        <v>29.106898263027293</v>
      </c>
      <c r="H323" s="2">
        <f t="shared" ref="H323:H386" si="38">D323*4</f>
        <v>806</v>
      </c>
      <c r="I323" s="2" t="str">
        <f t="shared" ref="I323:I386" si="39">IF(C323&gt;200000,"Large Cap",IF(C323&gt;50000,"Mid Cap","Small Cap"))</f>
        <v>Small Cap</v>
      </c>
      <c r="J323" s="2">
        <f t="shared" ref="J323:J386" si="40">RANK(C323,$C$2:$C$489)</f>
        <v>322</v>
      </c>
      <c r="K323" s="2">
        <f t="shared" ref="K323:K386" si="41">RANK(D323,$D$2:$D$489)</f>
        <v>461</v>
      </c>
    </row>
    <row r="324" spans="1:11" x14ac:dyDescent="0.3">
      <c r="A324" s="2">
        <v>323</v>
      </c>
      <c r="B324" s="2" t="s">
        <v>327</v>
      </c>
      <c r="C324" s="2">
        <v>5863.1</v>
      </c>
      <c r="D324" s="2">
        <v>1484.24</v>
      </c>
      <c r="E324" s="2">
        <f t="shared" si="35"/>
        <v>4.334543747398932E-4</v>
      </c>
      <c r="F324" s="2">
        <f t="shared" si="36"/>
        <v>8.329580577355832E-4</v>
      </c>
      <c r="G324" s="2">
        <f t="shared" si="37"/>
        <v>3.950237158411039</v>
      </c>
      <c r="H324" s="2">
        <f t="shared" si="38"/>
        <v>5936.96</v>
      </c>
      <c r="I324" s="2" t="str">
        <f t="shared" si="39"/>
        <v>Small Cap</v>
      </c>
      <c r="J324" s="2">
        <f t="shared" si="40"/>
        <v>323</v>
      </c>
      <c r="K324" s="2">
        <f t="shared" si="41"/>
        <v>188</v>
      </c>
    </row>
    <row r="325" spans="1:11" x14ac:dyDescent="0.3">
      <c r="A325" s="2">
        <v>324</v>
      </c>
      <c r="B325" s="2" t="s">
        <v>328</v>
      </c>
      <c r="C325" s="2">
        <v>5840.29</v>
      </c>
      <c r="D325" s="2">
        <v>299.8</v>
      </c>
      <c r="E325" s="2">
        <f t="shared" si="35"/>
        <v>4.3176804936802217E-4</v>
      </c>
      <c r="F325" s="2">
        <f t="shared" si="36"/>
        <v>1.6824827905805519E-4</v>
      </c>
      <c r="G325" s="2">
        <f t="shared" si="37"/>
        <v>19.480620413609071</v>
      </c>
      <c r="H325" s="2">
        <f t="shared" si="38"/>
        <v>1199.2</v>
      </c>
      <c r="I325" s="2" t="str">
        <f t="shared" si="39"/>
        <v>Small Cap</v>
      </c>
      <c r="J325" s="2">
        <f t="shared" si="40"/>
        <v>324</v>
      </c>
      <c r="K325" s="2">
        <f t="shared" si="41"/>
        <v>438</v>
      </c>
    </row>
    <row r="326" spans="1:11" x14ac:dyDescent="0.3">
      <c r="A326" s="2">
        <v>325</v>
      </c>
      <c r="B326" s="2" t="s">
        <v>329</v>
      </c>
      <c r="C326" s="2">
        <v>5823.25</v>
      </c>
      <c r="D326" s="2">
        <v>619.92999999999995</v>
      </c>
      <c r="E326" s="2">
        <f t="shared" si="35"/>
        <v>4.305082955610655E-4</v>
      </c>
      <c r="F326" s="2">
        <f t="shared" si="36"/>
        <v>3.4790578931441008E-4</v>
      </c>
      <c r="G326" s="2">
        <f t="shared" si="37"/>
        <v>9.3933992547545699</v>
      </c>
      <c r="H326" s="2">
        <f t="shared" si="38"/>
        <v>2479.7199999999998</v>
      </c>
      <c r="I326" s="2" t="str">
        <f t="shared" si="39"/>
        <v>Small Cap</v>
      </c>
      <c r="J326" s="2">
        <f t="shared" si="40"/>
        <v>325</v>
      </c>
      <c r="K326" s="2">
        <f t="shared" si="41"/>
        <v>349</v>
      </c>
    </row>
    <row r="327" spans="1:11" x14ac:dyDescent="0.3">
      <c r="A327" s="2">
        <v>326</v>
      </c>
      <c r="B327" s="2" t="s">
        <v>684</v>
      </c>
      <c r="C327" s="2">
        <v>5802.66</v>
      </c>
      <c r="D327" s="2">
        <v>584.41999999999996</v>
      </c>
      <c r="E327" s="2">
        <f t="shared" si="35"/>
        <v>4.2898609304432617E-4</v>
      </c>
      <c r="F327" s="2">
        <f t="shared" si="36"/>
        <v>3.2797751583425153E-4</v>
      </c>
      <c r="G327" s="2">
        <f t="shared" si="37"/>
        <v>9.9289209814859181</v>
      </c>
      <c r="H327" s="2">
        <f t="shared" si="38"/>
        <v>2337.6799999999998</v>
      </c>
      <c r="I327" s="2" t="str">
        <f t="shared" si="39"/>
        <v>Small Cap</v>
      </c>
      <c r="J327" s="2">
        <f t="shared" si="40"/>
        <v>326</v>
      </c>
      <c r="K327" s="2">
        <f t="shared" si="41"/>
        <v>362</v>
      </c>
    </row>
    <row r="328" spans="1:11" x14ac:dyDescent="0.3">
      <c r="A328" s="2">
        <v>327</v>
      </c>
      <c r="B328" s="2" t="s">
        <v>331</v>
      </c>
      <c r="C328" s="2">
        <v>5706.51</v>
      </c>
      <c r="D328" s="2">
        <v>365.42</v>
      </c>
      <c r="E328" s="2">
        <f t="shared" si="35"/>
        <v>4.2187779911598782E-4</v>
      </c>
      <c r="F328" s="2">
        <f t="shared" si="36"/>
        <v>2.0507433666909451E-4</v>
      </c>
      <c r="G328" s="2">
        <f t="shared" si="37"/>
        <v>15.616304526298507</v>
      </c>
      <c r="H328" s="2">
        <f t="shared" si="38"/>
        <v>1461.68</v>
      </c>
      <c r="I328" s="2" t="str">
        <f t="shared" si="39"/>
        <v>Small Cap</v>
      </c>
      <c r="J328" s="2">
        <f t="shared" si="40"/>
        <v>327</v>
      </c>
      <c r="K328" s="2">
        <f t="shared" si="41"/>
        <v>426</v>
      </c>
    </row>
    <row r="329" spans="1:11" x14ac:dyDescent="0.3">
      <c r="A329" s="2">
        <v>328</v>
      </c>
      <c r="B329" s="2" t="s">
        <v>332</v>
      </c>
      <c r="C329" s="2">
        <v>5652.33</v>
      </c>
      <c r="D329" s="2">
        <v>3557.94</v>
      </c>
      <c r="E329" s="2">
        <f t="shared" si="35"/>
        <v>4.1787231430020648E-4</v>
      </c>
      <c r="F329" s="2">
        <f t="shared" si="36"/>
        <v>1.9967220880314105E-3</v>
      </c>
      <c r="G329" s="2">
        <f t="shared" si="37"/>
        <v>1.5886524224691816</v>
      </c>
      <c r="H329" s="2">
        <f t="shared" si="38"/>
        <v>14231.76</v>
      </c>
      <c r="I329" s="2" t="str">
        <f t="shared" si="39"/>
        <v>Small Cap</v>
      </c>
      <c r="J329" s="2">
        <f t="shared" si="40"/>
        <v>328</v>
      </c>
      <c r="K329" s="2">
        <f t="shared" si="41"/>
        <v>96</v>
      </c>
    </row>
    <row r="330" spans="1:11" x14ac:dyDescent="0.3">
      <c r="A330" s="2">
        <v>329</v>
      </c>
      <c r="B330" s="2" t="s">
        <v>685</v>
      </c>
      <c r="C330" s="2">
        <v>5591.02</v>
      </c>
      <c r="D330" s="2">
        <v>4254.68</v>
      </c>
      <c r="E330" s="2">
        <f t="shared" si="35"/>
        <v>4.1333971418843922E-4</v>
      </c>
      <c r="F330" s="2">
        <f t="shared" si="36"/>
        <v>2.3877337823306416E-3</v>
      </c>
      <c r="G330" s="2">
        <f t="shared" si="37"/>
        <v>1.314087075878797</v>
      </c>
      <c r="H330" s="2">
        <f t="shared" si="38"/>
        <v>17018.72</v>
      </c>
      <c r="I330" s="2" t="str">
        <f t="shared" si="39"/>
        <v>Small Cap</v>
      </c>
      <c r="J330" s="2">
        <f t="shared" si="40"/>
        <v>329</v>
      </c>
      <c r="K330" s="2">
        <f t="shared" si="41"/>
        <v>85</v>
      </c>
    </row>
    <row r="331" spans="1:11" x14ac:dyDescent="0.3">
      <c r="A331" s="2">
        <v>330</v>
      </c>
      <c r="B331" s="2" t="s">
        <v>686</v>
      </c>
      <c r="C331" s="2">
        <v>5567.11</v>
      </c>
      <c r="D331" s="2">
        <v>826.95</v>
      </c>
      <c r="E331" s="2">
        <f t="shared" si="35"/>
        <v>4.1157206668114251E-4</v>
      </c>
      <c r="F331" s="2">
        <f t="shared" si="36"/>
        <v>4.6408577173802118E-4</v>
      </c>
      <c r="G331" s="2">
        <f t="shared" si="37"/>
        <v>6.7320998851200189</v>
      </c>
      <c r="H331" s="2">
        <f t="shared" si="38"/>
        <v>3307.8</v>
      </c>
      <c r="I331" s="2" t="str">
        <f t="shared" si="39"/>
        <v>Small Cap</v>
      </c>
      <c r="J331" s="2">
        <f t="shared" si="40"/>
        <v>330</v>
      </c>
      <c r="K331" s="2">
        <f t="shared" si="41"/>
        <v>300</v>
      </c>
    </row>
    <row r="332" spans="1:11" x14ac:dyDescent="0.3">
      <c r="A332" s="2">
        <v>331</v>
      </c>
      <c r="B332" s="2" t="s">
        <v>335</v>
      </c>
      <c r="C332" s="2">
        <v>5502.94</v>
      </c>
      <c r="D332" s="2">
        <v>473.77</v>
      </c>
      <c r="E332" s="2">
        <f t="shared" si="35"/>
        <v>4.0682802901726865E-4</v>
      </c>
      <c r="F332" s="2">
        <f t="shared" si="36"/>
        <v>2.6588054426062308E-4</v>
      </c>
      <c r="G332" s="2">
        <f t="shared" si="37"/>
        <v>11.615214133440276</v>
      </c>
      <c r="H332" s="2">
        <f t="shared" si="38"/>
        <v>1895.08</v>
      </c>
      <c r="I332" s="2" t="str">
        <f t="shared" si="39"/>
        <v>Small Cap</v>
      </c>
      <c r="J332" s="2">
        <f t="shared" si="40"/>
        <v>331</v>
      </c>
      <c r="K332" s="2">
        <f t="shared" si="41"/>
        <v>389</v>
      </c>
    </row>
    <row r="333" spans="1:11" x14ac:dyDescent="0.3">
      <c r="A333" s="2">
        <v>332</v>
      </c>
      <c r="B333" s="2" t="s">
        <v>687</v>
      </c>
      <c r="C333" s="2">
        <v>5498.45</v>
      </c>
      <c r="D333" s="2">
        <v>617.61</v>
      </c>
      <c r="E333" s="2">
        <f t="shared" si="35"/>
        <v>4.0649608684630413E-4</v>
      </c>
      <c r="F333" s="2">
        <f t="shared" si="36"/>
        <v>3.4660380129768333E-4</v>
      </c>
      <c r="G333" s="2">
        <f t="shared" si="37"/>
        <v>8.9027865481452686</v>
      </c>
      <c r="H333" s="2">
        <f t="shared" si="38"/>
        <v>2470.44</v>
      </c>
      <c r="I333" s="2" t="str">
        <f t="shared" si="39"/>
        <v>Small Cap</v>
      </c>
      <c r="J333" s="2">
        <f t="shared" si="40"/>
        <v>332</v>
      </c>
      <c r="K333" s="2">
        <f t="shared" si="41"/>
        <v>350</v>
      </c>
    </row>
    <row r="334" spans="1:11" x14ac:dyDescent="0.3">
      <c r="A334" s="2">
        <v>333</v>
      </c>
      <c r="B334" s="2" t="s">
        <v>688</v>
      </c>
      <c r="C334" s="2">
        <v>5497.4</v>
      </c>
      <c r="D334" s="2">
        <v>1137.17</v>
      </c>
      <c r="E334" s="2">
        <f t="shared" si="35"/>
        <v>4.0641846117157968E-4</v>
      </c>
      <c r="F334" s="2">
        <f t="shared" si="36"/>
        <v>6.3818177283671989E-4</v>
      </c>
      <c r="G334" s="2">
        <f t="shared" si="37"/>
        <v>4.8342815937810526</v>
      </c>
      <c r="H334" s="2">
        <f t="shared" si="38"/>
        <v>4548.68</v>
      </c>
      <c r="I334" s="2" t="str">
        <f t="shared" si="39"/>
        <v>Small Cap</v>
      </c>
      <c r="J334" s="2">
        <f t="shared" si="40"/>
        <v>333</v>
      </c>
      <c r="K334" s="2">
        <f t="shared" si="41"/>
        <v>230</v>
      </c>
    </row>
    <row r="335" spans="1:11" x14ac:dyDescent="0.3">
      <c r="A335" s="2">
        <v>334</v>
      </c>
      <c r="B335" s="2" t="s">
        <v>338</v>
      </c>
      <c r="C335" s="2">
        <v>5495.76</v>
      </c>
      <c r="D335" s="2">
        <v>278.58</v>
      </c>
      <c r="E335" s="2">
        <f t="shared" si="35"/>
        <v>4.062972172605815E-4</v>
      </c>
      <c r="F335" s="2">
        <f t="shared" si="36"/>
        <v>1.5633957831885596E-4</v>
      </c>
      <c r="G335" s="2">
        <f t="shared" si="37"/>
        <v>19.727762222700843</v>
      </c>
      <c r="H335" s="2">
        <f t="shared" si="38"/>
        <v>1114.32</v>
      </c>
      <c r="I335" s="2" t="str">
        <f t="shared" si="39"/>
        <v>Small Cap</v>
      </c>
      <c r="J335" s="2">
        <f t="shared" si="40"/>
        <v>334</v>
      </c>
      <c r="K335" s="2">
        <f t="shared" si="41"/>
        <v>442</v>
      </c>
    </row>
    <row r="336" spans="1:11" x14ac:dyDescent="0.3">
      <c r="A336" s="2">
        <v>335</v>
      </c>
      <c r="B336" s="2" t="s">
        <v>689</v>
      </c>
      <c r="C336" s="2">
        <v>5427.82</v>
      </c>
      <c r="D336" s="2">
        <v>8587.17</v>
      </c>
      <c r="E336" s="2">
        <f t="shared" si="35"/>
        <v>4.0127446645983985E-4</v>
      </c>
      <c r="F336" s="2">
        <f t="shared" si="36"/>
        <v>4.8191346713774511E-3</v>
      </c>
      <c r="G336" s="2">
        <f t="shared" si="37"/>
        <v>0.63208484285276756</v>
      </c>
      <c r="H336" s="2">
        <f t="shared" si="38"/>
        <v>34348.68</v>
      </c>
      <c r="I336" s="2" t="str">
        <f t="shared" si="39"/>
        <v>Small Cap</v>
      </c>
      <c r="J336" s="2">
        <f t="shared" si="40"/>
        <v>335</v>
      </c>
      <c r="K336" s="2">
        <f t="shared" si="41"/>
        <v>43</v>
      </c>
    </row>
    <row r="337" spans="1:11" x14ac:dyDescent="0.3">
      <c r="A337" s="2">
        <v>336</v>
      </c>
      <c r="B337" s="2" t="s">
        <v>340</v>
      </c>
      <c r="C337" s="2">
        <v>5416.39</v>
      </c>
      <c r="D337" s="2">
        <v>459.82</v>
      </c>
      <c r="E337" s="2">
        <f t="shared" si="35"/>
        <v>4.0042945554355378E-4</v>
      </c>
      <c r="F337" s="2">
        <f t="shared" si="36"/>
        <v>2.5805178010832199E-4</v>
      </c>
      <c r="G337" s="2">
        <f t="shared" si="37"/>
        <v>11.779370188334566</v>
      </c>
      <c r="H337" s="2">
        <f t="shared" si="38"/>
        <v>1839.28</v>
      </c>
      <c r="I337" s="2" t="str">
        <f t="shared" si="39"/>
        <v>Small Cap</v>
      </c>
      <c r="J337" s="2">
        <f t="shared" si="40"/>
        <v>336</v>
      </c>
      <c r="K337" s="2">
        <f t="shared" si="41"/>
        <v>396</v>
      </c>
    </row>
    <row r="338" spans="1:11" x14ac:dyDescent="0.3">
      <c r="A338" s="2">
        <v>337</v>
      </c>
      <c r="B338" s="2" t="s">
        <v>690</v>
      </c>
      <c r="C338" s="2">
        <v>5402.95</v>
      </c>
      <c r="D338" s="2">
        <v>2262.2800000000002</v>
      </c>
      <c r="E338" s="2">
        <f t="shared" si="35"/>
        <v>3.9943584690708088E-4</v>
      </c>
      <c r="F338" s="2">
        <f t="shared" si="36"/>
        <v>1.269595452793386E-3</v>
      </c>
      <c r="G338" s="2">
        <f t="shared" si="37"/>
        <v>2.3882764290892373</v>
      </c>
      <c r="H338" s="2">
        <f t="shared" si="38"/>
        <v>9049.1200000000008</v>
      </c>
      <c r="I338" s="2" t="str">
        <f t="shared" si="39"/>
        <v>Small Cap</v>
      </c>
      <c r="J338" s="2">
        <f t="shared" si="40"/>
        <v>337</v>
      </c>
      <c r="K338" s="2">
        <f t="shared" si="41"/>
        <v>140</v>
      </c>
    </row>
    <row r="339" spans="1:11" x14ac:dyDescent="0.3">
      <c r="A339" s="2">
        <v>338</v>
      </c>
      <c r="B339" s="2" t="s">
        <v>691</v>
      </c>
      <c r="C339" s="2">
        <v>5351.4750000000004</v>
      </c>
      <c r="D339" s="2">
        <v>1137.17</v>
      </c>
      <c r="E339" s="2">
        <f t="shared" si="35"/>
        <v>3.9563034061523258E-4</v>
      </c>
      <c r="F339" s="2">
        <f t="shared" si="36"/>
        <v>6.3818177283671989E-4</v>
      </c>
      <c r="G339" s="2">
        <f t="shared" si="37"/>
        <v>4.7059586517407244</v>
      </c>
      <c r="H339" s="2">
        <f t="shared" si="38"/>
        <v>4548.68</v>
      </c>
      <c r="I339" s="2" t="str">
        <f t="shared" si="39"/>
        <v>Small Cap</v>
      </c>
      <c r="J339" s="2">
        <f t="shared" si="40"/>
        <v>338</v>
      </c>
      <c r="K339" s="2">
        <f t="shared" si="41"/>
        <v>230</v>
      </c>
    </row>
    <row r="340" spans="1:11" x14ac:dyDescent="0.3">
      <c r="A340" s="2">
        <v>339</v>
      </c>
      <c r="B340" s="2" t="s">
        <v>343</v>
      </c>
      <c r="C340" s="2">
        <v>5300</v>
      </c>
      <c r="D340" s="2">
        <v>1137.17</v>
      </c>
      <c r="E340" s="2">
        <f t="shared" si="35"/>
        <v>3.9182483432338423E-4</v>
      </c>
      <c r="F340" s="2">
        <f t="shared" si="36"/>
        <v>6.3818177283671989E-4</v>
      </c>
      <c r="G340" s="2">
        <f t="shared" si="37"/>
        <v>4.6606927724086988</v>
      </c>
      <c r="H340" s="2">
        <f t="shared" si="38"/>
        <v>4548.68</v>
      </c>
      <c r="I340" s="2" t="str">
        <f t="shared" si="39"/>
        <v>Small Cap</v>
      </c>
      <c r="J340" s="2">
        <f t="shared" si="40"/>
        <v>339</v>
      </c>
      <c r="K340" s="2">
        <f t="shared" si="41"/>
        <v>230</v>
      </c>
    </row>
    <row r="341" spans="1:11" x14ac:dyDescent="0.3">
      <c r="A341" s="2">
        <v>340</v>
      </c>
      <c r="B341" s="2" t="s">
        <v>692</v>
      </c>
      <c r="C341" s="2">
        <v>5293.53</v>
      </c>
      <c r="D341" s="2">
        <v>531.74</v>
      </c>
      <c r="E341" s="2">
        <f t="shared" si="35"/>
        <v>3.9134651230865355E-4</v>
      </c>
      <c r="F341" s="2">
        <f t="shared" si="36"/>
        <v>2.9841340862685211E-4</v>
      </c>
      <c r="G341" s="2">
        <f t="shared" si="37"/>
        <v>9.9551096400496473</v>
      </c>
      <c r="H341" s="2">
        <f t="shared" si="38"/>
        <v>2126.96</v>
      </c>
      <c r="I341" s="2" t="str">
        <f t="shared" si="39"/>
        <v>Small Cap</v>
      </c>
      <c r="J341" s="2">
        <f t="shared" si="40"/>
        <v>340</v>
      </c>
      <c r="K341" s="2">
        <f t="shared" si="41"/>
        <v>377</v>
      </c>
    </row>
    <row r="342" spans="1:11" x14ac:dyDescent="0.3">
      <c r="A342" s="2">
        <v>341</v>
      </c>
      <c r="B342" s="2" t="s">
        <v>345</v>
      </c>
      <c r="C342" s="2">
        <v>5259.14</v>
      </c>
      <c r="D342" s="2">
        <v>339.89</v>
      </c>
      <c r="E342" s="2">
        <f t="shared" si="35"/>
        <v>3.8880408663839299E-4</v>
      </c>
      <c r="F342" s="2">
        <f t="shared" si="36"/>
        <v>1.9074685646778644E-4</v>
      </c>
      <c r="G342" s="2">
        <f t="shared" si="37"/>
        <v>15.473064815087236</v>
      </c>
      <c r="H342" s="2">
        <f t="shared" si="38"/>
        <v>1359.56</v>
      </c>
      <c r="I342" s="2" t="str">
        <f t="shared" si="39"/>
        <v>Small Cap</v>
      </c>
      <c r="J342" s="2">
        <f t="shared" si="40"/>
        <v>341</v>
      </c>
      <c r="K342" s="2">
        <f t="shared" si="41"/>
        <v>432</v>
      </c>
    </row>
    <row r="343" spans="1:11" x14ac:dyDescent="0.3">
      <c r="A343" s="2">
        <v>342</v>
      </c>
      <c r="B343" s="2" t="s">
        <v>346</v>
      </c>
      <c r="C343" s="2">
        <v>5224.1099999999997</v>
      </c>
      <c r="D343" s="2">
        <v>691.9</v>
      </c>
      <c r="E343" s="2">
        <f t="shared" si="35"/>
        <v>3.8621434627115748E-4</v>
      </c>
      <c r="F343" s="2">
        <f t="shared" si="36"/>
        <v>3.8829547791950761E-4</v>
      </c>
      <c r="G343" s="2">
        <f t="shared" si="37"/>
        <v>7.5503830033241792</v>
      </c>
      <c r="H343" s="2">
        <f t="shared" si="38"/>
        <v>2767.6</v>
      </c>
      <c r="I343" s="2" t="str">
        <f t="shared" si="39"/>
        <v>Small Cap</v>
      </c>
      <c r="J343" s="2">
        <f t="shared" si="40"/>
        <v>342</v>
      </c>
      <c r="K343" s="2">
        <f t="shared" si="41"/>
        <v>330</v>
      </c>
    </row>
    <row r="344" spans="1:11" x14ac:dyDescent="0.3">
      <c r="A344" s="2">
        <v>343</v>
      </c>
      <c r="B344" s="2" t="s">
        <v>693</v>
      </c>
      <c r="C344" s="2">
        <v>5207.7700000000004</v>
      </c>
      <c r="D344" s="2">
        <v>684.61</v>
      </c>
      <c r="E344" s="2">
        <f t="shared" si="35"/>
        <v>3.8500634291401713E-4</v>
      </c>
      <c r="F344" s="2">
        <f t="shared" si="36"/>
        <v>3.8420431729798256E-4</v>
      </c>
      <c r="G344" s="2">
        <f t="shared" si="37"/>
        <v>7.6069148858474174</v>
      </c>
      <c r="H344" s="2">
        <f t="shared" si="38"/>
        <v>2738.44</v>
      </c>
      <c r="I344" s="2" t="str">
        <f t="shared" si="39"/>
        <v>Small Cap</v>
      </c>
      <c r="J344" s="2">
        <f t="shared" si="40"/>
        <v>343</v>
      </c>
      <c r="K344" s="2">
        <f t="shared" si="41"/>
        <v>331</v>
      </c>
    </row>
    <row r="345" spans="1:11" x14ac:dyDescent="0.3">
      <c r="A345" s="2">
        <v>344</v>
      </c>
      <c r="B345" s="2" t="s">
        <v>694</v>
      </c>
      <c r="C345" s="2">
        <v>5200.13</v>
      </c>
      <c r="D345" s="2">
        <v>1537.45</v>
      </c>
      <c r="E345" s="2">
        <f t="shared" si="35"/>
        <v>3.8444152371887926E-4</v>
      </c>
      <c r="F345" s="2">
        <f t="shared" si="36"/>
        <v>8.6281960186059697E-4</v>
      </c>
      <c r="G345" s="2">
        <f t="shared" si="37"/>
        <v>3.3823083677517967</v>
      </c>
      <c r="H345" s="2">
        <f t="shared" si="38"/>
        <v>6149.8</v>
      </c>
      <c r="I345" s="2" t="str">
        <f t="shared" si="39"/>
        <v>Small Cap</v>
      </c>
      <c r="J345" s="2">
        <f t="shared" si="40"/>
        <v>344</v>
      </c>
      <c r="K345" s="2">
        <f t="shared" si="41"/>
        <v>185</v>
      </c>
    </row>
    <row r="346" spans="1:11" x14ac:dyDescent="0.3">
      <c r="A346" s="2">
        <v>345</v>
      </c>
      <c r="B346" s="2" t="s">
        <v>695</v>
      </c>
      <c r="C346" s="2">
        <v>5151.8500000000004</v>
      </c>
      <c r="D346" s="2">
        <v>1516.08</v>
      </c>
      <c r="E346" s="2">
        <f t="shared" si="35"/>
        <v>3.8087222126583528E-4</v>
      </c>
      <c r="F346" s="2">
        <f t="shared" si="36"/>
        <v>8.5082672086169548E-4</v>
      </c>
      <c r="G346" s="2">
        <f t="shared" si="37"/>
        <v>3.3981386206532642</v>
      </c>
      <c r="H346" s="2">
        <f t="shared" si="38"/>
        <v>6064.32</v>
      </c>
      <c r="I346" s="2" t="str">
        <f t="shared" si="39"/>
        <v>Small Cap</v>
      </c>
      <c r="J346" s="2">
        <f t="shared" si="40"/>
        <v>345</v>
      </c>
      <c r="K346" s="2">
        <f t="shared" si="41"/>
        <v>186</v>
      </c>
    </row>
    <row r="347" spans="1:11" x14ac:dyDescent="0.3">
      <c r="A347" s="2">
        <v>346</v>
      </c>
      <c r="B347" s="2" t="s">
        <v>696</v>
      </c>
      <c r="C347" s="2">
        <v>5145.88</v>
      </c>
      <c r="D347" s="2">
        <v>305.19</v>
      </c>
      <c r="E347" s="2">
        <f t="shared" si="35"/>
        <v>3.8043086385811629E-4</v>
      </c>
      <c r="F347" s="2">
        <f t="shared" si="36"/>
        <v>1.7127315639001956E-4</v>
      </c>
      <c r="G347" s="2">
        <f t="shared" si="37"/>
        <v>16.861233985386153</v>
      </c>
      <c r="H347" s="2">
        <f t="shared" si="38"/>
        <v>1220.76</v>
      </c>
      <c r="I347" s="2" t="str">
        <f t="shared" si="39"/>
        <v>Small Cap</v>
      </c>
      <c r="J347" s="2">
        <f t="shared" si="40"/>
        <v>346</v>
      </c>
      <c r="K347" s="2">
        <f t="shared" si="41"/>
        <v>437</v>
      </c>
    </row>
    <row r="348" spans="1:11" x14ac:dyDescent="0.3">
      <c r="A348" s="2">
        <v>347</v>
      </c>
      <c r="B348" s="2" t="s">
        <v>726</v>
      </c>
      <c r="C348" s="2">
        <v>5145.3599999999997</v>
      </c>
      <c r="D348" s="2">
        <v>714.51</v>
      </c>
      <c r="E348" s="2">
        <f t="shared" si="35"/>
        <v>3.8039242066682414E-4</v>
      </c>
      <c r="F348" s="2">
        <f t="shared" si="36"/>
        <v>4.0098424906528024E-4</v>
      </c>
      <c r="G348" s="2">
        <f t="shared" si="37"/>
        <v>7.2012428097577361</v>
      </c>
      <c r="H348" s="2">
        <f t="shared" si="38"/>
        <v>2858.04</v>
      </c>
      <c r="I348" s="2" t="str">
        <f t="shared" si="39"/>
        <v>Small Cap</v>
      </c>
      <c r="J348" s="2">
        <f t="shared" si="40"/>
        <v>347</v>
      </c>
      <c r="K348" s="2">
        <f t="shared" si="41"/>
        <v>321</v>
      </c>
    </row>
    <row r="349" spans="1:11" x14ac:dyDescent="0.3">
      <c r="A349" s="2">
        <v>348</v>
      </c>
      <c r="B349" s="2" t="s">
        <v>352</v>
      </c>
      <c r="C349" s="2">
        <v>5139.43</v>
      </c>
      <c r="D349" s="2">
        <v>1274.21</v>
      </c>
      <c r="E349" s="2">
        <f t="shared" si="35"/>
        <v>3.7995402042766618E-4</v>
      </c>
      <c r="F349" s="2">
        <f t="shared" si="36"/>
        <v>7.1508885810061542E-4</v>
      </c>
      <c r="G349" s="2">
        <f t="shared" si="37"/>
        <v>4.0334246317326032</v>
      </c>
      <c r="H349" s="2">
        <f t="shared" si="38"/>
        <v>5096.84</v>
      </c>
      <c r="I349" s="2" t="str">
        <f t="shared" si="39"/>
        <v>Small Cap</v>
      </c>
      <c r="J349" s="2">
        <f t="shared" si="40"/>
        <v>348</v>
      </c>
      <c r="K349" s="2">
        <f t="shared" si="41"/>
        <v>216</v>
      </c>
    </row>
    <row r="350" spans="1:11" x14ac:dyDescent="0.3">
      <c r="A350" s="2">
        <v>349</v>
      </c>
      <c r="B350" s="2" t="s">
        <v>697</v>
      </c>
      <c r="C350" s="2">
        <v>5127.38</v>
      </c>
      <c r="D350" s="2">
        <v>1145.1300000000001</v>
      </c>
      <c r="E350" s="2">
        <f t="shared" si="35"/>
        <v>3.7906317339868561E-4</v>
      </c>
      <c r="F350" s="2">
        <f t="shared" si="36"/>
        <v>6.4264893861824802E-4</v>
      </c>
      <c r="G350" s="2">
        <f t="shared" si="37"/>
        <v>4.4775527669347586</v>
      </c>
      <c r="H350" s="2">
        <f t="shared" si="38"/>
        <v>4580.5200000000004</v>
      </c>
      <c r="I350" s="2" t="str">
        <f t="shared" si="39"/>
        <v>Small Cap</v>
      </c>
      <c r="J350" s="2">
        <f t="shared" si="40"/>
        <v>349</v>
      </c>
      <c r="K350" s="2">
        <f t="shared" si="41"/>
        <v>227</v>
      </c>
    </row>
    <row r="351" spans="1:11" x14ac:dyDescent="0.3">
      <c r="A351" s="2">
        <v>350</v>
      </c>
      <c r="B351" s="2" t="s">
        <v>698</v>
      </c>
      <c r="C351" s="2">
        <v>5109.25</v>
      </c>
      <c r="D351" s="2">
        <v>238.97</v>
      </c>
      <c r="E351" s="2">
        <f t="shared" si="35"/>
        <v>3.7772283674844352E-4</v>
      </c>
      <c r="F351" s="2">
        <f t="shared" si="36"/>
        <v>1.3411037774017161E-4</v>
      </c>
      <c r="G351" s="2">
        <f t="shared" si="37"/>
        <v>21.380298782273925</v>
      </c>
      <c r="H351" s="2">
        <f t="shared" si="38"/>
        <v>955.88</v>
      </c>
      <c r="I351" s="2" t="str">
        <f t="shared" si="39"/>
        <v>Small Cap</v>
      </c>
      <c r="J351" s="2">
        <f t="shared" si="40"/>
        <v>350</v>
      </c>
      <c r="K351" s="2">
        <f t="shared" si="41"/>
        <v>454</v>
      </c>
    </row>
    <row r="352" spans="1:11" x14ac:dyDescent="0.3">
      <c r="A352" s="2">
        <v>351</v>
      </c>
      <c r="B352" s="2" t="s">
        <v>727</v>
      </c>
      <c r="C352" s="2">
        <v>5089.87</v>
      </c>
      <c r="D352" s="2">
        <v>731.51</v>
      </c>
      <c r="E352" s="2">
        <f t="shared" si="35"/>
        <v>3.7629008858067236E-4</v>
      </c>
      <c r="F352" s="2">
        <f t="shared" si="36"/>
        <v>4.1052467849819199E-4</v>
      </c>
      <c r="G352" s="2">
        <f t="shared" si="37"/>
        <v>6.958032015966972</v>
      </c>
      <c r="H352" s="2">
        <f t="shared" si="38"/>
        <v>2926.04</v>
      </c>
      <c r="I352" s="2" t="str">
        <f t="shared" si="39"/>
        <v>Small Cap</v>
      </c>
      <c r="J352" s="2">
        <f t="shared" si="40"/>
        <v>351</v>
      </c>
      <c r="K352" s="2">
        <f t="shared" si="41"/>
        <v>314</v>
      </c>
    </row>
    <row r="353" spans="1:11" x14ac:dyDescent="0.3">
      <c r="A353" s="2">
        <v>352</v>
      </c>
      <c r="B353" s="2" t="s">
        <v>356</v>
      </c>
      <c r="C353" s="2">
        <v>5084.1899999999996</v>
      </c>
      <c r="D353" s="2">
        <v>248.77</v>
      </c>
      <c r="E353" s="2">
        <f t="shared" si="35"/>
        <v>3.7587017064502013E-4</v>
      </c>
      <c r="F353" s="2">
        <f t="shared" si="36"/>
        <v>1.3961015470737956E-4</v>
      </c>
      <c r="G353" s="2">
        <f t="shared" si="37"/>
        <v>20.437311572938857</v>
      </c>
      <c r="H353" s="2">
        <f t="shared" si="38"/>
        <v>995.08</v>
      </c>
      <c r="I353" s="2" t="str">
        <f t="shared" si="39"/>
        <v>Small Cap</v>
      </c>
      <c r="J353" s="2">
        <f t="shared" si="40"/>
        <v>352</v>
      </c>
      <c r="K353" s="2">
        <f t="shared" si="41"/>
        <v>453</v>
      </c>
    </row>
    <row r="354" spans="1:11" x14ac:dyDescent="0.3">
      <c r="A354" s="2">
        <v>353</v>
      </c>
      <c r="B354" s="2" t="s">
        <v>357</v>
      </c>
      <c r="C354" s="2">
        <v>5080.5</v>
      </c>
      <c r="D354" s="2">
        <v>610.78</v>
      </c>
      <c r="E354" s="2">
        <f t="shared" si="35"/>
        <v>3.7559737184527422E-4</v>
      </c>
      <c r="F354" s="2">
        <f t="shared" si="36"/>
        <v>3.4277079347257822E-4</v>
      </c>
      <c r="G354" s="2">
        <f t="shared" si="37"/>
        <v>8.3180523265332855</v>
      </c>
      <c r="H354" s="2">
        <f t="shared" si="38"/>
        <v>2443.12</v>
      </c>
      <c r="I354" s="2" t="str">
        <f t="shared" si="39"/>
        <v>Small Cap</v>
      </c>
      <c r="J354" s="2">
        <f t="shared" si="40"/>
        <v>353</v>
      </c>
      <c r="K354" s="2">
        <f t="shared" si="41"/>
        <v>354</v>
      </c>
    </row>
    <row r="355" spans="1:11" x14ac:dyDescent="0.3">
      <c r="A355" s="2">
        <v>354</v>
      </c>
      <c r="B355" s="2" t="s">
        <v>358</v>
      </c>
      <c r="C355" s="2">
        <v>5072.67</v>
      </c>
      <c r="D355" s="2">
        <v>377.43</v>
      </c>
      <c r="E355" s="2">
        <f t="shared" si="35"/>
        <v>3.7501850609947198E-4</v>
      </c>
      <c r="F355" s="2">
        <f t="shared" si="36"/>
        <v>2.1181436946258097E-4</v>
      </c>
      <c r="G355" s="2">
        <f t="shared" si="37"/>
        <v>13.440028614577537</v>
      </c>
      <c r="H355" s="2">
        <f t="shared" si="38"/>
        <v>1509.72</v>
      </c>
      <c r="I355" s="2" t="str">
        <f t="shared" si="39"/>
        <v>Small Cap</v>
      </c>
      <c r="J355" s="2">
        <f t="shared" si="40"/>
        <v>354</v>
      </c>
      <c r="K355" s="2">
        <f t="shared" si="41"/>
        <v>421</v>
      </c>
    </row>
    <row r="356" spans="1:11" x14ac:dyDescent="0.3">
      <c r="A356" s="2">
        <v>355</v>
      </c>
      <c r="B356" s="2" t="s">
        <v>699</v>
      </c>
      <c r="C356" s="2">
        <v>5067.2299999999996</v>
      </c>
      <c r="D356" s="2">
        <v>366.02</v>
      </c>
      <c r="E356" s="2">
        <f t="shared" si="35"/>
        <v>3.7461633117518529E-4</v>
      </c>
      <c r="F356" s="2">
        <f t="shared" si="36"/>
        <v>2.0541105770790314E-4</v>
      </c>
      <c r="G356" s="2">
        <f t="shared" si="37"/>
        <v>13.844134200316923</v>
      </c>
      <c r="H356" s="2">
        <f t="shared" si="38"/>
        <v>1464.08</v>
      </c>
      <c r="I356" s="2" t="str">
        <f t="shared" si="39"/>
        <v>Small Cap</v>
      </c>
      <c r="J356" s="2">
        <f t="shared" si="40"/>
        <v>355</v>
      </c>
      <c r="K356" s="2">
        <f t="shared" si="41"/>
        <v>425</v>
      </c>
    </row>
    <row r="357" spans="1:11" x14ac:dyDescent="0.3">
      <c r="A357" s="2">
        <v>356</v>
      </c>
      <c r="B357" s="2" t="s">
        <v>700</v>
      </c>
      <c r="C357" s="2">
        <v>5020.4399999999996</v>
      </c>
      <c r="D357" s="2">
        <v>355.95</v>
      </c>
      <c r="E357" s="2">
        <f t="shared" si="35"/>
        <v>3.7115718325103603E-4</v>
      </c>
      <c r="F357" s="2">
        <f t="shared" si="36"/>
        <v>1.997597562732313E-4</v>
      </c>
      <c r="G357" s="2">
        <f t="shared" si="37"/>
        <v>14.10434049726085</v>
      </c>
      <c r="H357" s="2">
        <f t="shared" si="38"/>
        <v>1423.8</v>
      </c>
      <c r="I357" s="2" t="str">
        <f t="shared" si="39"/>
        <v>Small Cap</v>
      </c>
      <c r="J357" s="2">
        <f t="shared" si="40"/>
        <v>356</v>
      </c>
      <c r="K357" s="2">
        <f t="shared" si="41"/>
        <v>429</v>
      </c>
    </row>
    <row r="358" spans="1:11" x14ac:dyDescent="0.3">
      <c r="A358" s="2">
        <v>357</v>
      </c>
      <c r="B358" s="2" t="s">
        <v>361</v>
      </c>
      <c r="C358" s="2">
        <v>5012.59</v>
      </c>
      <c r="D358" s="2">
        <v>3449.55</v>
      </c>
      <c r="E358" s="2">
        <f t="shared" si="35"/>
        <v>3.7057683892095328E-4</v>
      </c>
      <c r="F358" s="2">
        <f t="shared" si="36"/>
        <v>1.9358934323706282E-3</v>
      </c>
      <c r="G358" s="2">
        <f t="shared" si="37"/>
        <v>1.4531141743125915</v>
      </c>
      <c r="H358" s="2">
        <f t="shared" si="38"/>
        <v>13798.2</v>
      </c>
      <c r="I358" s="2" t="str">
        <f t="shared" si="39"/>
        <v>Small Cap</v>
      </c>
      <c r="J358" s="2">
        <f t="shared" si="40"/>
        <v>357</v>
      </c>
      <c r="K358" s="2">
        <f t="shared" si="41"/>
        <v>99</v>
      </c>
    </row>
    <row r="359" spans="1:11" x14ac:dyDescent="0.3">
      <c r="A359" s="2">
        <v>358</v>
      </c>
      <c r="B359" s="2" t="s">
        <v>362</v>
      </c>
      <c r="C359" s="2">
        <v>4995.05</v>
      </c>
      <c r="D359" s="2">
        <v>598.07000000000005</v>
      </c>
      <c r="E359" s="2">
        <f t="shared" si="35"/>
        <v>3.6928012050698497E-4</v>
      </c>
      <c r="F359" s="2">
        <f t="shared" si="36"/>
        <v>3.3563791946714837E-4</v>
      </c>
      <c r="G359" s="2">
        <f t="shared" si="37"/>
        <v>8.351948768538799</v>
      </c>
      <c r="H359" s="2">
        <f t="shared" si="38"/>
        <v>2392.2800000000002</v>
      </c>
      <c r="I359" s="2" t="str">
        <f t="shared" si="39"/>
        <v>Small Cap</v>
      </c>
      <c r="J359" s="2">
        <f t="shared" si="40"/>
        <v>358</v>
      </c>
      <c r="K359" s="2">
        <f t="shared" si="41"/>
        <v>357</v>
      </c>
    </row>
    <row r="360" spans="1:11" x14ac:dyDescent="0.3">
      <c r="A360" s="2">
        <v>359</v>
      </c>
      <c r="B360" s="2" t="s">
        <v>701</v>
      </c>
      <c r="C360" s="2">
        <v>4954.08</v>
      </c>
      <c r="D360" s="2">
        <v>415.42</v>
      </c>
      <c r="E360" s="2">
        <f t="shared" si="35"/>
        <v>3.6625124060845119E-4</v>
      </c>
      <c r="F360" s="2">
        <f t="shared" si="36"/>
        <v>2.3313442323648196E-4</v>
      </c>
      <c r="G360" s="2">
        <f t="shared" si="37"/>
        <v>11.925473015261662</v>
      </c>
      <c r="H360" s="2">
        <f t="shared" si="38"/>
        <v>1661.68</v>
      </c>
      <c r="I360" s="2" t="str">
        <f t="shared" si="39"/>
        <v>Small Cap</v>
      </c>
      <c r="J360" s="2">
        <f t="shared" si="40"/>
        <v>359</v>
      </c>
      <c r="K360" s="2">
        <f t="shared" si="41"/>
        <v>412</v>
      </c>
    </row>
    <row r="361" spans="1:11" x14ac:dyDescent="0.3">
      <c r="A361" s="2">
        <v>360</v>
      </c>
      <c r="B361" s="2" t="s">
        <v>702</v>
      </c>
      <c r="C361" s="2">
        <v>4931.55</v>
      </c>
      <c r="D361" s="2">
        <v>837.41</v>
      </c>
      <c r="E361" s="2">
        <f t="shared" si="35"/>
        <v>3.6458561541650672E-4</v>
      </c>
      <c r="F361" s="2">
        <f t="shared" si="36"/>
        <v>4.6995594184791859E-4</v>
      </c>
      <c r="G361" s="2">
        <f t="shared" si="37"/>
        <v>5.8890507636641551</v>
      </c>
      <c r="H361" s="2">
        <f t="shared" si="38"/>
        <v>3349.64</v>
      </c>
      <c r="I361" s="2" t="str">
        <f t="shared" si="39"/>
        <v>Small Cap</v>
      </c>
      <c r="J361" s="2">
        <f t="shared" si="40"/>
        <v>360</v>
      </c>
      <c r="K361" s="2">
        <f t="shared" si="41"/>
        <v>297</v>
      </c>
    </row>
    <row r="362" spans="1:11" x14ac:dyDescent="0.3">
      <c r="A362" s="2">
        <v>361</v>
      </c>
      <c r="B362" s="2" t="s">
        <v>365</v>
      </c>
      <c r="C362" s="2">
        <v>4921.45</v>
      </c>
      <c r="D362" s="2">
        <v>132.4</v>
      </c>
      <c r="E362" s="2">
        <f t="shared" si="35"/>
        <v>3.6383893035487155E-4</v>
      </c>
      <c r="F362" s="2">
        <f t="shared" si="36"/>
        <v>7.4303109230441989E-5</v>
      </c>
      <c r="G362" s="2">
        <f t="shared" si="37"/>
        <v>37.171072507552864</v>
      </c>
      <c r="H362" s="2">
        <f t="shared" si="38"/>
        <v>529.6</v>
      </c>
      <c r="I362" s="2" t="str">
        <f t="shared" si="39"/>
        <v>Small Cap</v>
      </c>
      <c r="J362" s="2">
        <f t="shared" si="40"/>
        <v>361</v>
      </c>
      <c r="K362" s="2">
        <f t="shared" si="41"/>
        <v>474</v>
      </c>
    </row>
    <row r="363" spans="1:11" x14ac:dyDescent="0.3">
      <c r="A363" s="2">
        <v>362</v>
      </c>
      <c r="B363" s="2" t="s">
        <v>366</v>
      </c>
      <c r="C363" s="2">
        <v>4886.09</v>
      </c>
      <c r="D363" s="2">
        <v>429.86</v>
      </c>
      <c r="E363" s="2">
        <f t="shared" si="35"/>
        <v>3.6122479334700836E-4</v>
      </c>
      <c r="F363" s="2">
        <f t="shared" si="36"/>
        <v>2.4123817623714346E-4</v>
      </c>
      <c r="G363" s="2">
        <f t="shared" si="37"/>
        <v>11.366700786302516</v>
      </c>
      <c r="H363" s="2">
        <f t="shared" si="38"/>
        <v>1719.44</v>
      </c>
      <c r="I363" s="2" t="str">
        <f t="shared" si="39"/>
        <v>Small Cap</v>
      </c>
      <c r="J363" s="2">
        <f t="shared" si="40"/>
        <v>362</v>
      </c>
      <c r="K363" s="2">
        <f t="shared" si="41"/>
        <v>408</v>
      </c>
    </row>
    <row r="364" spans="1:11" x14ac:dyDescent="0.3">
      <c r="A364" s="2">
        <v>363</v>
      </c>
      <c r="B364" s="2" t="s">
        <v>367</v>
      </c>
      <c r="C364" s="2">
        <v>4885.75</v>
      </c>
      <c r="D364" s="2">
        <v>1213.08</v>
      </c>
      <c r="E364" s="2">
        <f t="shared" si="35"/>
        <v>3.6119965741424043E-4</v>
      </c>
      <c r="F364" s="2">
        <f t="shared" si="36"/>
        <v>6.8078259626332745E-4</v>
      </c>
      <c r="G364" s="2">
        <f t="shared" si="37"/>
        <v>4.0275579516602367</v>
      </c>
      <c r="H364" s="2">
        <f t="shared" si="38"/>
        <v>4852.32</v>
      </c>
      <c r="I364" s="2" t="str">
        <f t="shared" si="39"/>
        <v>Small Cap</v>
      </c>
      <c r="J364" s="2">
        <f t="shared" si="40"/>
        <v>363</v>
      </c>
      <c r="K364" s="2">
        <f t="shared" si="41"/>
        <v>218</v>
      </c>
    </row>
    <row r="365" spans="1:11" x14ac:dyDescent="0.3">
      <c r="A365" s="2">
        <v>364</v>
      </c>
      <c r="B365" s="2" t="s">
        <v>703</v>
      </c>
      <c r="C365" s="2">
        <v>4861.2</v>
      </c>
      <c r="D365" s="2">
        <v>534.22</v>
      </c>
      <c r="E365" s="2">
        <f t="shared" si="35"/>
        <v>3.5938469520996894E-4</v>
      </c>
      <c r="F365" s="2">
        <f t="shared" si="36"/>
        <v>2.9980518892059455E-4</v>
      </c>
      <c r="G365" s="2">
        <f t="shared" si="37"/>
        <v>9.0996218786267828</v>
      </c>
      <c r="H365" s="2">
        <f t="shared" si="38"/>
        <v>2136.88</v>
      </c>
      <c r="I365" s="2" t="str">
        <f t="shared" si="39"/>
        <v>Small Cap</v>
      </c>
      <c r="J365" s="2">
        <f t="shared" si="40"/>
        <v>364</v>
      </c>
      <c r="K365" s="2">
        <f t="shared" si="41"/>
        <v>375</v>
      </c>
    </row>
    <row r="366" spans="1:11" x14ac:dyDescent="0.3">
      <c r="A366" s="2">
        <v>365</v>
      </c>
      <c r="B366" s="2" t="s">
        <v>704</v>
      </c>
      <c r="C366" s="2">
        <v>4856.71</v>
      </c>
      <c r="D366" s="2">
        <v>1576.96</v>
      </c>
      <c r="E366" s="2">
        <f t="shared" si="35"/>
        <v>3.5905275303900442E-4</v>
      </c>
      <c r="F366" s="2">
        <f t="shared" si="36"/>
        <v>8.8499268226614649E-4</v>
      </c>
      <c r="G366" s="2">
        <f t="shared" si="37"/>
        <v>3.0797927658279218</v>
      </c>
      <c r="H366" s="2">
        <f t="shared" si="38"/>
        <v>6307.84</v>
      </c>
      <c r="I366" s="2" t="str">
        <f t="shared" si="39"/>
        <v>Small Cap</v>
      </c>
      <c r="J366" s="2">
        <f t="shared" si="40"/>
        <v>365</v>
      </c>
      <c r="K366" s="2">
        <f t="shared" si="41"/>
        <v>178</v>
      </c>
    </row>
    <row r="367" spans="1:11" x14ac:dyDescent="0.3">
      <c r="A367" s="2">
        <v>366</v>
      </c>
      <c r="B367" s="2" t="s">
        <v>705</v>
      </c>
      <c r="C367" s="2">
        <v>4830.4399999999996</v>
      </c>
      <c r="D367" s="2">
        <v>680.07</v>
      </c>
      <c r="E367" s="2">
        <f t="shared" si="35"/>
        <v>3.5711063258661281E-4</v>
      </c>
      <c r="F367" s="2">
        <f t="shared" si="36"/>
        <v>3.8165646143766376E-4</v>
      </c>
      <c r="G367" s="2">
        <f t="shared" si="37"/>
        <v>7.1028570588321776</v>
      </c>
      <c r="H367" s="2">
        <f t="shared" si="38"/>
        <v>2720.28</v>
      </c>
      <c r="I367" s="2" t="str">
        <f t="shared" si="39"/>
        <v>Small Cap</v>
      </c>
      <c r="J367" s="2">
        <f t="shared" si="40"/>
        <v>366</v>
      </c>
      <c r="K367" s="2">
        <f t="shared" si="41"/>
        <v>333</v>
      </c>
    </row>
    <row r="368" spans="1:11" x14ac:dyDescent="0.3">
      <c r="A368" s="2">
        <v>367</v>
      </c>
      <c r="B368" s="2" t="s">
        <v>706</v>
      </c>
      <c r="C368" s="2">
        <v>4819.63</v>
      </c>
      <c r="D368" s="2">
        <v>337.99</v>
      </c>
      <c r="E368" s="2">
        <f t="shared" si="35"/>
        <v>3.5631145778302118E-4</v>
      </c>
      <c r="F368" s="2">
        <f t="shared" si="36"/>
        <v>1.8968057317822573E-4</v>
      </c>
      <c r="G368" s="2">
        <f t="shared" si="37"/>
        <v>14.259682239119501</v>
      </c>
      <c r="H368" s="2">
        <f t="shared" si="38"/>
        <v>1351.96</v>
      </c>
      <c r="I368" s="2" t="str">
        <f t="shared" si="39"/>
        <v>Small Cap</v>
      </c>
      <c r="J368" s="2">
        <f t="shared" si="40"/>
        <v>367</v>
      </c>
      <c r="K368" s="2">
        <f t="shared" si="41"/>
        <v>433</v>
      </c>
    </row>
    <row r="369" spans="1:11" x14ac:dyDescent="0.3">
      <c r="A369" s="2">
        <v>368</v>
      </c>
      <c r="B369" s="2" t="s">
        <v>372</v>
      </c>
      <c r="C369" s="2">
        <v>4775.03</v>
      </c>
      <c r="D369" s="2">
        <v>1314.38</v>
      </c>
      <c r="E369" s="2">
        <f t="shared" si="35"/>
        <v>3.5301421483758286E-4</v>
      </c>
      <c r="F369" s="2">
        <f t="shared" si="36"/>
        <v>7.3763233164885454E-4</v>
      </c>
      <c r="G369" s="2">
        <f t="shared" si="37"/>
        <v>3.6329143778815864</v>
      </c>
      <c r="H369" s="2">
        <f t="shared" si="38"/>
        <v>5257.52</v>
      </c>
      <c r="I369" s="2" t="str">
        <f t="shared" si="39"/>
        <v>Small Cap</v>
      </c>
      <c r="J369" s="2">
        <f t="shared" si="40"/>
        <v>368</v>
      </c>
      <c r="K369" s="2">
        <f t="shared" si="41"/>
        <v>212</v>
      </c>
    </row>
    <row r="370" spans="1:11" x14ac:dyDescent="0.3">
      <c r="A370" s="2">
        <v>369</v>
      </c>
      <c r="B370" s="2" t="s">
        <v>707</v>
      </c>
      <c r="C370" s="2">
        <v>4735.67</v>
      </c>
      <c r="D370" s="2">
        <v>624.37</v>
      </c>
      <c r="E370" s="2">
        <f t="shared" si="35"/>
        <v>3.5010436097362659E-4</v>
      </c>
      <c r="F370" s="2">
        <f t="shared" si="36"/>
        <v>3.5039752500159413E-4</v>
      </c>
      <c r="G370" s="2">
        <f t="shared" si="37"/>
        <v>7.5847173951342954</v>
      </c>
      <c r="H370" s="2">
        <f t="shared" si="38"/>
        <v>2497.48</v>
      </c>
      <c r="I370" s="2" t="str">
        <f t="shared" si="39"/>
        <v>Small Cap</v>
      </c>
      <c r="J370" s="2">
        <f t="shared" si="40"/>
        <v>369</v>
      </c>
      <c r="K370" s="2">
        <f t="shared" si="41"/>
        <v>347</v>
      </c>
    </row>
    <row r="371" spans="1:11" x14ac:dyDescent="0.3">
      <c r="A371" s="2">
        <v>370</v>
      </c>
      <c r="B371" s="2" t="s">
        <v>708</v>
      </c>
      <c r="C371" s="2">
        <v>4726.91</v>
      </c>
      <c r="D371" s="2">
        <v>2988.86</v>
      </c>
      <c r="E371" s="2">
        <f t="shared" si="35"/>
        <v>3.4945674105878264E-4</v>
      </c>
      <c r="F371" s="2">
        <f t="shared" si="36"/>
        <v>1.6773534067560335E-3</v>
      </c>
      <c r="G371" s="2">
        <f t="shared" si="37"/>
        <v>1.5815093380084713</v>
      </c>
      <c r="H371" s="2">
        <f t="shared" si="38"/>
        <v>11955.44</v>
      </c>
      <c r="I371" s="2" t="str">
        <f t="shared" si="39"/>
        <v>Small Cap</v>
      </c>
      <c r="J371" s="2">
        <f t="shared" si="40"/>
        <v>370</v>
      </c>
      <c r="K371" s="2">
        <f t="shared" si="41"/>
        <v>108</v>
      </c>
    </row>
    <row r="372" spans="1:11" x14ac:dyDescent="0.3">
      <c r="A372" s="2">
        <v>371</v>
      </c>
      <c r="B372" s="2" t="s">
        <v>375</v>
      </c>
      <c r="C372" s="2">
        <v>4721.49</v>
      </c>
      <c r="D372" s="2">
        <v>1137.17</v>
      </c>
      <c r="E372" s="2">
        <f t="shared" si="35"/>
        <v>3.4905604471877647E-4</v>
      </c>
      <c r="F372" s="2">
        <f t="shared" si="36"/>
        <v>6.3818177283671989E-4</v>
      </c>
      <c r="G372" s="2">
        <f t="shared" si="37"/>
        <v>4.1519649656603672</v>
      </c>
      <c r="H372" s="2">
        <f t="shared" si="38"/>
        <v>4548.68</v>
      </c>
      <c r="I372" s="2" t="str">
        <f t="shared" si="39"/>
        <v>Small Cap</v>
      </c>
      <c r="J372" s="2">
        <f t="shared" si="40"/>
        <v>371</v>
      </c>
      <c r="K372" s="2">
        <f t="shared" si="41"/>
        <v>230</v>
      </c>
    </row>
    <row r="373" spans="1:11" x14ac:dyDescent="0.3">
      <c r="A373" s="2">
        <v>372</v>
      </c>
      <c r="B373" s="2" t="s">
        <v>709</v>
      </c>
      <c r="C373" s="2">
        <v>4658.2</v>
      </c>
      <c r="D373" s="2">
        <v>756.5</v>
      </c>
      <c r="E373" s="2">
        <f t="shared" si="35"/>
        <v>3.4437706476324304E-4</v>
      </c>
      <c r="F373" s="2">
        <f t="shared" si="36"/>
        <v>4.2454910976457225E-4</v>
      </c>
      <c r="G373" s="2">
        <f t="shared" si="37"/>
        <v>6.1575677461996028</v>
      </c>
      <c r="H373" s="2">
        <f t="shared" si="38"/>
        <v>3026</v>
      </c>
      <c r="I373" s="2" t="str">
        <f t="shared" si="39"/>
        <v>Small Cap</v>
      </c>
      <c r="J373" s="2">
        <f t="shared" si="40"/>
        <v>372</v>
      </c>
      <c r="K373" s="2">
        <f t="shared" si="41"/>
        <v>310</v>
      </c>
    </row>
    <row r="374" spans="1:11" x14ac:dyDescent="0.3">
      <c r="A374" s="2">
        <v>373</v>
      </c>
      <c r="B374" s="2" t="s">
        <v>710</v>
      </c>
      <c r="C374" s="2">
        <v>4600.7299999999996</v>
      </c>
      <c r="D374" s="2">
        <v>141.61000000000001</v>
      </c>
      <c r="E374" s="2">
        <f t="shared" si="35"/>
        <v>3.4012835283332515E-4</v>
      </c>
      <c r="F374" s="2">
        <f t="shared" si="36"/>
        <v>7.947177717615477E-5</v>
      </c>
      <c r="G374" s="2">
        <f t="shared" si="37"/>
        <v>32.488736671139037</v>
      </c>
      <c r="H374" s="2">
        <f t="shared" si="38"/>
        <v>566.44000000000005</v>
      </c>
      <c r="I374" s="2" t="str">
        <f t="shared" si="39"/>
        <v>Small Cap</v>
      </c>
      <c r="J374" s="2">
        <f t="shared" si="40"/>
        <v>373</v>
      </c>
      <c r="K374" s="2">
        <f t="shared" si="41"/>
        <v>472</v>
      </c>
    </row>
    <row r="375" spans="1:11" x14ac:dyDescent="0.3">
      <c r="A375" s="2">
        <v>374</v>
      </c>
      <c r="B375" s="2" t="s">
        <v>711</v>
      </c>
      <c r="C375" s="2">
        <v>4595.7</v>
      </c>
      <c r="D375" s="2">
        <v>64.75</v>
      </c>
      <c r="E375" s="2">
        <f t="shared" si="35"/>
        <v>3.3975648888678807E-4</v>
      </c>
      <c r="F375" s="2">
        <f t="shared" si="36"/>
        <v>3.6337812104766757E-5</v>
      </c>
      <c r="G375" s="2">
        <f t="shared" si="37"/>
        <v>70.976061776061769</v>
      </c>
      <c r="H375" s="2">
        <f t="shared" si="38"/>
        <v>259</v>
      </c>
      <c r="I375" s="2" t="str">
        <f t="shared" si="39"/>
        <v>Small Cap</v>
      </c>
      <c r="J375" s="2">
        <f t="shared" si="40"/>
        <v>374</v>
      </c>
      <c r="K375" s="2">
        <f t="shared" si="41"/>
        <v>483</v>
      </c>
    </row>
    <row r="376" spans="1:11" x14ac:dyDescent="0.3">
      <c r="A376" s="2">
        <v>375</v>
      </c>
      <c r="B376" s="2" t="s">
        <v>712</v>
      </c>
      <c r="C376" s="2">
        <v>4558.0600000000004</v>
      </c>
      <c r="D376" s="2">
        <v>1137.17</v>
      </c>
      <c r="E376" s="2">
        <f t="shared" si="35"/>
        <v>3.3697379327095187E-4</v>
      </c>
      <c r="F376" s="2">
        <f t="shared" si="36"/>
        <v>6.3818177283671989E-4</v>
      </c>
      <c r="G376" s="2">
        <f t="shared" si="37"/>
        <v>4.0082485468311688</v>
      </c>
      <c r="H376" s="2">
        <f t="shared" si="38"/>
        <v>4548.68</v>
      </c>
      <c r="I376" s="2" t="str">
        <f t="shared" si="39"/>
        <v>Small Cap</v>
      </c>
      <c r="J376" s="2">
        <f t="shared" si="40"/>
        <v>375</v>
      </c>
      <c r="K376" s="2">
        <f t="shared" si="41"/>
        <v>230</v>
      </c>
    </row>
    <row r="377" spans="1:11" x14ac:dyDescent="0.3">
      <c r="A377" s="2">
        <v>376</v>
      </c>
      <c r="B377" s="2" t="s">
        <v>380</v>
      </c>
      <c r="C377" s="2">
        <v>4512.29</v>
      </c>
      <c r="D377" s="2">
        <v>581.94000000000005</v>
      </c>
      <c r="E377" s="2">
        <f t="shared" si="35"/>
        <v>3.335900531451063E-4</v>
      </c>
      <c r="F377" s="2">
        <f t="shared" si="36"/>
        <v>3.2658573554050915E-4</v>
      </c>
      <c r="G377" s="2">
        <f t="shared" si="37"/>
        <v>7.7538749699281704</v>
      </c>
      <c r="H377" s="2">
        <f t="shared" si="38"/>
        <v>2327.7600000000002</v>
      </c>
      <c r="I377" s="2" t="str">
        <f t="shared" si="39"/>
        <v>Small Cap</v>
      </c>
      <c r="J377" s="2">
        <f t="shared" si="40"/>
        <v>376</v>
      </c>
      <c r="K377" s="2">
        <f t="shared" si="41"/>
        <v>363</v>
      </c>
    </row>
    <row r="378" spans="1:11" x14ac:dyDescent="0.3">
      <c r="A378" s="2">
        <v>377</v>
      </c>
      <c r="B378" s="2" t="s">
        <v>713</v>
      </c>
      <c r="C378" s="2">
        <v>4498.09</v>
      </c>
      <c r="D378" s="2">
        <v>2438.58</v>
      </c>
      <c r="E378" s="2">
        <f t="shared" si="35"/>
        <v>3.3254025830597571E-4</v>
      </c>
      <c r="F378" s="2">
        <f t="shared" si="36"/>
        <v>1.368535318029994E-3</v>
      </c>
      <c r="G378" s="2">
        <f t="shared" si="37"/>
        <v>1.8445529775525102</v>
      </c>
      <c r="H378" s="2">
        <f t="shared" si="38"/>
        <v>9754.32</v>
      </c>
      <c r="I378" s="2" t="str">
        <f t="shared" si="39"/>
        <v>Small Cap</v>
      </c>
      <c r="J378" s="2">
        <f t="shared" si="40"/>
        <v>377</v>
      </c>
      <c r="K378" s="2">
        <f t="shared" si="41"/>
        <v>130</v>
      </c>
    </row>
    <row r="379" spans="1:11" x14ac:dyDescent="0.3">
      <c r="A379" s="2">
        <v>378</v>
      </c>
      <c r="B379" s="2" t="s">
        <v>714</v>
      </c>
      <c r="C379" s="2">
        <v>4493.5200000000004</v>
      </c>
      <c r="D379" s="2">
        <v>1985.06</v>
      </c>
      <c r="E379" s="2">
        <f t="shared" si="35"/>
        <v>3.3220240179788937E-4</v>
      </c>
      <c r="F379" s="2">
        <f t="shared" si="36"/>
        <v>1.1140191088291629E-3</v>
      </c>
      <c r="G379" s="2">
        <f t="shared" si="37"/>
        <v>2.2636696120016526</v>
      </c>
      <c r="H379" s="2">
        <f t="shared" si="38"/>
        <v>7940.24</v>
      </c>
      <c r="I379" s="2" t="str">
        <f t="shared" si="39"/>
        <v>Small Cap</v>
      </c>
      <c r="J379" s="2">
        <f t="shared" si="40"/>
        <v>378</v>
      </c>
      <c r="K379" s="2">
        <f t="shared" si="41"/>
        <v>155</v>
      </c>
    </row>
    <row r="380" spans="1:11" x14ac:dyDescent="0.3">
      <c r="A380" s="2">
        <v>379</v>
      </c>
      <c r="B380" s="2" t="s">
        <v>383</v>
      </c>
      <c r="C380" s="2">
        <v>4493.2</v>
      </c>
      <c r="D380" s="2">
        <v>390.16</v>
      </c>
      <c r="E380" s="2">
        <f t="shared" si="35"/>
        <v>3.3217874444940184E-4</v>
      </c>
      <c r="F380" s="2">
        <f t="shared" si="36"/>
        <v>2.1895846750263781E-4</v>
      </c>
      <c r="G380" s="2">
        <f t="shared" si="37"/>
        <v>11.516301004716013</v>
      </c>
      <c r="H380" s="2">
        <f t="shared" si="38"/>
        <v>1560.64</v>
      </c>
      <c r="I380" s="2" t="str">
        <f t="shared" si="39"/>
        <v>Small Cap</v>
      </c>
      <c r="J380" s="2">
        <f t="shared" si="40"/>
        <v>379</v>
      </c>
      <c r="K380" s="2">
        <f t="shared" si="41"/>
        <v>419</v>
      </c>
    </row>
    <row r="381" spans="1:11" x14ac:dyDescent="0.3">
      <c r="A381" s="2">
        <v>380</v>
      </c>
      <c r="B381" s="2" t="s">
        <v>715</v>
      </c>
      <c r="C381" s="2">
        <v>4487.3100000000004</v>
      </c>
      <c r="D381" s="2">
        <v>1137.17</v>
      </c>
      <c r="E381" s="2">
        <f t="shared" si="35"/>
        <v>3.3174330137880479E-4</v>
      </c>
      <c r="F381" s="2">
        <f t="shared" si="36"/>
        <v>6.3818177283671989E-4</v>
      </c>
      <c r="G381" s="2">
        <f t="shared" si="37"/>
        <v>3.9460326951994866</v>
      </c>
      <c r="H381" s="2">
        <f t="shared" si="38"/>
        <v>4548.68</v>
      </c>
      <c r="I381" s="2" t="str">
        <f t="shared" si="39"/>
        <v>Small Cap</v>
      </c>
      <c r="J381" s="2">
        <f t="shared" si="40"/>
        <v>380</v>
      </c>
      <c r="K381" s="2">
        <f t="shared" si="41"/>
        <v>230</v>
      </c>
    </row>
    <row r="382" spans="1:11" x14ac:dyDescent="0.3">
      <c r="A382" s="2">
        <v>381</v>
      </c>
      <c r="B382" s="2" t="s">
        <v>716</v>
      </c>
      <c r="C382" s="2">
        <v>4456.7700000000004</v>
      </c>
      <c r="D382" s="2">
        <v>506.06</v>
      </c>
      <c r="E382" s="2">
        <f t="shared" si="35"/>
        <v>3.294855031825338E-4</v>
      </c>
      <c r="F382" s="2">
        <f t="shared" si="36"/>
        <v>2.8400174816584192E-4</v>
      </c>
      <c r="G382" s="2">
        <f t="shared" si="37"/>
        <v>8.8068015650318152</v>
      </c>
      <c r="H382" s="2">
        <f t="shared" si="38"/>
        <v>2024.24</v>
      </c>
      <c r="I382" s="2" t="str">
        <f t="shared" si="39"/>
        <v>Small Cap</v>
      </c>
      <c r="J382" s="2">
        <f t="shared" si="40"/>
        <v>381</v>
      </c>
      <c r="K382" s="2">
        <f t="shared" si="41"/>
        <v>383</v>
      </c>
    </row>
    <row r="383" spans="1:11" x14ac:dyDescent="0.3">
      <c r="A383" s="2">
        <v>382</v>
      </c>
      <c r="B383" s="2" t="s">
        <v>717</v>
      </c>
      <c r="C383" s="2">
        <v>4406.8</v>
      </c>
      <c r="D383" s="2">
        <v>143.13</v>
      </c>
      <c r="E383" s="2">
        <f t="shared" si="35"/>
        <v>3.2579126035779047E-4</v>
      </c>
      <c r="F383" s="2">
        <f t="shared" si="36"/>
        <v>8.032480380780333E-5</v>
      </c>
      <c r="G383" s="2">
        <f t="shared" si="37"/>
        <v>30.788793404597222</v>
      </c>
      <c r="H383" s="2">
        <f t="shared" si="38"/>
        <v>572.52</v>
      </c>
      <c r="I383" s="2" t="str">
        <f t="shared" si="39"/>
        <v>Small Cap</v>
      </c>
      <c r="J383" s="2">
        <f t="shared" si="40"/>
        <v>382</v>
      </c>
      <c r="K383" s="2">
        <f t="shared" si="41"/>
        <v>471</v>
      </c>
    </row>
    <row r="384" spans="1:11" x14ac:dyDescent="0.3">
      <c r="A384" s="2">
        <v>383</v>
      </c>
      <c r="B384" s="2" t="s">
        <v>718</v>
      </c>
      <c r="C384" s="2">
        <v>4401.66</v>
      </c>
      <c r="D384" s="2">
        <v>47.02</v>
      </c>
      <c r="E384" s="2">
        <f t="shared" si="35"/>
        <v>3.2541126419771081E-4</v>
      </c>
      <c r="F384" s="2">
        <f t="shared" si="36"/>
        <v>2.6387705407971168E-5</v>
      </c>
      <c r="G384" s="2">
        <f t="shared" si="37"/>
        <v>93.612505316886427</v>
      </c>
      <c r="H384" s="2">
        <f t="shared" si="38"/>
        <v>188.08</v>
      </c>
      <c r="I384" s="2" t="str">
        <f t="shared" si="39"/>
        <v>Small Cap</v>
      </c>
      <c r="J384" s="2">
        <f t="shared" si="40"/>
        <v>383</v>
      </c>
      <c r="K384" s="2">
        <f t="shared" si="41"/>
        <v>487</v>
      </c>
    </row>
    <row r="385" spans="1:11" x14ac:dyDescent="0.3">
      <c r="A385" s="2">
        <v>384</v>
      </c>
      <c r="B385" s="2" t="s">
        <v>388</v>
      </c>
      <c r="C385" s="2">
        <v>4371.24</v>
      </c>
      <c r="D385" s="2">
        <v>595.04999999999995</v>
      </c>
      <c r="E385" s="2">
        <f t="shared" si="35"/>
        <v>3.2316233750712261E-4</v>
      </c>
      <c r="F385" s="2">
        <f t="shared" si="36"/>
        <v>3.3394309023847811E-4</v>
      </c>
      <c r="G385" s="2">
        <f t="shared" si="37"/>
        <v>7.3460045374338296</v>
      </c>
      <c r="H385" s="2">
        <f t="shared" si="38"/>
        <v>2380.1999999999998</v>
      </c>
      <c r="I385" s="2" t="str">
        <f t="shared" si="39"/>
        <v>Small Cap</v>
      </c>
      <c r="J385" s="2">
        <f t="shared" si="40"/>
        <v>384</v>
      </c>
      <c r="K385" s="2">
        <f t="shared" si="41"/>
        <v>359</v>
      </c>
    </row>
    <row r="386" spans="1:11" x14ac:dyDescent="0.3">
      <c r="A386" s="2">
        <v>385</v>
      </c>
      <c r="B386" s="2" t="s">
        <v>719</v>
      </c>
      <c r="C386" s="2">
        <v>4369.6899999999996</v>
      </c>
      <c r="D386" s="2">
        <v>1479.91</v>
      </c>
      <c r="E386" s="2">
        <f t="shared" si="35"/>
        <v>3.2304774722538652E-4</v>
      </c>
      <c r="F386" s="2">
        <f t="shared" si="36"/>
        <v>8.3052805423884744E-4</v>
      </c>
      <c r="G386" s="2">
        <f t="shared" si="37"/>
        <v>2.9526727976701284</v>
      </c>
      <c r="H386" s="2">
        <f t="shared" si="38"/>
        <v>5919.64</v>
      </c>
      <c r="I386" s="2" t="str">
        <f t="shared" si="39"/>
        <v>Small Cap</v>
      </c>
      <c r="J386" s="2">
        <f t="shared" si="40"/>
        <v>385</v>
      </c>
      <c r="K386" s="2">
        <f t="shared" si="41"/>
        <v>189</v>
      </c>
    </row>
    <row r="387" spans="1:11" x14ac:dyDescent="0.3">
      <c r="A387" s="2">
        <v>386</v>
      </c>
      <c r="B387" s="2" t="s">
        <v>390</v>
      </c>
      <c r="C387" s="2">
        <v>4358.4799999999996</v>
      </c>
      <c r="D387" s="2">
        <v>482.52</v>
      </c>
      <c r="E387" s="2">
        <f t="shared" ref="E387:E450" si="42">C387/SUM($C$2:$C$489)</f>
        <v>3.2221900073618553E-4</v>
      </c>
      <c r="F387" s="2">
        <f t="shared" ref="F387:F450" si="43">D387/SUM($D$2:$D$489)</f>
        <v>2.7079105940991589E-4</v>
      </c>
      <c r="G387" s="2">
        <f t="shared" ref="G387:G450" si="44">C387/D387</f>
        <v>9.0327447566940222</v>
      </c>
      <c r="H387" s="2">
        <f t="shared" ref="H387:H450" si="45">D387*4</f>
        <v>1930.08</v>
      </c>
      <c r="I387" s="2" t="str">
        <f t="shared" ref="I387:I450" si="46">IF(C387&gt;200000,"Large Cap",IF(C387&gt;50000,"Mid Cap","Small Cap"))</f>
        <v>Small Cap</v>
      </c>
      <c r="J387" s="2">
        <f t="shared" ref="J387:J450" si="47">RANK(C387,$C$2:$C$489)</f>
        <v>386</v>
      </c>
      <c r="K387" s="2">
        <f t="shared" ref="K387:K450" si="48">RANK(D387,$D$2:$D$489)</f>
        <v>387</v>
      </c>
    </row>
    <row r="388" spans="1:11" x14ac:dyDescent="0.3">
      <c r="A388" s="2">
        <v>387</v>
      </c>
      <c r="B388" s="2" t="s">
        <v>720</v>
      </c>
      <c r="C388" s="2">
        <v>4356.8999999999996</v>
      </c>
      <c r="D388" s="2">
        <v>290.88</v>
      </c>
      <c r="E388" s="2">
        <f t="shared" si="42"/>
        <v>3.2210219257802877E-4</v>
      </c>
      <c r="F388" s="2">
        <f t="shared" si="43"/>
        <v>1.6324235961443328E-4</v>
      </c>
      <c r="G388" s="2">
        <f t="shared" si="44"/>
        <v>14.978341584158414</v>
      </c>
      <c r="H388" s="2">
        <f t="shared" si="45"/>
        <v>1163.52</v>
      </c>
      <c r="I388" s="2" t="str">
        <f t="shared" si="46"/>
        <v>Small Cap</v>
      </c>
      <c r="J388" s="2">
        <f t="shared" si="47"/>
        <v>387</v>
      </c>
      <c r="K388" s="2">
        <f t="shared" si="48"/>
        <v>440</v>
      </c>
    </row>
    <row r="389" spans="1:11" x14ac:dyDescent="0.3">
      <c r="A389" s="2">
        <v>388</v>
      </c>
      <c r="B389" s="2" t="s">
        <v>721</v>
      </c>
      <c r="C389" s="2">
        <v>4344.3599999999997</v>
      </c>
      <c r="D389" s="2">
        <v>1137.17</v>
      </c>
      <c r="E389" s="2">
        <f t="shared" si="42"/>
        <v>3.2117512023417682E-4</v>
      </c>
      <c r="F389" s="2">
        <f t="shared" si="43"/>
        <v>6.3818177283671989E-4</v>
      </c>
      <c r="G389" s="2">
        <f t="shared" si="44"/>
        <v>3.82032589674367</v>
      </c>
      <c r="H389" s="2">
        <f t="shared" si="45"/>
        <v>4548.68</v>
      </c>
      <c r="I389" s="2" t="str">
        <f t="shared" si="46"/>
        <v>Small Cap</v>
      </c>
      <c r="J389" s="2">
        <f t="shared" si="47"/>
        <v>388</v>
      </c>
      <c r="K389" s="2">
        <f t="shared" si="48"/>
        <v>230</v>
      </c>
    </row>
    <row r="390" spans="1:11" x14ac:dyDescent="0.3">
      <c r="A390" s="2">
        <v>389</v>
      </c>
      <c r="B390" s="2" t="s">
        <v>393</v>
      </c>
      <c r="C390" s="2">
        <v>4331.82</v>
      </c>
      <c r="D390" s="2">
        <v>63.93</v>
      </c>
      <c r="E390" s="2">
        <f t="shared" si="42"/>
        <v>3.2024804789032493E-4</v>
      </c>
      <c r="F390" s="2">
        <f t="shared" si="43"/>
        <v>3.5877626685061601E-5</v>
      </c>
      <c r="G390" s="2">
        <f t="shared" si="44"/>
        <v>67.758798686062875</v>
      </c>
      <c r="H390" s="2">
        <f t="shared" si="45"/>
        <v>255.72</v>
      </c>
      <c r="I390" s="2" t="str">
        <f t="shared" si="46"/>
        <v>Small Cap</v>
      </c>
      <c r="J390" s="2">
        <f t="shared" si="47"/>
        <v>389</v>
      </c>
      <c r="K390" s="2">
        <f t="shared" si="48"/>
        <v>484</v>
      </c>
    </row>
    <row r="391" spans="1:11" x14ac:dyDescent="0.3">
      <c r="A391" s="2">
        <v>390</v>
      </c>
      <c r="B391" s="2" t="s">
        <v>722</v>
      </c>
      <c r="C391" s="2">
        <v>4328.47</v>
      </c>
      <c r="D391" s="2">
        <v>2365.94</v>
      </c>
      <c r="E391" s="2">
        <f t="shared" si="42"/>
        <v>3.2000038502334694E-4</v>
      </c>
      <c r="F391" s="2">
        <f t="shared" si="43"/>
        <v>1.3277696242648936E-3</v>
      </c>
      <c r="G391" s="2">
        <f t="shared" si="44"/>
        <v>1.8294927174822693</v>
      </c>
      <c r="H391" s="2">
        <f t="shared" si="45"/>
        <v>9463.76</v>
      </c>
      <c r="I391" s="2" t="str">
        <f t="shared" si="46"/>
        <v>Small Cap</v>
      </c>
      <c r="J391" s="2">
        <f t="shared" si="47"/>
        <v>390</v>
      </c>
      <c r="K391" s="2">
        <f t="shared" si="48"/>
        <v>132</v>
      </c>
    </row>
    <row r="392" spans="1:11" x14ac:dyDescent="0.3">
      <c r="A392" s="2">
        <v>391</v>
      </c>
      <c r="B392" s="2" t="s">
        <v>723</v>
      </c>
      <c r="C392" s="2">
        <v>4325.3900000000003</v>
      </c>
      <c r="D392" s="2">
        <v>433.19</v>
      </c>
      <c r="E392" s="2">
        <f t="shared" si="42"/>
        <v>3.1977268304415527E-4</v>
      </c>
      <c r="F392" s="2">
        <f t="shared" si="43"/>
        <v>2.4310697800253146E-4</v>
      </c>
      <c r="G392" s="2">
        <f t="shared" si="44"/>
        <v>9.9849719522611338</v>
      </c>
      <c r="H392" s="2">
        <f t="shared" si="45"/>
        <v>1732.76</v>
      </c>
      <c r="I392" s="2" t="str">
        <f t="shared" si="46"/>
        <v>Small Cap</v>
      </c>
      <c r="J392" s="2">
        <f t="shared" si="47"/>
        <v>391</v>
      </c>
      <c r="K392" s="2">
        <f t="shared" si="48"/>
        <v>405</v>
      </c>
    </row>
    <row r="393" spans="1:11" x14ac:dyDescent="0.3">
      <c r="A393" s="2">
        <v>392</v>
      </c>
      <c r="B393" s="2" t="s">
        <v>396</v>
      </c>
      <c r="C393" s="2">
        <v>4307.29</v>
      </c>
      <c r="D393" s="2">
        <v>472.48</v>
      </c>
      <c r="E393" s="2">
        <f t="shared" si="42"/>
        <v>3.1843456427033389E-4</v>
      </c>
      <c r="F393" s="2">
        <f t="shared" si="43"/>
        <v>2.6515659402718455E-4</v>
      </c>
      <c r="G393" s="2">
        <f t="shared" si="44"/>
        <v>9.1163435489332869</v>
      </c>
      <c r="H393" s="2">
        <f t="shared" si="45"/>
        <v>1889.92</v>
      </c>
      <c r="I393" s="2" t="str">
        <f t="shared" si="46"/>
        <v>Small Cap</v>
      </c>
      <c r="J393" s="2">
        <f t="shared" si="47"/>
        <v>392</v>
      </c>
      <c r="K393" s="2">
        <f t="shared" si="48"/>
        <v>392</v>
      </c>
    </row>
    <row r="394" spans="1:11" x14ac:dyDescent="0.3">
      <c r="A394" s="2">
        <v>393</v>
      </c>
      <c r="B394" s="2" t="s">
        <v>724</v>
      </c>
      <c r="C394" s="2">
        <v>4295.0200000000004</v>
      </c>
      <c r="D394" s="2">
        <v>399.29</v>
      </c>
      <c r="E394" s="2">
        <f t="shared" si="42"/>
        <v>3.1752745281426824E-4</v>
      </c>
      <c r="F394" s="2">
        <f t="shared" si="43"/>
        <v>2.2408223930984276E-4</v>
      </c>
      <c r="G394" s="2">
        <f t="shared" si="44"/>
        <v>10.756643041398483</v>
      </c>
      <c r="H394" s="2">
        <f t="shared" si="45"/>
        <v>1597.16</v>
      </c>
      <c r="I394" s="2" t="str">
        <f t="shared" si="46"/>
        <v>Small Cap</v>
      </c>
      <c r="J394" s="2">
        <f t="shared" si="47"/>
        <v>393</v>
      </c>
      <c r="K394" s="2">
        <f t="shared" si="48"/>
        <v>415</v>
      </c>
    </row>
    <row r="395" spans="1:11" x14ac:dyDescent="0.3">
      <c r="A395" s="2">
        <v>394</v>
      </c>
      <c r="B395" s="2" t="s">
        <v>725</v>
      </c>
      <c r="C395" s="2">
        <v>4293.42</v>
      </c>
      <c r="D395" s="2">
        <v>1137.17</v>
      </c>
      <c r="E395" s="2">
        <f t="shared" si="42"/>
        <v>3.1740916607183098E-4</v>
      </c>
      <c r="F395" s="2">
        <f t="shared" si="43"/>
        <v>6.3818177283671989E-4</v>
      </c>
      <c r="G395" s="2">
        <f t="shared" si="44"/>
        <v>3.7755304835688595</v>
      </c>
      <c r="H395" s="2">
        <f t="shared" si="45"/>
        <v>4548.68</v>
      </c>
      <c r="I395" s="2" t="str">
        <f t="shared" si="46"/>
        <v>Small Cap</v>
      </c>
      <c r="J395" s="2">
        <f t="shared" si="47"/>
        <v>394</v>
      </c>
      <c r="K395" s="2">
        <f t="shared" si="48"/>
        <v>230</v>
      </c>
    </row>
    <row r="396" spans="1:11" x14ac:dyDescent="0.3">
      <c r="A396" s="2">
        <v>395</v>
      </c>
      <c r="B396" s="2" t="s">
        <v>399</v>
      </c>
      <c r="C396" s="2">
        <v>4291.43</v>
      </c>
      <c r="D396" s="2">
        <v>183.74</v>
      </c>
      <c r="E396" s="2">
        <f t="shared" si="42"/>
        <v>3.1726204693592467E-4</v>
      </c>
      <c r="F396" s="2">
        <f t="shared" si="43"/>
        <v>1.0311520611783544E-4</v>
      </c>
      <c r="G396" s="2">
        <f t="shared" si="44"/>
        <v>23.355992162838795</v>
      </c>
      <c r="H396" s="2">
        <f t="shared" si="45"/>
        <v>734.96</v>
      </c>
      <c r="I396" s="2" t="str">
        <f t="shared" si="46"/>
        <v>Small Cap</v>
      </c>
      <c r="J396" s="2">
        <f t="shared" si="47"/>
        <v>395</v>
      </c>
      <c r="K396" s="2">
        <f t="shared" si="48"/>
        <v>464</v>
      </c>
    </row>
    <row r="397" spans="1:11" x14ac:dyDescent="0.3">
      <c r="A397" s="2">
        <v>396</v>
      </c>
      <c r="B397" s="2" t="s">
        <v>400</v>
      </c>
      <c r="C397" s="2">
        <v>4279.07</v>
      </c>
      <c r="D397" s="2">
        <v>185.65</v>
      </c>
      <c r="E397" s="2">
        <f t="shared" si="42"/>
        <v>3.1634828185059689E-4</v>
      </c>
      <c r="F397" s="2">
        <f t="shared" si="43"/>
        <v>1.0418710142470964E-4</v>
      </c>
      <c r="G397" s="2">
        <f t="shared" si="44"/>
        <v>23.049124697010502</v>
      </c>
      <c r="H397" s="2">
        <f t="shared" si="45"/>
        <v>742.6</v>
      </c>
      <c r="I397" s="2" t="str">
        <f t="shared" si="46"/>
        <v>Small Cap</v>
      </c>
      <c r="J397" s="2">
        <f t="shared" si="47"/>
        <v>396</v>
      </c>
      <c r="K397" s="2">
        <f t="shared" si="48"/>
        <v>462</v>
      </c>
    </row>
    <row r="398" spans="1:11" x14ac:dyDescent="0.3">
      <c r="A398" s="2">
        <v>397</v>
      </c>
      <c r="B398" s="2" t="s">
        <v>401</v>
      </c>
      <c r="C398" s="2">
        <v>4278.3100000000004</v>
      </c>
      <c r="D398" s="2">
        <v>1137.17</v>
      </c>
      <c r="E398" s="2">
        <f t="shared" si="42"/>
        <v>3.1629209564793925E-4</v>
      </c>
      <c r="F398" s="2">
        <f t="shared" si="43"/>
        <v>6.3818177283671989E-4</v>
      </c>
      <c r="G398" s="2">
        <f t="shared" si="44"/>
        <v>3.7622431122875208</v>
      </c>
      <c r="H398" s="2">
        <f t="shared" si="45"/>
        <v>4548.68</v>
      </c>
      <c r="I398" s="2" t="str">
        <f t="shared" si="46"/>
        <v>Small Cap</v>
      </c>
      <c r="J398" s="2">
        <f t="shared" si="47"/>
        <v>397</v>
      </c>
      <c r="K398" s="2">
        <f t="shared" si="48"/>
        <v>230</v>
      </c>
    </row>
    <row r="399" spans="1:11" x14ac:dyDescent="0.3">
      <c r="A399" s="2">
        <v>398</v>
      </c>
      <c r="B399" s="2" t="s">
        <v>402</v>
      </c>
      <c r="C399" s="2">
        <v>4269.78</v>
      </c>
      <c r="D399" s="2">
        <v>297.43</v>
      </c>
      <c r="E399" s="2">
        <f t="shared" si="42"/>
        <v>3.1566147945232063E-4</v>
      </c>
      <c r="F399" s="2">
        <f t="shared" si="43"/>
        <v>1.6691823095476104E-4</v>
      </c>
      <c r="G399" s="2">
        <f t="shared" si="44"/>
        <v>14.35557946407558</v>
      </c>
      <c r="H399" s="2">
        <f t="shared" si="45"/>
        <v>1189.72</v>
      </c>
      <c r="I399" s="2" t="str">
        <f t="shared" si="46"/>
        <v>Small Cap</v>
      </c>
      <c r="J399" s="2">
        <f t="shared" si="47"/>
        <v>398</v>
      </c>
      <c r="K399" s="2">
        <f t="shared" si="48"/>
        <v>439</v>
      </c>
    </row>
    <row r="400" spans="1:11" x14ac:dyDescent="0.3">
      <c r="A400" s="2">
        <v>399</v>
      </c>
      <c r="B400" s="2" t="s">
        <v>403</v>
      </c>
      <c r="C400" s="2">
        <v>4198.33</v>
      </c>
      <c r="D400" s="2">
        <v>1137.17</v>
      </c>
      <c r="E400" s="2">
        <f t="shared" si="42"/>
        <v>3.1037923711035729E-4</v>
      </c>
      <c r="F400" s="2">
        <f t="shared" si="43"/>
        <v>6.3818177283671989E-4</v>
      </c>
      <c r="G400" s="2">
        <f t="shared" si="44"/>
        <v>3.6919106202238887</v>
      </c>
      <c r="H400" s="2">
        <f t="shared" si="45"/>
        <v>4548.68</v>
      </c>
      <c r="I400" s="2" t="str">
        <f t="shared" si="46"/>
        <v>Small Cap</v>
      </c>
      <c r="J400" s="2">
        <f t="shared" si="47"/>
        <v>399</v>
      </c>
      <c r="K400" s="2">
        <f t="shared" si="48"/>
        <v>230</v>
      </c>
    </row>
    <row r="401" spans="1:11" x14ac:dyDescent="0.3">
      <c r="A401" s="2">
        <v>400</v>
      </c>
      <c r="B401" s="2" t="s">
        <v>404</v>
      </c>
      <c r="C401" s="2">
        <v>4194.3100000000004</v>
      </c>
      <c r="D401" s="2">
        <v>535.6</v>
      </c>
      <c r="E401" s="2">
        <f t="shared" si="42"/>
        <v>3.1008204166998375E-4</v>
      </c>
      <c r="F401" s="2">
        <f t="shared" si="43"/>
        <v>3.0057964730985446E-4</v>
      </c>
      <c r="G401" s="2">
        <f t="shared" si="44"/>
        <v>7.8310492905153106</v>
      </c>
      <c r="H401" s="2">
        <f t="shared" si="45"/>
        <v>2142.4</v>
      </c>
      <c r="I401" s="2" t="str">
        <f t="shared" si="46"/>
        <v>Small Cap</v>
      </c>
      <c r="J401" s="2">
        <f t="shared" si="47"/>
        <v>400</v>
      </c>
      <c r="K401" s="2">
        <f t="shared" si="48"/>
        <v>374</v>
      </c>
    </row>
    <row r="402" spans="1:11" x14ac:dyDescent="0.3">
      <c r="A402" s="2">
        <v>401</v>
      </c>
      <c r="B402" s="2" t="s">
        <v>405</v>
      </c>
      <c r="C402" s="2">
        <v>4179.29</v>
      </c>
      <c r="D402" s="2">
        <v>1356.07</v>
      </c>
      <c r="E402" s="2">
        <f t="shared" si="42"/>
        <v>3.0897162487535405E-4</v>
      </c>
      <c r="F402" s="2">
        <f t="shared" si="43"/>
        <v>7.6102883182874214E-4</v>
      </c>
      <c r="G402" s="2">
        <f t="shared" si="44"/>
        <v>3.0819131755735323</v>
      </c>
      <c r="H402" s="2">
        <f t="shared" si="45"/>
        <v>5424.28</v>
      </c>
      <c r="I402" s="2" t="str">
        <f t="shared" si="46"/>
        <v>Small Cap</v>
      </c>
      <c r="J402" s="2">
        <f t="shared" si="47"/>
        <v>401</v>
      </c>
      <c r="K402" s="2">
        <f t="shared" si="48"/>
        <v>204</v>
      </c>
    </row>
    <row r="403" spans="1:11" x14ac:dyDescent="0.3">
      <c r="A403" s="2">
        <v>402</v>
      </c>
      <c r="B403" s="2" t="s">
        <v>406</v>
      </c>
      <c r="C403" s="2">
        <v>4168.29</v>
      </c>
      <c r="D403" s="2">
        <v>506.82</v>
      </c>
      <c r="E403" s="2">
        <f t="shared" si="42"/>
        <v>3.0815840352109794E-4</v>
      </c>
      <c r="F403" s="2">
        <f t="shared" si="43"/>
        <v>2.8442826148166622E-4</v>
      </c>
      <c r="G403" s="2">
        <f t="shared" si="44"/>
        <v>8.2243991949804673</v>
      </c>
      <c r="H403" s="2">
        <f t="shared" si="45"/>
        <v>2027.28</v>
      </c>
      <c r="I403" s="2" t="str">
        <f t="shared" si="46"/>
        <v>Small Cap</v>
      </c>
      <c r="J403" s="2">
        <f t="shared" si="47"/>
        <v>402</v>
      </c>
      <c r="K403" s="2">
        <f t="shared" si="48"/>
        <v>382</v>
      </c>
    </row>
    <row r="404" spans="1:11" x14ac:dyDescent="0.3">
      <c r="A404" s="2">
        <v>403</v>
      </c>
      <c r="B404" s="2" t="s">
        <v>407</v>
      </c>
      <c r="C404" s="2">
        <v>4166.87</v>
      </c>
      <c r="D404" s="2">
        <v>729.22</v>
      </c>
      <c r="E404" s="2">
        <f t="shared" si="42"/>
        <v>3.080534240371849E-4</v>
      </c>
      <c r="F404" s="2">
        <f t="shared" si="43"/>
        <v>4.0923952653340562E-4</v>
      </c>
      <c r="G404" s="2">
        <f t="shared" si="44"/>
        <v>5.7141466224184745</v>
      </c>
      <c r="H404" s="2">
        <f t="shared" si="45"/>
        <v>2916.88</v>
      </c>
      <c r="I404" s="2" t="str">
        <f t="shared" si="46"/>
        <v>Small Cap</v>
      </c>
      <c r="J404" s="2">
        <f t="shared" si="47"/>
        <v>403</v>
      </c>
      <c r="K404" s="2">
        <f t="shared" si="48"/>
        <v>315</v>
      </c>
    </row>
    <row r="405" spans="1:11" x14ac:dyDescent="0.3">
      <c r="A405" s="2">
        <v>404</v>
      </c>
      <c r="B405" s="2" t="s">
        <v>408</v>
      </c>
      <c r="C405" s="2">
        <v>4156.58</v>
      </c>
      <c r="D405" s="2">
        <v>754.7</v>
      </c>
      <c r="E405" s="2">
        <f t="shared" si="42"/>
        <v>3.0729269242488536E-4</v>
      </c>
      <c r="F405" s="2">
        <f t="shared" si="43"/>
        <v>4.2353894664814632E-4</v>
      </c>
      <c r="G405" s="2">
        <f t="shared" si="44"/>
        <v>5.507592420829468</v>
      </c>
      <c r="H405" s="2">
        <f t="shared" si="45"/>
        <v>3018.8</v>
      </c>
      <c r="I405" s="2" t="str">
        <f t="shared" si="46"/>
        <v>Small Cap</v>
      </c>
      <c r="J405" s="2">
        <f t="shared" si="47"/>
        <v>404</v>
      </c>
      <c r="K405" s="2">
        <f t="shared" si="48"/>
        <v>311</v>
      </c>
    </row>
    <row r="406" spans="1:11" x14ac:dyDescent="0.3">
      <c r="A406" s="2">
        <v>405</v>
      </c>
      <c r="B406" s="2" t="s">
        <v>728</v>
      </c>
      <c r="C406" s="2">
        <v>4149.67</v>
      </c>
      <c r="D406" s="2">
        <v>612.4</v>
      </c>
      <c r="E406" s="2">
        <f t="shared" si="42"/>
        <v>3.0678184155598446E-4</v>
      </c>
      <c r="F406" s="2">
        <f t="shared" si="43"/>
        <v>3.4367994027736156E-4</v>
      </c>
      <c r="G406" s="2">
        <f t="shared" si="44"/>
        <v>6.7760777269758332</v>
      </c>
      <c r="H406" s="2">
        <f t="shared" si="45"/>
        <v>2449.6</v>
      </c>
      <c r="I406" s="2" t="str">
        <f t="shared" si="46"/>
        <v>Small Cap</v>
      </c>
      <c r="J406" s="2">
        <f t="shared" si="47"/>
        <v>405</v>
      </c>
      <c r="K406" s="2">
        <f t="shared" si="48"/>
        <v>352</v>
      </c>
    </row>
    <row r="407" spans="1:11" x14ac:dyDescent="0.3">
      <c r="A407" s="2">
        <v>406</v>
      </c>
      <c r="B407" s="2" t="s">
        <v>410</v>
      </c>
      <c r="C407" s="2">
        <v>4137.1099999999997</v>
      </c>
      <c r="D407" s="2">
        <v>4243.83</v>
      </c>
      <c r="E407" s="2">
        <f t="shared" si="42"/>
        <v>3.0585329062785205E-4</v>
      </c>
      <c r="F407" s="2">
        <f t="shared" si="43"/>
        <v>2.3816447435455182E-3</v>
      </c>
      <c r="G407" s="2">
        <f t="shared" si="44"/>
        <v>0.97485290409842051</v>
      </c>
      <c r="H407" s="2">
        <f t="shared" si="45"/>
        <v>16975.32</v>
      </c>
      <c r="I407" s="2" t="str">
        <f t="shared" si="46"/>
        <v>Small Cap</v>
      </c>
      <c r="J407" s="2">
        <f t="shared" si="47"/>
        <v>406</v>
      </c>
      <c r="K407" s="2">
        <f t="shared" si="48"/>
        <v>86</v>
      </c>
    </row>
    <row r="408" spans="1:11" x14ac:dyDescent="0.3">
      <c r="A408" s="2">
        <v>407</v>
      </c>
      <c r="B408" s="2" t="s">
        <v>411</v>
      </c>
      <c r="C408" s="2">
        <v>4103.05</v>
      </c>
      <c r="D408" s="2">
        <v>2304.16</v>
      </c>
      <c r="E408" s="2">
        <f t="shared" si="42"/>
        <v>3.0333526159821917E-4</v>
      </c>
      <c r="F408" s="2">
        <f t="shared" si="43"/>
        <v>1.2930985813022296E-3</v>
      </c>
      <c r="G408" s="2">
        <f t="shared" si="44"/>
        <v>1.7807140129157699</v>
      </c>
      <c r="H408" s="2">
        <f t="shared" si="45"/>
        <v>9216.64</v>
      </c>
      <c r="I408" s="2" t="str">
        <f t="shared" si="46"/>
        <v>Small Cap</v>
      </c>
      <c r="J408" s="2">
        <f t="shared" si="47"/>
        <v>407</v>
      </c>
      <c r="K408" s="2">
        <f t="shared" si="48"/>
        <v>134</v>
      </c>
    </row>
    <row r="409" spans="1:11" x14ac:dyDescent="0.3">
      <c r="A409" s="2">
        <v>408</v>
      </c>
      <c r="B409" s="2" t="s">
        <v>412</v>
      </c>
      <c r="C409" s="2">
        <v>4093.02</v>
      </c>
      <c r="D409" s="2">
        <v>80.62</v>
      </c>
      <c r="E409" s="2">
        <f t="shared" si="42"/>
        <v>3.0259375158156568E-4</v>
      </c>
      <c r="F409" s="2">
        <f t="shared" si="43"/>
        <v>4.524408358125554E-5</v>
      </c>
      <c r="G409" s="2">
        <f t="shared" si="44"/>
        <v>50.76928801786157</v>
      </c>
      <c r="H409" s="2">
        <f t="shared" si="45"/>
        <v>322.48</v>
      </c>
      <c r="I409" s="2" t="str">
        <f t="shared" si="46"/>
        <v>Small Cap</v>
      </c>
      <c r="J409" s="2">
        <f t="shared" si="47"/>
        <v>408</v>
      </c>
      <c r="K409" s="2">
        <f t="shared" si="48"/>
        <v>478</v>
      </c>
    </row>
    <row r="410" spans="1:11" x14ac:dyDescent="0.3">
      <c r="A410" s="2">
        <v>409</v>
      </c>
      <c r="B410" s="2" t="s">
        <v>413</v>
      </c>
      <c r="C410" s="2">
        <v>4090.69</v>
      </c>
      <c r="D410" s="2">
        <v>74.819999999999993</v>
      </c>
      <c r="E410" s="2">
        <f t="shared" si="42"/>
        <v>3.0242149651289144E-4</v>
      </c>
      <c r="F410" s="2">
        <f t="shared" si="43"/>
        <v>4.1989113539438587E-5</v>
      </c>
      <c r="G410" s="2">
        <f t="shared" si="44"/>
        <v>54.673750334135264</v>
      </c>
      <c r="H410" s="2">
        <f t="shared" si="45"/>
        <v>299.27999999999997</v>
      </c>
      <c r="I410" s="2" t="str">
        <f t="shared" si="46"/>
        <v>Small Cap</v>
      </c>
      <c r="J410" s="2">
        <f t="shared" si="47"/>
        <v>409</v>
      </c>
      <c r="K410" s="2">
        <f t="shared" si="48"/>
        <v>480</v>
      </c>
    </row>
    <row r="411" spans="1:11" x14ac:dyDescent="0.3">
      <c r="A411" s="2">
        <v>410</v>
      </c>
      <c r="B411" s="2" t="s">
        <v>729</v>
      </c>
      <c r="C411" s="2">
        <v>4074.37</v>
      </c>
      <c r="D411" s="2">
        <v>1137.17</v>
      </c>
      <c r="E411" s="2">
        <f t="shared" si="42"/>
        <v>3.0121497174003149E-4</v>
      </c>
      <c r="F411" s="2">
        <f t="shared" si="43"/>
        <v>6.3818177283671989E-4</v>
      </c>
      <c r="G411" s="2">
        <f t="shared" si="44"/>
        <v>3.582903171909213</v>
      </c>
      <c r="H411" s="2">
        <f t="shared" si="45"/>
        <v>4548.68</v>
      </c>
      <c r="I411" s="2" t="str">
        <f t="shared" si="46"/>
        <v>Small Cap</v>
      </c>
      <c r="J411" s="2">
        <f t="shared" si="47"/>
        <v>410</v>
      </c>
      <c r="K411" s="2">
        <f t="shared" si="48"/>
        <v>230</v>
      </c>
    </row>
    <row r="412" spans="1:11" x14ac:dyDescent="0.3">
      <c r="A412" s="2">
        <v>411</v>
      </c>
      <c r="B412" s="2" t="s">
        <v>415</v>
      </c>
      <c r="C412" s="2">
        <v>4067.25</v>
      </c>
      <c r="D412" s="2">
        <v>4549.26</v>
      </c>
      <c r="E412" s="2">
        <f t="shared" si="42"/>
        <v>3.0068859573618572E-4</v>
      </c>
      <c r="F412" s="2">
        <f t="shared" si="43"/>
        <v>2.5530525883510615E-3</v>
      </c>
      <c r="G412" s="2">
        <f t="shared" si="44"/>
        <v>0.89404650426662791</v>
      </c>
      <c r="H412" s="2">
        <f t="shared" si="45"/>
        <v>18197.04</v>
      </c>
      <c r="I412" s="2" t="str">
        <f t="shared" si="46"/>
        <v>Small Cap</v>
      </c>
      <c r="J412" s="2">
        <f t="shared" si="47"/>
        <v>411</v>
      </c>
      <c r="K412" s="2">
        <f t="shared" si="48"/>
        <v>76</v>
      </c>
    </row>
    <row r="413" spans="1:11" x14ac:dyDescent="0.3">
      <c r="A413" s="2">
        <v>412</v>
      </c>
      <c r="B413" s="2" t="s">
        <v>730</v>
      </c>
      <c r="C413" s="2">
        <v>4066.42</v>
      </c>
      <c r="D413" s="2">
        <v>793.76</v>
      </c>
      <c r="E413" s="2">
        <f t="shared" si="42"/>
        <v>3.006272344885464E-4</v>
      </c>
      <c r="F413" s="2">
        <f t="shared" si="43"/>
        <v>4.4545948627458938E-4</v>
      </c>
      <c r="G413" s="2">
        <f t="shared" si="44"/>
        <v>5.1229842773634351</v>
      </c>
      <c r="H413" s="2">
        <f t="shared" si="45"/>
        <v>3175.04</v>
      </c>
      <c r="I413" s="2" t="str">
        <f t="shared" si="46"/>
        <v>Small Cap</v>
      </c>
      <c r="J413" s="2">
        <f t="shared" si="47"/>
        <v>412</v>
      </c>
      <c r="K413" s="2">
        <f t="shared" si="48"/>
        <v>303</v>
      </c>
    </row>
    <row r="414" spans="1:11" x14ac:dyDescent="0.3">
      <c r="A414" s="2">
        <v>413</v>
      </c>
      <c r="B414" s="2" t="s">
        <v>731</v>
      </c>
      <c r="C414" s="2">
        <v>4057.34</v>
      </c>
      <c r="D414" s="2">
        <v>283.12</v>
      </c>
      <c r="E414" s="2">
        <f t="shared" si="42"/>
        <v>2.9995595722521502E-4</v>
      </c>
      <c r="F414" s="2">
        <f t="shared" si="43"/>
        <v>1.5888743417917474E-4</v>
      </c>
      <c r="G414" s="2">
        <f t="shared" si="44"/>
        <v>14.33081378920599</v>
      </c>
      <c r="H414" s="2">
        <f t="shared" si="45"/>
        <v>1132.48</v>
      </c>
      <c r="I414" s="2" t="str">
        <f t="shared" si="46"/>
        <v>Small Cap</v>
      </c>
      <c r="J414" s="2">
        <f t="shared" si="47"/>
        <v>413</v>
      </c>
      <c r="K414" s="2">
        <f t="shared" si="48"/>
        <v>441</v>
      </c>
    </row>
    <row r="415" spans="1:11" x14ac:dyDescent="0.3">
      <c r="A415" s="2">
        <v>414</v>
      </c>
      <c r="B415" s="2" t="s">
        <v>732</v>
      </c>
      <c r="C415" s="2">
        <v>4030.35</v>
      </c>
      <c r="D415" s="2">
        <v>267.54000000000002</v>
      </c>
      <c r="E415" s="2">
        <f t="shared" si="42"/>
        <v>2.9796060773872669E-4</v>
      </c>
      <c r="F415" s="2">
        <f t="shared" si="43"/>
        <v>1.5014391120477682E-4</v>
      </c>
      <c r="G415" s="2">
        <f t="shared" si="44"/>
        <v>15.064476339986543</v>
      </c>
      <c r="H415" s="2">
        <f t="shared" si="45"/>
        <v>1070.1600000000001</v>
      </c>
      <c r="I415" s="2" t="str">
        <f t="shared" si="46"/>
        <v>Small Cap</v>
      </c>
      <c r="J415" s="2">
        <f t="shared" si="47"/>
        <v>414</v>
      </c>
      <c r="K415" s="2">
        <f t="shared" si="48"/>
        <v>448</v>
      </c>
    </row>
    <row r="416" spans="1:11" x14ac:dyDescent="0.3">
      <c r="A416" s="2">
        <v>415</v>
      </c>
      <c r="B416" s="2" t="s">
        <v>419</v>
      </c>
      <c r="C416" s="2">
        <v>4022.02</v>
      </c>
      <c r="D416" s="2">
        <v>1332.73</v>
      </c>
      <c r="E416" s="2">
        <f t="shared" si="42"/>
        <v>2.9734477738591275E-4</v>
      </c>
      <c r="F416" s="2">
        <f t="shared" si="43"/>
        <v>7.4793038341908571E-4</v>
      </c>
      <c r="G416" s="2">
        <f t="shared" si="44"/>
        <v>3.0178805909674127</v>
      </c>
      <c r="H416" s="2">
        <f t="shared" si="45"/>
        <v>5330.92</v>
      </c>
      <c r="I416" s="2" t="str">
        <f t="shared" si="46"/>
        <v>Small Cap</v>
      </c>
      <c r="J416" s="2">
        <f t="shared" si="47"/>
        <v>415</v>
      </c>
      <c r="K416" s="2">
        <f t="shared" si="48"/>
        <v>209</v>
      </c>
    </row>
    <row r="417" spans="1:11" x14ac:dyDescent="0.3">
      <c r="A417" s="2">
        <v>416</v>
      </c>
      <c r="B417" s="2" t="s">
        <v>733</v>
      </c>
      <c r="C417" s="2">
        <v>4009.63</v>
      </c>
      <c r="D417" s="2">
        <v>1405.19</v>
      </c>
      <c r="E417" s="2">
        <f t="shared" si="42"/>
        <v>2.9642879442416437E-4</v>
      </c>
      <c r="F417" s="2">
        <f t="shared" si="43"/>
        <v>7.8859506087254367E-4</v>
      </c>
      <c r="G417" s="2">
        <f t="shared" si="44"/>
        <v>2.8534433065991074</v>
      </c>
      <c r="H417" s="2">
        <f t="shared" si="45"/>
        <v>5620.76</v>
      </c>
      <c r="I417" s="2" t="str">
        <f t="shared" si="46"/>
        <v>Small Cap</v>
      </c>
      <c r="J417" s="2">
        <f t="shared" si="47"/>
        <v>416</v>
      </c>
      <c r="K417" s="2">
        <f t="shared" si="48"/>
        <v>196</v>
      </c>
    </row>
    <row r="418" spans="1:11" x14ac:dyDescent="0.3">
      <c r="A418" s="2">
        <v>417</v>
      </c>
      <c r="B418" s="2" t="s">
        <v>734</v>
      </c>
      <c r="C418" s="2">
        <v>3975.44</v>
      </c>
      <c r="D418" s="2">
        <v>275.64</v>
      </c>
      <c r="E418" s="2">
        <f t="shared" si="42"/>
        <v>2.9390115459670838E-4</v>
      </c>
      <c r="F418" s="2">
        <f t="shared" si="43"/>
        <v>1.5468964522869356E-4</v>
      </c>
      <c r="G418" s="2">
        <f t="shared" si="44"/>
        <v>14.422580177042519</v>
      </c>
      <c r="H418" s="2">
        <f t="shared" si="45"/>
        <v>1102.56</v>
      </c>
      <c r="I418" s="2" t="str">
        <f t="shared" si="46"/>
        <v>Small Cap</v>
      </c>
      <c r="J418" s="2">
        <f t="shared" si="47"/>
        <v>417</v>
      </c>
      <c r="K418" s="2">
        <f t="shared" si="48"/>
        <v>445</v>
      </c>
    </row>
    <row r="419" spans="1:11" x14ac:dyDescent="0.3">
      <c r="A419" s="2">
        <v>418</v>
      </c>
      <c r="B419" s="2" t="s">
        <v>735</v>
      </c>
      <c r="C419" s="2">
        <v>3974.83</v>
      </c>
      <c r="D419" s="2">
        <v>636.20000000000005</v>
      </c>
      <c r="E419" s="2">
        <f t="shared" si="42"/>
        <v>2.938560577761542E-4</v>
      </c>
      <c r="F419" s="2">
        <f t="shared" si="43"/>
        <v>3.5703654148343803E-4</v>
      </c>
      <c r="G419" s="2">
        <f t="shared" si="44"/>
        <v>6.2477679974850666</v>
      </c>
      <c r="H419" s="2">
        <f t="shared" si="45"/>
        <v>2544.8000000000002</v>
      </c>
      <c r="I419" s="2" t="str">
        <f t="shared" si="46"/>
        <v>Small Cap</v>
      </c>
      <c r="J419" s="2">
        <f t="shared" si="47"/>
        <v>418</v>
      </c>
      <c r="K419" s="2">
        <f t="shared" si="48"/>
        <v>343</v>
      </c>
    </row>
    <row r="420" spans="1:11" x14ac:dyDescent="0.3">
      <c r="A420" s="2">
        <v>419</v>
      </c>
      <c r="B420" s="2" t="s">
        <v>423</v>
      </c>
      <c r="C420" s="2">
        <v>3973.5</v>
      </c>
      <c r="D420" s="2">
        <v>1137.17</v>
      </c>
      <c r="E420" s="2">
        <f t="shared" si="42"/>
        <v>2.9375773192150324E-4</v>
      </c>
      <c r="F420" s="2">
        <f t="shared" si="43"/>
        <v>6.3818177283671989E-4</v>
      </c>
      <c r="G420" s="2">
        <f t="shared" si="44"/>
        <v>3.4942005153143327</v>
      </c>
      <c r="H420" s="2">
        <f t="shared" si="45"/>
        <v>4548.68</v>
      </c>
      <c r="I420" s="2" t="str">
        <f t="shared" si="46"/>
        <v>Small Cap</v>
      </c>
      <c r="J420" s="2">
        <f t="shared" si="47"/>
        <v>419</v>
      </c>
      <c r="K420" s="2">
        <f t="shared" si="48"/>
        <v>230</v>
      </c>
    </row>
    <row r="421" spans="1:11" x14ac:dyDescent="0.3">
      <c r="A421" s="2">
        <v>420</v>
      </c>
      <c r="B421" s="2" t="s">
        <v>736</v>
      </c>
      <c r="C421" s="2">
        <v>3927.26</v>
      </c>
      <c r="D421" s="2">
        <v>912.77</v>
      </c>
      <c r="E421" s="2">
        <f t="shared" si="42"/>
        <v>2.9033924506506679E-4</v>
      </c>
      <c r="F421" s="2">
        <f t="shared" si="43"/>
        <v>5.1224810432228495E-4</v>
      </c>
      <c r="G421" s="2">
        <f t="shared" si="44"/>
        <v>4.3025734851057775</v>
      </c>
      <c r="H421" s="2">
        <f t="shared" si="45"/>
        <v>3651.08</v>
      </c>
      <c r="I421" s="2" t="str">
        <f t="shared" si="46"/>
        <v>Small Cap</v>
      </c>
      <c r="J421" s="2">
        <f t="shared" si="47"/>
        <v>420</v>
      </c>
      <c r="K421" s="2">
        <f t="shared" si="48"/>
        <v>284</v>
      </c>
    </row>
    <row r="422" spans="1:11" x14ac:dyDescent="0.3">
      <c r="A422" s="2">
        <v>421</v>
      </c>
      <c r="B422" s="2" t="s">
        <v>425</v>
      </c>
      <c r="C422" s="2">
        <v>3910.17</v>
      </c>
      <c r="D422" s="2">
        <v>165.59</v>
      </c>
      <c r="E422" s="2">
        <f t="shared" si="42"/>
        <v>2.890757947974089E-4</v>
      </c>
      <c r="F422" s="2">
        <f t="shared" si="43"/>
        <v>9.292939469387378E-5</v>
      </c>
      <c r="G422" s="2">
        <f t="shared" si="44"/>
        <v>23.613563620991606</v>
      </c>
      <c r="H422" s="2">
        <f t="shared" si="45"/>
        <v>662.36</v>
      </c>
      <c r="I422" s="2" t="str">
        <f t="shared" si="46"/>
        <v>Small Cap</v>
      </c>
      <c r="J422" s="2">
        <f t="shared" si="47"/>
        <v>421</v>
      </c>
      <c r="K422" s="2">
        <f t="shared" si="48"/>
        <v>467</v>
      </c>
    </row>
    <row r="423" spans="1:11" x14ac:dyDescent="0.3">
      <c r="A423" s="2">
        <v>422</v>
      </c>
      <c r="B423" s="2" t="s">
        <v>737</v>
      </c>
      <c r="C423" s="2">
        <v>3901.07</v>
      </c>
      <c r="D423" s="2">
        <v>624.62</v>
      </c>
      <c r="E423" s="2">
        <f t="shared" si="42"/>
        <v>2.8840303894979707E-4</v>
      </c>
      <c r="F423" s="2">
        <f t="shared" si="43"/>
        <v>3.5053782543443109E-4</v>
      </c>
      <c r="G423" s="2">
        <f t="shared" si="44"/>
        <v>6.2455092696359387</v>
      </c>
      <c r="H423" s="2">
        <f t="shared" si="45"/>
        <v>2498.48</v>
      </c>
      <c r="I423" s="2" t="str">
        <f t="shared" si="46"/>
        <v>Small Cap</v>
      </c>
      <c r="J423" s="2">
        <f t="shared" si="47"/>
        <v>422</v>
      </c>
      <c r="K423" s="2">
        <f t="shared" si="48"/>
        <v>346</v>
      </c>
    </row>
    <row r="424" spans="1:11" x14ac:dyDescent="0.3">
      <c r="A424" s="2">
        <v>423</v>
      </c>
      <c r="B424" s="2" t="s">
        <v>738</v>
      </c>
      <c r="C424" s="2">
        <v>3847.19</v>
      </c>
      <c r="D424" s="2">
        <v>60.97</v>
      </c>
      <c r="E424" s="2">
        <f t="shared" si="42"/>
        <v>2.8441973289822274E-4</v>
      </c>
      <c r="F424" s="2">
        <f t="shared" si="43"/>
        <v>3.4216469560272262E-5</v>
      </c>
      <c r="G424" s="2">
        <f t="shared" si="44"/>
        <v>63.099721174348041</v>
      </c>
      <c r="H424" s="2">
        <f t="shared" si="45"/>
        <v>243.88</v>
      </c>
      <c r="I424" s="2" t="str">
        <f t="shared" si="46"/>
        <v>Small Cap</v>
      </c>
      <c r="J424" s="2">
        <f t="shared" si="47"/>
        <v>423</v>
      </c>
      <c r="K424" s="2">
        <f t="shared" si="48"/>
        <v>485</v>
      </c>
    </row>
    <row r="425" spans="1:11" x14ac:dyDescent="0.3">
      <c r="A425" s="2">
        <v>424</v>
      </c>
      <c r="B425" s="2" t="s">
        <v>739</v>
      </c>
      <c r="C425" s="2">
        <v>3846.15</v>
      </c>
      <c r="D425" s="2">
        <v>423.91</v>
      </c>
      <c r="E425" s="2">
        <f t="shared" si="42"/>
        <v>2.8434284651563855E-4</v>
      </c>
      <c r="F425" s="2">
        <f t="shared" si="43"/>
        <v>2.3789902593562436E-4</v>
      </c>
      <c r="G425" s="2">
        <f t="shared" si="44"/>
        <v>9.0730343705031729</v>
      </c>
      <c r="H425" s="2">
        <f t="shared" si="45"/>
        <v>1695.64</v>
      </c>
      <c r="I425" s="2" t="str">
        <f t="shared" si="46"/>
        <v>Small Cap</v>
      </c>
      <c r="J425" s="2">
        <f t="shared" si="47"/>
        <v>424</v>
      </c>
      <c r="K425" s="2">
        <f t="shared" si="48"/>
        <v>410</v>
      </c>
    </row>
    <row r="426" spans="1:11" x14ac:dyDescent="0.3">
      <c r="A426" s="2">
        <v>425</v>
      </c>
      <c r="B426" s="2" t="s">
        <v>429</v>
      </c>
      <c r="C426" s="2">
        <v>3835.73</v>
      </c>
      <c r="D426" s="2">
        <v>1137.17</v>
      </c>
      <c r="E426" s="2">
        <f t="shared" si="42"/>
        <v>2.8357250410551596E-4</v>
      </c>
      <c r="F426" s="2">
        <f t="shared" si="43"/>
        <v>6.3818177283671989E-4</v>
      </c>
      <c r="G426" s="2">
        <f t="shared" si="44"/>
        <v>3.3730488845115505</v>
      </c>
      <c r="H426" s="2">
        <f t="shared" si="45"/>
        <v>4548.68</v>
      </c>
      <c r="I426" s="2" t="str">
        <f t="shared" si="46"/>
        <v>Small Cap</v>
      </c>
      <c r="J426" s="2">
        <f t="shared" si="47"/>
        <v>425</v>
      </c>
      <c r="K426" s="2">
        <f t="shared" si="48"/>
        <v>230</v>
      </c>
    </row>
    <row r="427" spans="1:11" x14ac:dyDescent="0.3">
      <c r="A427" s="2">
        <v>426</v>
      </c>
      <c r="B427" s="2" t="s">
        <v>430</v>
      </c>
      <c r="C427" s="2">
        <v>3826.83</v>
      </c>
      <c r="D427" s="2">
        <v>580.58000000000004</v>
      </c>
      <c r="E427" s="2">
        <f t="shared" si="42"/>
        <v>2.8291453410070875E-4</v>
      </c>
      <c r="F427" s="2">
        <f t="shared" si="43"/>
        <v>3.2582250118587625E-4</v>
      </c>
      <c r="G427" s="2">
        <f t="shared" si="44"/>
        <v>6.5913913672534354</v>
      </c>
      <c r="H427" s="2">
        <f t="shared" si="45"/>
        <v>2322.3200000000002</v>
      </c>
      <c r="I427" s="2" t="str">
        <f t="shared" si="46"/>
        <v>Small Cap</v>
      </c>
      <c r="J427" s="2">
        <f t="shared" si="47"/>
        <v>426</v>
      </c>
      <c r="K427" s="2">
        <f t="shared" si="48"/>
        <v>365</v>
      </c>
    </row>
    <row r="428" spans="1:11" x14ac:dyDescent="0.3">
      <c r="A428" s="2">
        <v>427</v>
      </c>
      <c r="B428" s="2" t="s">
        <v>431</v>
      </c>
      <c r="C428" s="2">
        <v>3824.69</v>
      </c>
      <c r="D428" s="2">
        <v>489.34</v>
      </c>
      <c r="E428" s="2">
        <f t="shared" si="42"/>
        <v>2.8275632558269893E-4</v>
      </c>
      <c r="F428" s="2">
        <f t="shared" si="43"/>
        <v>2.7461845521770757E-4</v>
      </c>
      <c r="G428" s="2">
        <f t="shared" si="44"/>
        <v>7.8160174929496877</v>
      </c>
      <c r="H428" s="2">
        <f t="shared" si="45"/>
        <v>1957.36</v>
      </c>
      <c r="I428" s="2" t="str">
        <f t="shared" si="46"/>
        <v>Small Cap</v>
      </c>
      <c r="J428" s="2">
        <f t="shared" si="47"/>
        <v>427</v>
      </c>
      <c r="K428" s="2">
        <f t="shared" si="48"/>
        <v>386</v>
      </c>
    </row>
    <row r="429" spans="1:11" x14ac:dyDescent="0.3">
      <c r="A429" s="2">
        <v>428</v>
      </c>
      <c r="B429" s="2" t="s">
        <v>432</v>
      </c>
      <c r="C429" s="2">
        <v>3809</v>
      </c>
      <c r="D429" s="2">
        <v>82.87</v>
      </c>
      <c r="E429" s="2">
        <f t="shared" si="42"/>
        <v>2.8159637621467368E-4</v>
      </c>
      <c r="F429" s="2">
        <f t="shared" si="43"/>
        <v>4.6506787476787973E-5</v>
      </c>
      <c r="G429" s="2">
        <f t="shared" si="44"/>
        <v>45.963557379027392</v>
      </c>
      <c r="H429" s="2">
        <f t="shared" si="45"/>
        <v>331.48</v>
      </c>
      <c r="I429" s="2" t="str">
        <f t="shared" si="46"/>
        <v>Small Cap</v>
      </c>
      <c r="J429" s="2">
        <f t="shared" si="47"/>
        <v>428</v>
      </c>
      <c r="K429" s="2">
        <f t="shared" si="48"/>
        <v>477</v>
      </c>
    </row>
    <row r="430" spans="1:11" x14ac:dyDescent="0.3">
      <c r="A430" s="2">
        <v>429</v>
      </c>
      <c r="B430" s="2" t="s">
        <v>433</v>
      </c>
      <c r="C430" s="2">
        <v>3804.58</v>
      </c>
      <c r="D430" s="2">
        <v>430.8</v>
      </c>
      <c r="E430" s="2">
        <f t="shared" si="42"/>
        <v>2.8126960908869079E-4</v>
      </c>
      <c r="F430" s="2">
        <f t="shared" si="43"/>
        <v>2.4176570586461035E-4</v>
      </c>
      <c r="G430" s="2">
        <f t="shared" si="44"/>
        <v>8.831429897864437</v>
      </c>
      <c r="H430" s="2">
        <f t="shared" si="45"/>
        <v>1723.2</v>
      </c>
      <c r="I430" s="2" t="str">
        <f t="shared" si="46"/>
        <v>Small Cap</v>
      </c>
      <c r="J430" s="2">
        <f t="shared" si="47"/>
        <v>429</v>
      </c>
      <c r="K430" s="2">
        <f t="shared" si="48"/>
        <v>407</v>
      </c>
    </row>
    <row r="431" spans="1:11" x14ac:dyDescent="0.3">
      <c r="A431" s="2">
        <v>430</v>
      </c>
      <c r="B431" s="2" t="s">
        <v>434</v>
      </c>
      <c r="C431" s="2">
        <v>3789.45</v>
      </c>
      <c r="D431" s="2">
        <v>626.79999999999995</v>
      </c>
      <c r="E431" s="2">
        <f t="shared" si="42"/>
        <v>2.8015106008051854E-4</v>
      </c>
      <c r="F431" s="2">
        <f t="shared" si="43"/>
        <v>3.5176124520876911E-4</v>
      </c>
      <c r="G431" s="2">
        <f t="shared" si="44"/>
        <v>6.0457083599234203</v>
      </c>
      <c r="H431" s="2">
        <f t="shared" si="45"/>
        <v>2507.1999999999998</v>
      </c>
      <c r="I431" s="2" t="str">
        <f t="shared" si="46"/>
        <v>Small Cap</v>
      </c>
      <c r="J431" s="2">
        <f t="shared" si="47"/>
        <v>430</v>
      </c>
      <c r="K431" s="2">
        <f t="shared" si="48"/>
        <v>345</v>
      </c>
    </row>
    <row r="432" spans="1:11" x14ac:dyDescent="0.3">
      <c r="A432" s="2">
        <v>431</v>
      </c>
      <c r="B432" s="2" t="s">
        <v>740</v>
      </c>
      <c r="C432" s="2">
        <v>3777.26</v>
      </c>
      <c r="D432" s="2">
        <v>366.29</v>
      </c>
      <c r="E432" s="2">
        <f t="shared" si="42"/>
        <v>2.7924986296157478E-4</v>
      </c>
      <c r="F432" s="2">
        <f t="shared" si="43"/>
        <v>2.0556258217536703E-4</v>
      </c>
      <c r="G432" s="2">
        <f t="shared" si="44"/>
        <v>10.312211635589287</v>
      </c>
      <c r="H432" s="2">
        <f t="shared" si="45"/>
        <v>1465.16</v>
      </c>
      <c r="I432" s="2" t="str">
        <f t="shared" si="46"/>
        <v>Small Cap</v>
      </c>
      <c r="J432" s="2">
        <f t="shared" si="47"/>
        <v>431</v>
      </c>
      <c r="K432" s="2">
        <f t="shared" si="48"/>
        <v>424</v>
      </c>
    </row>
    <row r="433" spans="1:11" x14ac:dyDescent="0.3">
      <c r="A433" s="2">
        <v>432</v>
      </c>
      <c r="B433" s="2" t="s">
        <v>741</v>
      </c>
      <c r="C433" s="2">
        <v>3775.5</v>
      </c>
      <c r="D433" s="2">
        <v>1682.97</v>
      </c>
      <c r="E433" s="2">
        <f t="shared" si="42"/>
        <v>2.7911974754489381E-4</v>
      </c>
      <c r="F433" s="2">
        <f t="shared" si="43"/>
        <v>9.4448567780632139E-4</v>
      </c>
      <c r="G433" s="2">
        <f t="shared" si="44"/>
        <v>2.243355496532915</v>
      </c>
      <c r="H433" s="2">
        <f t="shared" si="45"/>
        <v>6731.88</v>
      </c>
      <c r="I433" s="2" t="str">
        <f t="shared" si="46"/>
        <v>Small Cap</v>
      </c>
      <c r="J433" s="2">
        <f t="shared" si="47"/>
        <v>432</v>
      </c>
      <c r="K433" s="2">
        <f t="shared" si="48"/>
        <v>170</v>
      </c>
    </row>
    <row r="434" spans="1:11" x14ac:dyDescent="0.3">
      <c r="A434" s="2">
        <v>433</v>
      </c>
      <c r="B434" s="2" t="s">
        <v>742</v>
      </c>
      <c r="C434" s="2">
        <v>3769.26</v>
      </c>
      <c r="D434" s="2">
        <v>221.45</v>
      </c>
      <c r="E434" s="2">
        <f t="shared" si="42"/>
        <v>2.7865842924938852E-4</v>
      </c>
      <c r="F434" s="2">
        <f t="shared" si="43"/>
        <v>1.2427812340695904E-4</v>
      </c>
      <c r="G434" s="2">
        <f t="shared" si="44"/>
        <v>17.020817340257395</v>
      </c>
      <c r="H434" s="2">
        <f t="shared" si="45"/>
        <v>885.8</v>
      </c>
      <c r="I434" s="2" t="str">
        <f t="shared" si="46"/>
        <v>Small Cap</v>
      </c>
      <c r="J434" s="2">
        <f t="shared" si="47"/>
        <v>433</v>
      </c>
      <c r="K434" s="2">
        <f t="shared" si="48"/>
        <v>458</v>
      </c>
    </row>
    <row r="435" spans="1:11" x14ac:dyDescent="0.3">
      <c r="A435" s="2">
        <v>434</v>
      </c>
      <c r="B435" s="2" t="s">
        <v>438</v>
      </c>
      <c r="C435" s="2">
        <v>3765.74</v>
      </c>
      <c r="D435" s="2">
        <v>1332.24</v>
      </c>
      <c r="E435" s="2">
        <f t="shared" si="42"/>
        <v>2.7839819841602657E-4</v>
      </c>
      <c r="F435" s="2">
        <f t="shared" si="43"/>
        <v>7.4765539457072533E-4</v>
      </c>
      <c r="G435" s="2">
        <f t="shared" si="44"/>
        <v>2.8266228307211914</v>
      </c>
      <c r="H435" s="2">
        <f t="shared" si="45"/>
        <v>5328.96</v>
      </c>
      <c r="I435" s="2" t="str">
        <f t="shared" si="46"/>
        <v>Small Cap</v>
      </c>
      <c r="J435" s="2">
        <f t="shared" si="47"/>
        <v>434</v>
      </c>
      <c r="K435" s="2">
        <f t="shared" si="48"/>
        <v>210</v>
      </c>
    </row>
    <row r="436" spans="1:11" x14ac:dyDescent="0.3">
      <c r="A436" s="2">
        <v>435</v>
      </c>
      <c r="B436" s="2" t="s">
        <v>439</v>
      </c>
      <c r="C436" s="2">
        <v>3764.1</v>
      </c>
      <c r="D436" s="2">
        <v>185.53</v>
      </c>
      <c r="E436" s="2">
        <f t="shared" si="42"/>
        <v>2.7827695450502839E-4</v>
      </c>
      <c r="F436" s="2">
        <f t="shared" si="43"/>
        <v>1.041197572169479E-4</v>
      </c>
      <c r="G436" s="2">
        <f t="shared" si="44"/>
        <v>20.288363067967445</v>
      </c>
      <c r="H436" s="2">
        <f t="shared" si="45"/>
        <v>742.12</v>
      </c>
      <c r="I436" s="2" t="str">
        <f t="shared" si="46"/>
        <v>Small Cap</v>
      </c>
      <c r="J436" s="2">
        <f t="shared" si="47"/>
        <v>435</v>
      </c>
      <c r="K436" s="2">
        <f t="shared" si="48"/>
        <v>463</v>
      </c>
    </row>
    <row r="437" spans="1:11" x14ac:dyDescent="0.3">
      <c r="A437" s="2">
        <v>436</v>
      </c>
      <c r="B437" s="2" t="s">
        <v>743</v>
      </c>
      <c r="C437" s="2">
        <v>3761.86</v>
      </c>
      <c r="D437" s="2">
        <v>578.17999999999995</v>
      </c>
      <c r="E437" s="2">
        <f t="shared" si="42"/>
        <v>2.7811135306561623E-4</v>
      </c>
      <c r="F437" s="2">
        <f t="shared" si="43"/>
        <v>3.2447561703064155E-4</v>
      </c>
      <c r="G437" s="2">
        <f t="shared" si="44"/>
        <v>6.5063820955411815</v>
      </c>
      <c r="H437" s="2">
        <f t="shared" si="45"/>
        <v>2312.7199999999998</v>
      </c>
      <c r="I437" s="2" t="str">
        <f t="shared" si="46"/>
        <v>Small Cap</v>
      </c>
      <c r="J437" s="2">
        <f t="shared" si="47"/>
        <v>436</v>
      </c>
      <c r="K437" s="2">
        <f t="shared" si="48"/>
        <v>366</v>
      </c>
    </row>
    <row r="438" spans="1:11" x14ac:dyDescent="0.3">
      <c r="A438" s="2">
        <v>437</v>
      </c>
      <c r="B438" s="2" t="s">
        <v>744</v>
      </c>
      <c r="C438" s="2">
        <v>3760.61</v>
      </c>
      <c r="D438" s="2">
        <v>695.85</v>
      </c>
      <c r="E438" s="2">
        <f t="shared" si="42"/>
        <v>2.7801894154808716E-4</v>
      </c>
      <c r="F438" s="2">
        <f t="shared" si="43"/>
        <v>3.9051222475833128E-4</v>
      </c>
      <c r="G438" s="2">
        <f t="shared" si="44"/>
        <v>5.404340015808005</v>
      </c>
      <c r="H438" s="2">
        <f t="shared" si="45"/>
        <v>2783.4</v>
      </c>
      <c r="I438" s="2" t="str">
        <f t="shared" si="46"/>
        <v>Small Cap</v>
      </c>
      <c r="J438" s="2">
        <f t="shared" si="47"/>
        <v>437</v>
      </c>
      <c r="K438" s="2">
        <f t="shared" si="48"/>
        <v>329</v>
      </c>
    </row>
    <row r="439" spans="1:11" x14ac:dyDescent="0.3">
      <c r="A439" s="2">
        <v>438</v>
      </c>
      <c r="B439" s="2" t="s">
        <v>442</v>
      </c>
      <c r="C439" s="2">
        <v>3754.67</v>
      </c>
      <c r="D439" s="2">
        <v>1137.17</v>
      </c>
      <c r="E439" s="2">
        <f t="shared" si="42"/>
        <v>2.7757980201678888E-4</v>
      </c>
      <c r="F439" s="2">
        <f t="shared" si="43"/>
        <v>6.3818177283671989E-4</v>
      </c>
      <c r="G439" s="2">
        <f t="shared" si="44"/>
        <v>3.301766666373541</v>
      </c>
      <c r="H439" s="2">
        <f t="shared" si="45"/>
        <v>4548.68</v>
      </c>
      <c r="I439" s="2" t="str">
        <f t="shared" si="46"/>
        <v>Small Cap</v>
      </c>
      <c r="J439" s="2">
        <f t="shared" si="47"/>
        <v>438</v>
      </c>
      <c r="K439" s="2">
        <f t="shared" si="48"/>
        <v>230</v>
      </c>
    </row>
    <row r="440" spans="1:11" x14ac:dyDescent="0.3">
      <c r="A440" s="2">
        <v>439</v>
      </c>
      <c r="B440" s="2" t="s">
        <v>443</v>
      </c>
      <c r="C440" s="2">
        <v>3748.73</v>
      </c>
      <c r="D440" s="2">
        <v>273.99</v>
      </c>
      <c r="E440" s="2">
        <f t="shared" si="42"/>
        <v>2.7714066248549056E-4</v>
      </c>
      <c r="F440" s="2">
        <f t="shared" si="43"/>
        <v>1.5376366237196978E-4</v>
      </c>
      <c r="G440" s="2">
        <f t="shared" si="44"/>
        <v>13.681995693273477</v>
      </c>
      <c r="H440" s="2">
        <f t="shared" si="45"/>
        <v>1095.96</v>
      </c>
      <c r="I440" s="2" t="str">
        <f t="shared" si="46"/>
        <v>Small Cap</v>
      </c>
      <c r="J440" s="2">
        <f t="shared" si="47"/>
        <v>439</v>
      </c>
      <c r="K440" s="2">
        <f t="shared" si="48"/>
        <v>446</v>
      </c>
    </row>
    <row r="441" spans="1:11" x14ac:dyDescent="0.3">
      <c r="A441" s="2">
        <v>440</v>
      </c>
      <c r="B441" s="2" t="s">
        <v>444</v>
      </c>
      <c r="C441" s="2">
        <v>3734.06</v>
      </c>
      <c r="D441" s="2">
        <v>258.64999999999998</v>
      </c>
      <c r="E441" s="2">
        <f t="shared" si="42"/>
        <v>2.7605612091576904E-4</v>
      </c>
      <c r="F441" s="2">
        <f t="shared" si="43"/>
        <v>1.4515482781309529E-4</v>
      </c>
      <c r="G441" s="2">
        <f t="shared" si="44"/>
        <v>14.436729170693988</v>
      </c>
      <c r="H441" s="2">
        <f t="shared" si="45"/>
        <v>1034.5999999999999</v>
      </c>
      <c r="I441" s="2" t="str">
        <f t="shared" si="46"/>
        <v>Small Cap</v>
      </c>
      <c r="J441" s="2">
        <f t="shared" si="47"/>
        <v>440</v>
      </c>
      <c r="K441" s="2">
        <f t="shared" si="48"/>
        <v>450</v>
      </c>
    </row>
    <row r="442" spans="1:11" x14ac:dyDescent="0.3">
      <c r="A442" s="2">
        <v>441</v>
      </c>
      <c r="B442" s="2" t="s">
        <v>445</v>
      </c>
      <c r="C442" s="2">
        <v>3722.6</v>
      </c>
      <c r="D442" s="2">
        <v>1137.17</v>
      </c>
      <c r="E442" s="2">
        <f t="shared" si="42"/>
        <v>2.7520889212306226E-4</v>
      </c>
      <c r="F442" s="2">
        <f t="shared" si="43"/>
        <v>6.3818177283671989E-4</v>
      </c>
      <c r="G442" s="2">
        <f t="shared" si="44"/>
        <v>3.2735650782204946</v>
      </c>
      <c r="H442" s="2">
        <f t="shared" si="45"/>
        <v>4548.68</v>
      </c>
      <c r="I442" s="2" t="str">
        <f t="shared" si="46"/>
        <v>Small Cap</v>
      </c>
      <c r="J442" s="2">
        <f t="shared" si="47"/>
        <v>441</v>
      </c>
      <c r="K442" s="2">
        <f t="shared" si="48"/>
        <v>230</v>
      </c>
    </row>
    <row r="443" spans="1:11" x14ac:dyDescent="0.3">
      <c r="A443" s="2">
        <v>442</v>
      </c>
      <c r="B443" s="2" t="s">
        <v>446</v>
      </c>
      <c r="C443" s="2">
        <v>3716.46</v>
      </c>
      <c r="D443" s="2">
        <v>4387.8500000000004</v>
      </c>
      <c r="E443" s="2">
        <f t="shared" si="42"/>
        <v>2.7475496674895936E-4</v>
      </c>
      <c r="F443" s="2">
        <f t="shared" si="43"/>
        <v>2.4624690168942214E-3</v>
      </c>
      <c r="G443" s="2">
        <f t="shared" si="44"/>
        <v>0.84698884419476506</v>
      </c>
      <c r="H443" s="2">
        <f t="shared" si="45"/>
        <v>17551.400000000001</v>
      </c>
      <c r="I443" s="2" t="str">
        <f t="shared" si="46"/>
        <v>Small Cap</v>
      </c>
      <c r="J443" s="2">
        <f t="shared" si="47"/>
        <v>442</v>
      </c>
      <c r="K443" s="2">
        <f t="shared" si="48"/>
        <v>77</v>
      </c>
    </row>
    <row r="444" spans="1:11" x14ac:dyDescent="0.3">
      <c r="A444" s="2">
        <v>443</v>
      </c>
      <c r="B444" s="2" t="s">
        <v>447</v>
      </c>
      <c r="C444" s="2">
        <v>3711.8</v>
      </c>
      <c r="D444" s="2">
        <v>593.74</v>
      </c>
      <c r="E444" s="2">
        <f t="shared" si="42"/>
        <v>2.7441045661161088E-4</v>
      </c>
      <c r="F444" s="2">
        <f t="shared" si="43"/>
        <v>3.3320791597041261E-4</v>
      </c>
      <c r="G444" s="2">
        <f t="shared" si="44"/>
        <v>6.251557920975511</v>
      </c>
      <c r="H444" s="2">
        <f t="shared" si="45"/>
        <v>2374.96</v>
      </c>
      <c r="I444" s="2" t="str">
        <f t="shared" si="46"/>
        <v>Small Cap</v>
      </c>
      <c r="J444" s="2">
        <f t="shared" si="47"/>
        <v>443</v>
      </c>
      <c r="K444" s="2">
        <f t="shared" si="48"/>
        <v>360</v>
      </c>
    </row>
    <row r="445" spans="1:11" x14ac:dyDescent="0.3">
      <c r="A445" s="2">
        <v>444</v>
      </c>
      <c r="B445" s="2" t="s">
        <v>745</v>
      </c>
      <c r="C445" s="2">
        <v>3677.34</v>
      </c>
      <c r="D445" s="2">
        <v>918.06</v>
      </c>
      <c r="E445" s="2">
        <f t="shared" si="42"/>
        <v>2.7186285589636864E-4</v>
      </c>
      <c r="F445" s="2">
        <f t="shared" si="43"/>
        <v>5.1521686148111451E-4</v>
      </c>
      <c r="G445" s="2">
        <f t="shared" si="44"/>
        <v>4.005555192471081</v>
      </c>
      <c r="H445" s="2">
        <f t="shared" si="45"/>
        <v>3672.24</v>
      </c>
      <c r="I445" s="2" t="str">
        <f t="shared" si="46"/>
        <v>Small Cap</v>
      </c>
      <c r="J445" s="2">
        <f t="shared" si="47"/>
        <v>444</v>
      </c>
      <c r="K445" s="2">
        <f t="shared" si="48"/>
        <v>283</v>
      </c>
    </row>
    <row r="446" spans="1:11" x14ac:dyDescent="0.3">
      <c r="A446" s="2">
        <v>445</v>
      </c>
      <c r="B446" s="2" t="s">
        <v>746</v>
      </c>
      <c r="C446" s="2">
        <v>3674.6</v>
      </c>
      <c r="D446" s="2">
        <v>4262.08</v>
      </c>
      <c r="E446" s="2">
        <f t="shared" si="42"/>
        <v>2.7166028984994484E-4</v>
      </c>
      <c r="F446" s="2">
        <f t="shared" si="43"/>
        <v>2.3918866751426147E-3</v>
      </c>
      <c r="G446" s="2">
        <f t="shared" si="44"/>
        <v>0.86216119828815974</v>
      </c>
      <c r="H446" s="2">
        <f t="shared" si="45"/>
        <v>17048.32</v>
      </c>
      <c r="I446" s="2" t="str">
        <f t="shared" si="46"/>
        <v>Small Cap</v>
      </c>
      <c r="J446" s="2">
        <f t="shared" si="47"/>
        <v>445</v>
      </c>
      <c r="K446" s="2">
        <f t="shared" si="48"/>
        <v>83</v>
      </c>
    </row>
    <row r="447" spans="1:11" x14ac:dyDescent="0.3">
      <c r="A447" s="2">
        <v>446</v>
      </c>
      <c r="B447" s="2" t="s">
        <v>523</v>
      </c>
      <c r="C447" s="2">
        <v>3619.04</v>
      </c>
      <c r="D447" s="2">
        <v>102.14</v>
      </c>
      <c r="E447" s="2">
        <f t="shared" si="42"/>
        <v>2.6755278271881137E-4</v>
      </c>
      <c r="F447" s="2">
        <f t="shared" si="43"/>
        <v>5.7321144839859096E-5</v>
      </c>
      <c r="G447" s="2">
        <f t="shared" si="44"/>
        <v>35.432151948306249</v>
      </c>
      <c r="H447" s="2">
        <f t="shared" si="45"/>
        <v>408.56</v>
      </c>
      <c r="I447" s="2" t="str">
        <f t="shared" si="46"/>
        <v>Small Cap</v>
      </c>
      <c r="J447" s="2">
        <f t="shared" si="47"/>
        <v>446</v>
      </c>
      <c r="K447" s="2">
        <f t="shared" si="48"/>
        <v>476</v>
      </c>
    </row>
    <row r="448" spans="1:11" x14ac:dyDescent="0.3">
      <c r="A448" s="2">
        <v>447</v>
      </c>
      <c r="B448" s="2" t="s">
        <v>747</v>
      </c>
      <c r="C448" s="2">
        <v>3597.6</v>
      </c>
      <c r="D448" s="2">
        <v>1137.17</v>
      </c>
      <c r="E448" s="2">
        <f t="shared" si="42"/>
        <v>2.6596774037015227E-4</v>
      </c>
      <c r="F448" s="2">
        <f t="shared" si="43"/>
        <v>6.3818177283671989E-4</v>
      </c>
      <c r="G448" s="2">
        <f t="shared" si="44"/>
        <v>3.1636430788712326</v>
      </c>
      <c r="H448" s="2">
        <f t="shared" si="45"/>
        <v>4548.68</v>
      </c>
      <c r="I448" s="2" t="str">
        <f t="shared" si="46"/>
        <v>Small Cap</v>
      </c>
      <c r="J448" s="2">
        <f t="shared" si="47"/>
        <v>447</v>
      </c>
      <c r="K448" s="2">
        <f t="shared" si="48"/>
        <v>230</v>
      </c>
    </row>
    <row r="449" spans="1:11" x14ac:dyDescent="0.3">
      <c r="A449" s="2">
        <v>448</v>
      </c>
      <c r="B449" s="2" t="s">
        <v>748</v>
      </c>
      <c r="C449" s="2">
        <v>3582</v>
      </c>
      <c r="D449" s="2">
        <v>879.56</v>
      </c>
      <c r="E449" s="2">
        <f t="shared" si="42"/>
        <v>2.648144446313891E-4</v>
      </c>
      <c r="F449" s="2">
        <f t="shared" si="43"/>
        <v>4.9361059482422624E-4</v>
      </c>
      <c r="G449" s="2">
        <f t="shared" si="44"/>
        <v>4.0724907908499706</v>
      </c>
      <c r="H449" s="2">
        <f t="shared" si="45"/>
        <v>3518.24</v>
      </c>
      <c r="I449" s="2" t="str">
        <f t="shared" si="46"/>
        <v>Small Cap</v>
      </c>
      <c r="J449" s="2">
        <f t="shared" si="47"/>
        <v>448</v>
      </c>
      <c r="K449" s="2">
        <f t="shared" si="48"/>
        <v>288</v>
      </c>
    </row>
    <row r="450" spans="1:11" x14ac:dyDescent="0.3">
      <c r="A450" s="2">
        <v>449</v>
      </c>
      <c r="B450" s="2" t="s">
        <v>749</v>
      </c>
      <c r="C450" s="2">
        <v>3577.98</v>
      </c>
      <c r="D450" s="2">
        <v>2123.2399999999998</v>
      </c>
      <c r="E450" s="2">
        <f t="shared" si="42"/>
        <v>2.6451724919101551E-4</v>
      </c>
      <c r="F450" s="2">
        <f t="shared" si="43"/>
        <v>1.1915659640667948E-3</v>
      </c>
      <c r="G450" s="2">
        <f t="shared" si="44"/>
        <v>1.6851509956481605</v>
      </c>
      <c r="H450" s="2">
        <f t="shared" si="45"/>
        <v>8492.9599999999991</v>
      </c>
      <c r="I450" s="2" t="str">
        <f t="shared" si="46"/>
        <v>Small Cap</v>
      </c>
      <c r="J450" s="2">
        <f t="shared" si="47"/>
        <v>449</v>
      </c>
      <c r="K450" s="2">
        <f t="shared" si="48"/>
        <v>145</v>
      </c>
    </row>
    <row r="451" spans="1:11" x14ac:dyDescent="0.3">
      <c r="A451" s="2">
        <v>450</v>
      </c>
      <c r="B451" s="2" t="s">
        <v>454</v>
      </c>
      <c r="C451" s="2">
        <v>3531.9</v>
      </c>
      <c r="D451" s="2">
        <v>371.14</v>
      </c>
      <c r="E451" s="2">
        <f t="shared" ref="E451:E489" si="49">C451/SUM($C$2:$C$489)</f>
        <v>2.6111059100882277E-4</v>
      </c>
      <c r="F451" s="2">
        <f t="shared" ref="F451:F489" si="50">D451/SUM($D$2:$D$489)</f>
        <v>2.0828441057240362E-4</v>
      </c>
      <c r="G451" s="2">
        <f t="shared" ref="G451:G489" si="51">C451/D451</f>
        <v>9.5163550142803253</v>
      </c>
      <c r="H451" s="2">
        <f t="shared" ref="H451:H489" si="52">D451*4</f>
        <v>1484.56</v>
      </c>
      <c r="I451" s="2" t="str">
        <f t="shared" ref="I451:I489" si="53">IF(C451&gt;200000,"Large Cap",IF(C451&gt;50000,"Mid Cap","Small Cap"))</f>
        <v>Small Cap</v>
      </c>
      <c r="J451" s="2">
        <f t="shared" ref="J451:J489" si="54">RANK(C451,$C$2:$C$489)</f>
        <v>450</v>
      </c>
      <c r="K451" s="2">
        <f t="shared" ref="K451:K489" si="55">RANK(D451,$D$2:$D$489)</f>
        <v>423</v>
      </c>
    </row>
    <row r="452" spans="1:11" x14ac:dyDescent="0.3">
      <c r="A452" s="2">
        <v>451</v>
      </c>
      <c r="B452" s="2" t="s">
        <v>750</v>
      </c>
      <c r="C452" s="2">
        <v>3531.77</v>
      </c>
      <c r="D452" s="2">
        <v>491.23</v>
      </c>
      <c r="E452" s="2">
        <f t="shared" si="49"/>
        <v>2.6110098021099972E-4</v>
      </c>
      <c r="F452" s="2">
        <f t="shared" si="50"/>
        <v>2.7567912648995482E-4</v>
      </c>
      <c r="G452" s="2">
        <f t="shared" si="51"/>
        <v>7.1896463978177225</v>
      </c>
      <c r="H452" s="2">
        <f t="shared" si="52"/>
        <v>1964.92</v>
      </c>
      <c r="I452" s="2" t="str">
        <f t="shared" si="53"/>
        <v>Small Cap</v>
      </c>
      <c r="J452" s="2">
        <f t="shared" si="54"/>
        <v>451</v>
      </c>
      <c r="K452" s="2">
        <f t="shared" si="55"/>
        <v>385</v>
      </c>
    </row>
    <row r="453" spans="1:11" x14ac:dyDescent="0.3">
      <c r="A453" s="2">
        <v>452</v>
      </c>
      <c r="B453" s="2" t="s">
        <v>751</v>
      </c>
      <c r="C453" s="2">
        <v>3529.87</v>
      </c>
      <c r="D453" s="2">
        <v>1137.17</v>
      </c>
      <c r="E453" s="2">
        <f t="shared" si="49"/>
        <v>2.6096051470435549E-4</v>
      </c>
      <c r="F453" s="2">
        <f t="shared" si="50"/>
        <v>6.3818177283671989E-4</v>
      </c>
      <c r="G453" s="2">
        <f t="shared" si="51"/>
        <v>3.1040829427438288</v>
      </c>
      <c r="H453" s="2">
        <f t="shared" si="52"/>
        <v>4548.68</v>
      </c>
      <c r="I453" s="2" t="str">
        <f t="shared" si="53"/>
        <v>Small Cap</v>
      </c>
      <c r="J453" s="2">
        <f t="shared" si="54"/>
        <v>452</v>
      </c>
      <c r="K453" s="2">
        <f t="shared" si="55"/>
        <v>230</v>
      </c>
    </row>
    <row r="454" spans="1:11" x14ac:dyDescent="0.3">
      <c r="A454" s="2">
        <v>453</v>
      </c>
      <c r="B454" s="2" t="s">
        <v>457</v>
      </c>
      <c r="C454" s="2">
        <v>3528.07</v>
      </c>
      <c r="D454" s="2">
        <v>325.45999999999998</v>
      </c>
      <c r="E454" s="2">
        <f t="shared" si="49"/>
        <v>2.6082744211911361E-4</v>
      </c>
      <c r="F454" s="2">
        <f t="shared" si="50"/>
        <v>1.8264871548443842E-4</v>
      </c>
      <c r="G454" s="2">
        <f t="shared" si="51"/>
        <v>10.840256867203344</v>
      </c>
      <c r="H454" s="2">
        <f t="shared" si="52"/>
        <v>1301.8399999999999</v>
      </c>
      <c r="I454" s="2" t="str">
        <f t="shared" si="53"/>
        <v>Small Cap</v>
      </c>
      <c r="J454" s="2">
        <f t="shared" si="54"/>
        <v>453</v>
      </c>
      <c r="K454" s="2">
        <f t="shared" si="55"/>
        <v>435</v>
      </c>
    </row>
    <row r="455" spans="1:11" x14ac:dyDescent="0.3">
      <c r="A455" s="2">
        <v>454</v>
      </c>
      <c r="B455" s="2" t="s">
        <v>752</v>
      </c>
      <c r="C455" s="2">
        <v>3526.8</v>
      </c>
      <c r="D455" s="2">
        <v>677.8</v>
      </c>
      <c r="E455" s="2">
        <f t="shared" si="49"/>
        <v>2.6073355201730407E-4</v>
      </c>
      <c r="F455" s="2">
        <f t="shared" si="50"/>
        <v>3.8038253350750436E-4</v>
      </c>
      <c r="G455" s="2">
        <f t="shared" si="51"/>
        <v>5.2033048096783716</v>
      </c>
      <c r="H455" s="2">
        <f t="shared" si="52"/>
        <v>2711.2</v>
      </c>
      <c r="I455" s="2" t="str">
        <f t="shared" si="53"/>
        <v>Small Cap</v>
      </c>
      <c r="J455" s="2">
        <f t="shared" si="54"/>
        <v>454</v>
      </c>
      <c r="K455" s="2">
        <f t="shared" si="55"/>
        <v>334</v>
      </c>
    </row>
    <row r="456" spans="1:11" x14ac:dyDescent="0.3">
      <c r="A456" s="2">
        <v>455</v>
      </c>
      <c r="B456" s="2" t="s">
        <v>753</v>
      </c>
      <c r="C456" s="2">
        <v>3511.08</v>
      </c>
      <c r="D456" s="2">
        <v>595.61</v>
      </c>
      <c r="E456" s="2">
        <f t="shared" si="49"/>
        <v>2.5957138477285805E-4</v>
      </c>
      <c r="F456" s="2">
        <f t="shared" si="50"/>
        <v>3.342573632080329E-4</v>
      </c>
      <c r="G456" s="2">
        <f t="shared" si="51"/>
        <v>5.8949312469569008</v>
      </c>
      <c r="H456" s="2">
        <f t="shared" si="52"/>
        <v>2382.44</v>
      </c>
      <c r="I456" s="2" t="str">
        <f t="shared" si="53"/>
        <v>Small Cap</v>
      </c>
      <c r="J456" s="2">
        <f t="shared" si="54"/>
        <v>455</v>
      </c>
      <c r="K456" s="2">
        <f t="shared" si="55"/>
        <v>358</v>
      </c>
    </row>
    <row r="457" spans="1:11" x14ac:dyDescent="0.3">
      <c r="A457" s="2">
        <v>456</v>
      </c>
      <c r="B457" s="2" t="s">
        <v>460</v>
      </c>
      <c r="C457" s="2">
        <v>3510.93</v>
      </c>
      <c r="D457" s="2">
        <v>69.77</v>
      </c>
      <c r="E457" s="2">
        <f t="shared" si="49"/>
        <v>2.595602953907546E-4</v>
      </c>
      <c r="F457" s="2">
        <f t="shared" si="50"/>
        <v>3.9155044796132455E-5</v>
      </c>
      <c r="G457" s="2">
        <f t="shared" si="51"/>
        <v>50.321484878887773</v>
      </c>
      <c r="H457" s="2">
        <f t="shared" si="52"/>
        <v>279.08</v>
      </c>
      <c r="I457" s="2" t="str">
        <f t="shared" si="53"/>
        <v>Small Cap</v>
      </c>
      <c r="J457" s="2">
        <f t="shared" si="54"/>
        <v>456</v>
      </c>
      <c r="K457" s="2">
        <f t="shared" si="55"/>
        <v>482</v>
      </c>
    </row>
    <row r="458" spans="1:11" x14ac:dyDescent="0.3">
      <c r="A458" s="2">
        <v>457</v>
      </c>
      <c r="B458" s="2" t="s">
        <v>524</v>
      </c>
      <c r="C458" s="2">
        <v>3482.71</v>
      </c>
      <c r="D458" s="2">
        <v>714.42</v>
      </c>
      <c r="E458" s="2">
        <f t="shared" si="49"/>
        <v>2.5747401297101765E-4</v>
      </c>
      <c r="F458" s="2">
        <f t="shared" si="50"/>
        <v>4.0093374090945891E-4</v>
      </c>
      <c r="G458" s="2">
        <f t="shared" si="51"/>
        <v>4.8748775230256713</v>
      </c>
      <c r="H458" s="2">
        <f t="shared" si="52"/>
        <v>2857.68</v>
      </c>
      <c r="I458" s="2" t="str">
        <f t="shared" si="53"/>
        <v>Small Cap</v>
      </c>
      <c r="J458" s="2">
        <f t="shared" si="54"/>
        <v>457</v>
      </c>
      <c r="K458" s="2">
        <f t="shared" si="55"/>
        <v>322</v>
      </c>
    </row>
    <row r="459" spans="1:11" x14ac:dyDescent="0.3">
      <c r="A459" s="2">
        <v>458</v>
      </c>
      <c r="B459" s="2" t="s">
        <v>754</v>
      </c>
      <c r="C459" s="2">
        <v>3470.6</v>
      </c>
      <c r="D459" s="2">
        <v>403</v>
      </c>
      <c r="E459" s="2">
        <f t="shared" si="49"/>
        <v>2.5657873018919571E-4</v>
      </c>
      <c r="F459" s="2">
        <f t="shared" si="50"/>
        <v>2.2616429773314291E-4</v>
      </c>
      <c r="G459" s="2">
        <f t="shared" si="51"/>
        <v>8.6119106699751864</v>
      </c>
      <c r="H459" s="2">
        <f t="shared" si="52"/>
        <v>1612</v>
      </c>
      <c r="I459" s="2" t="str">
        <f t="shared" si="53"/>
        <v>Small Cap</v>
      </c>
      <c r="J459" s="2">
        <f t="shared" si="54"/>
        <v>458</v>
      </c>
      <c r="K459" s="2">
        <f t="shared" si="55"/>
        <v>414</v>
      </c>
    </row>
    <row r="460" spans="1:11" x14ac:dyDescent="0.3">
      <c r="A460" s="2">
        <v>459</v>
      </c>
      <c r="B460" s="2" t="s">
        <v>463</v>
      </c>
      <c r="C460" s="2">
        <v>3460.91</v>
      </c>
      <c r="D460" s="2">
        <v>277.95999999999998</v>
      </c>
      <c r="E460" s="2">
        <f t="shared" si="49"/>
        <v>2.558623561053101E-4</v>
      </c>
      <c r="F460" s="2">
        <f t="shared" si="50"/>
        <v>1.5599163324542034E-4</v>
      </c>
      <c r="G460" s="2">
        <f t="shared" si="51"/>
        <v>12.451108073104043</v>
      </c>
      <c r="H460" s="2">
        <f t="shared" si="52"/>
        <v>1111.8399999999999</v>
      </c>
      <c r="I460" s="2" t="str">
        <f t="shared" si="53"/>
        <v>Small Cap</v>
      </c>
      <c r="J460" s="2">
        <f t="shared" si="54"/>
        <v>459</v>
      </c>
      <c r="K460" s="2">
        <f t="shared" si="55"/>
        <v>443</v>
      </c>
    </row>
    <row r="461" spans="1:11" x14ac:dyDescent="0.3">
      <c r="A461" s="2">
        <v>460</v>
      </c>
      <c r="B461" s="2" t="s">
        <v>755</v>
      </c>
      <c r="C461" s="2">
        <v>3452.57</v>
      </c>
      <c r="D461" s="2">
        <v>1137.17</v>
      </c>
      <c r="E461" s="2">
        <f t="shared" si="49"/>
        <v>2.5524578646035596E-4</v>
      </c>
      <c r="F461" s="2">
        <f t="shared" si="50"/>
        <v>6.3818177283671989E-4</v>
      </c>
      <c r="G461" s="2">
        <f t="shared" si="51"/>
        <v>3.0361071783462457</v>
      </c>
      <c r="H461" s="2">
        <f t="shared" si="52"/>
        <v>4548.68</v>
      </c>
      <c r="I461" s="2" t="str">
        <f t="shared" si="53"/>
        <v>Small Cap</v>
      </c>
      <c r="J461" s="2">
        <f t="shared" si="54"/>
        <v>460</v>
      </c>
      <c r="K461" s="2">
        <f t="shared" si="55"/>
        <v>230</v>
      </c>
    </row>
    <row r="462" spans="1:11" x14ac:dyDescent="0.3">
      <c r="A462" s="2">
        <v>461</v>
      </c>
      <c r="B462" s="2" t="s">
        <v>756</v>
      </c>
      <c r="C462" s="2">
        <v>3380.99</v>
      </c>
      <c r="D462" s="2">
        <v>148.41999999999999</v>
      </c>
      <c r="E462" s="2">
        <f t="shared" si="49"/>
        <v>2.4995393332056956E-4</v>
      </c>
      <c r="F462" s="2">
        <f t="shared" si="50"/>
        <v>8.3293560966632917E-5</v>
      </c>
      <c r="G462" s="2">
        <f t="shared" si="51"/>
        <v>22.779881417598705</v>
      </c>
      <c r="H462" s="2">
        <f t="shared" si="52"/>
        <v>593.67999999999995</v>
      </c>
      <c r="I462" s="2" t="str">
        <f t="shared" si="53"/>
        <v>Small Cap</v>
      </c>
      <c r="J462" s="2">
        <f t="shared" si="54"/>
        <v>461</v>
      </c>
      <c r="K462" s="2">
        <f t="shared" si="55"/>
        <v>470</v>
      </c>
    </row>
    <row r="463" spans="1:11" x14ac:dyDescent="0.3">
      <c r="A463" s="2">
        <v>462</v>
      </c>
      <c r="B463" s="2" t="s">
        <v>757</v>
      </c>
      <c r="C463" s="2">
        <v>3377.57</v>
      </c>
      <c r="D463" s="2">
        <v>725.02</v>
      </c>
      <c r="E463" s="2">
        <f t="shared" si="49"/>
        <v>2.4970109540860995E-4</v>
      </c>
      <c r="F463" s="2">
        <f t="shared" si="50"/>
        <v>4.0688247926174505E-4</v>
      </c>
      <c r="G463" s="2">
        <f t="shared" si="51"/>
        <v>4.658588728586798</v>
      </c>
      <c r="H463" s="2">
        <f t="shared" si="52"/>
        <v>2900.08</v>
      </c>
      <c r="I463" s="2" t="str">
        <f t="shared" si="53"/>
        <v>Small Cap</v>
      </c>
      <c r="J463" s="2">
        <f t="shared" si="54"/>
        <v>462</v>
      </c>
      <c r="K463" s="2">
        <f t="shared" si="55"/>
        <v>318</v>
      </c>
    </row>
    <row r="464" spans="1:11" x14ac:dyDescent="0.3">
      <c r="A464" s="2">
        <v>463</v>
      </c>
      <c r="B464" s="2" t="s">
        <v>758</v>
      </c>
      <c r="C464" s="2">
        <v>3376.2</v>
      </c>
      <c r="D464" s="2">
        <v>112.05</v>
      </c>
      <c r="E464" s="2">
        <f t="shared" si="49"/>
        <v>2.4959981238539808E-4</v>
      </c>
      <c r="F464" s="2">
        <f t="shared" si="50"/>
        <v>6.2882653997515294E-5</v>
      </c>
      <c r="G464" s="2">
        <f t="shared" si="51"/>
        <v>30.13119143239625</v>
      </c>
      <c r="H464" s="2">
        <f t="shared" si="52"/>
        <v>448.2</v>
      </c>
      <c r="I464" s="2" t="str">
        <f t="shared" si="53"/>
        <v>Small Cap</v>
      </c>
      <c r="J464" s="2">
        <f t="shared" si="54"/>
        <v>463</v>
      </c>
      <c r="K464" s="2">
        <f t="shared" si="55"/>
        <v>475</v>
      </c>
    </row>
    <row r="465" spans="1:11" x14ac:dyDescent="0.3">
      <c r="A465" s="2">
        <v>464</v>
      </c>
      <c r="B465" s="2" t="s">
        <v>759</v>
      </c>
      <c r="C465" s="2">
        <v>3374.38</v>
      </c>
      <c r="D465" s="2">
        <v>77.84</v>
      </c>
      <c r="E465" s="2">
        <f t="shared" si="49"/>
        <v>2.4946526121587568E-4</v>
      </c>
      <c r="F465" s="2">
        <f t="shared" si="50"/>
        <v>4.3683942768108794E-5</v>
      </c>
      <c r="G465" s="2">
        <f t="shared" si="51"/>
        <v>43.350205549845839</v>
      </c>
      <c r="H465" s="2">
        <f t="shared" si="52"/>
        <v>311.36</v>
      </c>
      <c r="I465" s="2" t="str">
        <f t="shared" si="53"/>
        <v>Small Cap</v>
      </c>
      <c r="J465" s="2">
        <f t="shared" si="54"/>
        <v>464</v>
      </c>
      <c r="K465" s="2">
        <f t="shared" si="55"/>
        <v>479</v>
      </c>
    </row>
    <row r="466" spans="1:11" x14ac:dyDescent="0.3">
      <c r="A466" s="2">
        <v>465</v>
      </c>
      <c r="B466" s="2" t="s">
        <v>760</v>
      </c>
      <c r="C466" s="2">
        <v>3336.05</v>
      </c>
      <c r="D466" s="2">
        <v>725.97</v>
      </c>
      <c r="E466" s="2">
        <f t="shared" si="49"/>
        <v>2.4663155444236336E-4</v>
      </c>
      <c r="F466" s="2">
        <f t="shared" si="50"/>
        <v>4.0741562090652547E-4</v>
      </c>
      <c r="G466" s="2">
        <f t="shared" si="51"/>
        <v>4.595300081270576</v>
      </c>
      <c r="H466" s="2">
        <f t="shared" si="52"/>
        <v>2903.88</v>
      </c>
      <c r="I466" s="2" t="str">
        <f t="shared" si="53"/>
        <v>Small Cap</v>
      </c>
      <c r="J466" s="2">
        <f t="shared" si="54"/>
        <v>465</v>
      </c>
      <c r="K466" s="2">
        <f t="shared" si="55"/>
        <v>317</v>
      </c>
    </row>
    <row r="467" spans="1:11" x14ac:dyDescent="0.3">
      <c r="A467" s="2">
        <v>466</v>
      </c>
      <c r="B467" s="2" t="s">
        <v>761</v>
      </c>
      <c r="C467" s="2">
        <v>3331.08</v>
      </c>
      <c r="D467" s="2">
        <v>277.48</v>
      </c>
      <c r="E467" s="2">
        <f t="shared" si="49"/>
        <v>2.4626412624866766E-4</v>
      </c>
      <c r="F467" s="2">
        <f t="shared" si="50"/>
        <v>1.5572225641437344E-4</v>
      </c>
      <c r="G467" s="2">
        <f t="shared" si="51"/>
        <v>12.004757099610782</v>
      </c>
      <c r="H467" s="2">
        <f t="shared" si="52"/>
        <v>1109.92</v>
      </c>
      <c r="I467" s="2" t="str">
        <f t="shared" si="53"/>
        <v>Small Cap</v>
      </c>
      <c r="J467" s="2">
        <f t="shared" si="54"/>
        <v>466</v>
      </c>
      <c r="K467" s="2">
        <f t="shared" si="55"/>
        <v>444</v>
      </c>
    </row>
    <row r="468" spans="1:11" x14ac:dyDescent="0.3">
      <c r="A468" s="2">
        <v>467</v>
      </c>
      <c r="B468" s="2" t="s">
        <v>471</v>
      </c>
      <c r="C468" s="2">
        <v>3329.58</v>
      </c>
      <c r="D468" s="2">
        <v>766.75</v>
      </c>
      <c r="E468" s="2">
        <f t="shared" si="49"/>
        <v>2.4615323242763274E-4</v>
      </c>
      <c r="F468" s="2">
        <f t="shared" si="50"/>
        <v>4.3030142751088668E-4</v>
      </c>
      <c r="G468" s="2">
        <f t="shared" si="51"/>
        <v>4.3424584284316925</v>
      </c>
      <c r="H468" s="2">
        <f t="shared" si="52"/>
        <v>3067</v>
      </c>
      <c r="I468" s="2" t="str">
        <f t="shared" si="53"/>
        <v>Small Cap</v>
      </c>
      <c r="J468" s="2">
        <f t="shared" si="54"/>
        <v>467</v>
      </c>
      <c r="K468" s="2">
        <f t="shared" si="55"/>
        <v>308</v>
      </c>
    </row>
    <row r="469" spans="1:11" x14ac:dyDescent="0.3">
      <c r="A469" s="2">
        <v>468</v>
      </c>
      <c r="B469" s="2" t="s">
        <v>762</v>
      </c>
      <c r="C469" s="2">
        <v>3316.31</v>
      </c>
      <c r="D469" s="2">
        <v>47.24</v>
      </c>
      <c r="E469" s="2">
        <f t="shared" si="49"/>
        <v>2.4517219175754381E-4</v>
      </c>
      <c r="F469" s="2">
        <f t="shared" si="50"/>
        <v>2.6511169788867672E-5</v>
      </c>
      <c r="G469" s="2">
        <f t="shared" si="51"/>
        <v>70.201312447078749</v>
      </c>
      <c r="H469" s="2">
        <f t="shared" si="52"/>
        <v>188.96</v>
      </c>
      <c r="I469" s="2" t="str">
        <f t="shared" si="53"/>
        <v>Small Cap</v>
      </c>
      <c r="J469" s="2">
        <f t="shared" si="54"/>
        <v>468</v>
      </c>
      <c r="K469" s="2">
        <f t="shared" si="55"/>
        <v>486</v>
      </c>
    </row>
    <row r="470" spans="1:11" x14ac:dyDescent="0.3">
      <c r="A470" s="2">
        <v>469</v>
      </c>
      <c r="B470" s="2" t="s">
        <v>473</v>
      </c>
      <c r="C470" s="2">
        <v>3274.9</v>
      </c>
      <c r="D470" s="2">
        <v>440.09</v>
      </c>
      <c r="E470" s="2">
        <f t="shared" si="49"/>
        <v>2.4211078300483981E-4</v>
      </c>
      <c r="F470" s="2">
        <f t="shared" si="50"/>
        <v>2.469792699488309E-4</v>
      </c>
      <c r="G470" s="2">
        <f t="shared" si="51"/>
        <v>7.4414324342748079</v>
      </c>
      <c r="H470" s="2">
        <f t="shared" si="52"/>
        <v>1760.36</v>
      </c>
      <c r="I470" s="2" t="str">
        <f t="shared" si="53"/>
        <v>Small Cap</v>
      </c>
      <c r="J470" s="2">
        <f t="shared" si="54"/>
        <v>469</v>
      </c>
      <c r="K470" s="2">
        <f t="shared" si="55"/>
        <v>403</v>
      </c>
    </row>
    <row r="471" spans="1:11" x14ac:dyDescent="0.3">
      <c r="A471" s="2">
        <v>470</v>
      </c>
      <c r="B471" s="2" t="s">
        <v>474</v>
      </c>
      <c r="C471" s="2">
        <v>3209.89</v>
      </c>
      <c r="D471" s="2">
        <v>229.87</v>
      </c>
      <c r="E471" s="2">
        <f t="shared" si="49"/>
        <v>2.3730464480118635E-4</v>
      </c>
      <c r="F471" s="2">
        <f t="shared" si="50"/>
        <v>1.290034419849071E-4</v>
      </c>
      <c r="G471" s="2">
        <f t="shared" si="51"/>
        <v>13.963936137817026</v>
      </c>
      <c r="H471" s="2">
        <f t="shared" si="52"/>
        <v>919.48</v>
      </c>
      <c r="I471" s="2" t="str">
        <f t="shared" si="53"/>
        <v>Small Cap</v>
      </c>
      <c r="J471" s="2">
        <f t="shared" si="54"/>
        <v>470</v>
      </c>
      <c r="K471" s="2">
        <f t="shared" si="55"/>
        <v>456</v>
      </c>
    </row>
    <row r="472" spans="1:11" x14ac:dyDescent="0.3">
      <c r="A472" s="2">
        <v>471</v>
      </c>
      <c r="B472" s="2" t="s">
        <v>763</v>
      </c>
      <c r="C472" s="2">
        <v>3192.67</v>
      </c>
      <c r="D472" s="2">
        <v>472.98</v>
      </c>
      <c r="E472" s="2">
        <f t="shared" si="49"/>
        <v>2.3603158373570549E-4</v>
      </c>
      <c r="F472" s="2">
        <f t="shared" si="50"/>
        <v>2.654371948928584E-4</v>
      </c>
      <c r="G472" s="2">
        <f t="shared" si="51"/>
        <v>6.750116283986638</v>
      </c>
      <c r="H472" s="2">
        <f t="shared" si="52"/>
        <v>1891.92</v>
      </c>
      <c r="I472" s="2" t="str">
        <f t="shared" si="53"/>
        <v>Small Cap</v>
      </c>
      <c r="J472" s="2">
        <f t="shared" si="54"/>
        <v>471</v>
      </c>
      <c r="K472" s="2">
        <f t="shared" si="55"/>
        <v>391</v>
      </c>
    </row>
    <row r="473" spans="1:11" x14ac:dyDescent="0.3">
      <c r="A473" s="2">
        <v>472</v>
      </c>
      <c r="B473" s="2" t="s">
        <v>476</v>
      </c>
      <c r="C473" s="2">
        <v>3189.1</v>
      </c>
      <c r="D473" s="2">
        <v>138.65</v>
      </c>
      <c r="E473" s="2">
        <f t="shared" si="49"/>
        <v>2.3576765644164237E-4</v>
      </c>
      <c r="F473" s="2">
        <f t="shared" si="50"/>
        <v>7.7810620051365424E-5</v>
      </c>
      <c r="G473" s="2">
        <f t="shared" si="51"/>
        <v>23.001081860800575</v>
      </c>
      <c r="H473" s="2">
        <f t="shared" si="52"/>
        <v>554.6</v>
      </c>
      <c r="I473" s="2" t="str">
        <f t="shared" si="53"/>
        <v>Small Cap</v>
      </c>
      <c r="J473" s="2">
        <f t="shared" si="54"/>
        <v>472</v>
      </c>
      <c r="K473" s="2">
        <f t="shared" si="55"/>
        <v>473</v>
      </c>
    </row>
    <row r="474" spans="1:11" x14ac:dyDescent="0.3">
      <c r="A474" s="2">
        <v>473</v>
      </c>
      <c r="B474" s="2" t="s">
        <v>477</v>
      </c>
      <c r="C474" s="2">
        <v>3188.62</v>
      </c>
      <c r="D474" s="2">
        <v>221.51</v>
      </c>
      <c r="E474" s="2">
        <f t="shared" si="49"/>
        <v>2.3573217041891119E-4</v>
      </c>
      <c r="F474" s="2">
        <f t="shared" si="50"/>
        <v>1.243117955108399E-4</v>
      </c>
      <c r="G474" s="2">
        <f t="shared" si="51"/>
        <v>14.394925736987043</v>
      </c>
      <c r="H474" s="2">
        <f t="shared" si="52"/>
        <v>886.04</v>
      </c>
      <c r="I474" s="2" t="str">
        <f t="shared" si="53"/>
        <v>Small Cap</v>
      </c>
      <c r="J474" s="2">
        <f t="shared" si="54"/>
        <v>473</v>
      </c>
      <c r="K474" s="2">
        <f t="shared" si="55"/>
        <v>457</v>
      </c>
    </row>
    <row r="475" spans="1:11" x14ac:dyDescent="0.3">
      <c r="A475" s="2">
        <v>474</v>
      </c>
      <c r="B475" s="2" t="s">
        <v>764</v>
      </c>
      <c r="C475" s="2">
        <v>3187.51</v>
      </c>
      <c r="D475" s="2">
        <v>835.06</v>
      </c>
      <c r="E475" s="2">
        <f t="shared" si="49"/>
        <v>2.3565010899134536E-4</v>
      </c>
      <c r="F475" s="2">
        <f t="shared" si="50"/>
        <v>4.6863711777925135E-4</v>
      </c>
      <c r="G475" s="2">
        <f t="shared" si="51"/>
        <v>3.817102962661366</v>
      </c>
      <c r="H475" s="2">
        <f t="shared" si="52"/>
        <v>3340.24</v>
      </c>
      <c r="I475" s="2" t="str">
        <f t="shared" si="53"/>
        <v>Small Cap</v>
      </c>
      <c r="J475" s="2">
        <f t="shared" si="54"/>
        <v>474</v>
      </c>
      <c r="K475" s="2">
        <f t="shared" si="55"/>
        <v>299</v>
      </c>
    </row>
    <row r="476" spans="1:11" x14ac:dyDescent="0.3">
      <c r="A476" s="2">
        <v>475</v>
      </c>
      <c r="B476" s="2" t="s">
        <v>479</v>
      </c>
      <c r="C476" s="2">
        <v>3185.45</v>
      </c>
      <c r="D476" s="2">
        <v>581.74</v>
      </c>
      <c r="E476" s="2">
        <f t="shared" si="49"/>
        <v>2.354978148104574E-4</v>
      </c>
      <c r="F476" s="2">
        <f t="shared" si="50"/>
        <v>3.2647349519423959E-4</v>
      </c>
      <c r="G476" s="2">
        <f t="shared" si="51"/>
        <v>5.4757279884484475</v>
      </c>
      <c r="H476" s="2">
        <f t="shared" si="52"/>
        <v>2326.96</v>
      </c>
      <c r="I476" s="2" t="str">
        <f t="shared" si="53"/>
        <v>Small Cap</v>
      </c>
      <c r="J476" s="2">
        <f t="shared" si="54"/>
        <v>475</v>
      </c>
      <c r="K476" s="2">
        <f t="shared" si="55"/>
        <v>364</v>
      </c>
    </row>
    <row r="477" spans="1:11" x14ac:dyDescent="0.3">
      <c r="A477" s="2">
        <v>476</v>
      </c>
      <c r="B477" s="2" t="s">
        <v>765</v>
      </c>
      <c r="C477" s="2">
        <v>3164.73</v>
      </c>
      <c r="D477" s="2">
        <v>563.66</v>
      </c>
      <c r="E477" s="2">
        <f t="shared" si="49"/>
        <v>2.3396600149589504E-4</v>
      </c>
      <c r="F477" s="2">
        <f t="shared" si="50"/>
        <v>3.1632696789147229E-4</v>
      </c>
      <c r="G477" s="2">
        <f t="shared" si="51"/>
        <v>5.6146080970797998</v>
      </c>
      <c r="H477" s="2">
        <f t="shared" si="52"/>
        <v>2254.64</v>
      </c>
      <c r="I477" s="2" t="str">
        <f t="shared" si="53"/>
        <v>Small Cap</v>
      </c>
      <c r="J477" s="2">
        <f t="shared" si="54"/>
        <v>476</v>
      </c>
      <c r="K477" s="2">
        <f t="shared" si="55"/>
        <v>368</v>
      </c>
    </row>
    <row r="478" spans="1:11" x14ac:dyDescent="0.3">
      <c r="A478" s="2">
        <v>477</v>
      </c>
      <c r="B478" s="2" t="s">
        <v>766</v>
      </c>
      <c r="C478" s="2">
        <v>3148.36</v>
      </c>
      <c r="D478" s="2">
        <v>174.41</v>
      </c>
      <c r="E478" s="2">
        <f t="shared" si="49"/>
        <v>2.3275578026233395E-4</v>
      </c>
      <c r="F478" s="2">
        <f t="shared" si="50"/>
        <v>9.7879193964360933E-5</v>
      </c>
      <c r="G478" s="2">
        <f t="shared" si="51"/>
        <v>18.051487873401754</v>
      </c>
      <c r="H478" s="2">
        <f t="shared" si="52"/>
        <v>697.64</v>
      </c>
      <c r="I478" s="2" t="str">
        <f t="shared" si="53"/>
        <v>Small Cap</v>
      </c>
      <c r="J478" s="2">
        <f t="shared" si="54"/>
        <v>477</v>
      </c>
      <c r="K478" s="2">
        <f t="shared" si="55"/>
        <v>466</v>
      </c>
    </row>
    <row r="479" spans="1:11" x14ac:dyDescent="0.3">
      <c r="A479" s="2">
        <v>478</v>
      </c>
      <c r="B479" s="2" t="s">
        <v>767</v>
      </c>
      <c r="C479" s="2">
        <v>3139.94</v>
      </c>
      <c r="D479" s="2">
        <v>887.24</v>
      </c>
      <c r="E479" s="2">
        <f t="shared" si="49"/>
        <v>2.3213329628025793E-4</v>
      </c>
      <c r="F479" s="2">
        <f t="shared" si="50"/>
        <v>4.9792062412097691E-4</v>
      </c>
      <c r="G479" s="2">
        <f t="shared" si="51"/>
        <v>3.5389973400658223</v>
      </c>
      <c r="H479" s="2">
        <f t="shared" si="52"/>
        <v>3548.96</v>
      </c>
      <c r="I479" s="2" t="str">
        <f t="shared" si="53"/>
        <v>Small Cap</v>
      </c>
      <c r="J479" s="2">
        <f t="shared" si="54"/>
        <v>478</v>
      </c>
      <c r="K479" s="2">
        <f t="shared" si="55"/>
        <v>285</v>
      </c>
    </row>
    <row r="480" spans="1:11" x14ac:dyDescent="0.3">
      <c r="A480" s="2">
        <v>479</v>
      </c>
      <c r="B480" s="2" t="s">
        <v>768</v>
      </c>
      <c r="C480" s="2">
        <v>3125.83</v>
      </c>
      <c r="D480" s="2">
        <v>70.64</v>
      </c>
      <c r="E480" s="2">
        <f t="shared" si="49"/>
        <v>2.3109015507038943E-4</v>
      </c>
      <c r="F480" s="2">
        <f t="shared" si="50"/>
        <v>3.9643290302404999E-5</v>
      </c>
      <c r="G480" s="2">
        <f t="shared" si="51"/>
        <v>44.250141562853905</v>
      </c>
      <c r="H480" s="2">
        <f t="shared" si="52"/>
        <v>282.56</v>
      </c>
      <c r="I480" s="2" t="str">
        <f t="shared" si="53"/>
        <v>Small Cap</v>
      </c>
      <c r="J480" s="2">
        <f t="shared" si="54"/>
        <v>479</v>
      </c>
      <c r="K480" s="2">
        <f t="shared" si="55"/>
        <v>481</v>
      </c>
    </row>
    <row r="481" spans="1:11" x14ac:dyDescent="0.3">
      <c r="A481" s="2">
        <v>480</v>
      </c>
      <c r="B481" s="2" t="s">
        <v>769</v>
      </c>
      <c r="C481" s="2">
        <v>3115.98</v>
      </c>
      <c r="D481" s="2">
        <v>393.49</v>
      </c>
      <c r="E481" s="2">
        <f t="shared" si="49"/>
        <v>2.3036195231226014E-4</v>
      </c>
      <c r="F481" s="2">
        <f t="shared" si="50"/>
        <v>2.2082726926802581E-4</v>
      </c>
      <c r="G481" s="2">
        <f t="shared" si="51"/>
        <v>7.9188289410150192</v>
      </c>
      <c r="H481" s="2">
        <f t="shared" si="52"/>
        <v>1573.96</v>
      </c>
      <c r="I481" s="2" t="str">
        <f t="shared" si="53"/>
        <v>Small Cap</v>
      </c>
      <c r="J481" s="2">
        <f t="shared" si="54"/>
        <v>480</v>
      </c>
      <c r="K481" s="2">
        <f t="shared" si="55"/>
        <v>417</v>
      </c>
    </row>
    <row r="482" spans="1:11" x14ac:dyDescent="0.3">
      <c r="A482" s="2">
        <v>481</v>
      </c>
      <c r="B482" s="2" t="s">
        <v>770</v>
      </c>
      <c r="C482" s="2">
        <v>3079.06</v>
      </c>
      <c r="D482" s="2">
        <v>1644.92</v>
      </c>
      <c r="E482" s="2">
        <f t="shared" si="49"/>
        <v>2.2763248573052063E-4</v>
      </c>
      <c r="F482" s="2">
        <f t="shared" si="50"/>
        <v>9.2313195192853957E-4</v>
      </c>
      <c r="G482" s="2">
        <f t="shared" si="51"/>
        <v>1.8718600296670962</v>
      </c>
      <c r="H482" s="2">
        <f t="shared" si="52"/>
        <v>6579.68</v>
      </c>
      <c r="I482" s="2" t="str">
        <f t="shared" si="53"/>
        <v>Small Cap</v>
      </c>
      <c r="J482" s="2">
        <f t="shared" si="54"/>
        <v>481</v>
      </c>
      <c r="K482" s="2">
        <f t="shared" si="55"/>
        <v>173</v>
      </c>
    </row>
    <row r="483" spans="1:11" x14ac:dyDescent="0.3">
      <c r="A483" s="2">
        <v>482</v>
      </c>
      <c r="B483" s="2" t="s">
        <v>486</v>
      </c>
      <c r="C483" s="2">
        <v>3041.93</v>
      </c>
      <c r="D483" s="2">
        <v>460.89</v>
      </c>
      <c r="E483" s="2">
        <f t="shared" si="49"/>
        <v>2.2488749401383624E-4</v>
      </c>
      <c r="F483" s="2">
        <f t="shared" si="50"/>
        <v>2.5865226596086412E-4</v>
      </c>
      <c r="G483" s="2">
        <f t="shared" si="51"/>
        <v>6.6001215040465189</v>
      </c>
      <c r="H483" s="2">
        <f t="shared" si="52"/>
        <v>1843.56</v>
      </c>
      <c r="I483" s="2" t="str">
        <f t="shared" si="53"/>
        <v>Small Cap</v>
      </c>
      <c r="J483" s="2">
        <f t="shared" si="54"/>
        <v>482</v>
      </c>
      <c r="K483" s="2">
        <f t="shared" si="55"/>
        <v>395</v>
      </c>
    </row>
    <row r="484" spans="1:11" x14ac:dyDescent="0.3">
      <c r="A484" s="2">
        <v>483</v>
      </c>
      <c r="B484" s="2" t="s">
        <v>487</v>
      </c>
      <c r="C484" s="2">
        <v>3031.5</v>
      </c>
      <c r="D484" s="2">
        <v>609.61</v>
      </c>
      <c r="E484" s="2">
        <f t="shared" si="49"/>
        <v>2.2411641231157343E-4</v>
      </c>
      <c r="F484" s="2">
        <f t="shared" si="50"/>
        <v>3.4211418744690134E-4</v>
      </c>
      <c r="G484" s="2">
        <f t="shared" si="51"/>
        <v>4.9728514952182543</v>
      </c>
      <c r="H484" s="2">
        <f t="shared" si="52"/>
        <v>2438.44</v>
      </c>
      <c r="I484" s="2" t="str">
        <f t="shared" si="53"/>
        <v>Small Cap</v>
      </c>
      <c r="J484" s="2">
        <f t="shared" si="54"/>
        <v>483</v>
      </c>
      <c r="K484" s="2">
        <f t="shared" si="55"/>
        <v>355</v>
      </c>
    </row>
    <row r="485" spans="1:11" x14ac:dyDescent="0.3">
      <c r="A485" s="2">
        <v>484</v>
      </c>
      <c r="B485" s="2" t="s">
        <v>771</v>
      </c>
      <c r="C485" s="2">
        <v>3029.57</v>
      </c>
      <c r="D485" s="2">
        <v>790.17</v>
      </c>
      <c r="E485" s="2">
        <f t="shared" si="49"/>
        <v>2.2397372892850851E-4</v>
      </c>
      <c r="F485" s="2">
        <f t="shared" si="50"/>
        <v>4.4344477205905089E-4</v>
      </c>
      <c r="G485" s="2">
        <f t="shared" si="51"/>
        <v>3.8340736803472675</v>
      </c>
      <c r="H485" s="2">
        <f t="shared" si="52"/>
        <v>3160.68</v>
      </c>
      <c r="I485" s="2" t="str">
        <f t="shared" si="53"/>
        <v>Small Cap</v>
      </c>
      <c r="J485" s="2">
        <f t="shared" si="54"/>
        <v>484</v>
      </c>
      <c r="K485" s="2">
        <f t="shared" si="55"/>
        <v>305</v>
      </c>
    </row>
    <row r="486" spans="1:11" x14ac:dyDescent="0.3">
      <c r="A486" s="2">
        <v>485</v>
      </c>
      <c r="B486" s="2" t="s">
        <v>489</v>
      </c>
      <c r="C486" s="2">
        <v>3026.26</v>
      </c>
      <c r="D486" s="2">
        <v>249.27</v>
      </c>
      <c r="E486" s="2">
        <f t="shared" si="49"/>
        <v>2.2372902323009147E-4</v>
      </c>
      <c r="F486" s="2">
        <f t="shared" si="50"/>
        <v>1.3989075557305344E-4</v>
      </c>
      <c r="G486" s="2">
        <f t="shared" si="51"/>
        <v>12.14049023147591</v>
      </c>
      <c r="H486" s="2">
        <f t="shared" si="52"/>
        <v>997.08</v>
      </c>
      <c r="I486" s="2" t="str">
        <f t="shared" si="53"/>
        <v>Small Cap</v>
      </c>
      <c r="J486" s="2">
        <f t="shared" si="54"/>
        <v>485</v>
      </c>
      <c r="K486" s="2">
        <f t="shared" si="55"/>
        <v>452</v>
      </c>
    </row>
    <row r="487" spans="1:11" x14ac:dyDescent="0.3">
      <c r="A487" s="2">
        <v>486</v>
      </c>
      <c r="B487" s="2" t="s">
        <v>490</v>
      </c>
      <c r="C487" s="2">
        <v>3024.32</v>
      </c>
      <c r="D487" s="2">
        <v>511.53</v>
      </c>
      <c r="E487" s="2">
        <f t="shared" si="49"/>
        <v>2.2358560055488631E-4</v>
      </c>
      <c r="F487" s="2">
        <f t="shared" si="50"/>
        <v>2.8707152163631413E-4</v>
      </c>
      <c r="G487" s="2">
        <f t="shared" si="51"/>
        <v>5.9123023087599949</v>
      </c>
      <c r="H487" s="2">
        <f t="shared" si="52"/>
        <v>2046.12</v>
      </c>
      <c r="I487" s="2" t="str">
        <f t="shared" si="53"/>
        <v>Small Cap</v>
      </c>
      <c r="J487" s="2">
        <f t="shared" si="54"/>
        <v>486</v>
      </c>
      <c r="K487" s="2">
        <f t="shared" si="55"/>
        <v>380</v>
      </c>
    </row>
    <row r="488" spans="1:11" x14ac:dyDescent="0.3">
      <c r="A488" s="2">
        <v>487</v>
      </c>
      <c r="B488" s="2" t="s">
        <v>772</v>
      </c>
      <c r="C488" s="2">
        <v>3017.07</v>
      </c>
      <c r="D488" s="2">
        <v>2840.75</v>
      </c>
      <c r="E488" s="2">
        <f t="shared" si="49"/>
        <v>2.2304961375321753E-4</v>
      </c>
      <c r="F488" s="2">
        <f t="shared" si="50"/>
        <v>1.5942338183261185E-3</v>
      </c>
      <c r="G488" s="2">
        <f t="shared" si="51"/>
        <v>1.0620681158144856</v>
      </c>
      <c r="H488" s="2">
        <f t="shared" si="52"/>
        <v>11363</v>
      </c>
      <c r="I488" s="2" t="str">
        <f t="shared" si="53"/>
        <v>Small Cap</v>
      </c>
      <c r="J488" s="2">
        <f t="shared" si="54"/>
        <v>487</v>
      </c>
      <c r="K488" s="2">
        <f t="shared" si="55"/>
        <v>111</v>
      </c>
    </row>
    <row r="489" spans="1:11" x14ac:dyDescent="0.3">
      <c r="A489" s="2">
        <v>488</v>
      </c>
      <c r="B489" s="2" t="s">
        <v>492</v>
      </c>
      <c r="C489" s="2">
        <v>3017.07</v>
      </c>
      <c r="D489" s="2">
        <v>1137.17</v>
      </c>
      <c r="E489" s="2">
        <f t="shared" si="49"/>
        <v>2.2304961375321753E-4</v>
      </c>
      <c r="F489" s="2">
        <f t="shared" si="50"/>
        <v>6.3818177283671989E-4</v>
      </c>
      <c r="G489" s="2">
        <f t="shared" si="51"/>
        <v>2.6531389326134174</v>
      </c>
      <c r="H489" s="2">
        <f t="shared" si="52"/>
        <v>4548.68</v>
      </c>
      <c r="I489" s="2" t="str">
        <f t="shared" si="53"/>
        <v>Small Cap</v>
      </c>
      <c r="J489" s="2">
        <f t="shared" si="54"/>
        <v>487</v>
      </c>
      <c r="K489" s="2">
        <f t="shared" si="55"/>
        <v>230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90E14-D0C2-46EA-BA7A-0D43C45B19DF}">
  <sheetPr>
    <tabColor rgb="FFFFFF00"/>
  </sheetPr>
  <dimension ref="A1:T489"/>
  <sheetViews>
    <sheetView workbookViewId="0">
      <selection activeCell="B4" sqref="B4"/>
    </sheetView>
  </sheetViews>
  <sheetFormatPr defaultRowHeight="14.4" x14ac:dyDescent="0.3"/>
  <cols>
    <col min="1" max="1" width="16.109375" customWidth="1"/>
    <col min="2" max="2" width="12.33203125" style="4" customWidth="1"/>
    <col min="3" max="3" width="14.33203125" style="26" customWidth="1"/>
    <col min="4" max="4" width="17.6640625" style="13" customWidth="1"/>
    <col min="5" max="5" width="19" style="26" customWidth="1"/>
    <col min="6" max="6" width="19.6640625" style="12" customWidth="1"/>
    <col min="7" max="7" width="21.6640625" style="7" customWidth="1"/>
    <col min="8" max="8" width="19.88671875" style="25" customWidth="1"/>
    <col min="9" max="9" width="13" style="23" customWidth="1"/>
    <col min="10" max="10" width="14.33203125" style="11" customWidth="1"/>
    <col min="11" max="11" width="10.44140625" style="11" customWidth="1"/>
    <col min="12" max="12" width="14.33203125" style="2" customWidth="1"/>
    <col min="13" max="13" width="16.109375" customWidth="1"/>
    <col min="14" max="14" width="10.109375" customWidth="1"/>
    <col min="15" max="15" width="10" customWidth="1"/>
    <col min="17" max="17" width="10.109375" style="5" customWidth="1"/>
    <col min="18" max="18" width="17.6640625" style="5" customWidth="1"/>
    <col min="19" max="19" width="10.109375" style="3" customWidth="1"/>
    <col min="20" max="20" width="9.6640625" customWidth="1"/>
  </cols>
  <sheetData>
    <row r="1" spans="1:20" s="19" customFormat="1" ht="18" x14ac:dyDescent="0.3">
      <c r="A1" s="42" t="s">
        <v>504</v>
      </c>
      <c r="B1" s="43"/>
      <c r="C1" s="43"/>
      <c r="D1" s="17"/>
      <c r="E1" s="24"/>
      <c r="F1" s="17"/>
      <c r="G1" s="18"/>
      <c r="H1" s="24"/>
      <c r="I1" s="18"/>
      <c r="J1" s="16"/>
      <c r="K1" s="16"/>
      <c r="L1" s="15"/>
      <c r="Q1" s="20"/>
      <c r="R1" s="20"/>
      <c r="S1" s="21"/>
    </row>
    <row r="2" spans="1:20" ht="18" x14ac:dyDescent="0.3">
      <c r="A2" s="6"/>
      <c r="B2" s="8" t="s">
        <v>498</v>
      </c>
      <c r="C2" s="8" t="s">
        <v>499</v>
      </c>
      <c r="D2" s="7"/>
      <c r="E2" s="25"/>
      <c r="Q2" s="14"/>
      <c r="R2" s="14"/>
      <c r="S2" s="9"/>
      <c r="T2" s="9"/>
    </row>
    <row r="3" spans="1:20" x14ac:dyDescent="0.3">
      <c r="A3" s="8" t="s">
        <v>497</v>
      </c>
      <c r="B3" s="7">
        <f>AVERAGE('CLEAN Data'!C2:C489)</f>
        <v>27718.140317622925</v>
      </c>
      <c r="C3" s="7">
        <f>AVERAGE('CLEAN Data'!D2:D489)</f>
        <v>3651.4148360655645</v>
      </c>
      <c r="D3" s="7"/>
      <c r="E3" s="25"/>
      <c r="Q3" s="7"/>
      <c r="R3" s="7"/>
      <c r="S3" s="7"/>
      <c r="T3" s="7"/>
    </row>
    <row r="4" spans="1:20" x14ac:dyDescent="0.3">
      <c r="A4" s="8" t="s">
        <v>500</v>
      </c>
      <c r="B4" s="7">
        <f>MEDIAN('CLEAN Data'!C2:C489)</f>
        <v>9648.1175000000003</v>
      </c>
      <c r="C4" s="2">
        <f>MEDIAN('CLEAN Data'!D2:D489)</f>
        <v>1137.17</v>
      </c>
      <c r="D4" s="7"/>
      <c r="E4" s="25"/>
      <c r="Q4" s="7"/>
      <c r="R4" s="7"/>
      <c r="S4" s="7"/>
      <c r="T4" s="7"/>
    </row>
    <row r="5" spans="1:20" x14ac:dyDescent="0.3">
      <c r="A5" s="8" t="s">
        <v>501</v>
      </c>
      <c r="B5" s="2">
        <f>MAX('CLEAN Data'!C2:C489)</f>
        <v>583436.72</v>
      </c>
      <c r="C5" s="2">
        <f>MAX('CLEAN Data'!D2:D489)</f>
        <v>110666.93</v>
      </c>
      <c r="D5" s="7"/>
      <c r="E5" s="25"/>
      <c r="L5" s="22"/>
      <c r="Q5" s="7"/>
      <c r="R5" s="7"/>
      <c r="S5" s="7"/>
      <c r="T5" s="7"/>
    </row>
    <row r="6" spans="1:20" x14ac:dyDescent="0.3">
      <c r="A6" s="8" t="s">
        <v>502</v>
      </c>
      <c r="B6" s="2">
        <f>MIN('CLEAN Data'!C2:C489)</f>
        <v>3017.07</v>
      </c>
      <c r="C6" s="2">
        <f>MIN('CLEAN Data'!D2:D489)</f>
        <v>19.420000000000002</v>
      </c>
      <c r="D6" s="7"/>
      <c r="E6" s="25"/>
      <c r="Q6" s="7"/>
      <c r="R6" s="7"/>
      <c r="S6" s="7"/>
      <c r="T6" s="7"/>
    </row>
    <row r="7" spans="1:20" x14ac:dyDescent="0.3">
      <c r="A7" s="8" t="s">
        <v>503</v>
      </c>
      <c r="B7" s="7">
        <f>_xlfn.STDEV.P('CLEAN Data'!C2:C489)</f>
        <v>58910.348307651198</v>
      </c>
      <c r="C7" s="7">
        <f>_xlfn.STDEV.P('CLEAN Data'!D2:D489)</f>
        <v>9697.3617725205004</v>
      </c>
      <c r="D7" s="7"/>
      <c r="E7" s="25"/>
      <c r="Q7" s="7"/>
      <c r="R7" s="7"/>
      <c r="S7" s="7"/>
      <c r="T7" s="7"/>
    </row>
    <row r="8" spans="1:20" x14ac:dyDescent="0.3">
      <c r="A8" s="1"/>
      <c r="B8"/>
      <c r="C8"/>
      <c r="D8" s="7"/>
      <c r="E8" s="25"/>
      <c r="Q8" s="7"/>
      <c r="R8" s="7"/>
      <c r="S8" s="7"/>
      <c r="T8" s="7"/>
    </row>
    <row r="9" spans="1:20" x14ac:dyDescent="0.3">
      <c r="A9" s="1"/>
      <c r="B9"/>
      <c r="C9"/>
      <c r="D9" s="7"/>
      <c r="E9" s="25"/>
      <c r="Q9" s="7"/>
      <c r="R9" s="7"/>
      <c r="S9" s="7"/>
      <c r="T9" s="7"/>
    </row>
    <row r="10" spans="1:20" ht="18" x14ac:dyDescent="0.3">
      <c r="A10" s="42" t="s">
        <v>505</v>
      </c>
      <c r="B10" s="43"/>
      <c r="C10" s="43"/>
      <c r="D10" s="7"/>
      <c r="E10" s="25"/>
      <c r="Q10" s="7"/>
      <c r="R10" s="7"/>
      <c r="S10" s="7"/>
      <c r="T10" s="7"/>
    </row>
    <row r="11" spans="1:20" x14ac:dyDescent="0.3">
      <c r="A11" s="1"/>
      <c r="B11" s="8" t="s">
        <v>498</v>
      </c>
      <c r="C11" s="8" t="s">
        <v>499</v>
      </c>
      <c r="D11" s="7"/>
      <c r="E11" s="25"/>
      <c r="Q11" s="7"/>
      <c r="R11" s="7"/>
      <c r="S11" s="7"/>
      <c r="T11" s="7"/>
    </row>
    <row r="12" spans="1:20" x14ac:dyDescent="0.3">
      <c r="A12" s="8" t="s">
        <v>506</v>
      </c>
      <c r="B12" s="7">
        <f>_xlfn.QUARTILE.INC('CLEAN Data'!C2:C489,1)</f>
        <v>4827.7374999999993</v>
      </c>
      <c r="C12" s="7">
        <f>_xlfn.QUARTILE.INC('CLEAN Data'!D2:D489,1)</f>
        <v>576.67499999999995</v>
      </c>
      <c r="D12" s="7"/>
      <c r="E12" s="25"/>
      <c r="Q12" s="7"/>
      <c r="R12" s="7"/>
      <c r="S12" s="7"/>
      <c r="T12" s="7"/>
    </row>
    <row r="13" spans="1:20" x14ac:dyDescent="0.3">
      <c r="A13" s="8" t="s">
        <v>507</v>
      </c>
      <c r="B13" s="7">
        <f>_xlfn.QUARTILE.INC('CLEAN Data'!C2:C489,2)</f>
        <v>9648.1175000000003</v>
      </c>
      <c r="C13" s="2">
        <f>_xlfn.QUARTILE.INC('CLEAN Data'!D2:D489,2)</f>
        <v>1137.17</v>
      </c>
      <c r="D13" s="7"/>
      <c r="E13" s="25"/>
      <c r="S13" s="5"/>
    </row>
    <row r="14" spans="1:20" x14ac:dyDescent="0.3">
      <c r="A14" s="8" t="s">
        <v>508</v>
      </c>
      <c r="B14" s="7">
        <f>_xlfn.QUARTILE.INC('CLEAN Data'!C2:C489,3)</f>
        <v>23506.105</v>
      </c>
      <c r="C14" s="7">
        <f>_xlfn.QUARTILE.INC('CLEAN Data'!D2:D489,3)</f>
        <v>2580.7974999999997</v>
      </c>
      <c r="D14" s="7"/>
      <c r="E14" s="25"/>
    </row>
    <row r="15" spans="1:20" ht="18" x14ac:dyDescent="0.3">
      <c r="A15" s="1"/>
      <c r="B15"/>
      <c r="C15"/>
      <c r="D15" s="7"/>
      <c r="E15" s="25"/>
      <c r="Q15" s="14"/>
      <c r="R15" s="14"/>
      <c r="S15" s="9"/>
      <c r="T15" s="9"/>
    </row>
    <row r="16" spans="1:20" x14ac:dyDescent="0.3">
      <c r="A16" s="1"/>
      <c r="B16"/>
      <c r="C16"/>
      <c r="D16" s="7"/>
      <c r="E16" s="25"/>
      <c r="Q16" s="7"/>
      <c r="R16" s="7"/>
      <c r="S16" s="7"/>
      <c r="T16" s="7"/>
    </row>
    <row r="17" spans="1:20" ht="18" x14ac:dyDescent="0.3">
      <c r="A17" s="42" t="s">
        <v>511</v>
      </c>
      <c r="B17" s="43"/>
      <c r="C17" s="43"/>
      <c r="D17" s="7"/>
      <c r="E17" s="25"/>
      <c r="Q17" s="7"/>
      <c r="R17" s="7"/>
      <c r="S17" s="7"/>
      <c r="T17" s="7"/>
    </row>
    <row r="18" spans="1:20" x14ac:dyDescent="0.3">
      <c r="A18" s="1"/>
      <c r="B18" s="7">
        <f>CORREL('CLEAN Data'!C2:C489,'CLEAN Data'!D2:D489)</f>
        <v>0.6255227201422412</v>
      </c>
      <c r="C18"/>
      <c r="D18" s="7"/>
      <c r="E18" s="25"/>
      <c r="Q18" s="7"/>
      <c r="R18" s="7"/>
      <c r="S18" s="7"/>
      <c r="T18" s="7"/>
    </row>
    <row r="19" spans="1:20" x14ac:dyDescent="0.3">
      <c r="A19" s="2"/>
      <c r="B19" s="10"/>
      <c r="C19" s="25"/>
      <c r="D19" s="7"/>
      <c r="E19" s="25"/>
      <c r="Q19" s="7"/>
      <c r="R19" s="7"/>
      <c r="S19" s="7"/>
      <c r="T19" s="7"/>
    </row>
    <row r="20" spans="1:20" x14ac:dyDescent="0.3">
      <c r="A20" s="2"/>
      <c r="B20" s="10"/>
      <c r="C20" s="25"/>
      <c r="D20" s="7"/>
      <c r="E20" s="25"/>
      <c r="M20" s="1"/>
      <c r="Q20" s="7"/>
      <c r="R20" s="7"/>
      <c r="S20" s="7"/>
      <c r="T20" s="7"/>
    </row>
    <row r="21" spans="1:20" x14ac:dyDescent="0.3">
      <c r="A21" s="2"/>
      <c r="B21" s="10"/>
      <c r="C21" s="25"/>
      <c r="D21" s="7"/>
      <c r="E21" s="25"/>
      <c r="M21" s="1"/>
      <c r="Q21" s="7"/>
      <c r="R21" s="7"/>
      <c r="S21" s="7"/>
      <c r="T21" s="7"/>
    </row>
    <row r="22" spans="1:20" x14ac:dyDescent="0.3">
      <c r="A22" s="2"/>
      <c r="B22" s="10"/>
      <c r="C22" s="25"/>
      <c r="D22" s="7"/>
      <c r="E22" s="25"/>
      <c r="M22" s="1"/>
      <c r="Q22" s="7"/>
      <c r="R22" s="7"/>
      <c r="S22" s="7"/>
      <c r="T22" s="7"/>
    </row>
    <row r="23" spans="1:20" x14ac:dyDescent="0.3">
      <c r="A23" s="2"/>
      <c r="B23" s="10"/>
      <c r="C23" s="25"/>
      <c r="D23" s="7"/>
      <c r="E23" s="25"/>
      <c r="M23" s="1"/>
      <c r="Q23" s="7"/>
      <c r="R23" s="7"/>
      <c r="S23" s="7"/>
      <c r="T23" s="7"/>
    </row>
    <row r="24" spans="1:20" x14ac:dyDescent="0.3">
      <c r="A24" s="2"/>
      <c r="B24" s="10"/>
      <c r="C24" s="25"/>
      <c r="D24" s="7"/>
      <c r="E24" s="25"/>
      <c r="M24" s="1"/>
      <c r="Q24" s="7"/>
      <c r="R24" s="7"/>
      <c r="S24" s="7"/>
      <c r="T24" s="7"/>
    </row>
    <row r="25" spans="1:20" x14ac:dyDescent="0.3">
      <c r="A25" s="2"/>
      <c r="B25" s="10"/>
      <c r="C25" s="25"/>
      <c r="D25" s="7"/>
      <c r="E25" s="25"/>
      <c r="M25" s="1"/>
      <c r="Q25" s="7"/>
      <c r="R25" s="7"/>
      <c r="S25" s="7"/>
      <c r="T25" s="7"/>
    </row>
    <row r="26" spans="1:20" x14ac:dyDescent="0.3">
      <c r="A26" s="2"/>
      <c r="B26" s="10"/>
      <c r="C26" s="25"/>
      <c r="D26" s="7"/>
      <c r="E26" s="25"/>
      <c r="M26" s="1"/>
      <c r="S26" s="5"/>
    </row>
    <row r="27" spans="1:20" x14ac:dyDescent="0.3">
      <c r="A27" s="2"/>
      <c r="B27" s="10"/>
      <c r="C27" s="25"/>
      <c r="D27" s="7"/>
      <c r="E27" s="25"/>
      <c r="M27" s="1"/>
      <c r="S27" s="5"/>
    </row>
    <row r="28" spans="1:20" x14ac:dyDescent="0.3">
      <c r="A28" s="2"/>
      <c r="B28" s="10"/>
      <c r="C28" s="25"/>
      <c r="D28" s="7"/>
      <c r="E28" s="25"/>
      <c r="M28" s="1"/>
      <c r="S28" s="5"/>
    </row>
    <row r="29" spans="1:20" x14ac:dyDescent="0.3">
      <c r="A29" s="2"/>
      <c r="B29" s="10"/>
      <c r="C29" s="25"/>
      <c r="D29" s="7"/>
      <c r="E29" s="25"/>
      <c r="M29" s="1"/>
      <c r="S29" s="5"/>
    </row>
    <row r="30" spans="1:20" x14ac:dyDescent="0.3">
      <c r="A30" s="2"/>
      <c r="B30" s="10"/>
      <c r="C30" s="25"/>
      <c r="D30" s="7"/>
      <c r="E30" s="25"/>
      <c r="M30" s="1"/>
      <c r="S30" s="5"/>
    </row>
    <row r="31" spans="1:20" x14ac:dyDescent="0.3">
      <c r="A31" s="2"/>
      <c r="B31" s="10"/>
      <c r="C31" s="25"/>
      <c r="D31" s="7"/>
      <c r="E31" s="25"/>
      <c r="M31" s="1"/>
      <c r="S31" s="5"/>
    </row>
    <row r="32" spans="1:20" x14ac:dyDescent="0.3">
      <c r="A32" s="2"/>
      <c r="B32" s="10"/>
      <c r="C32" s="25"/>
      <c r="D32" s="7"/>
      <c r="E32" s="25"/>
      <c r="M32" s="1"/>
      <c r="S32" s="5"/>
    </row>
    <row r="33" spans="1:19" x14ac:dyDescent="0.3">
      <c r="A33" s="2"/>
      <c r="B33" s="10"/>
      <c r="C33" s="25"/>
      <c r="D33" s="7"/>
      <c r="E33" s="25"/>
      <c r="M33" s="1"/>
      <c r="S33" s="5"/>
    </row>
    <row r="34" spans="1:19" x14ac:dyDescent="0.3">
      <c r="A34" s="2"/>
      <c r="B34" s="10"/>
      <c r="C34" s="25"/>
      <c r="D34" s="7"/>
      <c r="E34" s="25"/>
      <c r="M34" s="1"/>
      <c r="S34" s="5"/>
    </row>
    <row r="35" spans="1:19" x14ac:dyDescent="0.3">
      <c r="A35" s="2"/>
      <c r="B35" s="10"/>
      <c r="C35" s="25"/>
      <c r="D35" s="7"/>
      <c r="E35" s="25"/>
      <c r="M35" s="1"/>
      <c r="S35" s="5"/>
    </row>
    <row r="36" spans="1:19" x14ac:dyDescent="0.3">
      <c r="A36" s="2"/>
      <c r="B36" s="10"/>
      <c r="C36" s="25"/>
      <c r="D36" s="7"/>
      <c r="E36" s="25"/>
      <c r="M36" s="1"/>
      <c r="S36" s="5"/>
    </row>
    <row r="37" spans="1:19" x14ac:dyDescent="0.3">
      <c r="A37" s="2"/>
      <c r="B37" s="10"/>
      <c r="C37" s="25"/>
      <c r="D37" s="7"/>
      <c r="E37" s="25"/>
      <c r="M37" s="1"/>
      <c r="S37" s="5"/>
    </row>
    <row r="38" spans="1:19" x14ac:dyDescent="0.3">
      <c r="A38" s="2"/>
      <c r="B38" s="10"/>
      <c r="C38" s="25"/>
      <c r="D38" s="7"/>
      <c r="E38" s="25"/>
      <c r="M38" s="1"/>
      <c r="S38" s="5"/>
    </row>
    <row r="39" spans="1:19" x14ac:dyDescent="0.3">
      <c r="A39" s="2"/>
      <c r="B39" s="10"/>
      <c r="C39" s="25"/>
      <c r="D39" s="7"/>
      <c r="E39" s="25"/>
      <c r="M39" s="1"/>
      <c r="S39" s="5"/>
    </row>
    <row r="40" spans="1:19" x14ac:dyDescent="0.3">
      <c r="A40" s="2"/>
      <c r="B40" s="10"/>
      <c r="C40" s="25"/>
      <c r="D40" s="7"/>
      <c r="E40" s="25"/>
      <c r="M40" s="1"/>
      <c r="S40" s="5"/>
    </row>
    <row r="41" spans="1:19" x14ac:dyDescent="0.3">
      <c r="A41" s="2"/>
      <c r="B41" s="10"/>
      <c r="C41" s="25"/>
      <c r="D41" s="7"/>
      <c r="E41" s="25"/>
      <c r="M41" s="1"/>
      <c r="S41" s="5"/>
    </row>
    <row r="42" spans="1:19" x14ac:dyDescent="0.3">
      <c r="A42" s="2"/>
      <c r="B42" s="10"/>
      <c r="C42" s="25"/>
      <c r="D42" s="7"/>
      <c r="E42" s="25"/>
      <c r="M42" s="1"/>
      <c r="S42" s="5"/>
    </row>
    <row r="43" spans="1:19" x14ac:dyDescent="0.3">
      <c r="A43" s="2"/>
      <c r="B43" s="10"/>
      <c r="C43" s="25"/>
      <c r="D43" s="7"/>
      <c r="E43" s="25"/>
      <c r="M43" s="1"/>
      <c r="S43" s="5"/>
    </row>
    <row r="44" spans="1:19" x14ac:dyDescent="0.3">
      <c r="A44" s="2"/>
      <c r="B44" s="10"/>
      <c r="C44" s="25"/>
      <c r="D44" s="7"/>
      <c r="E44" s="25"/>
      <c r="M44" s="1"/>
      <c r="S44" s="5"/>
    </row>
    <row r="45" spans="1:19" x14ac:dyDescent="0.3">
      <c r="A45" s="2"/>
      <c r="B45" s="10"/>
      <c r="C45" s="25"/>
      <c r="D45" s="7"/>
      <c r="E45" s="25"/>
      <c r="M45" s="1"/>
      <c r="S45" s="5"/>
    </row>
    <row r="46" spans="1:19" x14ac:dyDescent="0.3">
      <c r="A46" s="2"/>
      <c r="B46" s="10"/>
      <c r="C46" s="25"/>
      <c r="D46" s="7"/>
      <c r="E46" s="25"/>
      <c r="M46" s="1"/>
      <c r="S46" s="5"/>
    </row>
    <row r="47" spans="1:19" x14ac:dyDescent="0.3">
      <c r="A47" s="2"/>
      <c r="B47" s="10"/>
      <c r="C47" s="25"/>
      <c r="D47" s="7"/>
      <c r="E47" s="25"/>
      <c r="M47" s="1"/>
      <c r="S47" s="5"/>
    </row>
    <row r="48" spans="1:19" x14ac:dyDescent="0.3">
      <c r="A48" s="2"/>
      <c r="B48" s="10"/>
      <c r="C48" s="25"/>
      <c r="D48" s="7"/>
      <c r="E48" s="25"/>
      <c r="M48" s="1"/>
      <c r="S48" s="5"/>
    </row>
    <row r="49" spans="1:19" x14ac:dyDescent="0.3">
      <c r="A49" s="2"/>
      <c r="B49" s="10"/>
      <c r="C49" s="25"/>
      <c r="D49" s="7"/>
      <c r="E49" s="25"/>
      <c r="M49" s="1"/>
      <c r="S49" s="5"/>
    </row>
    <row r="50" spans="1:19" x14ac:dyDescent="0.3">
      <c r="A50" s="2"/>
      <c r="B50" s="10"/>
      <c r="C50" s="25"/>
      <c r="D50" s="7"/>
      <c r="E50" s="25"/>
      <c r="M50" s="1"/>
      <c r="S50" s="5"/>
    </row>
    <row r="51" spans="1:19" x14ac:dyDescent="0.3">
      <c r="A51" s="2"/>
      <c r="B51" s="10"/>
      <c r="C51" s="25"/>
      <c r="D51" s="7"/>
      <c r="E51" s="25"/>
      <c r="M51" s="1"/>
      <c r="S51" s="5"/>
    </row>
    <row r="52" spans="1:19" x14ac:dyDescent="0.3">
      <c r="A52" s="2"/>
      <c r="B52" s="10"/>
      <c r="C52" s="25"/>
      <c r="D52" s="7"/>
      <c r="E52" s="25"/>
      <c r="M52" s="1"/>
      <c r="S52" s="5"/>
    </row>
    <row r="53" spans="1:19" x14ac:dyDescent="0.3">
      <c r="A53" s="2"/>
      <c r="B53" s="10"/>
      <c r="C53" s="25"/>
      <c r="D53" s="7"/>
      <c r="E53" s="25"/>
      <c r="M53" s="1"/>
      <c r="S53" s="5"/>
    </row>
    <row r="54" spans="1:19" x14ac:dyDescent="0.3">
      <c r="A54" s="2"/>
      <c r="B54" s="10"/>
      <c r="C54" s="25"/>
      <c r="D54" s="7"/>
      <c r="E54" s="25"/>
      <c r="M54" s="1"/>
      <c r="S54" s="5"/>
    </row>
    <row r="55" spans="1:19" x14ac:dyDescent="0.3">
      <c r="A55" s="2"/>
      <c r="B55" s="10"/>
      <c r="C55" s="25"/>
      <c r="D55" s="7"/>
      <c r="E55" s="25"/>
      <c r="M55" s="1"/>
      <c r="S55" s="5"/>
    </row>
    <row r="56" spans="1:19" x14ac:dyDescent="0.3">
      <c r="A56" s="2"/>
      <c r="B56" s="10"/>
      <c r="C56" s="25"/>
      <c r="D56" s="7"/>
      <c r="E56" s="25"/>
      <c r="M56" s="1"/>
      <c r="S56" s="5"/>
    </row>
    <row r="57" spans="1:19" x14ac:dyDescent="0.3">
      <c r="A57" s="2"/>
      <c r="B57" s="10"/>
      <c r="C57" s="25"/>
      <c r="D57" s="7"/>
      <c r="E57" s="25"/>
      <c r="M57" s="1"/>
      <c r="S57" s="5"/>
    </row>
    <row r="58" spans="1:19" x14ac:dyDescent="0.3">
      <c r="A58" s="2"/>
      <c r="B58" s="10"/>
      <c r="C58" s="25"/>
      <c r="D58" s="7"/>
      <c r="E58" s="25"/>
      <c r="M58" s="1"/>
      <c r="S58" s="5"/>
    </row>
    <row r="59" spans="1:19" x14ac:dyDescent="0.3">
      <c r="A59" s="2"/>
      <c r="B59" s="10"/>
      <c r="C59" s="25"/>
      <c r="D59" s="7"/>
      <c r="E59" s="25"/>
      <c r="M59" s="1"/>
      <c r="S59" s="5"/>
    </row>
    <row r="60" spans="1:19" x14ac:dyDescent="0.3">
      <c r="A60" s="2"/>
      <c r="B60" s="10"/>
      <c r="C60" s="25"/>
      <c r="D60" s="7"/>
      <c r="E60" s="25"/>
      <c r="M60" s="1"/>
      <c r="S60" s="5"/>
    </row>
    <row r="61" spans="1:19" x14ac:dyDescent="0.3">
      <c r="A61" s="2"/>
      <c r="B61" s="10"/>
      <c r="C61" s="25"/>
      <c r="D61" s="7"/>
      <c r="E61" s="25"/>
      <c r="M61" s="1"/>
      <c r="S61" s="5"/>
    </row>
    <row r="62" spans="1:19" x14ac:dyDescent="0.3">
      <c r="A62" s="2"/>
      <c r="B62" s="10"/>
      <c r="C62" s="25"/>
      <c r="D62" s="7"/>
      <c r="E62" s="25"/>
      <c r="M62" s="1"/>
      <c r="S62" s="5"/>
    </row>
    <row r="63" spans="1:19" x14ac:dyDescent="0.3">
      <c r="A63" s="2"/>
      <c r="B63" s="10"/>
      <c r="C63" s="25"/>
      <c r="D63" s="7"/>
      <c r="E63" s="25"/>
      <c r="M63" s="1"/>
      <c r="S63" s="5"/>
    </row>
    <row r="64" spans="1:19" x14ac:dyDescent="0.3">
      <c r="A64" s="2"/>
      <c r="B64" s="10"/>
      <c r="C64" s="25"/>
      <c r="D64" s="7"/>
      <c r="E64" s="25"/>
      <c r="M64" s="1"/>
      <c r="S64" s="5"/>
    </row>
    <row r="65" spans="1:19" x14ac:dyDescent="0.3">
      <c r="A65" s="2"/>
      <c r="B65" s="10"/>
      <c r="C65" s="25"/>
      <c r="D65" s="7"/>
      <c r="E65" s="25"/>
      <c r="M65" s="1"/>
      <c r="S65" s="5"/>
    </row>
    <row r="66" spans="1:19" x14ac:dyDescent="0.3">
      <c r="A66" s="2"/>
      <c r="B66" s="10"/>
      <c r="C66" s="25"/>
      <c r="D66" s="7"/>
      <c r="E66" s="25"/>
      <c r="M66" s="1"/>
      <c r="S66" s="5"/>
    </row>
    <row r="67" spans="1:19" x14ac:dyDescent="0.3">
      <c r="A67" s="2"/>
      <c r="B67" s="10"/>
      <c r="C67" s="25"/>
      <c r="D67" s="7"/>
      <c r="E67" s="25"/>
      <c r="M67" s="1"/>
      <c r="S67" s="5"/>
    </row>
    <row r="68" spans="1:19" x14ac:dyDescent="0.3">
      <c r="A68" s="2"/>
      <c r="B68" s="10"/>
      <c r="C68" s="25"/>
      <c r="D68" s="7"/>
      <c r="E68" s="25"/>
      <c r="M68" s="1"/>
      <c r="S68" s="5"/>
    </row>
    <row r="69" spans="1:19" x14ac:dyDescent="0.3">
      <c r="A69" s="2"/>
      <c r="B69" s="10"/>
      <c r="C69" s="25"/>
      <c r="D69" s="7"/>
      <c r="E69" s="25"/>
      <c r="M69" s="1"/>
      <c r="S69" s="5"/>
    </row>
    <row r="70" spans="1:19" x14ac:dyDescent="0.3">
      <c r="A70" s="2"/>
      <c r="B70" s="10"/>
      <c r="C70" s="25"/>
      <c r="D70" s="7"/>
      <c r="E70" s="25"/>
      <c r="M70" s="1"/>
      <c r="S70" s="5"/>
    </row>
    <row r="71" spans="1:19" x14ac:dyDescent="0.3">
      <c r="A71" s="2"/>
      <c r="B71" s="10"/>
      <c r="C71" s="25"/>
      <c r="D71" s="7"/>
      <c r="E71" s="25"/>
      <c r="M71" s="1"/>
      <c r="S71" s="5"/>
    </row>
    <row r="72" spans="1:19" x14ac:dyDescent="0.3">
      <c r="A72" s="2"/>
      <c r="B72" s="10"/>
      <c r="C72" s="25"/>
      <c r="D72" s="7"/>
      <c r="E72" s="25"/>
      <c r="M72" s="1"/>
      <c r="S72" s="5"/>
    </row>
    <row r="73" spans="1:19" x14ac:dyDescent="0.3">
      <c r="A73" s="2"/>
      <c r="B73" s="10"/>
      <c r="C73" s="25"/>
      <c r="D73" s="7"/>
      <c r="E73" s="25"/>
      <c r="M73" s="1"/>
      <c r="S73" s="5"/>
    </row>
    <row r="74" spans="1:19" x14ac:dyDescent="0.3">
      <c r="A74" s="2"/>
      <c r="B74" s="10"/>
      <c r="C74" s="25"/>
      <c r="D74" s="7"/>
      <c r="E74" s="25"/>
      <c r="M74" s="1"/>
      <c r="S74" s="5"/>
    </row>
    <row r="75" spans="1:19" x14ac:dyDescent="0.3">
      <c r="A75" s="2"/>
      <c r="B75" s="10"/>
      <c r="C75" s="25"/>
      <c r="D75" s="7"/>
      <c r="E75" s="25"/>
      <c r="M75" s="1"/>
      <c r="S75" s="5"/>
    </row>
    <row r="76" spans="1:19" x14ac:dyDescent="0.3">
      <c r="A76" s="2"/>
      <c r="B76" s="10"/>
      <c r="C76" s="25"/>
      <c r="D76" s="7"/>
      <c r="E76" s="25"/>
      <c r="M76" s="1"/>
      <c r="S76" s="5"/>
    </row>
    <row r="77" spans="1:19" x14ac:dyDescent="0.3">
      <c r="A77" s="2"/>
      <c r="B77" s="10"/>
      <c r="C77" s="25"/>
      <c r="D77" s="7"/>
      <c r="E77" s="25"/>
      <c r="M77" s="1"/>
      <c r="S77" s="5"/>
    </row>
    <row r="78" spans="1:19" x14ac:dyDescent="0.3">
      <c r="A78" s="2"/>
      <c r="B78" s="10"/>
      <c r="C78" s="25"/>
      <c r="D78" s="7"/>
      <c r="E78" s="25"/>
      <c r="M78" s="1"/>
      <c r="S78" s="5"/>
    </row>
    <row r="79" spans="1:19" x14ac:dyDescent="0.3">
      <c r="A79" s="2"/>
      <c r="B79" s="10"/>
      <c r="C79" s="25"/>
      <c r="D79" s="7"/>
      <c r="E79" s="25"/>
      <c r="M79" s="1"/>
      <c r="S79" s="5"/>
    </row>
    <row r="80" spans="1:19" x14ac:dyDescent="0.3">
      <c r="A80" s="2"/>
      <c r="B80" s="10"/>
      <c r="C80" s="25"/>
      <c r="D80" s="7"/>
      <c r="E80" s="25"/>
      <c r="M80" s="1"/>
      <c r="S80" s="5"/>
    </row>
    <row r="81" spans="1:19" x14ac:dyDescent="0.3">
      <c r="A81" s="2"/>
      <c r="B81" s="10"/>
      <c r="C81" s="25"/>
      <c r="D81" s="7"/>
      <c r="E81" s="25"/>
      <c r="M81" s="1"/>
      <c r="S81" s="5"/>
    </row>
    <row r="82" spans="1:19" x14ac:dyDescent="0.3">
      <c r="A82" s="2"/>
      <c r="B82" s="10"/>
      <c r="C82" s="25"/>
      <c r="D82" s="7"/>
      <c r="E82" s="25"/>
      <c r="M82" s="1"/>
      <c r="S82" s="5"/>
    </row>
    <row r="83" spans="1:19" x14ac:dyDescent="0.3">
      <c r="A83" s="2"/>
      <c r="B83" s="10"/>
      <c r="C83" s="25"/>
      <c r="D83" s="7"/>
      <c r="E83" s="25"/>
      <c r="M83" s="1"/>
      <c r="S83" s="5"/>
    </row>
    <row r="84" spans="1:19" x14ac:dyDescent="0.3">
      <c r="A84" s="2"/>
      <c r="B84" s="10"/>
      <c r="C84" s="25"/>
      <c r="D84" s="7"/>
      <c r="E84" s="25"/>
      <c r="M84" s="1"/>
      <c r="S84" s="5"/>
    </row>
    <row r="85" spans="1:19" x14ac:dyDescent="0.3">
      <c r="A85" s="2"/>
      <c r="B85" s="10"/>
      <c r="C85" s="25"/>
      <c r="D85" s="7"/>
      <c r="E85" s="25"/>
      <c r="M85" s="1"/>
      <c r="S85" s="5"/>
    </row>
    <row r="86" spans="1:19" x14ac:dyDescent="0.3">
      <c r="A86" s="2"/>
      <c r="B86" s="10"/>
      <c r="C86" s="25"/>
      <c r="D86" s="7"/>
      <c r="E86" s="25"/>
      <c r="M86" s="1"/>
      <c r="S86" s="5"/>
    </row>
    <row r="87" spans="1:19" x14ac:dyDescent="0.3">
      <c r="A87" s="2"/>
      <c r="B87" s="10"/>
      <c r="C87" s="25"/>
      <c r="D87" s="7"/>
      <c r="E87" s="25"/>
      <c r="M87" s="1"/>
      <c r="S87" s="5"/>
    </row>
    <row r="88" spans="1:19" x14ac:dyDescent="0.3">
      <c r="A88" s="2"/>
      <c r="B88" s="10"/>
      <c r="C88" s="25"/>
      <c r="D88" s="7"/>
      <c r="E88" s="25"/>
      <c r="M88" s="1"/>
      <c r="S88" s="5"/>
    </row>
    <row r="89" spans="1:19" x14ac:dyDescent="0.3">
      <c r="A89" s="2"/>
      <c r="B89" s="10"/>
      <c r="C89" s="25"/>
      <c r="D89" s="7"/>
      <c r="E89" s="25"/>
      <c r="M89" s="1"/>
      <c r="S89" s="5"/>
    </row>
    <row r="90" spans="1:19" x14ac:dyDescent="0.3">
      <c r="A90" s="2"/>
      <c r="B90" s="10"/>
      <c r="C90" s="25"/>
      <c r="D90" s="7"/>
      <c r="E90" s="25"/>
      <c r="M90" s="1"/>
      <c r="S90" s="5"/>
    </row>
    <row r="91" spans="1:19" x14ac:dyDescent="0.3">
      <c r="A91" s="2"/>
      <c r="B91" s="10"/>
      <c r="C91" s="25"/>
      <c r="D91" s="7"/>
      <c r="E91" s="25"/>
      <c r="M91" s="1"/>
      <c r="S91" s="5"/>
    </row>
    <row r="92" spans="1:19" x14ac:dyDescent="0.3">
      <c r="A92" s="2"/>
      <c r="B92" s="10"/>
      <c r="C92" s="25"/>
      <c r="D92" s="7"/>
      <c r="E92" s="25"/>
      <c r="M92" s="1"/>
      <c r="S92" s="5"/>
    </row>
    <row r="93" spans="1:19" x14ac:dyDescent="0.3">
      <c r="A93" s="2"/>
      <c r="B93" s="10"/>
      <c r="C93" s="25"/>
      <c r="D93" s="7"/>
      <c r="E93" s="25"/>
      <c r="M93" s="1"/>
      <c r="S93" s="5"/>
    </row>
    <row r="94" spans="1:19" x14ac:dyDescent="0.3">
      <c r="A94" s="2"/>
      <c r="B94" s="10"/>
      <c r="C94" s="25"/>
      <c r="D94" s="7"/>
      <c r="E94" s="25"/>
      <c r="M94" s="1"/>
      <c r="S94" s="5"/>
    </row>
    <row r="95" spans="1:19" x14ac:dyDescent="0.3">
      <c r="A95" s="2"/>
      <c r="B95" s="10"/>
      <c r="C95" s="25"/>
      <c r="D95" s="7"/>
      <c r="E95" s="25"/>
      <c r="M95" s="1"/>
      <c r="S95" s="5"/>
    </row>
    <row r="96" spans="1:19" x14ac:dyDescent="0.3">
      <c r="A96" s="2"/>
      <c r="B96" s="10"/>
      <c r="C96" s="25"/>
      <c r="D96" s="7"/>
      <c r="E96" s="25"/>
      <c r="M96" s="1"/>
      <c r="S96" s="5"/>
    </row>
    <row r="97" spans="1:19" x14ac:dyDescent="0.3">
      <c r="A97" s="2"/>
      <c r="B97" s="10"/>
      <c r="C97" s="25"/>
      <c r="D97" s="7"/>
      <c r="E97" s="25"/>
      <c r="M97" s="1"/>
      <c r="S97" s="5"/>
    </row>
    <row r="98" spans="1:19" x14ac:dyDescent="0.3">
      <c r="A98" s="2"/>
      <c r="B98" s="10"/>
      <c r="C98" s="25"/>
      <c r="D98" s="7"/>
      <c r="E98" s="25"/>
      <c r="M98" s="1"/>
      <c r="S98" s="5"/>
    </row>
    <row r="99" spans="1:19" x14ac:dyDescent="0.3">
      <c r="A99" s="2"/>
      <c r="B99" s="10"/>
      <c r="C99" s="25"/>
      <c r="D99" s="7"/>
      <c r="E99" s="25"/>
      <c r="M99" s="1"/>
      <c r="S99" s="5"/>
    </row>
    <row r="100" spans="1:19" x14ac:dyDescent="0.3">
      <c r="A100" s="2"/>
      <c r="B100" s="10"/>
      <c r="C100" s="25"/>
      <c r="D100" s="7"/>
      <c r="E100" s="25"/>
      <c r="M100" s="1"/>
      <c r="S100" s="5"/>
    </row>
    <row r="101" spans="1:19" x14ac:dyDescent="0.3">
      <c r="A101" s="2"/>
      <c r="B101" s="10"/>
      <c r="C101" s="25"/>
      <c r="D101" s="7"/>
      <c r="E101" s="25"/>
      <c r="M101" s="1"/>
      <c r="S101" s="5"/>
    </row>
    <row r="102" spans="1:19" x14ac:dyDescent="0.3">
      <c r="A102" s="2"/>
      <c r="B102" s="10"/>
      <c r="C102" s="25"/>
      <c r="D102" s="7"/>
      <c r="E102" s="25"/>
      <c r="M102" s="1"/>
      <c r="S102" s="5"/>
    </row>
    <row r="103" spans="1:19" x14ac:dyDescent="0.3">
      <c r="A103" s="2"/>
      <c r="B103" s="10"/>
      <c r="C103" s="25"/>
      <c r="D103" s="7"/>
      <c r="E103" s="25"/>
      <c r="M103" s="1"/>
      <c r="S103" s="5"/>
    </row>
    <row r="104" spans="1:19" x14ac:dyDescent="0.3">
      <c r="A104" s="2"/>
      <c r="B104" s="10"/>
      <c r="C104" s="25"/>
      <c r="D104" s="7"/>
      <c r="E104" s="25"/>
      <c r="M104" s="1"/>
      <c r="S104" s="5"/>
    </row>
    <row r="105" spans="1:19" x14ac:dyDescent="0.3">
      <c r="A105" s="2"/>
      <c r="B105" s="10"/>
      <c r="C105" s="25"/>
      <c r="D105" s="7"/>
      <c r="E105" s="25"/>
      <c r="M105" s="1"/>
      <c r="S105" s="5"/>
    </row>
    <row r="106" spans="1:19" x14ac:dyDescent="0.3">
      <c r="A106" s="2"/>
      <c r="B106" s="10"/>
      <c r="C106" s="25"/>
      <c r="D106" s="7"/>
      <c r="E106" s="25"/>
      <c r="M106" s="1"/>
      <c r="S106" s="5"/>
    </row>
    <row r="107" spans="1:19" x14ac:dyDescent="0.3">
      <c r="A107" s="2"/>
      <c r="B107" s="10"/>
      <c r="C107" s="25"/>
      <c r="D107" s="7"/>
      <c r="E107" s="25"/>
      <c r="M107" s="1"/>
      <c r="S107" s="5"/>
    </row>
    <row r="108" spans="1:19" x14ac:dyDescent="0.3">
      <c r="A108" s="2"/>
      <c r="B108" s="10"/>
      <c r="C108" s="25"/>
      <c r="D108" s="7"/>
      <c r="E108" s="25"/>
      <c r="M108" s="1"/>
      <c r="S108" s="5"/>
    </row>
    <row r="109" spans="1:19" x14ac:dyDescent="0.3">
      <c r="A109" s="2"/>
      <c r="B109" s="10"/>
      <c r="C109" s="25"/>
      <c r="D109" s="7"/>
      <c r="E109" s="25"/>
      <c r="M109" s="1"/>
      <c r="S109" s="5"/>
    </row>
    <row r="110" spans="1:19" x14ac:dyDescent="0.3">
      <c r="A110" s="2"/>
      <c r="B110" s="10"/>
      <c r="C110" s="25"/>
      <c r="D110" s="7"/>
      <c r="E110" s="25"/>
      <c r="M110" s="1"/>
      <c r="S110" s="5"/>
    </row>
    <row r="111" spans="1:19" x14ac:dyDescent="0.3">
      <c r="A111" s="2"/>
      <c r="B111" s="10"/>
      <c r="C111" s="25"/>
      <c r="D111" s="7"/>
      <c r="E111" s="25"/>
      <c r="M111" s="1"/>
      <c r="S111" s="5"/>
    </row>
    <row r="112" spans="1:19" x14ac:dyDescent="0.3">
      <c r="A112" s="2"/>
      <c r="B112" s="10"/>
      <c r="C112" s="25"/>
      <c r="D112" s="7"/>
      <c r="E112" s="25"/>
      <c r="M112" s="1"/>
      <c r="S112" s="5"/>
    </row>
    <row r="113" spans="1:19" x14ac:dyDescent="0.3">
      <c r="A113" s="2"/>
      <c r="B113" s="10"/>
      <c r="C113" s="25"/>
      <c r="D113" s="7"/>
      <c r="E113" s="25"/>
      <c r="M113" s="1"/>
      <c r="S113" s="5"/>
    </row>
    <row r="114" spans="1:19" x14ac:dyDescent="0.3">
      <c r="A114" s="2"/>
      <c r="B114" s="10"/>
      <c r="C114" s="25"/>
      <c r="D114" s="7"/>
      <c r="E114" s="25"/>
      <c r="M114" s="1"/>
      <c r="S114" s="5"/>
    </row>
    <row r="115" spans="1:19" x14ac:dyDescent="0.3">
      <c r="A115" s="2"/>
      <c r="B115" s="10"/>
      <c r="C115" s="25"/>
      <c r="D115" s="7"/>
      <c r="E115" s="25"/>
      <c r="M115" s="1"/>
      <c r="S115" s="5"/>
    </row>
    <row r="116" spans="1:19" x14ac:dyDescent="0.3">
      <c r="A116" s="2"/>
      <c r="B116" s="10"/>
      <c r="C116" s="25"/>
      <c r="D116" s="7"/>
      <c r="E116" s="25"/>
      <c r="M116" s="1"/>
      <c r="S116" s="5"/>
    </row>
    <row r="117" spans="1:19" x14ac:dyDescent="0.3">
      <c r="A117" s="2"/>
      <c r="B117" s="10"/>
      <c r="C117" s="25"/>
      <c r="D117" s="7"/>
      <c r="E117" s="25"/>
      <c r="M117" s="1"/>
      <c r="S117" s="5"/>
    </row>
    <row r="118" spans="1:19" x14ac:dyDescent="0.3">
      <c r="A118" s="2"/>
      <c r="B118" s="10"/>
      <c r="C118" s="25"/>
      <c r="D118" s="7"/>
      <c r="E118" s="25"/>
      <c r="M118" s="1"/>
      <c r="S118" s="5"/>
    </row>
    <row r="119" spans="1:19" x14ac:dyDescent="0.3">
      <c r="A119" s="2"/>
      <c r="B119" s="10"/>
      <c r="C119" s="25"/>
      <c r="D119" s="7"/>
      <c r="E119" s="25"/>
      <c r="M119" s="1"/>
      <c r="S119" s="5"/>
    </row>
    <row r="120" spans="1:19" x14ac:dyDescent="0.3">
      <c r="A120" s="2"/>
      <c r="B120" s="10"/>
      <c r="C120" s="25"/>
      <c r="D120" s="7"/>
      <c r="E120" s="25"/>
      <c r="M120" s="1"/>
      <c r="S120" s="5"/>
    </row>
    <row r="121" spans="1:19" x14ac:dyDescent="0.3">
      <c r="A121" s="2"/>
      <c r="B121" s="10"/>
      <c r="C121" s="25"/>
      <c r="D121" s="7"/>
      <c r="E121" s="25"/>
      <c r="M121" s="1"/>
      <c r="S121" s="5"/>
    </row>
    <row r="122" spans="1:19" x14ac:dyDescent="0.3">
      <c r="A122" s="2"/>
      <c r="B122" s="10"/>
      <c r="C122" s="25"/>
      <c r="D122" s="7"/>
      <c r="E122" s="25"/>
      <c r="M122" s="1"/>
      <c r="S122" s="5"/>
    </row>
    <row r="123" spans="1:19" x14ac:dyDescent="0.3">
      <c r="A123" s="2"/>
      <c r="B123" s="10"/>
      <c r="C123" s="25"/>
      <c r="D123" s="7"/>
      <c r="E123" s="25"/>
      <c r="M123" s="1"/>
      <c r="S123" s="5"/>
    </row>
    <row r="124" spans="1:19" x14ac:dyDescent="0.3">
      <c r="A124" s="2"/>
      <c r="B124" s="10"/>
      <c r="C124" s="25"/>
      <c r="D124" s="7"/>
      <c r="E124" s="25"/>
      <c r="M124" s="1"/>
      <c r="S124" s="5"/>
    </row>
    <row r="125" spans="1:19" x14ac:dyDescent="0.3">
      <c r="A125" s="2"/>
      <c r="B125" s="10"/>
      <c r="C125" s="25"/>
      <c r="D125" s="7"/>
      <c r="E125" s="25"/>
      <c r="M125" s="1"/>
      <c r="S125" s="5"/>
    </row>
    <row r="126" spans="1:19" x14ac:dyDescent="0.3">
      <c r="A126" s="2"/>
      <c r="B126" s="10"/>
      <c r="C126" s="25"/>
      <c r="D126" s="7"/>
      <c r="E126" s="25"/>
      <c r="M126" s="1"/>
      <c r="S126" s="5"/>
    </row>
    <row r="127" spans="1:19" x14ac:dyDescent="0.3">
      <c r="A127" s="2"/>
      <c r="B127" s="10"/>
      <c r="C127" s="25"/>
      <c r="D127" s="7"/>
      <c r="E127" s="25"/>
      <c r="M127" s="1"/>
      <c r="S127" s="5"/>
    </row>
    <row r="128" spans="1:19" x14ac:dyDescent="0.3">
      <c r="A128" s="2"/>
      <c r="B128" s="10"/>
      <c r="C128" s="25"/>
      <c r="D128" s="7"/>
      <c r="E128" s="25"/>
      <c r="M128" s="1"/>
      <c r="S128" s="5"/>
    </row>
    <row r="129" spans="1:19" x14ac:dyDescent="0.3">
      <c r="A129" s="2"/>
      <c r="B129" s="10"/>
      <c r="C129" s="25"/>
      <c r="D129" s="7"/>
      <c r="E129" s="25"/>
      <c r="M129" s="1"/>
      <c r="S129" s="5"/>
    </row>
    <row r="130" spans="1:19" x14ac:dyDescent="0.3">
      <c r="A130" s="2"/>
      <c r="B130" s="10"/>
      <c r="C130" s="25"/>
      <c r="D130" s="7"/>
      <c r="E130" s="25"/>
      <c r="M130" s="1"/>
      <c r="S130" s="5"/>
    </row>
    <row r="131" spans="1:19" x14ac:dyDescent="0.3">
      <c r="A131" s="2"/>
      <c r="B131" s="10"/>
      <c r="C131" s="25"/>
      <c r="D131" s="7"/>
      <c r="E131" s="25"/>
      <c r="M131" s="1"/>
      <c r="S131" s="5"/>
    </row>
    <row r="132" spans="1:19" x14ac:dyDescent="0.3">
      <c r="A132" s="2"/>
      <c r="B132" s="10"/>
      <c r="C132" s="25"/>
      <c r="D132" s="7"/>
      <c r="E132" s="25"/>
      <c r="M132" s="1"/>
      <c r="S132" s="5"/>
    </row>
    <row r="133" spans="1:19" x14ac:dyDescent="0.3">
      <c r="A133" s="2"/>
      <c r="B133" s="10"/>
      <c r="C133" s="25"/>
      <c r="D133" s="7"/>
      <c r="E133" s="25"/>
      <c r="M133" s="1"/>
      <c r="S133" s="5"/>
    </row>
    <row r="134" spans="1:19" x14ac:dyDescent="0.3">
      <c r="A134" s="2"/>
      <c r="B134" s="10"/>
      <c r="C134" s="25"/>
      <c r="D134" s="7"/>
      <c r="E134" s="25"/>
      <c r="M134" s="1"/>
      <c r="S134" s="5"/>
    </row>
    <row r="135" spans="1:19" x14ac:dyDescent="0.3">
      <c r="A135" s="2"/>
      <c r="B135" s="10"/>
      <c r="C135" s="25"/>
      <c r="D135" s="7"/>
      <c r="E135" s="25"/>
      <c r="M135" s="1"/>
      <c r="S135" s="5"/>
    </row>
    <row r="136" spans="1:19" x14ac:dyDescent="0.3">
      <c r="A136" s="2"/>
      <c r="B136" s="10"/>
      <c r="C136" s="25"/>
      <c r="D136" s="7"/>
      <c r="E136" s="25"/>
      <c r="M136" s="1"/>
      <c r="S136" s="5"/>
    </row>
    <row r="137" spans="1:19" x14ac:dyDescent="0.3">
      <c r="A137" s="2"/>
      <c r="B137" s="10"/>
      <c r="C137" s="25"/>
      <c r="D137" s="7"/>
      <c r="E137" s="25"/>
      <c r="M137" s="1"/>
      <c r="S137" s="5"/>
    </row>
    <row r="138" spans="1:19" x14ac:dyDescent="0.3">
      <c r="A138" s="2"/>
      <c r="B138" s="10"/>
      <c r="C138" s="25"/>
      <c r="D138" s="7"/>
      <c r="E138" s="25"/>
      <c r="M138" s="1"/>
      <c r="S138" s="5"/>
    </row>
    <row r="139" spans="1:19" x14ac:dyDescent="0.3">
      <c r="A139" s="2"/>
      <c r="B139" s="10"/>
      <c r="C139" s="25"/>
      <c r="D139" s="7"/>
      <c r="E139" s="25"/>
      <c r="M139" s="1"/>
      <c r="S139" s="5"/>
    </row>
    <row r="140" spans="1:19" x14ac:dyDescent="0.3">
      <c r="A140" s="2"/>
      <c r="B140" s="10"/>
      <c r="C140" s="25"/>
      <c r="D140" s="7"/>
      <c r="E140" s="25"/>
      <c r="M140" s="1"/>
      <c r="S140" s="5"/>
    </row>
    <row r="141" spans="1:19" x14ac:dyDescent="0.3">
      <c r="A141" s="2"/>
      <c r="B141" s="10"/>
      <c r="C141" s="25"/>
      <c r="D141" s="7"/>
      <c r="E141" s="25"/>
      <c r="M141" s="1"/>
      <c r="S141" s="5"/>
    </row>
    <row r="142" spans="1:19" x14ac:dyDescent="0.3">
      <c r="A142" s="2"/>
      <c r="B142" s="10"/>
      <c r="C142" s="25"/>
      <c r="D142" s="7"/>
      <c r="E142" s="25"/>
      <c r="M142" s="1"/>
      <c r="S142" s="5"/>
    </row>
    <row r="143" spans="1:19" x14ac:dyDescent="0.3">
      <c r="A143" s="2"/>
      <c r="B143" s="10"/>
      <c r="C143" s="25"/>
      <c r="D143" s="7"/>
      <c r="E143" s="25"/>
      <c r="M143" s="1"/>
      <c r="S143" s="5"/>
    </row>
    <row r="144" spans="1:19" x14ac:dyDescent="0.3">
      <c r="A144" s="2"/>
      <c r="B144" s="10"/>
      <c r="C144" s="25"/>
      <c r="D144" s="7"/>
      <c r="E144" s="25"/>
      <c r="M144" s="1"/>
      <c r="S144" s="5"/>
    </row>
    <row r="145" spans="1:19" x14ac:dyDescent="0.3">
      <c r="A145" s="2"/>
      <c r="B145" s="10"/>
      <c r="C145" s="25"/>
      <c r="D145" s="7"/>
      <c r="E145" s="25"/>
      <c r="M145" s="1"/>
      <c r="S145" s="5"/>
    </row>
    <row r="146" spans="1:19" x14ac:dyDescent="0.3">
      <c r="A146" s="2"/>
      <c r="B146" s="10"/>
      <c r="C146" s="25"/>
      <c r="D146" s="7"/>
      <c r="E146" s="25"/>
      <c r="M146" s="1"/>
      <c r="S146" s="5"/>
    </row>
    <row r="147" spans="1:19" x14ac:dyDescent="0.3">
      <c r="A147" s="2"/>
      <c r="B147" s="10"/>
      <c r="C147" s="25"/>
      <c r="D147" s="7"/>
      <c r="E147" s="25"/>
      <c r="M147" s="1"/>
      <c r="S147" s="5"/>
    </row>
    <row r="148" spans="1:19" x14ac:dyDescent="0.3">
      <c r="A148" s="2"/>
      <c r="B148" s="10"/>
      <c r="C148" s="25"/>
      <c r="D148" s="7"/>
      <c r="E148" s="25"/>
      <c r="M148" s="1"/>
      <c r="S148" s="5"/>
    </row>
    <row r="149" spans="1:19" x14ac:dyDescent="0.3">
      <c r="A149" s="2"/>
      <c r="B149" s="10"/>
      <c r="C149" s="25"/>
      <c r="D149" s="7"/>
      <c r="E149" s="25"/>
      <c r="M149" s="1"/>
      <c r="S149" s="5"/>
    </row>
    <row r="150" spans="1:19" x14ac:dyDescent="0.3">
      <c r="A150" s="2"/>
      <c r="B150" s="10"/>
      <c r="C150" s="25"/>
      <c r="D150" s="7"/>
      <c r="E150" s="25"/>
      <c r="M150" s="1"/>
      <c r="S150" s="5"/>
    </row>
    <row r="151" spans="1:19" x14ac:dyDescent="0.3">
      <c r="A151" s="2"/>
      <c r="B151" s="10"/>
      <c r="C151" s="25"/>
      <c r="D151" s="7"/>
      <c r="E151" s="25"/>
      <c r="M151" s="1"/>
      <c r="S151" s="5"/>
    </row>
    <row r="152" spans="1:19" x14ac:dyDescent="0.3">
      <c r="A152" s="2"/>
      <c r="B152" s="10"/>
      <c r="C152" s="25"/>
      <c r="D152" s="7"/>
      <c r="E152" s="25"/>
      <c r="M152" s="1"/>
      <c r="S152" s="5"/>
    </row>
    <row r="153" spans="1:19" x14ac:dyDescent="0.3">
      <c r="A153" s="2"/>
      <c r="B153" s="10"/>
      <c r="C153" s="25"/>
      <c r="D153" s="7"/>
      <c r="E153" s="25"/>
      <c r="M153" s="1"/>
      <c r="S153" s="5"/>
    </row>
    <row r="154" spans="1:19" x14ac:dyDescent="0.3">
      <c r="A154" s="2"/>
      <c r="B154" s="10"/>
      <c r="C154" s="25"/>
      <c r="D154" s="7"/>
      <c r="E154" s="25"/>
      <c r="M154" s="1"/>
      <c r="S154" s="5"/>
    </row>
    <row r="155" spans="1:19" x14ac:dyDescent="0.3">
      <c r="A155" s="2"/>
      <c r="B155" s="10"/>
      <c r="C155" s="25"/>
      <c r="D155" s="7"/>
      <c r="E155" s="25"/>
      <c r="M155" s="1"/>
      <c r="S155" s="5"/>
    </row>
    <row r="156" spans="1:19" x14ac:dyDescent="0.3">
      <c r="A156" s="2"/>
      <c r="B156" s="10"/>
      <c r="C156" s="25"/>
      <c r="D156" s="7"/>
      <c r="E156" s="25"/>
      <c r="M156" s="1"/>
      <c r="S156" s="5"/>
    </row>
    <row r="157" spans="1:19" x14ac:dyDescent="0.3">
      <c r="A157" s="2"/>
      <c r="B157" s="10"/>
      <c r="C157" s="25"/>
      <c r="D157" s="7"/>
      <c r="E157" s="25"/>
      <c r="M157" s="1"/>
      <c r="S157" s="5"/>
    </row>
    <row r="158" spans="1:19" x14ac:dyDescent="0.3">
      <c r="A158" s="2"/>
      <c r="B158" s="10"/>
      <c r="C158" s="25"/>
      <c r="D158" s="7"/>
      <c r="E158" s="25"/>
      <c r="M158" s="1"/>
      <c r="S158" s="5"/>
    </row>
    <row r="159" spans="1:19" x14ac:dyDescent="0.3">
      <c r="A159" s="2"/>
      <c r="B159" s="10"/>
      <c r="C159" s="25"/>
      <c r="D159" s="7"/>
      <c r="E159" s="25"/>
      <c r="M159" s="1"/>
      <c r="S159" s="5"/>
    </row>
    <row r="160" spans="1:19" x14ac:dyDescent="0.3">
      <c r="A160" s="2"/>
      <c r="B160" s="10"/>
      <c r="C160" s="25"/>
      <c r="D160" s="7"/>
      <c r="E160" s="25"/>
      <c r="M160" s="1"/>
      <c r="S160" s="5"/>
    </row>
    <row r="161" spans="1:19" x14ac:dyDescent="0.3">
      <c r="A161" s="2"/>
      <c r="B161" s="10"/>
      <c r="C161" s="25"/>
      <c r="D161" s="7"/>
      <c r="E161" s="25"/>
      <c r="M161" s="1"/>
      <c r="S161" s="5"/>
    </row>
    <row r="162" spans="1:19" x14ac:dyDescent="0.3">
      <c r="A162" s="2"/>
      <c r="B162" s="10"/>
      <c r="C162" s="25"/>
      <c r="D162" s="7"/>
      <c r="E162" s="25"/>
      <c r="M162" s="1"/>
      <c r="S162" s="5"/>
    </row>
    <row r="163" spans="1:19" x14ac:dyDescent="0.3">
      <c r="A163" s="2"/>
      <c r="B163" s="10"/>
      <c r="C163" s="25"/>
      <c r="D163" s="7"/>
      <c r="E163" s="25"/>
      <c r="M163" s="1"/>
      <c r="S163" s="5"/>
    </row>
    <row r="164" spans="1:19" x14ac:dyDescent="0.3">
      <c r="A164" s="2"/>
      <c r="B164" s="10"/>
      <c r="C164" s="25"/>
      <c r="D164" s="7"/>
      <c r="E164" s="25"/>
      <c r="M164" s="1"/>
      <c r="S164" s="5"/>
    </row>
    <row r="165" spans="1:19" x14ac:dyDescent="0.3">
      <c r="A165" s="2"/>
      <c r="B165" s="10"/>
      <c r="C165" s="25"/>
      <c r="D165" s="7"/>
      <c r="E165" s="25"/>
      <c r="M165" s="1"/>
      <c r="S165" s="5"/>
    </row>
    <row r="166" spans="1:19" x14ac:dyDescent="0.3">
      <c r="A166" s="2"/>
      <c r="B166" s="10"/>
      <c r="C166" s="25"/>
      <c r="D166" s="7"/>
      <c r="E166" s="25"/>
      <c r="M166" s="1"/>
      <c r="S166" s="5"/>
    </row>
    <row r="167" spans="1:19" x14ac:dyDescent="0.3">
      <c r="A167" s="2"/>
      <c r="B167" s="10"/>
      <c r="C167" s="25"/>
      <c r="D167" s="7"/>
      <c r="E167" s="25"/>
      <c r="M167" s="1"/>
      <c r="S167" s="5"/>
    </row>
    <row r="168" spans="1:19" x14ac:dyDescent="0.3">
      <c r="A168" s="2"/>
      <c r="B168" s="10"/>
      <c r="C168" s="25"/>
      <c r="D168" s="7"/>
      <c r="E168" s="25"/>
      <c r="M168" s="1"/>
      <c r="S168" s="5"/>
    </row>
    <row r="169" spans="1:19" x14ac:dyDescent="0.3">
      <c r="A169" s="2"/>
      <c r="B169" s="10"/>
      <c r="C169" s="25"/>
      <c r="D169" s="7"/>
      <c r="E169" s="25"/>
      <c r="M169" s="1"/>
      <c r="S169" s="5"/>
    </row>
    <row r="170" spans="1:19" x14ac:dyDescent="0.3">
      <c r="A170" s="2"/>
      <c r="B170" s="10"/>
      <c r="C170" s="25"/>
      <c r="D170" s="7"/>
      <c r="E170" s="25"/>
      <c r="M170" s="1"/>
      <c r="S170" s="5"/>
    </row>
    <row r="171" spans="1:19" x14ac:dyDescent="0.3">
      <c r="A171" s="2"/>
      <c r="B171" s="10"/>
      <c r="C171" s="25"/>
      <c r="D171" s="7"/>
      <c r="E171" s="25"/>
      <c r="M171" s="1"/>
      <c r="S171" s="5"/>
    </row>
    <row r="172" spans="1:19" x14ac:dyDescent="0.3">
      <c r="A172" s="2"/>
      <c r="B172" s="10"/>
      <c r="C172" s="25"/>
      <c r="D172" s="7"/>
      <c r="E172" s="25"/>
      <c r="M172" s="1"/>
      <c r="S172" s="5"/>
    </row>
    <row r="173" spans="1:19" x14ac:dyDescent="0.3">
      <c r="A173" s="2"/>
      <c r="B173" s="10"/>
      <c r="C173" s="25"/>
      <c r="D173" s="7"/>
      <c r="E173" s="25"/>
      <c r="M173" s="1"/>
      <c r="S173" s="5"/>
    </row>
    <row r="174" spans="1:19" x14ac:dyDescent="0.3">
      <c r="A174" s="2"/>
      <c r="B174" s="10"/>
      <c r="C174" s="25"/>
      <c r="D174" s="7"/>
      <c r="E174" s="25"/>
      <c r="M174" s="1"/>
      <c r="S174" s="5"/>
    </row>
    <row r="175" spans="1:19" x14ac:dyDescent="0.3">
      <c r="A175" s="2"/>
      <c r="B175" s="10"/>
      <c r="C175" s="25"/>
      <c r="D175" s="7"/>
      <c r="E175" s="25"/>
      <c r="M175" s="1"/>
      <c r="S175" s="5"/>
    </row>
    <row r="176" spans="1:19" x14ac:dyDescent="0.3">
      <c r="A176" s="2"/>
      <c r="B176" s="10"/>
      <c r="C176" s="25"/>
      <c r="D176" s="7"/>
      <c r="E176" s="25"/>
      <c r="M176" s="1"/>
      <c r="S176" s="5"/>
    </row>
    <row r="177" spans="1:19" x14ac:dyDescent="0.3">
      <c r="A177" s="2"/>
      <c r="B177" s="10"/>
      <c r="C177" s="25"/>
      <c r="D177" s="7"/>
      <c r="E177" s="25"/>
      <c r="M177" s="1"/>
      <c r="S177" s="5"/>
    </row>
    <row r="178" spans="1:19" x14ac:dyDescent="0.3">
      <c r="A178" s="2"/>
      <c r="B178" s="10"/>
      <c r="C178" s="25"/>
      <c r="D178" s="7"/>
      <c r="E178" s="25"/>
      <c r="M178" s="1"/>
      <c r="S178" s="5"/>
    </row>
    <row r="179" spans="1:19" x14ac:dyDescent="0.3">
      <c r="A179" s="2"/>
      <c r="B179" s="10"/>
      <c r="C179" s="25"/>
      <c r="D179" s="7"/>
      <c r="E179" s="25"/>
      <c r="M179" s="1"/>
      <c r="S179" s="5"/>
    </row>
    <row r="180" spans="1:19" x14ac:dyDescent="0.3">
      <c r="A180" s="2"/>
      <c r="B180" s="10"/>
      <c r="C180" s="25"/>
      <c r="D180" s="7"/>
      <c r="E180" s="25"/>
      <c r="M180" s="1"/>
      <c r="S180" s="5"/>
    </row>
    <row r="181" spans="1:19" x14ac:dyDescent="0.3">
      <c r="A181" s="2"/>
      <c r="B181" s="10"/>
      <c r="C181" s="25"/>
      <c r="D181" s="7"/>
      <c r="E181" s="25"/>
      <c r="M181" s="1"/>
      <c r="S181" s="5"/>
    </row>
    <row r="182" spans="1:19" x14ac:dyDescent="0.3">
      <c r="A182" s="2"/>
      <c r="B182" s="10"/>
      <c r="C182" s="25"/>
      <c r="D182" s="7"/>
      <c r="E182" s="25"/>
      <c r="M182" s="1"/>
      <c r="S182" s="5"/>
    </row>
    <row r="183" spans="1:19" x14ac:dyDescent="0.3">
      <c r="A183" s="2"/>
      <c r="B183" s="10"/>
      <c r="C183" s="25"/>
      <c r="D183" s="7"/>
      <c r="E183" s="25"/>
      <c r="M183" s="1"/>
      <c r="S183" s="5"/>
    </row>
    <row r="184" spans="1:19" x14ac:dyDescent="0.3">
      <c r="A184" s="2"/>
      <c r="B184" s="10"/>
      <c r="C184" s="25"/>
      <c r="D184" s="7"/>
      <c r="E184" s="25"/>
      <c r="M184" s="1"/>
      <c r="S184" s="5"/>
    </row>
    <row r="185" spans="1:19" x14ac:dyDescent="0.3">
      <c r="A185" s="2"/>
      <c r="B185" s="10"/>
      <c r="C185" s="25"/>
      <c r="D185" s="7"/>
      <c r="E185" s="25"/>
      <c r="M185" s="1"/>
      <c r="S185" s="5"/>
    </row>
    <row r="186" spans="1:19" x14ac:dyDescent="0.3">
      <c r="A186" s="2"/>
      <c r="B186" s="10"/>
      <c r="C186" s="25"/>
      <c r="D186" s="7"/>
      <c r="E186" s="25"/>
      <c r="M186" s="1"/>
      <c r="S186" s="5"/>
    </row>
    <row r="187" spans="1:19" x14ac:dyDescent="0.3">
      <c r="A187" s="2"/>
      <c r="B187" s="10"/>
      <c r="C187" s="25"/>
      <c r="D187" s="7"/>
      <c r="E187" s="25"/>
      <c r="M187" s="1"/>
      <c r="S187" s="5"/>
    </row>
    <row r="188" spans="1:19" x14ac:dyDescent="0.3">
      <c r="A188" s="2"/>
      <c r="B188" s="10"/>
      <c r="C188" s="25"/>
      <c r="D188" s="7"/>
      <c r="E188" s="25"/>
      <c r="M188" s="1"/>
      <c r="S188" s="5"/>
    </row>
    <row r="189" spans="1:19" x14ac:dyDescent="0.3">
      <c r="A189" s="2"/>
      <c r="B189" s="10"/>
      <c r="C189" s="25"/>
      <c r="D189" s="7"/>
      <c r="E189" s="25"/>
      <c r="M189" s="1"/>
      <c r="S189" s="5"/>
    </row>
    <row r="190" spans="1:19" x14ac:dyDescent="0.3">
      <c r="A190" s="2"/>
      <c r="B190" s="10"/>
      <c r="C190" s="25"/>
      <c r="D190" s="7"/>
      <c r="E190" s="25"/>
      <c r="M190" s="1"/>
      <c r="S190" s="5"/>
    </row>
    <row r="191" spans="1:19" x14ac:dyDescent="0.3">
      <c r="A191" s="2"/>
      <c r="B191" s="10"/>
      <c r="C191" s="25"/>
      <c r="D191" s="7"/>
      <c r="E191" s="25"/>
      <c r="M191" s="1"/>
      <c r="S191" s="5"/>
    </row>
    <row r="192" spans="1:19" x14ac:dyDescent="0.3">
      <c r="A192" s="2"/>
      <c r="B192" s="10"/>
      <c r="C192" s="25"/>
      <c r="D192" s="7"/>
      <c r="E192" s="25"/>
      <c r="M192" s="1"/>
      <c r="S192" s="5"/>
    </row>
    <row r="193" spans="1:19" x14ac:dyDescent="0.3">
      <c r="A193" s="2"/>
      <c r="B193" s="10"/>
      <c r="C193" s="25"/>
      <c r="D193" s="7"/>
      <c r="E193" s="25"/>
      <c r="M193" s="1"/>
      <c r="S193" s="5"/>
    </row>
    <row r="194" spans="1:19" x14ac:dyDescent="0.3">
      <c r="A194" s="2"/>
      <c r="B194" s="10"/>
      <c r="C194" s="25"/>
      <c r="D194" s="7"/>
      <c r="E194" s="25"/>
      <c r="M194" s="1"/>
      <c r="S194" s="5"/>
    </row>
    <row r="195" spans="1:19" x14ac:dyDescent="0.3">
      <c r="A195" s="2"/>
      <c r="B195" s="10"/>
      <c r="C195" s="25"/>
      <c r="D195" s="7"/>
      <c r="E195" s="25"/>
      <c r="M195" s="1"/>
      <c r="S195" s="5"/>
    </row>
    <row r="196" spans="1:19" x14ac:dyDescent="0.3">
      <c r="A196" s="2"/>
      <c r="B196" s="10"/>
      <c r="C196" s="25"/>
      <c r="D196" s="7"/>
      <c r="E196" s="25"/>
      <c r="M196" s="1"/>
      <c r="S196" s="5"/>
    </row>
    <row r="197" spans="1:19" x14ac:dyDescent="0.3">
      <c r="A197" s="2"/>
      <c r="B197" s="10"/>
      <c r="C197" s="25"/>
      <c r="D197" s="7"/>
      <c r="E197" s="25"/>
      <c r="M197" s="1"/>
      <c r="S197" s="5"/>
    </row>
    <row r="198" spans="1:19" x14ac:dyDescent="0.3">
      <c r="A198" s="2"/>
      <c r="B198" s="10"/>
      <c r="C198" s="25"/>
      <c r="D198" s="7"/>
      <c r="E198" s="25"/>
      <c r="M198" s="1"/>
      <c r="S198" s="5"/>
    </row>
    <row r="199" spans="1:19" x14ac:dyDescent="0.3">
      <c r="A199" s="2"/>
      <c r="B199" s="10"/>
      <c r="C199" s="25"/>
      <c r="D199" s="7"/>
      <c r="E199" s="25"/>
      <c r="M199" s="1"/>
      <c r="S199" s="5"/>
    </row>
    <row r="200" spans="1:19" x14ac:dyDescent="0.3">
      <c r="A200" s="2"/>
      <c r="B200" s="10"/>
      <c r="C200" s="25"/>
      <c r="D200" s="7"/>
      <c r="E200" s="25"/>
      <c r="M200" s="1"/>
      <c r="S200" s="5"/>
    </row>
    <row r="201" spans="1:19" x14ac:dyDescent="0.3">
      <c r="A201" s="2"/>
      <c r="B201" s="10"/>
      <c r="C201" s="25"/>
      <c r="D201" s="7"/>
      <c r="E201" s="25"/>
      <c r="M201" s="1"/>
      <c r="S201" s="5"/>
    </row>
    <row r="202" spans="1:19" x14ac:dyDescent="0.3">
      <c r="A202" s="2"/>
      <c r="B202" s="10"/>
      <c r="C202" s="25"/>
      <c r="D202" s="7"/>
      <c r="E202" s="25"/>
      <c r="M202" s="1"/>
      <c r="S202" s="5"/>
    </row>
    <row r="203" spans="1:19" x14ac:dyDescent="0.3">
      <c r="A203" s="2"/>
      <c r="B203" s="10"/>
      <c r="C203" s="25"/>
      <c r="D203" s="7"/>
      <c r="E203" s="25"/>
      <c r="M203" s="1"/>
      <c r="S203" s="5"/>
    </row>
    <row r="204" spans="1:19" x14ac:dyDescent="0.3">
      <c r="A204" s="2"/>
      <c r="B204" s="10"/>
      <c r="C204" s="25"/>
      <c r="D204" s="7"/>
      <c r="E204" s="25"/>
      <c r="M204" s="1"/>
      <c r="S204" s="5"/>
    </row>
    <row r="205" spans="1:19" x14ac:dyDescent="0.3">
      <c r="A205" s="2"/>
      <c r="B205" s="10"/>
      <c r="C205" s="25"/>
      <c r="D205" s="7"/>
      <c r="E205" s="25"/>
      <c r="M205" s="1"/>
      <c r="S205" s="5"/>
    </row>
    <row r="206" spans="1:19" x14ac:dyDescent="0.3">
      <c r="A206" s="2"/>
      <c r="B206" s="10"/>
      <c r="C206" s="25"/>
      <c r="D206" s="7"/>
      <c r="E206" s="25"/>
      <c r="M206" s="1"/>
      <c r="S206" s="5"/>
    </row>
    <row r="207" spans="1:19" x14ac:dyDescent="0.3">
      <c r="A207" s="2"/>
      <c r="B207" s="10"/>
      <c r="C207" s="25"/>
      <c r="D207" s="7"/>
      <c r="E207" s="25"/>
      <c r="M207" s="1"/>
      <c r="S207" s="5"/>
    </row>
    <row r="208" spans="1:19" x14ac:dyDescent="0.3">
      <c r="A208" s="2"/>
      <c r="B208" s="10"/>
      <c r="C208" s="25"/>
      <c r="D208" s="7"/>
      <c r="E208" s="25"/>
      <c r="M208" s="1"/>
      <c r="S208" s="5"/>
    </row>
    <row r="209" spans="1:19" x14ac:dyDescent="0.3">
      <c r="A209" s="2"/>
      <c r="B209" s="10"/>
      <c r="C209" s="25"/>
      <c r="D209" s="7"/>
      <c r="E209" s="25"/>
      <c r="M209" s="1"/>
      <c r="S209" s="5"/>
    </row>
    <row r="210" spans="1:19" x14ac:dyDescent="0.3">
      <c r="A210" s="2"/>
      <c r="B210" s="10"/>
      <c r="C210" s="25"/>
      <c r="D210" s="7"/>
      <c r="E210" s="25"/>
      <c r="M210" s="1"/>
      <c r="S210" s="5"/>
    </row>
    <row r="211" spans="1:19" x14ac:dyDescent="0.3">
      <c r="A211" s="2"/>
      <c r="B211" s="10"/>
      <c r="C211" s="25"/>
      <c r="D211" s="7"/>
      <c r="E211" s="25"/>
      <c r="M211" s="1"/>
      <c r="S211" s="5"/>
    </row>
    <row r="212" spans="1:19" x14ac:dyDescent="0.3">
      <c r="A212" s="2"/>
      <c r="B212" s="10"/>
      <c r="C212" s="25"/>
      <c r="D212" s="7"/>
      <c r="E212" s="25"/>
      <c r="M212" s="1"/>
      <c r="S212" s="5"/>
    </row>
    <row r="213" spans="1:19" x14ac:dyDescent="0.3">
      <c r="A213" s="2"/>
      <c r="B213" s="10"/>
      <c r="C213" s="25"/>
      <c r="D213" s="7"/>
      <c r="E213" s="25"/>
      <c r="M213" s="1"/>
      <c r="S213" s="5"/>
    </row>
    <row r="214" spans="1:19" x14ac:dyDescent="0.3">
      <c r="A214" s="2"/>
      <c r="B214" s="10"/>
      <c r="C214" s="25"/>
      <c r="D214" s="7"/>
      <c r="E214" s="25"/>
      <c r="M214" s="1"/>
      <c r="S214" s="5"/>
    </row>
    <row r="215" spans="1:19" x14ac:dyDescent="0.3">
      <c r="A215" s="2"/>
      <c r="B215" s="10"/>
      <c r="C215" s="25"/>
      <c r="D215" s="7"/>
      <c r="E215" s="25"/>
      <c r="M215" s="1"/>
      <c r="S215" s="5"/>
    </row>
    <row r="216" spans="1:19" x14ac:dyDescent="0.3">
      <c r="A216" s="2"/>
      <c r="B216" s="10"/>
      <c r="C216" s="25"/>
      <c r="D216" s="7"/>
      <c r="E216" s="25"/>
      <c r="M216" s="1"/>
      <c r="S216" s="5"/>
    </row>
    <row r="217" spans="1:19" x14ac:dyDescent="0.3">
      <c r="A217" s="2"/>
      <c r="B217" s="10"/>
      <c r="C217" s="25"/>
      <c r="D217" s="7"/>
      <c r="E217" s="25"/>
      <c r="M217" s="1"/>
      <c r="S217" s="5"/>
    </row>
    <row r="218" spans="1:19" x14ac:dyDescent="0.3">
      <c r="A218" s="2"/>
      <c r="B218" s="10"/>
      <c r="C218" s="25"/>
      <c r="D218" s="7"/>
      <c r="E218" s="25"/>
      <c r="M218" s="1"/>
      <c r="S218" s="5"/>
    </row>
    <row r="219" spans="1:19" x14ac:dyDescent="0.3">
      <c r="A219" s="2"/>
      <c r="B219" s="10"/>
      <c r="C219" s="25"/>
      <c r="D219" s="7"/>
      <c r="E219" s="25"/>
      <c r="M219" s="1"/>
      <c r="S219" s="5"/>
    </row>
    <row r="220" spans="1:19" x14ac:dyDescent="0.3">
      <c r="A220" s="2"/>
      <c r="B220" s="10"/>
      <c r="C220" s="25"/>
      <c r="D220" s="7"/>
      <c r="E220" s="25"/>
      <c r="M220" s="1"/>
      <c r="S220" s="5"/>
    </row>
    <row r="221" spans="1:19" x14ac:dyDescent="0.3">
      <c r="A221" s="2"/>
      <c r="B221" s="10"/>
      <c r="C221" s="25"/>
      <c r="D221" s="7"/>
      <c r="E221" s="25"/>
      <c r="M221" s="1"/>
      <c r="S221" s="5"/>
    </row>
    <row r="222" spans="1:19" x14ac:dyDescent="0.3">
      <c r="A222" s="2"/>
      <c r="B222" s="10"/>
      <c r="C222" s="25"/>
      <c r="D222" s="7"/>
      <c r="E222" s="25"/>
      <c r="M222" s="1"/>
      <c r="S222" s="5"/>
    </row>
    <row r="223" spans="1:19" x14ac:dyDescent="0.3">
      <c r="A223" s="2"/>
      <c r="B223" s="10"/>
      <c r="C223" s="25"/>
      <c r="D223" s="7"/>
      <c r="E223" s="25"/>
      <c r="M223" s="1"/>
      <c r="S223" s="5"/>
    </row>
    <row r="224" spans="1:19" x14ac:dyDescent="0.3">
      <c r="A224" s="2"/>
      <c r="B224" s="10"/>
      <c r="C224" s="25"/>
      <c r="D224" s="7"/>
      <c r="E224" s="25"/>
      <c r="M224" s="1"/>
      <c r="S224" s="5"/>
    </row>
    <row r="225" spans="1:19" x14ac:dyDescent="0.3">
      <c r="A225" s="2"/>
      <c r="B225" s="10"/>
      <c r="C225" s="25"/>
      <c r="D225" s="7"/>
      <c r="E225" s="25"/>
      <c r="M225" s="1"/>
      <c r="S225" s="5"/>
    </row>
    <row r="226" spans="1:19" x14ac:dyDescent="0.3">
      <c r="A226" s="2"/>
      <c r="B226" s="10"/>
      <c r="C226" s="25"/>
      <c r="D226" s="7"/>
      <c r="E226" s="25"/>
      <c r="M226" s="1"/>
      <c r="S226" s="5"/>
    </row>
    <row r="227" spans="1:19" x14ac:dyDescent="0.3">
      <c r="A227" s="2"/>
      <c r="B227" s="10"/>
      <c r="C227" s="25"/>
      <c r="D227" s="7"/>
      <c r="E227" s="25"/>
      <c r="M227" s="1"/>
      <c r="S227" s="5"/>
    </row>
    <row r="228" spans="1:19" x14ac:dyDescent="0.3">
      <c r="A228" s="2"/>
      <c r="B228" s="10"/>
      <c r="C228" s="25"/>
      <c r="D228" s="7"/>
      <c r="E228" s="25"/>
      <c r="M228" s="1"/>
      <c r="S228" s="5"/>
    </row>
    <row r="229" spans="1:19" x14ac:dyDescent="0.3">
      <c r="A229" s="2"/>
      <c r="B229" s="10"/>
      <c r="C229" s="25"/>
      <c r="D229" s="7"/>
      <c r="E229" s="25"/>
      <c r="M229" s="1"/>
      <c r="S229" s="5"/>
    </row>
    <row r="230" spans="1:19" x14ac:dyDescent="0.3">
      <c r="A230" s="2"/>
      <c r="B230" s="10"/>
      <c r="C230" s="25"/>
      <c r="D230" s="7"/>
      <c r="E230" s="25"/>
      <c r="M230" s="1"/>
      <c r="S230" s="5"/>
    </row>
    <row r="231" spans="1:19" x14ac:dyDescent="0.3">
      <c r="A231" s="2"/>
      <c r="B231" s="10"/>
      <c r="C231" s="25"/>
      <c r="D231" s="7"/>
      <c r="E231" s="25"/>
      <c r="M231" s="1"/>
      <c r="S231" s="5"/>
    </row>
    <row r="232" spans="1:19" x14ac:dyDescent="0.3">
      <c r="A232" s="2"/>
      <c r="B232" s="10"/>
      <c r="C232" s="25"/>
      <c r="D232" s="7"/>
      <c r="E232" s="25"/>
      <c r="M232" s="1"/>
      <c r="S232" s="5"/>
    </row>
    <row r="233" spans="1:19" x14ac:dyDescent="0.3">
      <c r="A233" s="2"/>
      <c r="B233" s="10"/>
      <c r="C233" s="25"/>
      <c r="D233" s="7"/>
      <c r="E233" s="25"/>
      <c r="M233" s="1"/>
      <c r="S233" s="5"/>
    </row>
    <row r="234" spans="1:19" x14ac:dyDescent="0.3">
      <c r="A234" s="2"/>
      <c r="B234" s="10"/>
      <c r="C234" s="25"/>
      <c r="D234" s="7"/>
      <c r="E234" s="25"/>
      <c r="M234" s="1"/>
      <c r="S234" s="5"/>
    </row>
    <row r="235" spans="1:19" x14ac:dyDescent="0.3">
      <c r="A235" s="2"/>
      <c r="B235" s="10"/>
      <c r="C235" s="25"/>
      <c r="D235" s="7"/>
      <c r="E235" s="25"/>
      <c r="M235" s="1"/>
      <c r="S235" s="5"/>
    </row>
    <row r="236" spans="1:19" x14ac:dyDescent="0.3">
      <c r="A236" s="2"/>
      <c r="B236" s="10"/>
      <c r="C236" s="25"/>
      <c r="D236" s="7"/>
      <c r="E236" s="25"/>
      <c r="M236" s="1"/>
      <c r="S236" s="5"/>
    </row>
    <row r="237" spans="1:19" x14ac:dyDescent="0.3">
      <c r="A237" s="2"/>
      <c r="B237" s="10"/>
      <c r="C237" s="25"/>
      <c r="D237" s="7"/>
      <c r="E237" s="25"/>
      <c r="M237" s="1"/>
      <c r="S237" s="5"/>
    </row>
    <row r="238" spans="1:19" x14ac:dyDescent="0.3">
      <c r="A238" s="2"/>
      <c r="B238" s="10"/>
      <c r="C238" s="25"/>
      <c r="D238" s="7"/>
      <c r="E238" s="25"/>
      <c r="M238" s="1"/>
      <c r="S238" s="5"/>
    </row>
    <row r="239" spans="1:19" x14ac:dyDescent="0.3">
      <c r="A239" s="2"/>
      <c r="B239" s="10"/>
      <c r="C239" s="25"/>
      <c r="D239" s="7"/>
      <c r="E239" s="25"/>
      <c r="M239" s="1"/>
      <c r="S239" s="5"/>
    </row>
    <row r="240" spans="1:19" x14ac:dyDescent="0.3">
      <c r="A240" s="2"/>
      <c r="B240" s="10"/>
      <c r="C240" s="25"/>
      <c r="D240" s="7"/>
      <c r="E240" s="25"/>
      <c r="M240" s="1"/>
      <c r="S240" s="5"/>
    </row>
    <row r="241" spans="1:19" x14ac:dyDescent="0.3">
      <c r="A241" s="2"/>
      <c r="B241" s="10"/>
      <c r="C241" s="25"/>
      <c r="D241" s="7"/>
      <c r="E241" s="25"/>
      <c r="M241" s="1"/>
      <c r="S241" s="5"/>
    </row>
    <row r="242" spans="1:19" x14ac:dyDescent="0.3">
      <c r="A242" s="2"/>
      <c r="B242" s="10"/>
      <c r="C242" s="25"/>
      <c r="D242" s="7"/>
      <c r="E242" s="25"/>
      <c r="M242" s="1"/>
      <c r="S242" s="5"/>
    </row>
    <row r="243" spans="1:19" x14ac:dyDescent="0.3">
      <c r="A243" s="2"/>
      <c r="B243" s="10"/>
      <c r="C243" s="25"/>
      <c r="D243" s="7"/>
      <c r="E243" s="25"/>
      <c r="M243" s="1"/>
      <c r="S243" s="5"/>
    </row>
    <row r="244" spans="1:19" x14ac:dyDescent="0.3">
      <c r="A244" s="2"/>
      <c r="B244" s="10"/>
      <c r="C244" s="25"/>
      <c r="D244" s="7"/>
      <c r="E244" s="25"/>
      <c r="M244" s="1"/>
      <c r="S244" s="5"/>
    </row>
    <row r="245" spans="1:19" x14ac:dyDescent="0.3">
      <c r="A245" s="2"/>
      <c r="B245" s="10"/>
      <c r="C245" s="25"/>
      <c r="D245" s="7"/>
      <c r="E245" s="25"/>
      <c r="M245" s="1"/>
      <c r="S245" s="5"/>
    </row>
    <row r="246" spans="1:19" x14ac:dyDescent="0.3">
      <c r="A246" s="2"/>
      <c r="B246" s="10"/>
      <c r="C246" s="25"/>
      <c r="D246" s="7"/>
      <c r="E246" s="25"/>
      <c r="M246" s="1"/>
      <c r="S246" s="5"/>
    </row>
    <row r="247" spans="1:19" x14ac:dyDescent="0.3">
      <c r="A247" s="2"/>
      <c r="B247" s="10"/>
      <c r="C247" s="25"/>
      <c r="D247" s="7"/>
      <c r="E247" s="25"/>
      <c r="M247" s="1"/>
      <c r="S247" s="5"/>
    </row>
    <row r="248" spans="1:19" x14ac:dyDescent="0.3">
      <c r="A248" s="2"/>
      <c r="B248" s="10"/>
      <c r="C248" s="25"/>
      <c r="D248" s="7"/>
      <c r="E248" s="25"/>
      <c r="M248" s="1"/>
      <c r="S248" s="5"/>
    </row>
    <row r="249" spans="1:19" x14ac:dyDescent="0.3">
      <c r="A249" s="2"/>
      <c r="B249" s="10"/>
      <c r="C249" s="25"/>
      <c r="D249" s="7"/>
      <c r="E249" s="25"/>
      <c r="M249" s="1"/>
      <c r="S249" s="5"/>
    </row>
    <row r="250" spans="1:19" x14ac:dyDescent="0.3">
      <c r="A250" s="2"/>
      <c r="B250" s="10"/>
      <c r="C250" s="25"/>
      <c r="D250" s="7"/>
      <c r="E250" s="25"/>
      <c r="M250" s="1"/>
      <c r="S250" s="5"/>
    </row>
    <row r="251" spans="1:19" x14ac:dyDescent="0.3">
      <c r="A251" s="2"/>
      <c r="B251" s="10"/>
      <c r="C251" s="25"/>
      <c r="D251" s="7"/>
      <c r="E251" s="25"/>
      <c r="M251" s="1"/>
      <c r="S251" s="5"/>
    </row>
    <row r="252" spans="1:19" x14ac:dyDescent="0.3">
      <c r="A252" s="2"/>
      <c r="B252" s="10"/>
      <c r="C252" s="25"/>
      <c r="D252" s="7"/>
      <c r="E252" s="25"/>
      <c r="M252" s="1"/>
      <c r="S252" s="5"/>
    </row>
    <row r="253" spans="1:19" x14ac:dyDescent="0.3">
      <c r="A253" s="2"/>
      <c r="B253" s="10"/>
      <c r="C253" s="25"/>
      <c r="D253" s="7"/>
      <c r="E253" s="25"/>
      <c r="M253" s="1"/>
      <c r="S253" s="5"/>
    </row>
    <row r="254" spans="1:19" x14ac:dyDescent="0.3">
      <c r="A254" s="2"/>
      <c r="B254" s="10"/>
      <c r="C254" s="25"/>
      <c r="D254" s="7"/>
      <c r="E254" s="25"/>
      <c r="M254" s="1"/>
      <c r="S254" s="5"/>
    </row>
    <row r="255" spans="1:19" x14ac:dyDescent="0.3">
      <c r="A255" s="2"/>
      <c r="B255" s="10"/>
      <c r="C255" s="25"/>
      <c r="D255" s="7"/>
      <c r="E255" s="25"/>
      <c r="M255" s="1"/>
      <c r="S255" s="5"/>
    </row>
    <row r="256" spans="1:19" x14ac:dyDescent="0.3">
      <c r="A256" s="2"/>
      <c r="B256" s="10"/>
      <c r="C256" s="25"/>
      <c r="D256" s="7"/>
      <c r="E256" s="25"/>
      <c r="M256" s="1"/>
      <c r="S256" s="5"/>
    </row>
    <row r="257" spans="1:19" x14ac:dyDescent="0.3">
      <c r="A257" s="2"/>
      <c r="B257" s="10"/>
      <c r="C257" s="25"/>
      <c r="D257" s="7"/>
      <c r="E257" s="25"/>
      <c r="M257" s="1"/>
      <c r="S257" s="5"/>
    </row>
    <row r="258" spans="1:19" x14ac:dyDescent="0.3">
      <c r="A258" s="2"/>
      <c r="B258" s="10"/>
      <c r="C258" s="25"/>
      <c r="D258" s="7"/>
      <c r="E258" s="25"/>
      <c r="M258" s="1"/>
      <c r="S258" s="5"/>
    </row>
    <row r="259" spans="1:19" x14ac:dyDescent="0.3">
      <c r="A259" s="2"/>
      <c r="B259" s="10"/>
      <c r="C259" s="25"/>
      <c r="D259" s="7"/>
      <c r="E259" s="25"/>
      <c r="M259" s="1"/>
      <c r="S259" s="5"/>
    </row>
    <row r="260" spans="1:19" x14ac:dyDescent="0.3">
      <c r="A260" s="2"/>
      <c r="B260" s="10"/>
      <c r="C260" s="25"/>
      <c r="D260" s="7"/>
      <c r="E260" s="25"/>
      <c r="M260" s="1"/>
      <c r="S260" s="5"/>
    </row>
    <row r="261" spans="1:19" x14ac:dyDescent="0.3">
      <c r="A261" s="2"/>
      <c r="B261" s="10"/>
      <c r="C261" s="25"/>
      <c r="D261" s="7"/>
      <c r="E261" s="25"/>
      <c r="M261" s="1"/>
      <c r="S261" s="5"/>
    </row>
    <row r="262" spans="1:19" x14ac:dyDescent="0.3">
      <c r="A262" s="2"/>
      <c r="B262" s="10"/>
      <c r="C262" s="25"/>
      <c r="D262" s="7"/>
      <c r="E262" s="25"/>
      <c r="M262" s="1"/>
      <c r="S262" s="5"/>
    </row>
    <row r="263" spans="1:19" x14ac:dyDescent="0.3">
      <c r="A263" s="2"/>
      <c r="B263" s="10"/>
      <c r="C263" s="25"/>
      <c r="D263" s="7"/>
      <c r="E263" s="25"/>
      <c r="M263" s="1"/>
      <c r="S263" s="5"/>
    </row>
    <row r="264" spans="1:19" x14ac:dyDescent="0.3">
      <c r="A264" s="2"/>
      <c r="B264" s="10"/>
      <c r="C264" s="25"/>
      <c r="D264" s="7"/>
      <c r="E264" s="25"/>
      <c r="M264" s="1"/>
      <c r="S264" s="5"/>
    </row>
    <row r="265" spans="1:19" x14ac:dyDescent="0.3">
      <c r="A265" s="2"/>
      <c r="B265" s="10"/>
      <c r="C265" s="25"/>
      <c r="D265" s="7"/>
      <c r="E265" s="25"/>
      <c r="M265" s="1"/>
      <c r="S265" s="5"/>
    </row>
    <row r="266" spans="1:19" x14ac:dyDescent="0.3">
      <c r="A266" s="2"/>
      <c r="B266" s="10"/>
      <c r="C266" s="25"/>
      <c r="D266" s="7"/>
      <c r="E266" s="25"/>
      <c r="M266" s="1"/>
      <c r="S266" s="5"/>
    </row>
    <row r="267" spans="1:19" x14ac:dyDescent="0.3">
      <c r="A267" s="2"/>
      <c r="B267" s="10"/>
      <c r="C267" s="25"/>
      <c r="D267" s="7"/>
      <c r="E267" s="25"/>
      <c r="M267" s="1"/>
      <c r="S267" s="5"/>
    </row>
    <row r="268" spans="1:19" x14ac:dyDescent="0.3">
      <c r="A268" s="2"/>
      <c r="B268" s="10"/>
      <c r="C268" s="25"/>
      <c r="D268" s="7"/>
      <c r="E268" s="25"/>
      <c r="M268" s="1"/>
      <c r="S268" s="5"/>
    </row>
    <row r="269" spans="1:19" x14ac:dyDescent="0.3">
      <c r="A269" s="2"/>
      <c r="B269" s="10"/>
      <c r="C269" s="25"/>
      <c r="D269" s="7"/>
      <c r="E269" s="25"/>
      <c r="M269" s="1"/>
      <c r="S269" s="5"/>
    </row>
    <row r="270" spans="1:19" x14ac:dyDescent="0.3">
      <c r="A270" s="2"/>
      <c r="B270" s="10"/>
      <c r="C270" s="25"/>
      <c r="D270" s="7"/>
      <c r="E270" s="25"/>
      <c r="M270" s="1"/>
      <c r="S270" s="5"/>
    </row>
    <row r="271" spans="1:19" x14ac:dyDescent="0.3">
      <c r="A271" s="2"/>
      <c r="B271" s="10"/>
      <c r="C271" s="25"/>
      <c r="D271" s="7"/>
      <c r="E271" s="25"/>
      <c r="M271" s="1"/>
      <c r="S271" s="5"/>
    </row>
    <row r="272" spans="1:19" x14ac:dyDescent="0.3">
      <c r="A272" s="2"/>
      <c r="B272" s="10"/>
      <c r="C272" s="25"/>
      <c r="D272" s="7"/>
      <c r="E272" s="25"/>
      <c r="M272" s="1"/>
      <c r="S272" s="5"/>
    </row>
    <row r="273" spans="1:19" x14ac:dyDescent="0.3">
      <c r="A273" s="2"/>
      <c r="B273" s="10"/>
      <c r="C273" s="25"/>
      <c r="D273" s="7"/>
      <c r="E273" s="25"/>
      <c r="M273" s="1"/>
      <c r="S273" s="5"/>
    </row>
    <row r="274" spans="1:19" x14ac:dyDescent="0.3">
      <c r="A274" s="2"/>
      <c r="B274" s="10"/>
      <c r="C274" s="25"/>
      <c r="D274" s="7"/>
      <c r="E274" s="25"/>
      <c r="M274" s="1"/>
      <c r="S274" s="5"/>
    </row>
    <row r="275" spans="1:19" x14ac:dyDescent="0.3">
      <c r="A275" s="2"/>
      <c r="B275" s="10"/>
      <c r="C275" s="25"/>
      <c r="D275" s="7"/>
      <c r="E275" s="25"/>
      <c r="M275" s="1"/>
      <c r="S275" s="5"/>
    </row>
    <row r="276" spans="1:19" x14ac:dyDescent="0.3">
      <c r="A276" s="2"/>
      <c r="B276" s="10"/>
      <c r="C276" s="25"/>
      <c r="D276" s="7"/>
      <c r="E276" s="25"/>
      <c r="M276" s="1"/>
      <c r="S276" s="5"/>
    </row>
    <row r="277" spans="1:19" x14ac:dyDescent="0.3">
      <c r="A277" s="2"/>
      <c r="B277" s="10"/>
      <c r="C277" s="25"/>
      <c r="D277" s="7"/>
      <c r="E277" s="25"/>
      <c r="M277" s="1"/>
      <c r="S277" s="5"/>
    </row>
    <row r="278" spans="1:19" x14ac:dyDescent="0.3">
      <c r="A278" s="2"/>
      <c r="B278" s="10"/>
      <c r="C278" s="25"/>
      <c r="D278" s="7"/>
      <c r="E278" s="25"/>
      <c r="M278" s="1"/>
      <c r="S278" s="5"/>
    </row>
    <row r="279" spans="1:19" x14ac:dyDescent="0.3">
      <c r="A279" s="2"/>
      <c r="B279" s="10"/>
      <c r="C279" s="25"/>
      <c r="D279" s="7"/>
      <c r="E279" s="25"/>
      <c r="M279" s="1"/>
      <c r="S279" s="5"/>
    </row>
    <row r="280" spans="1:19" x14ac:dyDescent="0.3">
      <c r="A280" s="2"/>
      <c r="B280" s="10"/>
      <c r="C280" s="25"/>
      <c r="D280" s="7"/>
      <c r="E280" s="25"/>
      <c r="M280" s="1"/>
      <c r="S280" s="5"/>
    </row>
    <row r="281" spans="1:19" x14ac:dyDescent="0.3">
      <c r="A281" s="2"/>
      <c r="B281" s="10"/>
      <c r="C281" s="25"/>
      <c r="D281" s="7"/>
      <c r="E281" s="25"/>
      <c r="M281" s="1"/>
      <c r="S281" s="5"/>
    </row>
    <row r="282" spans="1:19" x14ac:dyDescent="0.3">
      <c r="A282" s="2"/>
      <c r="B282" s="10"/>
      <c r="C282" s="25"/>
      <c r="D282" s="7"/>
      <c r="E282" s="25"/>
      <c r="M282" s="1"/>
      <c r="S282" s="5"/>
    </row>
    <row r="283" spans="1:19" x14ac:dyDescent="0.3">
      <c r="A283" s="2"/>
      <c r="B283" s="10"/>
      <c r="C283" s="25"/>
      <c r="D283" s="7"/>
      <c r="E283" s="25"/>
      <c r="M283" s="1"/>
      <c r="S283" s="5"/>
    </row>
    <row r="284" spans="1:19" x14ac:dyDescent="0.3">
      <c r="A284" s="2"/>
      <c r="B284" s="10"/>
      <c r="C284" s="25"/>
      <c r="D284" s="7"/>
      <c r="E284" s="25"/>
      <c r="M284" s="1"/>
      <c r="S284" s="5"/>
    </row>
    <row r="285" spans="1:19" x14ac:dyDescent="0.3">
      <c r="A285" s="2"/>
      <c r="B285" s="10"/>
      <c r="C285" s="25"/>
      <c r="D285" s="7"/>
      <c r="E285" s="25"/>
      <c r="M285" s="1"/>
      <c r="S285" s="5"/>
    </row>
    <row r="286" spans="1:19" x14ac:dyDescent="0.3">
      <c r="A286" s="2"/>
      <c r="B286" s="10"/>
      <c r="C286" s="25"/>
      <c r="D286" s="7"/>
      <c r="E286" s="25"/>
      <c r="M286" s="1"/>
      <c r="S286" s="5"/>
    </row>
    <row r="287" spans="1:19" x14ac:dyDescent="0.3">
      <c r="A287" s="2"/>
      <c r="B287" s="10"/>
      <c r="C287" s="25"/>
      <c r="D287" s="7"/>
      <c r="E287" s="25"/>
      <c r="M287" s="1"/>
      <c r="S287" s="5"/>
    </row>
    <row r="288" spans="1:19" x14ac:dyDescent="0.3">
      <c r="A288" s="2"/>
      <c r="B288" s="10"/>
      <c r="C288" s="25"/>
      <c r="D288" s="7"/>
      <c r="E288" s="25"/>
      <c r="M288" s="1"/>
      <c r="S288" s="5"/>
    </row>
    <row r="289" spans="1:19" x14ac:dyDescent="0.3">
      <c r="A289" s="2"/>
      <c r="B289" s="10"/>
      <c r="C289" s="25"/>
      <c r="D289" s="7"/>
      <c r="E289" s="25"/>
      <c r="M289" s="1"/>
      <c r="S289" s="5"/>
    </row>
    <row r="290" spans="1:19" x14ac:dyDescent="0.3">
      <c r="A290" s="2"/>
      <c r="B290" s="10"/>
      <c r="C290" s="25"/>
      <c r="D290" s="7"/>
      <c r="E290" s="25"/>
      <c r="M290" s="1"/>
      <c r="S290" s="5"/>
    </row>
    <row r="291" spans="1:19" x14ac:dyDescent="0.3">
      <c r="A291" s="2"/>
      <c r="B291" s="10"/>
      <c r="C291" s="25"/>
      <c r="D291" s="7"/>
      <c r="E291" s="25"/>
      <c r="M291" s="1"/>
      <c r="S291" s="5"/>
    </row>
    <row r="292" spans="1:19" x14ac:dyDescent="0.3">
      <c r="A292" s="2"/>
      <c r="B292" s="10"/>
      <c r="C292" s="25"/>
      <c r="D292" s="7"/>
      <c r="E292" s="25"/>
      <c r="M292" s="1"/>
      <c r="S292" s="5"/>
    </row>
    <row r="293" spans="1:19" x14ac:dyDescent="0.3">
      <c r="A293" s="2"/>
      <c r="B293" s="10"/>
      <c r="C293" s="25"/>
      <c r="D293" s="7"/>
      <c r="E293" s="25"/>
      <c r="M293" s="1"/>
      <c r="S293" s="5"/>
    </row>
    <row r="294" spans="1:19" x14ac:dyDescent="0.3">
      <c r="A294" s="2"/>
      <c r="B294" s="10"/>
      <c r="C294" s="25"/>
      <c r="D294" s="7"/>
      <c r="E294" s="25"/>
      <c r="M294" s="1"/>
      <c r="S294" s="5"/>
    </row>
    <row r="295" spans="1:19" x14ac:dyDescent="0.3">
      <c r="A295" s="2"/>
      <c r="B295" s="10"/>
      <c r="C295" s="25"/>
      <c r="D295" s="7"/>
      <c r="E295" s="25"/>
      <c r="M295" s="1"/>
      <c r="S295" s="5"/>
    </row>
    <row r="296" spans="1:19" x14ac:dyDescent="0.3">
      <c r="A296" s="2"/>
      <c r="B296" s="10"/>
      <c r="C296" s="25"/>
      <c r="D296" s="7"/>
      <c r="E296" s="25"/>
      <c r="M296" s="1"/>
      <c r="S296" s="5"/>
    </row>
    <row r="297" spans="1:19" x14ac:dyDescent="0.3">
      <c r="A297" s="2"/>
      <c r="B297" s="10"/>
      <c r="C297" s="25"/>
      <c r="D297" s="7"/>
      <c r="E297" s="25"/>
      <c r="M297" s="1"/>
      <c r="S297" s="5"/>
    </row>
    <row r="298" spans="1:19" x14ac:dyDescent="0.3">
      <c r="A298" s="2"/>
      <c r="B298" s="10"/>
      <c r="C298" s="25"/>
      <c r="D298" s="7"/>
      <c r="E298" s="25"/>
      <c r="M298" s="1"/>
      <c r="S298" s="5"/>
    </row>
    <row r="299" spans="1:19" x14ac:dyDescent="0.3">
      <c r="A299" s="2"/>
      <c r="B299" s="10"/>
      <c r="C299" s="25"/>
      <c r="D299" s="7"/>
      <c r="E299" s="25"/>
      <c r="M299" s="1"/>
      <c r="S299" s="5"/>
    </row>
    <row r="300" spans="1:19" x14ac:dyDescent="0.3">
      <c r="A300" s="2"/>
      <c r="B300" s="10"/>
      <c r="C300" s="25"/>
      <c r="D300" s="7"/>
      <c r="E300" s="25"/>
      <c r="M300" s="1"/>
      <c r="S300" s="5"/>
    </row>
    <row r="301" spans="1:19" x14ac:dyDescent="0.3">
      <c r="A301" s="2"/>
      <c r="B301" s="10"/>
      <c r="C301" s="25"/>
      <c r="D301" s="7"/>
      <c r="E301" s="25"/>
      <c r="M301" s="1"/>
      <c r="S301" s="5"/>
    </row>
    <row r="302" spans="1:19" x14ac:dyDescent="0.3">
      <c r="A302" s="2"/>
      <c r="B302" s="10"/>
      <c r="C302" s="25"/>
      <c r="D302" s="7"/>
      <c r="E302" s="25"/>
      <c r="M302" s="1"/>
      <c r="S302" s="5"/>
    </row>
    <row r="303" spans="1:19" x14ac:dyDescent="0.3">
      <c r="A303" s="2"/>
      <c r="B303" s="10"/>
      <c r="C303" s="25"/>
      <c r="D303" s="7"/>
      <c r="E303" s="25"/>
      <c r="M303" s="1"/>
      <c r="S303" s="5"/>
    </row>
    <row r="304" spans="1:19" x14ac:dyDescent="0.3">
      <c r="A304" s="2"/>
      <c r="B304" s="10"/>
      <c r="C304" s="25"/>
      <c r="D304" s="7"/>
      <c r="E304" s="25"/>
      <c r="M304" s="1"/>
      <c r="S304" s="5"/>
    </row>
    <row r="305" spans="1:19" x14ac:dyDescent="0.3">
      <c r="A305" s="2"/>
      <c r="B305" s="10"/>
      <c r="C305" s="25"/>
      <c r="D305" s="7"/>
      <c r="E305" s="25"/>
      <c r="M305" s="1"/>
      <c r="S305" s="5"/>
    </row>
    <row r="306" spans="1:19" x14ac:dyDescent="0.3">
      <c r="A306" s="2"/>
      <c r="B306" s="10"/>
      <c r="C306" s="25"/>
      <c r="D306" s="7"/>
      <c r="E306" s="25"/>
      <c r="M306" s="1"/>
      <c r="S306" s="5"/>
    </row>
    <row r="307" spans="1:19" x14ac:dyDescent="0.3">
      <c r="A307" s="2"/>
      <c r="B307" s="10"/>
      <c r="C307" s="25"/>
      <c r="D307" s="7"/>
      <c r="E307" s="25"/>
      <c r="M307" s="1"/>
      <c r="S307" s="5"/>
    </row>
    <row r="308" spans="1:19" x14ac:dyDescent="0.3">
      <c r="A308" s="2"/>
      <c r="B308" s="10"/>
      <c r="C308" s="25"/>
      <c r="D308" s="7"/>
      <c r="E308" s="25"/>
      <c r="M308" s="1"/>
      <c r="S308" s="5"/>
    </row>
    <row r="309" spans="1:19" x14ac:dyDescent="0.3">
      <c r="A309" s="2"/>
      <c r="B309" s="10"/>
      <c r="C309" s="25"/>
      <c r="D309" s="7"/>
      <c r="E309" s="25"/>
      <c r="M309" s="1"/>
      <c r="S309" s="5"/>
    </row>
    <row r="310" spans="1:19" x14ac:dyDescent="0.3">
      <c r="A310" s="2"/>
      <c r="B310" s="10"/>
      <c r="C310" s="25"/>
      <c r="D310" s="7"/>
      <c r="E310" s="25"/>
      <c r="M310" s="1"/>
      <c r="S310" s="5"/>
    </row>
    <row r="311" spans="1:19" x14ac:dyDescent="0.3">
      <c r="A311" s="2"/>
      <c r="B311" s="10"/>
      <c r="C311" s="25"/>
      <c r="D311" s="7"/>
      <c r="E311" s="25"/>
      <c r="M311" s="1"/>
      <c r="S311" s="5"/>
    </row>
    <row r="312" spans="1:19" x14ac:dyDescent="0.3">
      <c r="A312" s="2"/>
      <c r="B312" s="10"/>
      <c r="C312" s="25"/>
      <c r="D312" s="7"/>
      <c r="E312" s="25"/>
      <c r="M312" s="1"/>
      <c r="S312" s="5"/>
    </row>
    <row r="313" spans="1:19" x14ac:dyDescent="0.3">
      <c r="A313" s="2"/>
      <c r="B313" s="10"/>
      <c r="C313" s="25"/>
      <c r="D313" s="7"/>
      <c r="E313" s="25"/>
      <c r="M313" s="1"/>
      <c r="S313" s="5"/>
    </row>
    <row r="314" spans="1:19" x14ac:dyDescent="0.3">
      <c r="A314" s="2"/>
      <c r="B314" s="10"/>
      <c r="C314" s="25"/>
      <c r="D314" s="7"/>
      <c r="E314" s="25"/>
      <c r="M314" s="1"/>
      <c r="S314" s="5"/>
    </row>
    <row r="315" spans="1:19" x14ac:dyDescent="0.3">
      <c r="A315" s="2"/>
      <c r="B315" s="10"/>
      <c r="C315" s="25"/>
      <c r="D315" s="7"/>
      <c r="E315" s="25"/>
      <c r="M315" s="1"/>
      <c r="S315" s="5"/>
    </row>
    <row r="316" spans="1:19" x14ac:dyDescent="0.3">
      <c r="A316" s="2"/>
      <c r="B316" s="10"/>
      <c r="C316" s="25"/>
      <c r="D316" s="7"/>
      <c r="E316" s="25"/>
      <c r="M316" s="1"/>
      <c r="S316" s="5"/>
    </row>
    <row r="317" spans="1:19" x14ac:dyDescent="0.3">
      <c r="A317" s="2"/>
      <c r="B317" s="10"/>
      <c r="C317" s="25"/>
      <c r="D317" s="7"/>
      <c r="E317" s="25"/>
      <c r="M317" s="1"/>
      <c r="S317" s="5"/>
    </row>
    <row r="318" spans="1:19" x14ac:dyDescent="0.3">
      <c r="A318" s="2"/>
      <c r="B318" s="10"/>
      <c r="C318" s="25"/>
      <c r="D318" s="7"/>
      <c r="E318" s="25"/>
      <c r="M318" s="1"/>
      <c r="S318" s="5"/>
    </row>
    <row r="319" spans="1:19" x14ac:dyDescent="0.3">
      <c r="A319" s="2"/>
      <c r="B319" s="10"/>
      <c r="C319" s="25"/>
      <c r="D319" s="7"/>
      <c r="E319" s="25"/>
      <c r="M319" s="1"/>
      <c r="S319" s="5"/>
    </row>
    <row r="320" spans="1:19" x14ac:dyDescent="0.3">
      <c r="A320" s="2"/>
      <c r="B320" s="10"/>
      <c r="C320" s="25"/>
      <c r="D320" s="7"/>
      <c r="E320" s="25"/>
      <c r="M320" s="1"/>
      <c r="S320" s="5"/>
    </row>
    <row r="321" spans="1:19" x14ac:dyDescent="0.3">
      <c r="A321" s="2"/>
      <c r="B321" s="10"/>
      <c r="C321" s="25"/>
      <c r="D321" s="7"/>
      <c r="E321" s="25"/>
      <c r="M321" s="1"/>
      <c r="S321" s="5"/>
    </row>
    <row r="322" spans="1:19" x14ac:dyDescent="0.3">
      <c r="A322" s="2"/>
      <c r="B322" s="10"/>
      <c r="C322" s="25"/>
      <c r="D322" s="7"/>
      <c r="E322" s="25"/>
      <c r="M322" s="1"/>
      <c r="S322" s="5"/>
    </row>
    <row r="323" spans="1:19" x14ac:dyDescent="0.3">
      <c r="A323" s="2"/>
      <c r="B323" s="10"/>
      <c r="C323" s="25"/>
      <c r="D323" s="7"/>
      <c r="E323" s="25"/>
      <c r="M323" s="1"/>
      <c r="S323" s="5"/>
    </row>
    <row r="324" spans="1:19" x14ac:dyDescent="0.3">
      <c r="A324" s="2"/>
      <c r="B324" s="10"/>
      <c r="C324" s="25"/>
      <c r="D324" s="7"/>
      <c r="E324" s="25"/>
      <c r="M324" s="1"/>
      <c r="S324" s="5"/>
    </row>
    <row r="325" spans="1:19" x14ac:dyDescent="0.3">
      <c r="A325" s="2"/>
      <c r="B325" s="10"/>
      <c r="C325" s="25"/>
      <c r="D325" s="7"/>
      <c r="E325" s="25"/>
      <c r="M325" s="1"/>
      <c r="S325" s="5"/>
    </row>
    <row r="326" spans="1:19" x14ac:dyDescent="0.3">
      <c r="A326" s="2"/>
      <c r="B326" s="10"/>
      <c r="C326" s="25"/>
      <c r="D326" s="7"/>
      <c r="E326" s="25"/>
      <c r="M326" s="1"/>
      <c r="S326" s="5"/>
    </row>
    <row r="327" spans="1:19" x14ac:dyDescent="0.3">
      <c r="A327" s="2"/>
      <c r="B327" s="10"/>
      <c r="C327" s="25"/>
      <c r="D327" s="7"/>
      <c r="E327" s="25"/>
      <c r="M327" s="1"/>
      <c r="S327" s="5"/>
    </row>
    <row r="328" spans="1:19" x14ac:dyDescent="0.3">
      <c r="A328" s="2"/>
      <c r="B328" s="10"/>
      <c r="C328" s="25"/>
      <c r="D328" s="7"/>
      <c r="E328" s="25"/>
      <c r="M328" s="1"/>
      <c r="S328" s="5"/>
    </row>
    <row r="329" spans="1:19" x14ac:dyDescent="0.3">
      <c r="A329" s="2"/>
      <c r="B329" s="10"/>
      <c r="C329" s="25"/>
      <c r="D329" s="7"/>
      <c r="E329" s="25"/>
      <c r="M329" s="1"/>
      <c r="S329" s="5"/>
    </row>
    <row r="330" spans="1:19" x14ac:dyDescent="0.3">
      <c r="A330" s="2"/>
      <c r="B330" s="10"/>
      <c r="C330" s="25"/>
      <c r="D330" s="7"/>
      <c r="E330" s="25"/>
      <c r="M330" s="1"/>
      <c r="S330" s="5"/>
    </row>
    <row r="331" spans="1:19" x14ac:dyDescent="0.3">
      <c r="A331" s="2"/>
      <c r="B331" s="10"/>
      <c r="C331" s="25"/>
      <c r="D331" s="7"/>
      <c r="E331" s="25"/>
      <c r="M331" s="1"/>
      <c r="S331" s="5"/>
    </row>
    <row r="332" spans="1:19" x14ac:dyDescent="0.3">
      <c r="A332" s="2"/>
      <c r="B332" s="10"/>
      <c r="C332" s="25"/>
      <c r="D332" s="7"/>
      <c r="E332" s="25"/>
      <c r="M332" s="1"/>
      <c r="S332" s="5"/>
    </row>
    <row r="333" spans="1:19" x14ac:dyDescent="0.3">
      <c r="A333" s="2"/>
      <c r="B333" s="10"/>
      <c r="C333" s="25"/>
      <c r="D333" s="7"/>
      <c r="E333" s="25"/>
      <c r="M333" s="1"/>
      <c r="S333" s="5"/>
    </row>
    <row r="334" spans="1:19" x14ac:dyDescent="0.3">
      <c r="A334" s="2"/>
      <c r="B334" s="10"/>
      <c r="C334" s="25"/>
      <c r="D334" s="7"/>
      <c r="E334" s="25"/>
      <c r="M334" s="1"/>
      <c r="S334" s="5"/>
    </row>
    <row r="335" spans="1:19" x14ac:dyDescent="0.3">
      <c r="A335" s="2"/>
      <c r="B335" s="10"/>
      <c r="C335" s="25"/>
      <c r="D335" s="7"/>
      <c r="E335" s="25"/>
      <c r="M335" s="1"/>
      <c r="S335" s="5"/>
    </row>
    <row r="336" spans="1:19" x14ac:dyDescent="0.3">
      <c r="A336" s="2"/>
      <c r="B336" s="10"/>
      <c r="C336" s="25"/>
      <c r="D336" s="7"/>
      <c r="E336" s="25"/>
      <c r="M336" s="1"/>
      <c r="S336" s="5"/>
    </row>
    <row r="337" spans="1:19" x14ac:dyDescent="0.3">
      <c r="A337" s="2"/>
      <c r="B337" s="10"/>
      <c r="C337" s="25"/>
      <c r="D337" s="7"/>
      <c r="E337" s="25"/>
      <c r="M337" s="1"/>
      <c r="S337" s="5"/>
    </row>
    <row r="338" spans="1:19" x14ac:dyDescent="0.3">
      <c r="A338" s="2"/>
      <c r="B338" s="10"/>
      <c r="C338" s="25"/>
      <c r="D338" s="7"/>
      <c r="E338" s="25"/>
      <c r="M338" s="1"/>
      <c r="S338" s="5"/>
    </row>
    <row r="339" spans="1:19" x14ac:dyDescent="0.3">
      <c r="A339" s="2"/>
      <c r="B339" s="10"/>
      <c r="C339" s="25"/>
      <c r="D339" s="7"/>
      <c r="E339" s="25"/>
      <c r="M339" s="1"/>
      <c r="S339" s="5"/>
    </row>
    <row r="340" spans="1:19" x14ac:dyDescent="0.3">
      <c r="A340" s="2"/>
      <c r="B340" s="10"/>
      <c r="C340" s="25"/>
      <c r="D340" s="7"/>
      <c r="E340" s="25"/>
      <c r="M340" s="1"/>
      <c r="S340" s="5"/>
    </row>
    <row r="341" spans="1:19" x14ac:dyDescent="0.3">
      <c r="A341" s="2"/>
      <c r="B341" s="10"/>
      <c r="C341" s="25"/>
      <c r="D341" s="7"/>
      <c r="E341" s="25"/>
      <c r="M341" s="1"/>
      <c r="S341" s="5"/>
    </row>
    <row r="342" spans="1:19" x14ac:dyDescent="0.3">
      <c r="A342" s="2"/>
      <c r="B342" s="10"/>
      <c r="C342" s="25"/>
      <c r="D342" s="7"/>
      <c r="E342" s="25"/>
      <c r="M342" s="1"/>
      <c r="S342" s="5"/>
    </row>
    <row r="343" spans="1:19" x14ac:dyDescent="0.3">
      <c r="A343" s="2"/>
      <c r="B343" s="10"/>
      <c r="C343" s="25"/>
      <c r="D343" s="7"/>
      <c r="E343" s="25"/>
      <c r="M343" s="1"/>
      <c r="S343" s="5"/>
    </row>
    <row r="344" spans="1:19" x14ac:dyDescent="0.3">
      <c r="A344" s="2"/>
      <c r="B344" s="10"/>
      <c r="C344" s="25"/>
      <c r="D344" s="7"/>
      <c r="E344" s="25"/>
      <c r="M344" s="1"/>
      <c r="S344" s="5"/>
    </row>
    <row r="345" spans="1:19" x14ac:dyDescent="0.3">
      <c r="A345" s="2"/>
      <c r="B345" s="10"/>
      <c r="C345" s="25"/>
      <c r="D345" s="7"/>
      <c r="E345" s="25"/>
      <c r="M345" s="1"/>
      <c r="S345" s="5"/>
    </row>
    <row r="346" spans="1:19" x14ac:dyDescent="0.3">
      <c r="A346" s="2"/>
      <c r="B346" s="10"/>
      <c r="C346" s="25"/>
      <c r="D346" s="7"/>
      <c r="E346" s="25"/>
      <c r="M346" s="1"/>
      <c r="S346" s="5"/>
    </row>
    <row r="347" spans="1:19" x14ac:dyDescent="0.3">
      <c r="A347" s="2"/>
      <c r="B347" s="10"/>
      <c r="C347" s="25"/>
      <c r="D347" s="7"/>
      <c r="E347" s="25"/>
      <c r="M347" s="1"/>
      <c r="S347" s="5"/>
    </row>
    <row r="348" spans="1:19" x14ac:dyDescent="0.3">
      <c r="A348" s="2"/>
      <c r="B348" s="10"/>
      <c r="C348" s="25"/>
      <c r="D348" s="7"/>
      <c r="E348" s="25"/>
      <c r="M348" s="1"/>
      <c r="S348" s="5"/>
    </row>
    <row r="349" spans="1:19" x14ac:dyDescent="0.3">
      <c r="A349" s="2"/>
      <c r="B349" s="10"/>
      <c r="C349" s="25"/>
      <c r="D349" s="7"/>
      <c r="E349" s="25"/>
      <c r="M349" s="1"/>
      <c r="S349" s="5"/>
    </row>
    <row r="350" spans="1:19" x14ac:dyDescent="0.3">
      <c r="A350" s="2"/>
      <c r="B350" s="10"/>
      <c r="C350" s="25"/>
      <c r="D350" s="7"/>
      <c r="E350" s="25"/>
      <c r="M350" s="1"/>
      <c r="S350" s="5"/>
    </row>
    <row r="351" spans="1:19" x14ac:dyDescent="0.3">
      <c r="A351" s="2"/>
      <c r="B351" s="10"/>
      <c r="C351" s="25"/>
      <c r="D351" s="7"/>
      <c r="E351" s="25"/>
      <c r="M351" s="1"/>
      <c r="S351" s="5"/>
    </row>
    <row r="352" spans="1:19" x14ac:dyDescent="0.3">
      <c r="A352" s="2"/>
      <c r="B352" s="10"/>
      <c r="C352" s="25"/>
      <c r="D352" s="7"/>
      <c r="E352" s="25"/>
      <c r="M352" s="1"/>
      <c r="S352" s="5"/>
    </row>
    <row r="353" spans="1:19" x14ac:dyDescent="0.3">
      <c r="A353" s="2"/>
      <c r="B353" s="10"/>
      <c r="C353" s="25"/>
      <c r="D353" s="7"/>
      <c r="E353" s="25"/>
      <c r="M353" s="1"/>
      <c r="S353" s="5"/>
    </row>
    <row r="354" spans="1:19" x14ac:dyDescent="0.3">
      <c r="A354" s="2"/>
      <c r="B354" s="10"/>
      <c r="C354" s="25"/>
      <c r="D354" s="7"/>
      <c r="E354" s="25"/>
      <c r="M354" s="1"/>
      <c r="S354" s="5"/>
    </row>
    <row r="355" spans="1:19" x14ac:dyDescent="0.3">
      <c r="A355" s="2"/>
      <c r="B355" s="10"/>
      <c r="C355" s="25"/>
      <c r="D355" s="7"/>
      <c r="E355" s="25"/>
      <c r="M355" s="1"/>
      <c r="S355" s="5"/>
    </row>
    <row r="356" spans="1:19" x14ac:dyDescent="0.3">
      <c r="A356" s="2"/>
      <c r="B356" s="10"/>
      <c r="C356" s="25"/>
      <c r="D356" s="7"/>
      <c r="E356" s="25"/>
      <c r="M356" s="1"/>
      <c r="S356" s="5"/>
    </row>
    <row r="357" spans="1:19" x14ac:dyDescent="0.3">
      <c r="A357" s="2"/>
      <c r="B357" s="10"/>
      <c r="C357" s="25"/>
      <c r="D357" s="7"/>
      <c r="E357" s="25"/>
      <c r="M357" s="1"/>
      <c r="S357" s="5"/>
    </row>
    <row r="358" spans="1:19" x14ac:dyDescent="0.3">
      <c r="A358" s="2"/>
      <c r="B358" s="10"/>
      <c r="C358" s="25"/>
      <c r="D358" s="7"/>
      <c r="E358" s="25"/>
      <c r="M358" s="1"/>
      <c r="S358" s="5"/>
    </row>
    <row r="359" spans="1:19" x14ac:dyDescent="0.3">
      <c r="A359" s="2"/>
      <c r="B359" s="10"/>
      <c r="C359" s="25"/>
      <c r="D359" s="7"/>
      <c r="E359" s="25"/>
      <c r="M359" s="1"/>
      <c r="S359" s="5"/>
    </row>
    <row r="360" spans="1:19" x14ac:dyDescent="0.3">
      <c r="A360" s="2"/>
      <c r="B360" s="10"/>
      <c r="C360" s="25"/>
      <c r="D360" s="7"/>
      <c r="E360" s="25"/>
      <c r="M360" s="1"/>
      <c r="S360" s="5"/>
    </row>
    <row r="361" spans="1:19" x14ac:dyDescent="0.3">
      <c r="A361" s="2"/>
      <c r="B361" s="10"/>
      <c r="C361" s="25"/>
      <c r="D361" s="7"/>
      <c r="E361" s="25"/>
      <c r="M361" s="1"/>
      <c r="S361" s="5"/>
    </row>
    <row r="362" spans="1:19" x14ac:dyDescent="0.3">
      <c r="A362" s="2"/>
      <c r="B362" s="10"/>
      <c r="C362" s="25"/>
      <c r="D362" s="7"/>
      <c r="E362" s="25"/>
      <c r="M362" s="1"/>
      <c r="S362" s="5"/>
    </row>
    <row r="363" spans="1:19" x14ac:dyDescent="0.3">
      <c r="A363" s="2"/>
      <c r="B363" s="10"/>
      <c r="C363" s="25"/>
      <c r="D363" s="7"/>
      <c r="E363" s="25"/>
      <c r="M363" s="1"/>
      <c r="S363" s="5"/>
    </row>
    <row r="364" spans="1:19" x14ac:dyDescent="0.3">
      <c r="A364" s="2"/>
      <c r="B364" s="10"/>
      <c r="C364" s="25"/>
      <c r="D364" s="7"/>
      <c r="E364" s="25"/>
      <c r="M364" s="1"/>
      <c r="S364" s="5"/>
    </row>
    <row r="365" spans="1:19" x14ac:dyDescent="0.3">
      <c r="A365" s="2"/>
      <c r="B365" s="10"/>
      <c r="C365" s="25"/>
      <c r="D365" s="7"/>
      <c r="E365" s="25"/>
      <c r="M365" s="1"/>
      <c r="S365" s="5"/>
    </row>
    <row r="366" spans="1:19" x14ac:dyDescent="0.3">
      <c r="A366" s="2"/>
      <c r="B366" s="10"/>
      <c r="C366" s="25"/>
      <c r="D366" s="7"/>
      <c r="E366" s="25"/>
      <c r="M366" s="1"/>
      <c r="S366" s="5"/>
    </row>
    <row r="367" spans="1:19" x14ac:dyDescent="0.3">
      <c r="A367" s="2"/>
      <c r="B367" s="10"/>
      <c r="C367" s="25"/>
      <c r="D367" s="7"/>
      <c r="E367" s="25"/>
      <c r="M367" s="1"/>
      <c r="S367" s="5"/>
    </row>
    <row r="368" spans="1:19" x14ac:dyDescent="0.3">
      <c r="A368" s="2"/>
      <c r="B368" s="10"/>
      <c r="C368" s="25"/>
      <c r="D368" s="7"/>
      <c r="E368" s="25"/>
      <c r="M368" s="1"/>
      <c r="S368" s="5"/>
    </row>
    <row r="369" spans="1:19" x14ac:dyDescent="0.3">
      <c r="A369" s="2"/>
      <c r="B369" s="10"/>
      <c r="C369" s="25"/>
      <c r="D369" s="7"/>
      <c r="E369" s="25"/>
      <c r="M369" s="1"/>
      <c r="S369" s="5"/>
    </row>
    <row r="370" spans="1:19" x14ac:dyDescent="0.3">
      <c r="A370" s="2"/>
      <c r="B370" s="10"/>
      <c r="C370" s="25"/>
      <c r="D370" s="7"/>
      <c r="E370" s="25"/>
      <c r="M370" s="1"/>
      <c r="S370" s="5"/>
    </row>
    <row r="371" spans="1:19" x14ac:dyDescent="0.3">
      <c r="A371" s="2"/>
      <c r="B371" s="10"/>
      <c r="C371" s="25"/>
      <c r="D371" s="7"/>
      <c r="E371" s="25"/>
      <c r="M371" s="1"/>
      <c r="S371" s="5"/>
    </row>
    <row r="372" spans="1:19" x14ac:dyDescent="0.3">
      <c r="A372" s="2"/>
      <c r="B372" s="10"/>
      <c r="C372" s="25"/>
      <c r="D372" s="7"/>
      <c r="E372" s="25"/>
      <c r="M372" s="1"/>
      <c r="S372" s="5"/>
    </row>
    <row r="373" spans="1:19" x14ac:dyDescent="0.3">
      <c r="A373" s="2"/>
      <c r="B373" s="10"/>
      <c r="C373" s="25"/>
      <c r="D373" s="7"/>
      <c r="E373" s="25"/>
      <c r="M373" s="1"/>
      <c r="S373" s="5"/>
    </row>
    <row r="374" spans="1:19" x14ac:dyDescent="0.3">
      <c r="A374" s="2"/>
      <c r="B374" s="10"/>
      <c r="C374" s="25"/>
      <c r="D374" s="7"/>
      <c r="E374" s="25"/>
      <c r="M374" s="1"/>
      <c r="S374" s="5"/>
    </row>
    <row r="375" spans="1:19" x14ac:dyDescent="0.3">
      <c r="A375" s="2"/>
      <c r="B375" s="10"/>
      <c r="C375" s="25"/>
      <c r="D375" s="7"/>
      <c r="E375" s="25"/>
      <c r="M375" s="1"/>
      <c r="S375" s="5"/>
    </row>
    <row r="376" spans="1:19" x14ac:dyDescent="0.3">
      <c r="A376" s="2"/>
      <c r="B376" s="10"/>
      <c r="C376" s="25"/>
      <c r="D376" s="7"/>
      <c r="E376" s="25"/>
      <c r="M376" s="1"/>
      <c r="S376" s="5"/>
    </row>
    <row r="377" spans="1:19" x14ac:dyDescent="0.3">
      <c r="A377" s="2"/>
      <c r="B377" s="10"/>
      <c r="C377" s="25"/>
      <c r="D377" s="7"/>
      <c r="E377" s="25"/>
      <c r="M377" s="1"/>
      <c r="S377" s="5"/>
    </row>
    <row r="378" spans="1:19" x14ac:dyDescent="0.3">
      <c r="A378" s="2"/>
      <c r="B378" s="10"/>
      <c r="C378" s="25"/>
      <c r="D378" s="7"/>
      <c r="E378" s="25"/>
      <c r="M378" s="1"/>
      <c r="S378" s="5"/>
    </row>
    <row r="379" spans="1:19" x14ac:dyDescent="0.3">
      <c r="A379" s="2"/>
      <c r="B379" s="10"/>
      <c r="C379" s="25"/>
      <c r="D379" s="7"/>
      <c r="E379" s="25"/>
      <c r="M379" s="1"/>
      <c r="S379" s="5"/>
    </row>
    <row r="380" spans="1:19" x14ac:dyDescent="0.3">
      <c r="A380" s="2"/>
      <c r="B380" s="10"/>
      <c r="C380" s="25"/>
      <c r="D380" s="7"/>
      <c r="E380" s="25"/>
      <c r="M380" s="1"/>
      <c r="S380" s="5"/>
    </row>
    <row r="381" spans="1:19" x14ac:dyDescent="0.3">
      <c r="A381" s="2"/>
      <c r="B381" s="10"/>
      <c r="C381" s="25"/>
      <c r="D381" s="7"/>
      <c r="E381" s="25"/>
      <c r="M381" s="1"/>
      <c r="S381" s="5"/>
    </row>
    <row r="382" spans="1:19" x14ac:dyDescent="0.3">
      <c r="A382" s="2"/>
      <c r="B382" s="10"/>
      <c r="C382" s="25"/>
      <c r="D382" s="7"/>
      <c r="E382" s="25"/>
      <c r="M382" s="1"/>
      <c r="S382" s="5"/>
    </row>
    <row r="383" spans="1:19" x14ac:dyDescent="0.3">
      <c r="A383" s="2"/>
      <c r="B383" s="10"/>
      <c r="C383" s="25"/>
      <c r="D383" s="7"/>
      <c r="E383" s="25"/>
      <c r="M383" s="1"/>
      <c r="S383" s="5"/>
    </row>
    <row r="384" spans="1:19" x14ac:dyDescent="0.3">
      <c r="A384" s="2"/>
      <c r="B384" s="10"/>
      <c r="C384" s="25"/>
      <c r="D384" s="7"/>
      <c r="E384" s="25"/>
      <c r="M384" s="1"/>
      <c r="S384" s="5"/>
    </row>
    <row r="385" spans="1:19" x14ac:dyDescent="0.3">
      <c r="A385" s="2"/>
      <c r="B385" s="10"/>
      <c r="C385" s="25"/>
      <c r="D385" s="7"/>
      <c r="E385" s="25"/>
      <c r="M385" s="1"/>
      <c r="S385" s="5"/>
    </row>
    <row r="386" spans="1:19" x14ac:dyDescent="0.3">
      <c r="A386" s="2"/>
      <c r="B386" s="10"/>
      <c r="C386" s="25"/>
      <c r="D386" s="7"/>
      <c r="E386" s="25"/>
      <c r="M386" s="1"/>
      <c r="S386" s="5"/>
    </row>
    <row r="387" spans="1:19" x14ac:dyDescent="0.3">
      <c r="A387" s="2"/>
      <c r="B387" s="10"/>
      <c r="C387" s="25"/>
      <c r="D387" s="7"/>
      <c r="E387" s="25"/>
      <c r="M387" s="1"/>
      <c r="S387" s="5"/>
    </row>
    <row r="388" spans="1:19" x14ac:dyDescent="0.3">
      <c r="A388" s="2"/>
      <c r="B388" s="10"/>
      <c r="C388" s="25"/>
      <c r="D388" s="7"/>
      <c r="E388" s="25"/>
      <c r="M388" s="1"/>
      <c r="S388" s="5"/>
    </row>
    <row r="389" spans="1:19" x14ac:dyDescent="0.3">
      <c r="A389" s="2"/>
      <c r="B389" s="10"/>
      <c r="C389" s="25"/>
      <c r="D389" s="7"/>
      <c r="E389" s="25"/>
      <c r="M389" s="1"/>
      <c r="S389" s="5"/>
    </row>
    <row r="390" spans="1:19" x14ac:dyDescent="0.3">
      <c r="A390" s="2"/>
      <c r="B390" s="10"/>
      <c r="C390" s="25"/>
      <c r="D390" s="7"/>
      <c r="E390" s="25"/>
      <c r="M390" s="1"/>
      <c r="S390" s="5"/>
    </row>
    <row r="391" spans="1:19" x14ac:dyDescent="0.3">
      <c r="A391" s="2"/>
      <c r="B391" s="10"/>
      <c r="C391" s="25"/>
      <c r="D391" s="7"/>
      <c r="E391" s="25"/>
      <c r="M391" s="1"/>
      <c r="S391" s="5"/>
    </row>
    <row r="392" spans="1:19" x14ac:dyDescent="0.3">
      <c r="A392" s="2"/>
      <c r="B392" s="10"/>
      <c r="C392" s="25"/>
      <c r="D392" s="7"/>
      <c r="E392" s="25"/>
      <c r="M392" s="1"/>
      <c r="S392" s="5"/>
    </row>
    <row r="393" spans="1:19" x14ac:dyDescent="0.3">
      <c r="A393" s="2"/>
      <c r="B393" s="10"/>
      <c r="C393" s="25"/>
      <c r="D393" s="7"/>
      <c r="E393" s="25"/>
      <c r="M393" s="1"/>
      <c r="S393" s="5"/>
    </row>
    <row r="394" spans="1:19" x14ac:dyDescent="0.3">
      <c r="A394" s="2"/>
      <c r="B394" s="10"/>
      <c r="C394" s="25"/>
      <c r="D394" s="7"/>
      <c r="E394" s="25"/>
      <c r="M394" s="1"/>
      <c r="S394" s="5"/>
    </row>
    <row r="395" spans="1:19" x14ac:dyDescent="0.3">
      <c r="A395" s="2"/>
      <c r="B395" s="10"/>
      <c r="C395" s="25"/>
      <c r="D395" s="7"/>
      <c r="E395" s="25"/>
      <c r="M395" s="1"/>
      <c r="S395" s="5"/>
    </row>
    <row r="396" spans="1:19" x14ac:dyDescent="0.3">
      <c r="A396" s="2"/>
      <c r="B396" s="10"/>
      <c r="C396" s="25"/>
      <c r="D396" s="7"/>
      <c r="E396" s="25"/>
      <c r="M396" s="1"/>
      <c r="S396" s="5"/>
    </row>
    <row r="397" spans="1:19" x14ac:dyDescent="0.3">
      <c r="A397" s="2"/>
      <c r="B397" s="10"/>
      <c r="C397" s="25"/>
      <c r="D397" s="7"/>
      <c r="E397" s="25"/>
      <c r="M397" s="1"/>
      <c r="S397" s="5"/>
    </row>
    <row r="398" spans="1:19" x14ac:dyDescent="0.3">
      <c r="A398" s="2"/>
      <c r="B398" s="10"/>
      <c r="C398" s="25"/>
      <c r="D398" s="7"/>
      <c r="E398" s="25"/>
      <c r="M398" s="1"/>
      <c r="S398" s="5"/>
    </row>
    <row r="399" spans="1:19" x14ac:dyDescent="0.3">
      <c r="A399" s="2"/>
      <c r="B399" s="10"/>
      <c r="C399" s="25"/>
      <c r="D399" s="7"/>
      <c r="E399" s="25"/>
      <c r="M399" s="1"/>
      <c r="S399" s="5"/>
    </row>
    <row r="400" spans="1:19" x14ac:dyDescent="0.3">
      <c r="A400" s="2"/>
      <c r="B400" s="10"/>
      <c r="C400" s="25"/>
      <c r="D400" s="7"/>
      <c r="E400" s="25"/>
      <c r="M400" s="1"/>
      <c r="S400" s="5"/>
    </row>
    <row r="401" spans="1:19" x14ac:dyDescent="0.3">
      <c r="A401" s="2"/>
      <c r="B401" s="10"/>
      <c r="C401" s="25"/>
      <c r="D401" s="7"/>
      <c r="E401" s="25"/>
      <c r="M401" s="1"/>
      <c r="S401" s="5"/>
    </row>
    <row r="402" spans="1:19" x14ac:dyDescent="0.3">
      <c r="A402" s="2"/>
      <c r="B402" s="10"/>
      <c r="C402" s="25"/>
      <c r="D402" s="7"/>
      <c r="E402" s="25"/>
      <c r="M402" s="1"/>
      <c r="S402" s="5"/>
    </row>
    <row r="403" spans="1:19" x14ac:dyDescent="0.3">
      <c r="A403" s="2"/>
      <c r="B403" s="10"/>
      <c r="C403" s="25"/>
      <c r="D403" s="7"/>
      <c r="E403" s="25"/>
      <c r="M403" s="1"/>
      <c r="S403" s="5"/>
    </row>
    <row r="404" spans="1:19" x14ac:dyDescent="0.3">
      <c r="A404" s="2"/>
      <c r="B404" s="10"/>
      <c r="C404" s="25"/>
      <c r="D404" s="7"/>
      <c r="E404" s="25"/>
      <c r="M404" s="1"/>
      <c r="S404" s="5"/>
    </row>
    <row r="405" spans="1:19" x14ac:dyDescent="0.3">
      <c r="A405" s="2"/>
      <c r="B405" s="10"/>
      <c r="C405" s="25"/>
      <c r="D405" s="7"/>
      <c r="E405" s="25"/>
      <c r="M405" s="1"/>
      <c r="S405" s="5"/>
    </row>
    <row r="406" spans="1:19" x14ac:dyDescent="0.3">
      <c r="A406" s="2"/>
      <c r="B406" s="10"/>
      <c r="C406" s="25"/>
      <c r="D406" s="7"/>
      <c r="E406" s="25"/>
      <c r="M406" s="1"/>
      <c r="S406" s="5"/>
    </row>
    <row r="407" spans="1:19" x14ac:dyDescent="0.3">
      <c r="A407" s="2"/>
      <c r="B407" s="10"/>
      <c r="C407" s="25"/>
      <c r="D407" s="7"/>
      <c r="E407" s="25"/>
      <c r="M407" s="1"/>
      <c r="S407" s="5"/>
    </row>
    <row r="408" spans="1:19" x14ac:dyDescent="0.3">
      <c r="A408" s="2"/>
      <c r="B408" s="10"/>
      <c r="C408" s="25"/>
      <c r="D408" s="7"/>
      <c r="E408" s="25"/>
      <c r="M408" s="1"/>
      <c r="S408" s="5"/>
    </row>
    <row r="409" spans="1:19" x14ac:dyDescent="0.3">
      <c r="A409" s="2"/>
      <c r="B409" s="10"/>
      <c r="C409" s="25"/>
      <c r="D409" s="7"/>
      <c r="E409" s="25"/>
      <c r="M409" s="1"/>
      <c r="S409" s="5"/>
    </row>
    <row r="410" spans="1:19" x14ac:dyDescent="0.3">
      <c r="A410" s="2"/>
      <c r="B410" s="10"/>
      <c r="C410" s="25"/>
      <c r="D410" s="7"/>
      <c r="E410" s="25"/>
      <c r="M410" s="1"/>
      <c r="S410" s="5"/>
    </row>
    <row r="411" spans="1:19" x14ac:dyDescent="0.3">
      <c r="A411" s="2"/>
      <c r="B411" s="10"/>
      <c r="C411" s="25"/>
      <c r="D411" s="7"/>
      <c r="E411" s="25"/>
      <c r="M411" s="1"/>
      <c r="S411" s="5"/>
    </row>
    <row r="412" spans="1:19" x14ac:dyDescent="0.3">
      <c r="A412" s="2"/>
      <c r="B412" s="10"/>
      <c r="C412" s="25"/>
      <c r="D412" s="7"/>
      <c r="E412" s="25"/>
      <c r="M412" s="1"/>
      <c r="S412" s="5"/>
    </row>
    <row r="413" spans="1:19" x14ac:dyDescent="0.3">
      <c r="A413" s="2"/>
      <c r="B413" s="10"/>
      <c r="C413" s="25"/>
      <c r="D413" s="7"/>
      <c r="E413" s="25"/>
      <c r="M413" s="1"/>
      <c r="S413" s="5"/>
    </row>
    <row r="414" spans="1:19" x14ac:dyDescent="0.3">
      <c r="A414" s="2"/>
      <c r="B414" s="10"/>
      <c r="C414" s="25"/>
      <c r="D414" s="7"/>
      <c r="E414" s="25"/>
      <c r="M414" s="1"/>
      <c r="S414" s="5"/>
    </row>
    <row r="415" spans="1:19" x14ac:dyDescent="0.3">
      <c r="A415" s="2"/>
      <c r="B415" s="10"/>
      <c r="C415" s="25"/>
      <c r="D415" s="7"/>
      <c r="E415" s="25"/>
      <c r="M415" s="1"/>
      <c r="S415" s="5"/>
    </row>
    <row r="416" spans="1:19" x14ac:dyDescent="0.3">
      <c r="A416" s="2"/>
      <c r="B416" s="10"/>
      <c r="C416" s="25"/>
      <c r="D416" s="7"/>
      <c r="E416" s="25"/>
      <c r="M416" s="1"/>
      <c r="S416" s="5"/>
    </row>
    <row r="417" spans="1:19" x14ac:dyDescent="0.3">
      <c r="A417" s="2"/>
      <c r="B417" s="10"/>
      <c r="C417" s="25"/>
      <c r="D417" s="7"/>
      <c r="E417" s="25"/>
      <c r="M417" s="1"/>
      <c r="S417" s="5"/>
    </row>
    <row r="418" spans="1:19" x14ac:dyDescent="0.3">
      <c r="A418" s="2"/>
      <c r="B418" s="10"/>
      <c r="C418" s="25"/>
      <c r="D418" s="7"/>
      <c r="E418" s="25"/>
      <c r="M418" s="1"/>
      <c r="S418" s="5"/>
    </row>
    <row r="419" spans="1:19" x14ac:dyDescent="0.3">
      <c r="A419" s="2"/>
      <c r="B419" s="10"/>
      <c r="C419" s="25"/>
      <c r="D419" s="7"/>
      <c r="E419" s="25"/>
      <c r="M419" s="1"/>
      <c r="S419" s="5"/>
    </row>
    <row r="420" spans="1:19" x14ac:dyDescent="0.3">
      <c r="A420" s="2"/>
      <c r="B420" s="10"/>
      <c r="C420" s="25"/>
      <c r="D420" s="7"/>
      <c r="E420" s="25"/>
      <c r="M420" s="1"/>
      <c r="S420" s="5"/>
    </row>
    <row r="421" spans="1:19" x14ac:dyDescent="0.3">
      <c r="A421" s="2"/>
      <c r="B421" s="10"/>
      <c r="C421" s="25"/>
      <c r="D421" s="7"/>
      <c r="E421" s="25"/>
      <c r="M421" s="1"/>
      <c r="S421" s="5"/>
    </row>
    <row r="422" spans="1:19" x14ac:dyDescent="0.3">
      <c r="A422" s="2"/>
      <c r="B422" s="10"/>
      <c r="C422" s="25"/>
      <c r="D422" s="7"/>
      <c r="E422" s="25"/>
      <c r="M422" s="1"/>
      <c r="S422" s="5"/>
    </row>
    <row r="423" spans="1:19" x14ac:dyDescent="0.3">
      <c r="A423" s="2"/>
      <c r="B423" s="10"/>
      <c r="C423" s="25"/>
      <c r="D423" s="7"/>
      <c r="E423" s="25"/>
      <c r="M423" s="1"/>
      <c r="S423" s="5"/>
    </row>
    <row r="424" spans="1:19" x14ac:dyDescent="0.3">
      <c r="A424" s="2"/>
      <c r="B424" s="10"/>
      <c r="C424" s="25"/>
      <c r="D424" s="7"/>
      <c r="E424" s="25"/>
      <c r="M424" s="1"/>
      <c r="S424" s="5"/>
    </row>
    <row r="425" spans="1:19" x14ac:dyDescent="0.3">
      <c r="A425" s="2"/>
      <c r="B425" s="10"/>
      <c r="C425" s="25"/>
      <c r="D425" s="7"/>
      <c r="E425" s="25"/>
      <c r="M425" s="1"/>
      <c r="S425" s="5"/>
    </row>
    <row r="426" spans="1:19" x14ac:dyDescent="0.3">
      <c r="A426" s="2"/>
      <c r="B426" s="10"/>
      <c r="C426" s="25"/>
      <c r="D426" s="7"/>
      <c r="E426" s="25"/>
      <c r="M426" s="1"/>
      <c r="S426" s="5"/>
    </row>
    <row r="427" spans="1:19" x14ac:dyDescent="0.3">
      <c r="A427" s="2"/>
      <c r="B427" s="10"/>
      <c r="C427" s="25"/>
      <c r="D427" s="7"/>
      <c r="E427" s="25"/>
      <c r="M427" s="1"/>
      <c r="S427" s="5"/>
    </row>
    <row r="428" spans="1:19" x14ac:dyDescent="0.3">
      <c r="A428" s="2"/>
      <c r="B428" s="10"/>
      <c r="C428" s="25"/>
      <c r="D428" s="7"/>
      <c r="E428" s="25"/>
      <c r="M428" s="1"/>
      <c r="S428" s="5"/>
    </row>
    <row r="429" spans="1:19" x14ac:dyDescent="0.3">
      <c r="A429" s="2"/>
      <c r="B429" s="10"/>
      <c r="C429" s="25"/>
      <c r="D429" s="7"/>
      <c r="E429" s="25"/>
      <c r="M429" s="1"/>
      <c r="S429" s="5"/>
    </row>
    <row r="430" spans="1:19" x14ac:dyDescent="0.3">
      <c r="A430" s="2"/>
      <c r="B430" s="10"/>
      <c r="C430" s="25"/>
      <c r="D430" s="7"/>
      <c r="E430" s="25"/>
      <c r="M430" s="1"/>
      <c r="S430" s="5"/>
    </row>
    <row r="431" spans="1:19" x14ac:dyDescent="0.3">
      <c r="A431" s="2"/>
      <c r="B431" s="10"/>
      <c r="C431" s="25"/>
      <c r="D431" s="7"/>
      <c r="E431" s="25"/>
      <c r="M431" s="1"/>
      <c r="S431" s="5"/>
    </row>
    <row r="432" spans="1:19" x14ac:dyDescent="0.3">
      <c r="A432" s="2"/>
      <c r="B432" s="10"/>
      <c r="C432" s="25"/>
      <c r="D432" s="7"/>
      <c r="E432" s="25"/>
      <c r="M432" s="1"/>
      <c r="S432" s="5"/>
    </row>
    <row r="433" spans="1:19" x14ac:dyDescent="0.3">
      <c r="A433" s="2"/>
      <c r="B433" s="10"/>
      <c r="C433" s="25"/>
      <c r="D433" s="7"/>
      <c r="E433" s="25"/>
      <c r="M433" s="1"/>
      <c r="S433" s="5"/>
    </row>
    <row r="434" spans="1:19" x14ac:dyDescent="0.3">
      <c r="A434" s="2"/>
      <c r="B434" s="10"/>
      <c r="C434" s="25"/>
      <c r="D434" s="7"/>
      <c r="E434" s="25"/>
      <c r="M434" s="1"/>
      <c r="S434" s="5"/>
    </row>
    <row r="435" spans="1:19" x14ac:dyDescent="0.3">
      <c r="A435" s="2"/>
      <c r="B435" s="10"/>
      <c r="C435" s="25"/>
      <c r="D435" s="7"/>
      <c r="E435" s="25"/>
      <c r="M435" s="1"/>
      <c r="S435" s="5"/>
    </row>
    <row r="436" spans="1:19" x14ac:dyDescent="0.3">
      <c r="A436" s="2"/>
      <c r="B436" s="10"/>
      <c r="C436" s="25"/>
      <c r="D436" s="7"/>
      <c r="E436" s="25"/>
      <c r="M436" s="1"/>
      <c r="S436" s="5"/>
    </row>
    <row r="437" spans="1:19" x14ac:dyDescent="0.3">
      <c r="A437" s="2"/>
      <c r="B437" s="10"/>
      <c r="C437" s="25"/>
      <c r="D437" s="7"/>
      <c r="E437" s="25"/>
      <c r="M437" s="1"/>
      <c r="S437" s="5"/>
    </row>
    <row r="438" spans="1:19" x14ac:dyDescent="0.3">
      <c r="A438" s="2"/>
      <c r="B438" s="10"/>
      <c r="C438" s="25"/>
      <c r="D438" s="7"/>
      <c r="E438" s="25"/>
      <c r="M438" s="1"/>
      <c r="S438" s="5"/>
    </row>
    <row r="439" spans="1:19" x14ac:dyDescent="0.3">
      <c r="A439" s="2"/>
      <c r="B439" s="10"/>
      <c r="C439" s="25"/>
      <c r="D439" s="7"/>
      <c r="E439" s="25"/>
      <c r="M439" s="1"/>
      <c r="S439" s="5"/>
    </row>
    <row r="440" spans="1:19" x14ac:dyDescent="0.3">
      <c r="A440" s="2"/>
      <c r="B440" s="10"/>
      <c r="C440" s="25"/>
      <c r="D440" s="7"/>
      <c r="E440" s="25"/>
      <c r="M440" s="1"/>
      <c r="S440" s="5"/>
    </row>
    <row r="441" spans="1:19" x14ac:dyDescent="0.3">
      <c r="A441" s="2"/>
      <c r="B441" s="10"/>
      <c r="C441" s="25"/>
      <c r="D441" s="7"/>
      <c r="E441" s="25"/>
      <c r="M441" s="1"/>
      <c r="S441" s="5"/>
    </row>
    <row r="442" spans="1:19" x14ac:dyDescent="0.3">
      <c r="A442" s="2"/>
      <c r="B442" s="10"/>
      <c r="C442" s="25"/>
      <c r="D442" s="7"/>
      <c r="E442" s="25"/>
      <c r="M442" s="1"/>
      <c r="S442" s="5"/>
    </row>
    <row r="443" spans="1:19" x14ac:dyDescent="0.3">
      <c r="A443" s="2"/>
      <c r="B443" s="10"/>
      <c r="C443" s="25"/>
      <c r="D443" s="7"/>
      <c r="E443" s="25"/>
      <c r="M443" s="1"/>
      <c r="S443" s="5"/>
    </row>
    <row r="444" spans="1:19" x14ac:dyDescent="0.3">
      <c r="A444" s="2"/>
      <c r="B444" s="10"/>
      <c r="C444" s="25"/>
      <c r="D444" s="7"/>
      <c r="E444" s="25"/>
      <c r="M444" s="1"/>
      <c r="S444" s="5"/>
    </row>
    <row r="445" spans="1:19" x14ac:dyDescent="0.3">
      <c r="A445" s="2"/>
      <c r="B445" s="10"/>
      <c r="C445" s="25"/>
      <c r="D445" s="7"/>
      <c r="E445" s="25"/>
      <c r="M445" s="1"/>
      <c r="S445" s="5"/>
    </row>
    <row r="446" spans="1:19" x14ac:dyDescent="0.3">
      <c r="A446" s="2"/>
      <c r="B446" s="10"/>
      <c r="C446" s="25"/>
      <c r="D446" s="7"/>
      <c r="E446" s="25"/>
      <c r="M446" s="1"/>
      <c r="S446" s="5"/>
    </row>
    <row r="447" spans="1:19" x14ac:dyDescent="0.3">
      <c r="A447" s="2"/>
      <c r="B447" s="10"/>
      <c r="C447" s="25"/>
      <c r="D447" s="7"/>
      <c r="E447" s="25"/>
      <c r="M447" s="1"/>
      <c r="S447" s="5"/>
    </row>
    <row r="448" spans="1:19" x14ac:dyDescent="0.3">
      <c r="A448" s="2"/>
      <c r="B448" s="10"/>
      <c r="C448" s="25"/>
      <c r="D448" s="7"/>
      <c r="E448" s="25"/>
      <c r="M448" s="1"/>
      <c r="S448" s="5"/>
    </row>
    <row r="449" spans="1:19" x14ac:dyDescent="0.3">
      <c r="A449" s="2"/>
      <c r="B449" s="10"/>
      <c r="C449" s="25"/>
      <c r="D449" s="7"/>
      <c r="E449" s="25"/>
      <c r="M449" s="1"/>
      <c r="S449" s="5"/>
    </row>
    <row r="450" spans="1:19" x14ac:dyDescent="0.3">
      <c r="A450" s="2"/>
      <c r="B450" s="10"/>
      <c r="C450" s="25"/>
      <c r="D450" s="7"/>
      <c r="E450" s="25"/>
      <c r="M450" s="1"/>
      <c r="S450" s="5"/>
    </row>
    <row r="451" spans="1:19" x14ac:dyDescent="0.3">
      <c r="A451" s="2"/>
      <c r="B451" s="10"/>
      <c r="C451" s="25"/>
      <c r="D451" s="7"/>
      <c r="E451" s="25"/>
      <c r="M451" s="1"/>
      <c r="S451" s="5"/>
    </row>
    <row r="452" spans="1:19" x14ac:dyDescent="0.3">
      <c r="A452" s="2"/>
      <c r="B452" s="10"/>
      <c r="C452" s="25"/>
      <c r="D452" s="7"/>
      <c r="E452" s="25"/>
      <c r="M452" s="1"/>
      <c r="S452" s="5"/>
    </row>
    <row r="453" spans="1:19" x14ac:dyDescent="0.3">
      <c r="A453" s="2"/>
      <c r="B453" s="10"/>
      <c r="C453" s="25"/>
      <c r="D453" s="7"/>
      <c r="E453" s="25"/>
      <c r="M453" s="1"/>
      <c r="S453" s="5"/>
    </row>
    <row r="454" spans="1:19" x14ac:dyDescent="0.3">
      <c r="A454" s="2"/>
      <c r="B454" s="10"/>
      <c r="C454" s="25"/>
      <c r="D454" s="7"/>
      <c r="E454" s="25"/>
      <c r="M454" s="1"/>
      <c r="S454" s="5"/>
    </row>
    <row r="455" spans="1:19" x14ac:dyDescent="0.3">
      <c r="A455" s="2"/>
      <c r="B455" s="10"/>
      <c r="C455" s="25"/>
      <c r="D455" s="7"/>
      <c r="E455" s="25"/>
      <c r="M455" s="1"/>
      <c r="S455" s="5"/>
    </row>
    <row r="456" spans="1:19" x14ac:dyDescent="0.3">
      <c r="A456" s="2"/>
      <c r="B456" s="10"/>
      <c r="C456" s="25"/>
      <c r="D456" s="7"/>
      <c r="E456" s="25"/>
      <c r="M456" s="1"/>
      <c r="S456" s="5"/>
    </row>
    <row r="457" spans="1:19" x14ac:dyDescent="0.3">
      <c r="A457" s="2"/>
      <c r="B457" s="10"/>
      <c r="C457" s="25"/>
      <c r="D457" s="7"/>
      <c r="E457" s="25"/>
      <c r="M457" s="1"/>
      <c r="S457" s="5"/>
    </row>
    <row r="458" spans="1:19" x14ac:dyDescent="0.3">
      <c r="A458" s="2"/>
      <c r="B458" s="10"/>
      <c r="C458" s="25"/>
      <c r="D458" s="7"/>
      <c r="E458" s="25"/>
      <c r="M458" s="1"/>
      <c r="S458" s="5"/>
    </row>
    <row r="459" spans="1:19" x14ac:dyDescent="0.3">
      <c r="A459" s="2"/>
      <c r="B459" s="10"/>
      <c r="C459" s="25"/>
      <c r="D459" s="7"/>
      <c r="E459" s="25"/>
      <c r="M459" s="1"/>
      <c r="S459" s="5"/>
    </row>
    <row r="460" spans="1:19" x14ac:dyDescent="0.3">
      <c r="A460" s="2"/>
      <c r="B460" s="10"/>
      <c r="C460" s="25"/>
      <c r="D460" s="7"/>
      <c r="E460" s="25"/>
      <c r="M460" s="1"/>
      <c r="S460" s="5"/>
    </row>
    <row r="461" spans="1:19" x14ac:dyDescent="0.3">
      <c r="A461" s="2"/>
      <c r="B461" s="10"/>
      <c r="C461" s="25"/>
      <c r="D461" s="7"/>
      <c r="E461" s="25"/>
      <c r="M461" s="1"/>
      <c r="S461" s="5"/>
    </row>
    <row r="462" spans="1:19" x14ac:dyDescent="0.3">
      <c r="A462" s="2"/>
      <c r="B462" s="10"/>
      <c r="C462" s="25"/>
      <c r="D462" s="7"/>
      <c r="E462" s="25"/>
      <c r="M462" s="1"/>
      <c r="S462" s="5"/>
    </row>
    <row r="463" spans="1:19" x14ac:dyDescent="0.3">
      <c r="A463" s="2"/>
      <c r="B463" s="10"/>
      <c r="C463" s="25"/>
      <c r="D463" s="7"/>
      <c r="E463" s="25"/>
      <c r="M463" s="1"/>
      <c r="S463" s="5"/>
    </row>
    <row r="464" spans="1:19" x14ac:dyDescent="0.3">
      <c r="A464" s="2"/>
      <c r="B464" s="10"/>
      <c r="C464" s="25"/>
      <c r="D464" s="7"/>
      <c r="E464" s="25"/>
      <c r="M464" s="1"/>
      <c r="S464" s="5"/>
    </row>
    <row r="465" spans="1:19" x14ac:dyDescent="0.3">
      <c r="A465" s="2"/>
      <c r="B465" s="10"/>
      <c r="C465" s="25"/>
      <c r="D465" s="7"/>
      <c r="E465" s="25"/>
      <c r="M465" s="1"/>
      <c r="S465" s="5"/>
    </row>
    <row r="466" spans="1:19" x14ac:dyDescent="0.3">
      <c r="A466" s="2"/>
      <c r="B466" s="10"/>
      <c r="C466" s="25"/>
      <c r="D466" s="7"/>
      <c r="E466" s="25"/>
      <c r="M466" s="1"/>
      <c r="S466" s="5"/>
    </row>
    <row r="467" spans="1:19" x14ac:dyDescent="0.3">
      <c r="A467" s="2"/>
      <c r="B467" s="10"/>
      <c r="C467" s="25"/>
      <c r="D467" s="7"/>
      <c r="E467" s="25"/>
      <c r="M467" s="1"/>
      <c r="S467" s="5"/>
    </row>
    <row r="468" spans="1:19" x14ac:dyDescent="0.3">
      <c r="A468" s="2"/>
      <c r="B468" s="10"/>
      <c r="C468" s="25"/>
      <c r="D468" s="7"/>
      <c r="E468" s="25"/>
      <c r="M468" s="1"/>
      <c r="S468" s="5"/>
    </row>
    <row r="469" spans="1:19" x14ac:dyDescent="0.3">
      <c r="A469" s="2"/>
      <c r="B469" s="10"/>
      <c r="C469" s="25"/>
      <c r="D469" s="7"/>
      <c r="E469" s="25"/>
      <c r="M469" s="1"/>
      <c r="S469" s="5"/>
    </row>
    <row r="470" spans="1:19" x14ac:dyDescent="0.3">
      <c r="A470" s="2"/>
      <c r="B470" s="10"/>
      <c r="C470" s="25"/>
      <c r="D470" s="7"/>
      <c r="E470" s="25"/>
      <c r="M470" s="1"/>
      <c r="S470" s="5"/>
    </row>
    <row r="471" spans="1:19" x14ac:dyDescent="0.3">
      <c r="A471" s="2"/>
      <c r="B471" s="10"/>
      <c r="C471" s="25"/>
      <c r="D471" s="7"/>
      <c r="E471" s="25"/>
      <c r="M471" s="1"/>
      <c r="S471" s="5"/>
    </row>
    <row r="472" spans="1:19" x14ac:dyDescent="0.3">
      <c r="A472" s="2"/>
      <c r="B472" s="10"/>
      <c r="C472" s="25"/>
      <c r="D472" s="7"/>
      <c r="E472" s="25"/>
      <c r="M472" s="1"/>
      <c r="S472" s="5"/>
    </row>
    <row r="473" spans="1:19" x14ac:dyDescent="0.3">
      <c r="A473" s="2"/>
      <c r="B473" s="10"/>
      <c r="C473" s="25"/>
      <c r="D473" s="7"/>
      <c r="E473" s="25"/>
      <c r="M473" s="1"/>
      <c r="S473" s="5"/>
    </row>
    <row r="474" spans="1:19" x14ac:dyDescent="0.3">
      <c r="A474" s="2"/>
      <c r="B474" s="10"/>
      <c r="C474" s="25"/>
      <c r="D474" s="7"/>
      <c r="E474" s="25"/>
      <c r="M474" s="1"/>
      <c r="S474" s="5"/>
    </row>
    <row r="475" spans="1:19" x14ac:dyDescent="0.3">
      <c r="A475" s="2"/>
      <c r="B475" s="10"/>
      <c r="C475" s="25"/>
      <c r="D475" s="7"/>
      <c r="E475" s="25"/>
      <c r="M475" s="1"/>
      <c r="S475" s="5"/>
    </row>
    <row r="476" spans="1:19" x14ac:dyDescent="0.3">
      <c r="A476" s="2"/>
      <c r="B476" s="10"/>
      <c r="C476" s="25"/>
      <c r="D476" s="7"/>
      <c r="E476" s="25"/>
      <c r="M476" s="1"/>
      <c r="S476" s="5"/>
    </row>
    <row r="477" spans="1:19" x14ac:dyDescent="0.3">
      <c r="A477" s="2"/>
      <c r="B477" s="10"/>
      <c r="C477" s="25"/>
      <c r="D477" s="7"/>
      <c r="E477" s="25"/>
      <c r="M477" s="1"/>
      <c r="S477" s="5"/>
    </row>
    <row r="478" spans="1:19" x14ac:dyDescent="0.3">
      <c r="A478" s="2"/>
      <c r="B478" s="10"/>
      <c r="C478" s="25"/>
      <c r="D478" s="7"/>
      <c r="E478" s="25"/>
      <c r="M478" s="1"/>
      <c r="S478" s="5"/>
    </row>
    <row r="479" spans="1:19" x14ac:dyDescent="0.3">
      <c r="A479" s="2"/>
      <c r="B479" s="10"/>
      <c r="C479" s="25"/>
      <c r="D479" s="7"/>
      <c r="E479" s="25"/>
      <c r="M479" s="1"/>
      <c r="S479" s="5"/>
    </row>
    <row r="480" spans="1:19" x14ac:dyDescent="0.3">
      <c r="A480" s="2"/>
      <c r="B480" s="10"/>
      <c r="C480" s="25"/>
      <c r="D480" s="7"/>
      <c r="E480" s="25"/>
      <c r="M480" s="1"/>
      <c r="S480" s="5"/>
    </row>
    <row r="481" spans="1:19" x14ac:dyDescent="0.3">
      <c r="A481" s="2"/>
      <c r="B481" s="10"/>
      <c r="C481" s="25"/>
      <c r="D481" s="7"/>
      <c r="E481" s="25"/>
      <c r="M481" s="1"/>
      <c r="S481" s="5"/>
    </row>
    <row r="482" spans="1:19" x14ac:dyDescent="0.3">
      <c r="A482" s="2"/>
      <c r="B482" s="10"/>
      <c r="C482" s="25"/>
      <c r="D482" s="7"/>
      <c r="E482" s="25"/>
      <c r="M482" s="1"/>
      <c r="S482" s="5"/>
    </row>
    <row r="483" spans="1:19" x14ac:dyDescent="0.3">
      <c r="A483" s="2"/>
      <c r="B483" s="10"/>
      <c r="C483" s="25"/>
      <c r="D483" s="7"/>
      <c r="E483" s="25"/>
      <c r="M483" s="1"/>
      <c r="S483" s="5"/>
    </row>
    <row r="484" spans="1:19" x14ac:dyDescent="0.3">
      <c r="A484" s="2"/>
      <c r="B484" s="10"/>
      <c r="C484" s="25"/>
      <c r="D484" s="7"/>
      <c r="E484" s="25"/>
      <c r="M484" s="1"/>
      <c r="S484" s="5"/>
    </row>
    <row r="485" spans="1:19" x14ac:dyDescent="0.3">
      <c r="A485" s="2"/>
      <c r="B485" s="10"/>
      <c r="C485" s="25"/>
      <c r="D485" s="7"/>
      <c r="E485" s="25"/>
      <c r="M485" s="1"/>
      <c r="S485" s="5"/>
    </row>
    <row r="486" spans="1:19" x14ac:dyDescent="0.3">
      <c r="A486" s="2"/>
      <c r="B486" s="10"/>
      <c r="C486" s="25"/>
      <c r="D486" s="7"/>
      <c r="E486" s="25"/>
      <c r="M486" s="1"/>
      <c r="S486" s="5"/>
    </row>
    <row r="487" spans="1:19" x14ac:dyDescent="0.3">
      <c r="A487" s="2"/>
      <c r="B487" s="10"/>
      <c r="C487" s="25"/>
      <c r="D487" s="7"/>
      <c r="E487" s="25"/>
      <c r="M487" s="1"/>
      <c r="S487" s="5"/>
    </row>
    <row r="488" spans="1:19" x14ac:dyDescent="0.3">
      <c r="A488" s="2"/>
      <c r="B488" s="10"/>
      <c r="C488" s="25"/>
      <c r="D488" s="7"/>
      <c r="E488" s="25"/>
      <c r="M488" s="1"/>
      <c r="S488" s="5"/>
    </row>
    <row r="489" spans="1:19" x14ac:dyDescent="0.3">
      <c r="A489" s="2"/>
      <c r="B489" s="10"/>
      <c r="C489" s="25"/>
      <c r="D489" s="7"/>
      <c r="E489" s="25"/>
      <c r="S489" s="5"/>
    </row>
  </sheetData>
  <sortState xmlns:xlrd2="http://schemas.microsoft.com/office/spreadsheetml/2017/richdata2" ref="A2:F489">
    <sortCondition ref="A3:A489"/>
  </sortState>
  <mergeCells count="3">
    <mergeCell ref="A17:C17"/>
    <mergeCell ref="A1:C1"/>
    <mergeCell ref="A10: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94F39-21B5-487A-8CCF-7C84B438E2CB}">
  <sheetPr>
    <tabColor rgb="FF990099"/>
  </sheetPr>
  <dimension ref="A1:R5"/>
  <sheetViews>
    <sheetView workbookViewId="0">
      <selection activeCell="M25" sqref="M25"/>
    </sheetView>
  </sheetViews>
  <sheetFormatPr defaultRowHeight="14.4" x14ac:dyDescent="0.3"/>
  <cols>
    <col min="1" max="1" width="11" customWidth="1"/>
    <col min="3" max="3" width="4.77734375" customWidth="1"/>
    <col min="6" max="6" width="4.77734375" customWidth="1"/>
    <col min="11" max="11" width="4.77734375" customWidth="1"/>
    <col min="15" max="15" width="4.77734375" customWidth="1"/>
  </cols>
  <sheetData>
    <row r="1" spans="1:18" x14ac:dyDescent="0.3">
      <c r="C1" s="29"/>
      <c r="F1" s="29"/>
    </row>
    <row r="2" spans="1:18" x14ac:dyDescent="0.3">
      <c r="A2" s="46">
        <f>SUM('CLEAN Data'!C2:C489)</f>
        <v>13526452.474999987</v>
      </c>
      <c r="B2" s="46"/>
      <c r="D2" s="46">
        <f>SUM('CLEAN Data'!D2:D489)</f>
        <v>1781890.4399999955</v>
      </c>
      <c r="E2" s="46"/>
      <c r="G2" s="46">
        <f>AVERAGE('CLEAN Data'!G2:G489)</f>
        <v>14.894605407138101</v>
      </c>
      <c r="H2" s="46"/>
      <c r="I2" s="46"/>
      <c r="J2" s="46"/>
      <c r="L2" s="45" t="str">
        <f>INDEX('CLEAN Data'!B2:B489,MATCH(MAX('CLEAN Data'!C2:C489),'CLEAN Data'!C2:C489,0))</f>
        <v>Reliance Industries</v>
      </c>
      <c r="M2" s="45"/>
      <c r="N2" s="45"/>
      <c r="P2" s="45" t="str">
        <f>INDEX('CLEAN Data'!B2:B489,MATCH(MAX('CLEAN Data'!D2:D489),'CLEAN Data'!D2:D489,0))</f>
        <v xml:space="preserve">Indian Oil </v>
      </c>
      <c r="Q2" s="45"/>
      <c r="R2" s="45"/>
    </row>
    <row r="3" spans="1:18" x14ac:dyDescent="0.3">
      <c r="A3" s="44" t="s">
        <v>775</v>
      </c>
      <c r="B3" s="44"/>
      <c r="D3" s="44" t="s">
        <v>776</v>
      </c>
      <c r="E3" s="44"/>
      <c r="G3" s="44" t="s">
        <v>777</v>
      </c>
      <c r="H3" s="44"/>
      <c r="I3" s="44"/>
      <c r="J3" s="44"/>
      <c r="L3" s="44" t="s">
        <v>778</v>
      </c>
      <c r="M3" s="44"/>
      <c r="N3" s="44"/>
      <c r="P3" s="44" t="s">
        <v>779</v>
      </c>
      <c r="Q3" s="44"/>
      <c r="R3" s="44"/>
    </row>
    <row r="5" spans="1:18" x14ac:dyDescent="0.3">
      <c r="C5" s="29"/>
    </row>
  </sheetData>
  <mergeCells count="10">
    <mergeCell ref="L3:N3"/>
    <mergeCell ref="P3:R3"/>
    <mergeCell ref="L2:N2"/>
    <mergeCell ref="P2:R2"/>
    <mergeCell ref="A3:B3"/>
    <mergeCell ref="D3:E3"/>
    <mergeCell ref="G3:J3"/>
    <mergeCell ref="A2:B2"/>
    <mergeCell ref="D2:E2"/>
    <mergeCell ref="G2:J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93D7B-CAF0-4153-8BB5-33D2DC3401F0}">
  <sheetPr>
    <tabColor rgb="FF990099"/>
  </sheetPr>
  <dimension ref="A1:I25"/>
  <sheetViews>
    <sheetView workbookViewId="0">
      <selection activeCell="N16" sqref="N16"/>
    </sheetView>
  </sheetViews>
  <sheetFormatPr defaultRowHeight="14.4" x14ac:dyDescent="0.3"/>
  <sheetData>
    <row r="1" spans="1:9" x14ac:dyDescent="0.3">
      <c r="A1" s="47" t="s">
        <v>803</v>
      </c>
      <c r="B1" s="47"/>
      <c r="C1" s="47"/>
      <c r="D1" s="47"/>
      <c r="E1" s="47"/>
      <c r="F1" s="47"/>
    </row>
    <row r="8" spans="1:9" ht="18" customHeight="1" x14ac:dyDescent="0.3"/>
    <row r="9" spans="1:9" x14ac:dyDescent="0.3">
      <c r="A9" s="47" t="s">
        <v>804</v>
      </c>
      <c r="B9" s="47"/>
      <c r="C9" s="47"/>
      <c r="D9" s="47"/>
      <c r="E9" s="47"/>
      <c r="F9" s="47"/>
      <c r="G9" s="47"/>
      <c r="H9" s="47"/>
      <c r="I9" s="47"/>
    </row>
    <row r="17" spans="1:9" x14ac:dyDescent="0.3">
      <c r="A17" s="47" t="s">
        <v>805</v>
      </c>
      <c r="B17" s="47"/>
      <c r="C17" s="47"/>
      <c r="D17" s="47"/>
      <c r="E17" s="47"/>
      <c r="F17" s="47"/>
    </row>
    <row r="25" spans="1:9" x14ac:dyDescent="0.3">
      <c r="A25" s="47" t="s">
        <v>806</v>
      </c>
      <c r="B25" s="47"/>
      <c r="C25" s="47"/>
      <c r="D25" s="47"/>
      <c r="E25" s="47"/>
      <c r="F25" s="47"/>
      <c r="G25" s="47"/>
      <c r="H25" s="47"/>
      <c r="I25" s="47"/>
    </row>
  </sheetData>
  <mergeCells count="4">
    <mergeCell ref="A1:F1"/>
    <mergeCell ref="A9:I9"/>
    <mergeCell ref="A17:F17"/>
    <mergeCell ref="A25:I2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A3D19-5657-455A-9540-D6FF536D8692}">
  <sheetPr>
    <tabColor rgb="FF990099"/>
  </sheetPr>
  <dimension ref="B2:BH497"/>
  <sheetViews>
    <sheetView workbookViewId="0">
      <selection activeCell="BI11" sqref="BI11"/>
    </sheetView>
  </sheetViews>
  <sheetFormatPr defaultRowHeight="14.4" x14ac:dyDescent="0.3"/>
  <cols>
    <col min="2" max="2" width="16.88671875" bestFit="1" customWidth="1"/>
    <col min="3" max="3" width="10.77734375" bestFit="1" customWidth="1"/>
    <col min="7" max="7" width="16.88671875" bestFit="1" customWidth="1"/>
    <col min="8" max="8" width="13.6640625" bestFit="1" customWidth="1"/>
    <col min="12" max="12" width="40.21875" bestFit="1" customWidth="1"/>
    <col min="13" max="13" width="10.77734375" bestFit="1" customWidth="1"/>
    <col min="14" max="14" width="13.6640625" bestFit="1" customWidth="1"/>
    <col min="15" max="15" width="6" customWidth="1"/>
    <col min="16" max="16" width="10.109375" customWidth="1"/>
    <col min="17" max="17" width="13.21875" customWidth="1"/>
    <col min="18" max="28" width="6" customWidth="1"/>
    <col min="29" max="29" width="16.88671875" bestFit="1" customWidth="1"/>
    <col min="30" max="30" width="13.6640625" bestFit="1" customWidth="1"/>
    <col min="31" max="31" width="8.77734375" customWidth="1"/>
    <col min="32" max="32" width="6" customWidth="1"/>
    <col min="33" max="33" width="14.109375" customWidth="1"/>
    <col min="34" max="34" width="7" customWidth="1"/>
    <col min="35" max="35" width="12.5546875" customWidth="1"/>
    <col min="36" max="36" width="13" customWidth="1"/>
    <col min="37" max="39" width="7" customWidth="1"/>
    <col min="40" max="40" width="40.21875" bestFit="1" customWidth="1"/>
    <col min="41" max="41" width="29.33203125" bestFit="1" customWidth="1"/>
    <col min="42" max="42" width="7" customWidth="1"/>
    <col min="43" max="44" width="12.44140625" customWidth="1"/>
    <col min="45" max="45" width="25.5546875" customWidth="1"/>
    <col min="46" max="46" width="6.88671875" customWidth="1"/>
    <col min="47" max="47" width="19.44140625" customWidth="1"/>
    <col min="48" max="48" width="17.5546875" customWidth="1"/>
    <col min="49" max="49" width="7" customWidth="1"/>
    <col min="50" max="50" width="8.5546875" customWidth="1"/>
    <col min="51" max="51" width="7" customWidth="1"/>
    <col min="52" max="52" width="22" customWidth="1"/>
    <col min="53" max="53" width="16.88671875" bestFit="1" customWidth="1"/>
    <col min="54" max="54" width="26.21875" bestFit="1" customWidth="1"/>
    <col min="55" max="55" width="7" customWidth="1"/>
    <col min="56" max="56" width="16.88671875" bestFit="1" customWidth="1"/>
    <col min="57" max="57" width="29.33203125" bestFit="1" customWidth="1"/>
    <col min="58" max="58" width="7" customWidth="1"/>
    <col min="59" max="59" width="14.33203125" bestFit="1" customWidth="1"/>
    <col min="60" max="60" width="18.33203125" bestFit="1" customWidth="1"/>
    <col min="61" max="61" width="22.6640625" bestFit="1" customWidth="1"/>
    <col min="62" max="67" width="7" bestFit="1" customWidth="1"/>
    <col min="68" max="68" width="6" bestFit="1" customWidth="1"/>
    <col min="69" max="77" width="7" bestFit="1" customWidth="1"/>
    <col min="78" max="78" width="6" bestFit="1" customWidth="1"/>
    <col min="79" max="83" width="7" bestFit="1" customWidth="1"/>
    <col min="84" max="84" width="6" bestFit="1" customWidth="1"/>
    <col min="85" max="85" width="7" bestFit="1" customWidth="1"/>
    <col min="86" max="86" width="6" bestFit="1" customWidth="1"/>
    <col min="87" max="87" width="7" bestFit="1" customWidth="1"/>
    <col min="88" max="88" width="6" bestFit="1" customWidth="1"/>
    <col min="89" max="89" width="7" bestFit="1" customWidth="1"/>
    <col min="90" max="90" width="4" bestFit="1" customWidth="1"/>
    <col min="91" max="91" width="7" bestFit="1" customWidth="1"/>
    <col min="92" max="92" width="4" bestFit="1" customWidth="1"/>
    <col min="93" max="98" width="7" bestFit="1" customWidth="1"/>
    <col min="99" max="99" width="6" bestFit="1" customWidth="1"/>
    <col min="100" max="107" width="7" bestFit="1" customWidth="1"/>
    <col min="108" max="108" width="6" bestFit="1" customWidth="1"/>
    <col min="109" max="117" width="7" bestFit="1" customWidth="1"/>
    <col min="118" max="118" width="6" bestFit="1" customWidth="1"/>
    <col min="119" max="131" width="7" bestFit="1" customWidth="1"/>
    <col min="132" max="132" width="6" bestFit="1" customWidth="1"/>
    <col min="133" max="136" width="7" bestFit="1" customWidth="1"/>
    <col min="137" max="137" width="6" bestFit="1" customWidth="1"/>
    <col min="138" max="153" width="7" bestFit="1" customWidth="1"/>
    <col min="154" max="154" width="6" bestFit="1" customWidth="1"/>
    <col min="155" max="160" width="7" bestFit="1" customWidth="1"/>
    <col min="161" max="161" width="6" bestFit="1" customWidth="1"/>
    <col min="162" max="162" width="7" bestFit="1" customWidth="1"/>
    <col min="163" max="163" width="6" bestFit="1" customWidth="1"/>
    <col min="164" max="168" width="7" bestFit="1" customWidth="1"/>
    <col min="169" max="169" width="6" bestFit="1" customWidth="1"/>
    <col min="170" max="170" width="4" bestFit="1" customWidth="1"/>
    <col min="171" max="171" width="7" bestFit="1" customWidth="1"/>
    <col min="172" max="172" width="6" bestFit="1" customWidth="1"/>
    <col min="173" max="175" width="7" bestFit="1" customWidth="1"/>
    <col min="176" max="176" width="6" bestFit="1" customWidth="1"/>
    <col min="177" max="194" width="7" bestFit="1" customWidth="1"/>
    <col min="195" max="196" width="6" bestFit="1" customWidth="1"/>
    <col min="197" max="226" width="7" bestFit="1" customWidth="1"/>
    <col min="227" max="227" width="6" bestFit="1" customWidth="1"/>
    <col min="228" max="228" width="7" bestFit="1" customWidth="1"/>
    <col min="229" max="232" width="6" bestFit="1" customWidth="1"/>
    <col min="233" max="233" width="7" bestFit="1" customWidth="1"/>
    <col min="234" max="234" width="8" bestFit="1" customWidth="1"/>
    <col min="235" max="235" width="7" bestFit="1" customWidth="1"/>
    <col min="236" max="240" width="8" bestFit="1" customWidth="1"/>
    <col min="241" max="241" width="7" bestFit="1" customWidth="1"/>
    <col min="242" max="246" width="8" bestFit="1" customWidth="1"/>
    <col min="247" max="247" width="5" bestFit="1" customWidth="1"/>
    <col min="248" max="251" width="8" bestFit="1" customWidth="1"/>
    <col min="252" max="252" width="7" bestFit="1" customWidth="1"/>
    <col min="253" max="254" width="8" bestFit="1" customWidth="1"/>
    <col min="255" max="255" width="7" bestFit="1" customWidth="1"/>
    <col min="256" max="258" width="8" bestFit="1" customWidth="1"/>
    <col min="259" max="259" width="7" bestFit="1" customWidth="1"/>
    <col min="260" max="260" width="8" bestFit="1" customWidth="1"/>
    <col min="261" max="261" width="7" bestFit="1" customWidth="1"/>
    <col min="262" max="264" width="8" bestFit="1" customWidth="1"/>
    <col min="265" max="265" width="7" bestFit="1" customWidth="1"/>
    <col min="266" max="273" width="8" bestFit="1" customWidth="1"/>
    <col min="274" max="274" width="7" bestFit="1" customWidth="1"/>
    <col min="275" max="292" width="8" bestFit="1" customWidth="1"/>
    <col min="293" max="293" width="7" bestFit="1" customWidth="1"/>
    <col min="294" max="307" width="8" bestFit="1" customWidth="1"/>
    <col min="308" max="308" width="5" bestFit="1" customWidth="1"/>
    <col min="309" max="313" width="8" bestFit="1" customWidth="1"/>
    <col min="314" max="314" width="5" bestFit="1" customWidth="1"/>
    <col min="315" max="315" width="7" bestFit="1" customWidth="1"/>
    <col min="316" max="321" width="8" bestFit="1" customWidth="1"/>
    <col min="322" max="322" width="7" bestFit="1" customWidth="1"/>
    <col min="323" max="336" width="8" bestFit="1" customWidth="1"/>
    <col min="337" max="337" width="7" bestFit="1" customWidth="1"/>
    <col min="338" max="342" width="8" bestFit="1" customWidth="1"/>
    <col min="343" max="343" width="7" bestFit="1" customWidth="1"/>
    <col min="344" max="344" width="8" bestFit="1" customWidth="1"/>
    <col min="345" max="345" width="7" bestFit="1" customWidth="1"/>
    <col min="346" max="349" width="8" bestFit="1" customWidth="1"/>
    <col min="350" max="350" width="7" bestFit="1" customWidth="1"/>
    <col min="351" max="355" width="8" bestFit="1" customWidth="1"/>
    <col min="356" max="357" width="7" bestFit="1" customWidth="1"/>
    <col min="358" max="361" width="8" bestFit="1" customWidth="1"/>
    <col min="362" max="362" width="7" bestFit="1" customWidth="1"/>
    <col min="363" max="374" width="8" bestFit="1" customWidth="1"/>
    <col min="375" max="375" width="7" bestFit="1" customWidth="1"/>
    <col min="376" max="381" width="8" bestFit="1" customWidth="1"/>
    <col min="382" max="382" width="7" bestFit="1" customWidth="1"/>
    <col min="383" max="383" width="8" bestFit="1" customWidth="1"/>
    <col min="384" max="384" width="7" bestFit="1" customWidth="1"/>
    <col min="385" max="388" width="8" bestFit="1" customWidth="1"/>
    <col min="389" max="389" width="5" bestFit="1" customWidth="1"/>
    <col min="390" max="401" width="8" bestFit="1" customWidth="1"/>
    <col min="402" max="402" width="5" bestFit="1" customWidth="1"/>
    <col min="403" max="403" width="8" bestFit="1" customWidth="1"/>
    <col min="404" max="404" width="7" bestFit="1" customWidth="1"/>
    <col min="405" max="407" width="8" bestFit="1" customWidth="1"/>
    <col min="408" max="408" width="7" bestFit="1" customWidth="1"/>
    <col min="409" max="409" width="8" bestFit="1" customWidth="1"/>
    <col min="410" max="410" width="5" bestFit="1" customWidth="1"/>
    <col min="411" max="411" width="8" bestFit="1" customWidth="1"/>
    <col min="412" max="412" width="7" bestFit="1" customWidth="1"/>
    <col min="413" max="417" width="8" bestFit="1" customWidth="1"/>
    <col min="418" max="418" width="7" bestFit="1" customWidth="1"/>
    <col min="419" max="425" width="8" bestFit="1" customWidth="1"/>
    <col min="426" max="426" width="7" bestFit="1" customWidth="1"/>
    <col min="427" max="433" width="8" bestFit="1" customWidth="1"/>
    <col min="434" max="434" width="5" bestFit="1" customWidth="1"/>
    <col min="435" max="436" width="8" bestFit="1" customWidth="1"/>
    <col min="437" max="437" width="7" bestFit="1" customWidth="1"/>
    <col min="438" max="439" width="8" bestFit="1" customWidth="1"/>
    <col min="440" max="444" width="9" bestFit="1" customWidth="1"/>
    <col min="445" max="445" width="8" bestFit="1" customWidth="1"/>
    <col min="446" max="446" width="9" bestFit="1" customWidth="1"/>
    <col min="447" max="447" width="6" bestFit="1" customWidth="1"/>
    <col min="448" max="449" width="9" bestFit="1" customWidth="1"/>
    <col min="450" max="450" width="6" bestFit="1" customWidth="1"/>
    <col min="451" max="456" width="9" bestFit="1" customWidth="1"/>
    <col min="457" max="458" width="6" bestFit="1" customWidth="1"/>
    <col min="459" max="460" width="8" bestFit="1" customWidth="1"/>
    <col min="461" max="464" width="9" bestFit="1" customWidth="1"/>
    <col min="465" max="465" width="6" bestFit="1" customWidth="1"/>
    <col min="466" max="466" width="9" bestFit="1" customWidth="1"/>
    <col min="467" max="467" width="6" bestFit="1" customWidth="1"/>
    <col min="468" max="473" width="9" bestFit="1" customWidth="1"/>
    <col min="474" max="474" width="6" bestFit="1" customWidth="1"/>
    <col min="475" max="475" width="10" bestFit="1" customWidth="1"/>
    <col min="476" max="476" width="10.5546875" bestFit="1" customWidth="1"/>
  </cols>
  <sheetData>
    <row r="2" spans="2:60" x14ac:dyDescent="0.3">
      <c r="B2" s="47" t="s">
        <v>780</v>
      </c>
      <c r="C2" s="47"/>
      <c r="D2" s="47"/>
      <c r="E2" s="47"/>
      <c r="F2" s="47"/>
      <c r="G2" s="47" t="s">
        <v>784</v>
      </c>
      <c r="H2" s="47"/>
      <c r="I2" s="47"/>
      <c r="J2" s="47"/>
      <c r="K2" s="47"/>
      <c r="L2" s="47" t="s">
        <v>787</v>
      </c>
      <c r="M2" s="47"/>
      <c r="N2" s="47"/>
      <c r="O2" s="47"/>
      <c r="P2" s="32"/>
      <c r="Q2" s="32"/>
      <c r="R2" s="32"/>
      <c r="S2" s="32"/>
      <c r="T2" s="32"/>
      <c r="U2" s="32"/>
      <c r="V2" s="32"/>
      <c r="W2" s="32"/>
      <c r="X2" s="32"/>
      <c r="Y2" s="32"/>
      <c r="Z2" s="32"/>
      <c r="AA2" s="32"/>
      <c r="AC2" s="47" t="s">
        <v>792</v>
      </c>
      <c r="AD2" s="47"/>
      <c r="AE2" s="47"/>
      <c r="AF2" s="47"/>
      <c r="AG2" s="47"/>
      <c r="AH2" s="47"/>
      <c r="AI2" s="47"/>
      <c r="AN2" s="47" t="s">
        <v>795</v>
      </c>
      <c r="AO2" s="47"/>
      <c r="AP2" s="47"/>
      <c r="AQ2" s="47"/>
      <c r="AR2" s="32"/>
      <c r="AT2" s="47" t="s">
        <v>800</v>
      </c>
      <c r="AU2" s="47"/>
      <c r="AV2" s="47"/>
      <c r="AW2" s="47"/>
      <c r="AX2" s="47"/>
      <c r="AY2" s="47"/>
      <c r="AZ2" s="47"/>
    </row>
    <row r="3" spans="2:60" x14ac:dyDescent="0.3">
      <c r="B3" s="30"/>
      <c r="G3" s="30"/>
      <c r="L3" s="30"/>
      <c r="AC3" s="30"/>
      <c r="AN3" s="30"/>
      <c r="AT3" s="30"/>
    </row>
    <row r="4" spans="2:60" x14ac:dyDescent="0.3">
      <c r="B4" s="48" t="s">
        <v>781</v>
      </c>
      <c r="C4" s="48"/>
      <c r="D4" s="48"/>
      <c r="E4" s="48"/>
      <c r="F4" s="48"/>
      <c r="G4" s="48" t="s">
        <v>785</v>
      </c>
      <c r="H4" s="48"/>
      <c r="I4" s="48"/>
      <c r="J4" s="48"/>
      <c r="K4" s="48"/>
      <c r="L4" s="48" t="s">
        <v>788</v>
      </c>
      <c r="M4" s="48"/>
      <c r="N4" s="48"/>
      <c r="O4" s="48"/>
      <c r="P4" s="31"/>
      <c r="Q4" s="31"/>
      <c r="R4" s="31"/>
      <c r="S4" s="31"/>
      <c r="T4" s="31"/>
      <c r="U4" s="31"/>
      <c r="V4" s="31"/>
      <c r="W4" s="31"/>
      <c r="X4" s="31"/>
      <c r="Y4" s="31"/>
      <c r="Z4" s="31"/>
      <c r="AA4" s="31"/>
      <c r="AC4" s="48" t="s">
        <v>793</v>
      </c>
      <c r="AD4" s="48"/>
      <c r="AE4" s="48"/>
      <c r="AF4" s="48"/>
      <c r="AG4" s="48"/>
      <c r="AH4" s="48"/>
      <c r="AI4" s="48"/>
      <c r="AJ4" s="48"/>
      <c r="AK4" s="31"/>
      <c r="AL4" s="31"/>
      <c r="AN4" s="48" t="s">
        <v>796</v>
      </c>
      <c r="AO4" s="48"/>
      <c r="AP4" s="48"/>
      <c r="AQ4" s="48"/>
      <c r="AR4" s="31"/>
      <c r="AT4" s="48" t="s">
        <v>801</v>
      </c>
      <c r="AU4" s="48"/>
      <c r="AV4" s="48"/>
      <c r="AW4" s="48"/>
      <c r="AX4" s="48"/>
      <c r="AY4" s="48"/>
      <c r="AZ4" s="48"/>
      <c r="BA4" s="48"/>
      <c r="BB4" s="48"/>
      <c r="BC4" s="48"/>
      <c r="BD4" s="48"/>
      <c r="BE4" s="48"/>
    </row>
    <row r="5" spans="2:60" x14ac:dyDescent="0.3">
      <c r="B5" s="48" t="s">
        <v>782</v>
      </c>
      <c r="C5" s="48"/>
      <c r="D5" s="48"/>
      <c r="G5" s="48" t="s">
        <v>782</v>
      </c>
      <c r="H5" s="48"/>
      <c r="I5" s="48"/>
      <c r="L5" s="48" t="s">
        <v>789</v>
      </c>
      <c r="M5" s="48"/>
      <c r="AC5" s="48" t="s">
        <v>782</v>
      </c>
      <c r="AD5" s="48"/>
      <c r="AE5" s="48"/>
      <c r="AN5" s="48" t="s">
        <v>797</v>
      </c>
      <c r="AO5" s="48"/>
      <c r="AP5" s="48"/>
      <c r="AT5" s="48" t="s">
        <v>802</v>
      </c>
      <c r="AU5" s="48"/>
      <c r="AV5" s="48"/>
      <c r="AW5" s="48"/>
      <c r="AX5" s="48"/>
      <c r="AY5" s="48"/>
      <c r="AZ5" s="48"/>
      <c r="BA5" s="27" t="s">
        <v>494</v>
      </c>
      <c r="BB5" t="s">
        <v>822</v>
      </c>
      <c r="BD5" s="27" t="s">
        <v>494</v>
      </c>
      <c r="BE5" t="s">
        <v>774</v>
      </c>
      <c r="BG5" s="27" t="s">
        <v>514</v>
      </c>
      <c r="BH5" t="s">
        <v>824</v>
      </c>
    </row>
    <row r="6" spans="2:60" x14ac:dyDescent="0.3">
      <c r="B6" s="48" t="s">
        <v>783</v>
      </c>
      <c r="C6" s="48"/>
      <c r="D6" s="48"/>
      <c r="G6" s="48" t="s">
        <v>786</v>
      </c>
      <c r="H6" s="48"/>
      <c r="I6" s="48"/>
      <c r="J6" s="48"/>
      <c r="L6" s="48" t="s">
        <v>790</v>
      </c>
      <c r="M6" s="48"/>
      <c r="N6" s="48"/>
      <c r="AC6" s="48" t="s">
        <v>794</v>
      </c>
      <c r="AD6" s="48"/>
      <c r="AE6" s="48"/>
      <c r="AF6" s="48"/>
      <c r="AG6" s="48"/>
      <c r="AN6" s="48" t="s">
        <v>798</v>
      </c>
      <c r="AO6" s="48"/>
      <c r="AP6" s="48"/>
      <c r="AQ6" s="48"/>
      <c r="AR6" s="31"/>
      <c r="BA6" s="28" t="s">
        <v>517</v>
      </c>
      <c r="BB6">
        <v>2882087.760000003</v>
      </c>
      <c r="BD6" s="28" t="s">
        <v>517</v>
      </c>
      <c r="BE6">
        <v>6317.8821199116828</v>
      </c>
      <c r="BG6" s="28" t="s">
        <v>515</v>
      </c>
      <c r="BH6">
        <v>11</v>
      </c>
    </row>
    <row r="7" spans="2:60" ht="18" x14ac:dyDescent="0.3">
      <c r="L7" s="48" t="s">
        <v>791</v>
      </c>
      <c r="M7" s="48"/>
      <c r="N7" s="48"/>
      <c r="O7" s="48"/>
      <c r="P7" s="31"/>
      <c r="Q7" s="31"/>
      <c r="R7" s="31"/>
      <c r="S7" s="31"/>
      <c r="T7" s="31"/>
      <c r="U7" s="31"/>
      <c r="V7" s="31"/>
      <c r="W7" s="31"/>
      <c r="X7" s="31"/>
      <c r="Y7" s="31"/>
      <c r="Z7" s="31"/>
      <c r="AA7" s="31"/>
      <c r="AN7" s="48" t="s">
        <v>799</v>
      </c>
      <c r="AO7" s="48"/>
      <c r="AP7" s="48"/>
      <c r="AQ7" s="48"/>
      <c r="AR7" s="31"/>
      <c r="AT7" s="42" t="s">
        <v>808</v>
      </c>
      <c r="AU7" s="43"/>
      <c r="AV7" s="43"/>
      <c r="BA7" s="28" t="s">
        <v>516</v>
      </c>
      <c r="BB7">
        <v>2976472.7600000007</v>
      </c>
      <c r="BD7" s="28" t="s">
        <v>516</v>
      </c>
      <c r="BE7">
        <v>762.4854120694215</v>
      </c>
      <c r="BG7" s="28" t="s">
        <v>516</v>
      </c>
      <c r="BH7">
        <v>52</v>
      </c>
    </row>
    <row r="8" spans="2:60" x14ac:dyDescent="0.3">
      <c r="B8" s="27" t="s">
        <v>494</v>
      </c>
      <c r="C8" t="s">
        <v>498</v>
      </c>
      <c r="G8" s="27" t="s">
        <v>494</v>
      </c>
      <c r="H8" t="s">
        <v>773</v>
      </c>
      <c r="AC8" s="27" t="s">
        <v>494</v>
      </c>
      <c r="AD8" t="s">
        <v>773</v>
      </c>
      <c r="AT8" s="34" t="s">
        <v>807</v>
      </c>
      <c r="AU8" s="35" t="s">
        <v>498</v>
      </c>
      <c r="AV8" s="35" t="s">
        <v>823</v>
      </c>
      <c r="BA8" s="28" t="s">
        <v>515</v>
      </c>
      <c r="BB8">
        <v>1269001.24</v>
      </c>
      <c r="BD8" s="28" t="s">
        <v>515</v>
      </c>
      <c r="BE8">
        <v>188.19990670229274</v>
      </c>
      <c r="BG8" s="28" t="s">
        <v>517</v>
      </c>
      <c r="BH8">
        <v>425</v>
      </c>
    </row>
    <row r="9" spans="2:60" x14ac:dyDescent="0.3">
      <c r="B9" s="28" t="s">
        <v>520</v>
      </c>
      <c r="C9">
        <v>289497.37</v>
      </c>
      <c r="G9" s="28" t="s">
        <v>820</v>
      </c>
      <c r="H9">
        <v>57474.25</v>
      </c>
      <c r="L9" s="27" t="s">
        <v>494</v>
      </c>
      <c r="M9" t="s">
        <v>498</v>
      </c>
      <c r="N9" t="s">
        <v>773</v>
      </c>
      <c r="P9" t="s">
        <v>498</v>
      </c>
      <c r="Q9" t="s">
        <v>773</v>
      </c>
      <c r="AC9" s="28" t="s">
        <v>818</v>
      </c>
      <c r="AD9">
        <v>110666.93</v>
      </c>
      <c r="AN9" s="27" t="s">
        <v>494</v>
      </c>
      <c r="AO9" t="s">
        <v>774</v>
      </c>
      <c r="AS9" s="35" t="s">
        <v>809</v>
      </c>
      <c r="AT9" t="s">
        <v>814</v>
      </c>
      <c r="AU9" s="33">
        <f>MIN('CLEAN Data'!C2:C489)</f>
        <v>3017.07</v>
      </c>
      <c r="AV9" s="33">
        <f>MIN('CLEAN Data'!D2:D489)</f>
        <v>19.420000000000002</v>
      </c>
    </row>
    <row r="10" spans="2:60" x14ac:dyDescent="0.3">
      <c r="B10" s="28" t="s">
        <v>7</v>
      </c>
      <c r="C10">
        <v>320985.27</v>
      </c>
      <c r="G10" s="28" t="s">
        <v>819</v>
      </c>
      <c r="H10">
        <v>60616.36</v>
      </c>
      <c r="L10" s="28" t="s">
        <v>128</v>
      </c>
      <c r="M10">
        <v>23101.19</v>
      </c>
      <c r="N10">
        <v>645.77</v>
      </c>
      <c r="P10">
        <v>23101.19</v>
      </c>
      <c r="Q10">
        <v>645.77</v>
      </c>
      <c r="AC10" s="28" t="s">
        <v>525</v>
      </c>
      <c r="AD10">
        <v>99810</v>
      </c>
      <c r="AN10" s="28" t="s">
        <v>128</v>
      </c>
      <c r="AO10">
        <v>35.773092587144028</v>
      </c>
      <c r="AS10" s="35" t="s">
        <v>812</v>
      </c>
      <c r="AT10" t="s">
        <v>816</v>
      </c>
      <c r="AU10" s="33">
        <f>_xlfn.QUARTILE.INC('CLEAN Data'!C2:C489,1)</f>
        <v>4827.7374999999993</v>
      </c>
      <c r="AV10" s="33">
        <f>_xlfn.QUARTILE.INC('CLEAN Data'!D2:D489,1)</f>
        <v>576.67499999999995</v>
      </c>
      <c r="AX10" s="5"/>
    </row>
    <row r="11" spans="2:60" x14ac:dyDescent="0.3">
      <c r="B11" s="28" t="s">
        <v>6</v>
      </c>
      <c r="C11">
        <v>482953.59</v>
      </c>
      <c r="G11" s="28" t="s">
        <v>27</v>
      </c>
      <c r="H11">
        <v>74156.070000000007</v>
      </c>
      <c r="L11" s="28" t="s">
        <v>564</v>
      </c>
      <c r="M11">
        <v>31983.33</v>
      </c>
      <c r="N11">
        <v>2779.4</v>
      </c>
      <c r="P11">
        <v>31983.33</v>
      </c>
      <c r="Q11">
        <v>2779.4</v>
      </c>
      <c r="AC11" s="28" t="s">
        <v>27</v>
      </c>
      <c r="AD11">
        <v>74156.070000000007</v>
      </c>
      <c r="AN11" s="28" t="s">
        <v>564</v>
      </c>
      <c r="AO11">
        <v>11.507278549327193</v>
      </c>
      <c r="AS11" s="35" t="s">
        <v>811</v>
      </c>
      <c r="AT11" t="s">
        <v>500</v>
      </c>
      <c r="AU11" s="33">
        <f>_xlfn.QUARTILE.INC('CLEAN Data'!C2:C489,2)</f>
        <v>9648.1175000000003</v>
      </c>
      <c r="AV11" s="33">
        <f>_xlfn.QUARTILE.INC('CLEAN Data'!D2:D489,2)</f>
        <v>1137.17</v>
      </c>
      <c r="AX11" s="5"/>
    </row>
    <row r="12" spans="2:60" x14ac:dyDescent="0.3">
      <c r="B12" s="28" t="s">
        <v>5</v>
      </c>
      <c r="C12">
        <v>563709.84</v>
      </c>
      <c r="G12" s="28" t="s">
        <v>525</v>
      </c>
      <c r="H12">
        <v>99810</v>
      </c>
      <c r="L12" s="28" t="s">
        <v>211</v>
      </c>
      <c r="M12">
        <v>11924.12</v>
      </c>
      <c r="N12">
        <v>881.49</v>
      </c>
      <c r="P12">
        <v>11924.12</v>
      </c>
      <c r="Q12">
        <v>881.49</v>
      </c>
      <c r="AC12" s="28" t="s">
        <v>819</v>
      </c>
      <c r="AD12">
        <v>60616.36</v>
      </c>
      <c r="AN12" s="28" t="s">
        <v>211</v>
      </c>
      <c r="AO12">
        <v>13.527232299855926</v>
      </c>
      <c r="AS12" s="35" t="s">
        <v>813</v>
      </c>
      <c r="AT12" t="s">
        <v>817</v>
      </c>
      <c r="AU12" s="33">
        <f>_xlfn.QUARTILE.INC('CLEAN Data'!C2:C489,3)</f>
        <v>23506.105</v>
      </c>
      <c r="AV12" s="33">
        <f>_xlfn.QUARTILE.INC('CLEAN Data'!D2:D489,3)</f>
        <v>2580.7974999999997</v>
      </c>
      <c r="AX12" s="5"/>
    </row>
    <row r="13" spans="2:60" x14ac:dyDescent="0.3">
      <c r="B13" s="28" t="s">
        <v>525</v>
      </c>
      <c r="C13">
        <v>583436.72</v>
      </c>
      <c r="G13" s="28" t="s">
        <v>818</v>
      </c>
      <c r="H13">
        <v>110666.93</v>
      </c>
      <c r="L13" s="28" t="s">
        <v>98</v>
      </c>
      <c r="M13">
        <v>30803.68</v>
      </c>
      <c r="N13">
        <v>3494.24</v>
      </c>
      <c r="P13">
        <v>30803.68</v>
      </c>
      <c r="Q13">
        <v>3494.24</v>
      </c>
      <c r="AC13" s="28" t="s">
        <v>820</v>
      </c>
      <c r="AD13">
        <v>57474.25</v>
      </c>
      <c r="AN13" s="28" t="s">
        <v>98</v>
      </c>
      <c r="AO13">
        <v>8.8155593204817073</v>
      </c>
      <c r="AS13" s="35" t="s">
        <v>810</v>
      </c>
      <c r="AT13" t="s">
        <v>815</v>
      </c>
      <c r="AU13" s="33">
        <f>MAX('CLEAN Data'!C2:C489)</f>
        <v>583436.72</v>
      </c>
      <c r="AV13" s="33">
        <f>MAX('CLEAN Data'!D2:D489)</f>
        <v>110666.93</v>
      </c>
    </row>
    <row r="14" spans="2:60" x14ac:dyDescent="0.3">
      <c r="L14" s="28" t="s">
        <v>586</v>
      </c>
      <c r="M14">
        <v>21776.04</v>
      </c>
      <c r="N14">
        <v>9938.3700000000008</v>
      </c>
      <c r="P14">
        <v>21776.04</v>
      </c>
      <c r="Q14">
        <v>9938.3700000000008</v>
      </c>
      <c r="AC14" s="28" t="s">
        <v>527</v>
      </c>
      <c r="AD14">
        <v>57014.080000000002</v>
      </c>
      <c r="AN14" s="28" t="s">
        <v>586</v>
      </c>
      <c r="AO14">
        <v>2.1911077973550994</v>
      </c>
    </row>
    <row r="15" spans="2:60" x14ac:dyDescent="0.3">
      <c r="L15" s="28" t="s">
        <v>37</v>
      </c>
      <c r="M15">
        <v>81781.89</v>
      </c>
      <c r="N15">
        <v>2688.85</v>
      </c>
      <c r="P15">
        <v>81781.89</v>
      </c>
      <c r="Q15">
        <v>2688.85</v>
      </c>
      <c r="AC15" s="28" t="s">
        <v>126</v>
      </c>
      <c r="AD15">
        <v>41304.839999999997</v>
      </c>
      <c r="AN15" s="28" t="s">
        <v>37</v>
      </c>
      <c r="AO15">
        <v>30.415192368484668</v>
      </c>
    </row>
    <row r="16" spans="2:60" x14ac:dyDescent="0.3">
      <c r="L16" s="28" t="s">
        <v>207</v>
      </c>
      <c r="M16">
        <v>12091.5</v>
      </c>
      <c r="N16">
        <v>4844.46</v>
      </c>
      <c r="P16">
        <v>12091.5</v>
      </c>
      <c r="Q16">
        <v>4844.46</v>
      </c>
      <c r="AC16" s="28" t="s">
        <v>44</v>
      </c>
      <c r="AD16">
        <v>32464.14</v>
      </c>
      <c r="AN16" s="28" t="s">
        <v>207</v>
      </c>
      <c r="AO16">
        <v>2.4959438203638795</v>
      </c>
    </row>
    <row r="17" spans="12:52" x14ac:dyDescent="0.3">
      <c r="L17" s="28" t="s">
        <v>587</v>
      </c>
      <c r="M17">
        <v>21677.26</v>
      </c>
      <c r="N17">
        <v>1782.29</v>
      </c>
      <c r="P17">
        <v>21677.26</v>
      </c>
      <c r="Q17">
        <v>1782.29</v>
      </c>
      <c r="AC17" s="28" t="s">
        <v>5</v>
      </c>
      <c r="AD17">
        <v>30904</v>
      </c>
      <c r="AN17" s="28" t="s">
        <v>587</v>
      </c>
      <c r="AO17">
        <v>12.16258857986074</v>
      </c>
    </row>
    <row r="18" spans="12:52" x14ac:dyDescent="0.3">
      <c r="L18" s="28" t="s">
        <v>558</v>
      </c>
      <c r="M18">
        <v>36215.919999999998</v>
      </c>
      <c r="N18">
        <v>3325.02</v>
      </c>
      <c r="P18">
        <v>36215.919999999998</v>
      </c>
      <c r="Q18">
        <v>3325.02</v>
      </c>
      <c r="AC18" s="28" t="s">
        <v>17</v>
      </c>
      <c r="AD18">
        <v>28747.45</v>
      </c>
      <c r="AN18" s="28" t="s">
        <v>558</v>
      </c>
      <c r="AO18">
        <v>10.891940499606017</v>
      </c>
    </row>
    <row r="19" spans="12:52" x14ac:dyDescent="0.3">
      <c r="L19" s="28" t="s">
        <v>630</v>
      </c>
      <c r="M19">
        <v>11718.17</v>
      </c>
      <c r="N19">
        <v>1855</v>
      </c>
      <c r="P19">
        <v>11718.17</v>
      </c>
      <c r="Q19">
        <v>1855</v>
      </c>
      <c r="AN19" s="28" t="s">
        <v>630</v>
      </c>
      <c r="AO19">
        <v>6.3170727762803232</v>
      </c>
    </row>
    <row r="20" spans="12:52" x14ac:dyDescent="0.3">
      <c r="L20" s="28" t="s">
        <v>582</v>
      </c>
      <c r="M20">
        <v>24592.21</v>
      </c>
      <c r="N20">
        <v>4287.12</v>
      </c>
      <c r="P20">
        <v>24592.21</v>
      </c>
      <c r="Q20">
        <v>4287.12</v>
      </c>
      <c r="AN20" s="28" t="s">
        <v>582</v>
      </c>
      <c r="AO20">
        <v>5.7363008266621884</v>
      </c>
    </row>
    <row r="21" spans="12:52" x14ac:dyDescent="0.3">
      <c r="L21" s="28" t="s">
        <v>305</v>
      </c>
      <c r="M21">
        <v>6742.41</v>
      </c>
      <c r="N21">
        <v>361.68</v>
      </c>
      <c r="P21">
        <v>6742.41</v>
      </c>
      <c r="Q21">
        <v>361.68</v>
      </c>
      <c r="AN21" s="28" t="s">
        <v>305</v>
      </c>
      <c r="AO21">
        <v>18.641921035169208</v>
      </c>
    </row>
    <row r="22" spans="12:52" x14ac:dyDescent="0.3">
      <c r="L22" s="28" t="s">
        <v>262</v>
      </c>
      <c r="M22">
        <v>8613.86</v>
      </c>
      <c r="N22">
        <v>1442.08</v>
      </c>
      <c r="P22">
        <v>8613.86</v>
      </c>
      <c r="Q22">
        <v>1442.08</v>
      </c>
      <c r="AN22" s="28" t="s">
        <v>262</v>
      </c>
      <c r="AO22">
        <v>5.9732192388771779</v>
      </c>
    </row>
    <row r="23" spans="12:52" x14ac:dyDescent="0.3">
      <c r="L23" s="28" t="s">
        <v>615</v>
      </c>
      <c r="M23">
        <v>13593.35</v>
      </c>
      <c r="N23">
        <v>572.16</v>
      </c>
      <c r="P23">
        <v>13593.35</v>
      </c>
      <c r="Q23">
        <v>572.16</v>
      </c>
      <c r="AN23" s="28" t="s">
        <v>615</v>
      </c>
      <c r="AO23">
        <v>23.757952321029084</v>
      </c>
    </row>
    <row r="24" spans="12:52" x14ac:dyDescent="0.3">
      <c r="L24" s="28" t="s">
        <v>217</v>
      </c>
      <c r="M24">
        <v>11651.8</v>
      </c>
      <c r="N24">
        <v>587.04999999999995</v>
      </c>
      <c r="P24">
        <v>11651.8</v>
      </c>
      <c r="Q24">
        <v>587.04999999999995</v>
      </c>
      <c r="AN24" s="28" t="s">
        <v>217</v>
      </c>
      <c r="AO24">
        <v>19.848053828464355</v>
      </c>
    </row>
    <row r="25" spans="12:52" x14ac:dyDescent="0.3">
      <c r="L25" s="28" t="s">
        <v>655</v>
      </c>
      <c r="M25">
        <v>8389.4699999999993</v>
      </c>
      <c r="N25">
        <v>711.99</v>
      </c>
      <c r="P25">
        <v>8389.4699999999993</v>
      </c>
      <c r="Q25">
        <v>711.99</v>
      </c>
      <c r="AN25" s="28" t="s">
        <v>655</v>
      </c>
      <c r="AO25">
        <v>11.783128976530568</v>
      </c>
    </row>
    <row r="26" spans="12:52" x14ac:dyDescent="0.3">
      <c r="L26" s="28" t="s">
        <v>637</v>
      </c>
      <c r="M26">
        <v>10764.29</v>
      </c>
      <c r="N26">
        <v>840.02</v>
      </c>
      <c r="P26">
        <v>10764.29</v>
      </c>
      <c r="Q26">
        <v>840.02</v>
      </c>
      <c r="AN26" s="28" t="s">
        <v>637</v>
      </c>
      <c r="AO26">
        <v>12.81432584938454</v>
      </c>
    </row>
    <row r="27" spans="12:52" x14ac:dyDescent="0.3">
      <c r="L27" s="28" t="s">
        <v>579</v>
      </c>
      <c r="M27">
        <v>25957.56</v>
      </c>
      <c r="N27">
        <v>1422.52</v>
      </c>
      <c r="P27">
        <v>25957.56</v>
      </c>
      <c r="Q27">
        <v>1422.52</v>
      </c>
      <c r="AN27" s="28" t="s">
        <v>579</v>
      </c>
      <c r="AO27">
        <v>18.247588786097911</v>
      </c>
      <c r="AY27" s="34"/>
    </row>
    <row r="28" spans="12:52" x14ac:dyDescent="0.3">
      <c r="L28" s="28" t="s">
        <v>410</v>
      </c>
      <c r="M28">
        <v>4137.1099999999997</v>
      </c>
      <c r="N28">
        <v>4243.83</v>
      </c>
      <c r="P28">
        <v>4137.1099999999997</v>
      </c>
      <c r="Q28">
        <v>4243.83</v>
      </c>
      <c r="AN28" s="28" t="s">
        <v>410</v>
      </c>
      <c r="AO28">
        <v>0.97485290409842051</v>
      </c>
      <c r="AZ28" s="36"/>
    </row>
    <row r="29" spans="12:52" x14ac:dyDescent="0.3">
      <c r="L29" s="28" t="s">
        <v>719</v>
      </c>
      <c r="M29">
        <v>4369.6899999999996</v>
      </c>
      <c r="N29">
        <v>1479.91</v>
      </c>
      <c r="P29">
        <v>4369.6899999999996</v>
      </c>
      <c r="Q29">
        <v>1479.91</v>
      </c>
      <c r="AN29" s="28" t="s">
        <v>719</v>
      </c>
      <c r="AO29">
        <v>2.9526727976701284</v>
      </c>
      <c r="AZ29" s="36"/>
    </row>
    <row r="30" spans="12:52" x14ac:dyDescent="0.3">
      <c r="L30" s="28" t="s">
        <v>613</v>
      </c>
      <c r="M30">
        <v>13774.32</v>
      </c>
      <c r="N30">
        <v>1553.46</v>
      </c>
      <c r="P30">
        <v>13774.32</v>
      </c>
      <c r="Q30">
        <v>1553.46</v>
      </c>
      <c r="AN30" s="28" t="s">
        <v>613</v>
      </c>
      <c r="AO30">
        <v>8.8668649337607661</v>
      </c>
      <c r="AZ30" s="36"/>
    </row>
    <row r="31" spans="12:52" x14ac:dyDescent="0.3">
      <c r="L31" s="28" t="s">
        <v>751</v>
      </c>
      <c r="M31">
        <v>3529.87</v>
      </c>
      <c r="N31">
        <v>1137.17</v>
      </c>
      <c r="P31">
        <v>3529.87</v>
      </c>
      <c r="Q31">
        <v>1137.17</v>
      </c>
      <c r="AN31" s="28" t="s">
        <v>751</v>
      </c>
      <c r="AO31">
        <v>3.1040829427438288</v>
      </c>
      <c r="AZ31" s="36"/>
    </row>
    <row r="32" spans="12:52" x14ac:dyDescent="0.3">
      <c r="L32" s="28" t="s">
        <v>551</v>
      </c>
      <c r="M32">
        <v>52361.46</v>
      </c>
      <c r="N32">
        <v>6170.71</v>
      </c>
      <c r="P32">
        <v>52361.46</v>
      </c>
      <c r="Q32">
        <v>6170.71</v>
      </c>
      <c r="AN32" s="28" t="s">
        <v>551</v>
      </c>
      <c r="AO32">
        <v>8.4854838422158867</v>
      </c>
      <c r="AZ32" s="36"/>
    </row>
    <row r="33" spans="12:41" x14ac:dyDescent="0.3">
      <c r="L33" s="28" t="s">
        <v>415</v>
      </c>
      <c r="M33">
        <v>4067.25</v>
      </c>
      <c r="N33">
        <v>4549.26</v>
      </c>
      <c r="P33">
        <v>4067.25</v>
      </c>
      <c r="Q33">
        <v>4549.26</v>
      </c>
      <c r="AN33" s="28" t="s">
        <v>415</v>
      </c>
      <c r="AO33">
        <v>0.89404650426662791</v>
      </c>
    </row>
    <row r="34" spans="12:41" x14ac:dyDescent="0.3">
      <c r="L34" s="28" t="s">
        <v>372</v>
      </c>
      <c r="M34">
        <v>4775.03</v>
      </c>
      <c r="N34">
        <v>1314.38</v>
      </c>
      <c r="P34">
        <v>4775.03</v>
      </c>
      <c r="Q34">
        <v>1314.38</v>
      </c>
      <c r="AN34" s="28" t="s">
        <v>372</v>
      </c>
      <c r="AO34">
        <v>3.6329143778815864</v>
      </c>
    </row>
    <row r="35" spans="12:41" x14ac:dyDescent="0.3">
      <c r="L35" s="28" t="s">
        <v>160</v>
      </c>
      <c r="M35">
        <v>16683.97</v>
      </c>
      <c r="N35">
        <v>1896.14</v>
      </c>
      <c r="P35">
        <v>16683.97</v>
      </c>
      <c r="Q35">
        <v>1896.14</v>
      </c>
      <c r="AN35" s="28" t="s">
        <v>160</v>
      </c>
      <c r="AO35">
        <v>8.7989125275559825</v>
      </c>
    </row>
    <row r="36" spans="12:41" x14ac:dyDescent="0.3">
      <c r="L36" s="28" t="s">
        <v>645</v>
      </c>
      <c r="M36">
        <v>10247.700000000001</v>
      </c>
      <c r="N36">
        <v>2705.75</v>
      </c>
      <c r="P36">
        <v>10247.700000000001</v>
      </c>
      <c r="Q36">
        <v>2705.75</v>
      </c>
      <c r="AN36" s="28" t="s">
        <v>645</v>
      </c>
      <c r="AO36">
        <v>3.7873787304813824</v>
      </c>
    </row>
    <row r="37" spans="12:41" x14ac:dyDescent="0.3">
      <c r="L37" s="28" t="s">
        <v>272</v>
      </c>
      <c r="M37">
        <v>8183.96</v>
      </c>
      <c r="N37">
        <v>640.38</v>
      </c>
      <c r="P37">
        <v>8183.96</v>
      </c>
      <c r="Q37">
        <v>640.38</v>
      </c>
      <c r="AN37" s="28" t="s">
        <v>272</v>
      </c>
      <c r="AO37">
        <v>12.779849464380524</v>
      </c>
    </row>
    <row r="38" spans="12:41" x14ac:dyDescent="0.3">
      <c r="L38" s="28" t="s">
        <v>77</v>
      </c>
      <c r="M38">
        <v>39047.57</v>
      </c>
      <c r="N38">
        <v>7113.16</v>
      </c>
      <c r="P38">
        <v>39047.57</v>
      </c>
      <c r="Q38">
        <v>7113.16</v>
      </c>
      <c r="AN38" s="28" t="s">
        <v>77</v>
      </c>
      <c r="AO38">
        <v>5.4894828739969297</v>
      </c>
    </row>
    <row r="39" spans="12:41" x14ac:dyDescent="0.3">
      <c r="L39" s="28" t="s">
        <v>407</v>
      </c>
      <c r="M39">
        <v>4166.87</v>
      </c>
      <c r="N39">
        <v>729.22</v>
      </c>
      <c r="P39">
        <v>4166.87</v>
      </c>
      <c r="Q39">
        <v>729.22</v>
      </c>
      <c r="AN39" s="28" t="s">
        <v>407</v>
      </c>
      <c r="AO39">
        <v>5.7141466224184745</v>
      </c>
    </row>
    <row r="40" spans="12:41" x14ac:dyDescent="0.3">
      <c r="L40" s="28" t="s">
        <v>29</v>
      </c>
      <c r="M40">
        <v>108044.04</v>
      </c>
      <c r="N40">
        <v>4260.5200000000004</v>
      </c>
      <c r="P40">
        <v>108044.04</v>
      </c>
      <c r="Q40">
        <v>4260.5200000000004</v>
      </c>
      <c r="AN40" s="28" t="s">
        <v>29</v>
      </c>
      <c r="AO40">
        <v>25.359355196079349</v>
      </c>
    </row>
    <row r="41" spans="12:41" x14ac:dyDescent="0.3">
      <c r="L41" s="28" t="s">
        <v>650</v>
      </c>
      <c r="M41">
        <v>9162.14</v>
      </c>
      <c r="N41">
        <v>528.54</v>
      </c>
      <c r="P41">
        <v>9162.14</v>
      </c>
      <c r="Q41">
        <v>528.54</v>
      </c>
      <c r="AN41" s="28" t="s">
        <v>650</v>
      </c>
      <c r="AO41">
        <v>17.334809096757105</v>
      </c>
    </row>
    <row r="42" spans="12:41" x14ac:dyDescent="0.3">
      <c r="L42" s="28" t="s">
        <v>281</v>
      </c>
      <c r="M42">
        <v>7789.01</v>
      </c>
      <c r="N42">
        <v>803.68</v>
      </c>
      <c r="P42">
        <v>7789.01</v>
      </c>
      <c r="Q42">
        <v>803.68</v>
      </c>
      <c r="AN42" s="28" t="s">
        <v>281</v>
      </c>
      <c r="AO42">
        <v>9.6916807684650621</v>
      </c>
    </row>
    <row r="43" spans="12:41" x14ac:dyDescent="0.3">
      <c r="L43" s="28" t="s">
        <v>604</v>
      </c>
      <c r="M43">
        <v>16453.669999999998</v>
      </c>
      <c r="N43">
        <v>464.17</v>
      </c>
      <c r="P43">
        <v>16453.669999999998</v>
      </c>
      <c r="Q43">
        <v>464.17</v>
      </c>
      <c r="AN43" s="28" t="s">
        <v>604</v>
      </c>
      <c r="AO43">
        <v>35.447508455953631</v>
      </c>
    </row>
    <row r="44" spans="12:41" x14ac:dyDescent="0.3">
      <c r="L44" s="28" t="s">
        <v>91</v>
      </c>
      <c r="M44">
        <v>33676.519999999997</v>
      </c>
      <c r="N44">
        <v>4336.1099999999997</v>
      </c>
      <c r="P44">
        <v>33676.519999999997</v>
      </c>
      <c r="Q44">
        <v>4336.1099999999997</v>
      </c>
      <c r="AN44" s="28" t="s">
        <v>91</v>
      </c>
      <c r="AO44">
        <v>7.7665280631718288</v>
      </c>
    </row>
    <row r="45" spans="12:41" x14ac:dyDescent="0.3">
      <c r="L45" s="28" t="s">
        <v>238</v>
      </c>
      <c r="M45">
        <v>10558.13</v>
      </c>
      <c r="N45">
        <v>706.43</v>
      </c>
      <c r="P45">
        <v>10558.13</v>
      </c>
      <c r="Q45">
        <v>706.43</v>
      </c>
      <c r="AN45" s="28" t="s">
        <v>238</v>
      </c>
      <c r="AO45">
        <v>14.945755418088133</v>
      </c>
    </row>
    <row r="46" spans="12:41" x14ac:dyDescent="0.3">
      <c r="L46" s="28" t="s">
        <v>538</v>
      </c>
      <c r="M46">
        <v>74066.350000000006</v>
      </c>
      <c r="N46">
        <v>4094.82</v>
      </c>
      <c r="P46">
        <v>74066.350000000006</v>
      </c>
      <c r="Q46">
        <v>4094.82</v>
      </c>
      <c r="AN46" s="28" t="s">
        <v>538</v>
      </c>
      <c r="AO46">
        <v>18.087815825848267</v>
      </c>
    </row>
    <row r="47" spans="12:41" x14ac:dyDescent="0.3">
      <c r="L47" s="28" t="s">
        <v>20</v>
      </c>
      <c r="M47">
        <v>136380.76</v>
      </c>
      <c r="N47">
        <v>11721.55</v>
      </c>
      <c r="P47">
        <v>136380.76</v>
      </c>
      <c r="Q47">
        <v>11721.55</v>
      </c>
      <c r="AN47" s="28" t="s">
        <v>20</v>
      </c>
      <c r="AO47">
        <v>11.635044853283057</v>
      </c>
    </row>
    <row r="48" spans="12:41" x14ac:dyDescent="0.3">
      <c r="L48" s="28" t="s">
        <v>34</v>
      </c>
      <c r="M48">
        <v>88252.6</v>
      </c>
      <c r="N48">
        <v>6369.34</v>
      </c>
      <c r="P48">
        <v>88252.6</v>
      </c>
      <c r="Q48">
        <v>6369.34</v>
      </c>
      <c r="AN48" s="28" t="s">
        <v>34</v>
      </c>
      <c r="AO48">
        <v>13.855846916635006</v>
      </c>
    </row>
    <row r="49" spans="12:41" x14ac:dyDescent="0.3">
      <c r="L49" s="28" t="s">
        <v>292</v>
      </c>
      <c r="M49">
        <v>7146.33</v>
      </c>
      <c r="N49">
        <v>1137.17</v>
      </c>
      <c r="P49">
        <v>7146.33</v>
      </c>
      <c r="Q49">
        <v>1137.17</v>
      </c>
      <c r="AN49" s="28" t="s">
        <v>292</v>
      </c>
      <c r="AO49">
        <v>6.2843110528768777</v>
      </c>
    </row>
    <row r="50" spans="12:41" x14ac:dyDescent="0.3">
      <c r="L50" s="28" t="s">
        <v>697</v>
      </c>
      <c r="M50">
        <v>5127.38</v>
      </c>
      <c r="N50">
        <v>1145.1300000000001</v>
      </c>
      <c r="P50">
        <v>5127.38</v>
      </c>
      <c r="Q50">
        <v>1145.1300000000001</v>
      </c>
      <c r="AN50" s="28" t="s">
        <v>697</v>
      </c>
      <c r="AO50">
        <v>4.4775527669347586</v>
      </c>
    </row>
    <row r="51" spans="12:41" x14ac:dyDescent="0.3">
      <c r="L51" s="28" t="s">
        <v>533</v>
      </c>
      <c r="M51">
        <v>94476.77</v>
      </c>
      <c r="N51">
        <v>3540.63</v>
      </c>
      <c r="P51">
        <v>94476.77</v>
      </c>
      <c r="Q51">
        <v>3540.63</v>
      </c>
      <c r="AN51" s="28" t="s">
        <v>533</v>
      </c>
      <c r="AO51">
        <v>26.683604330302799</v>
      </c>
    </row>
    <row r="52" spans="12:41" x14ac:dyDescent="0.3">
      <c r="L52" s="28" t="s">
        <v>38</v>
      </c>
      <c r="M52">
        <v>79795.11</v>
      </c>
      <c r="N52">
        <v>7665.4</v>
      </c>
      <c r="P52">
        <v>79795.11</v>
      </c>
      <c r="Q52">
        <v>7665.4</v>
      </c>
      <c r="AN52" s="28" t="s">
        <v>38</v>
      </c>
      <c r="AO52">
        <v>10.409777702403007</v>
      </c>
    </row>
    <row r="53" spans="12:41" x14ac:dyDescent="0.3">
      <c r="L53" s="28" t="s">
        <v>99</v>
      </c>
      <c r="M53">
        <v>30305.94</v>
      </c>
      <c r="N53">
        <v>317.85000000000002</v>
      </c>
      <c r="P53">
        <v>30305.94</v>
      </c>
      <c r="Q53">
        <v>317.85000000000002</v>
      </c>
      <c r="AN53" s="28" t="s">
        <v>99</v>
      </c>
      <c r="AO53">
        <v>95.346672958942889</v>
      </c>
    </row>
    <row r="54" spans="12:41" x14ac:dyDescent="0.3">
      <c r="L54" s="28" t="s">
        <v>588</v>
      </c>
      <c r="M54">
        <v>21372.18</v>
      </c>
      <c r="N54">
        <v>1106.31</v>
      </c>
      <c r="P54">
        <v>21372.18</v>
      </c>
      <c r="Q54">
        <v>1106.31</v>
      </c>
      <c r="AN54" s="28" t="s">
        <v>588</v>
      </c>
      <c r="AO54">
        <v>19.318436966130651</v>
      </c>
    </row>
    <row r="55" spans="12:41" x14ac:dyDescent="0.3">
      <c r="L55" s="28" t="s">
        <v>92</v>
      </c>
      <c r="M55">
        <v>33364.230000000003</v>
      </c>
      <c r="N55">
        <v>11303.24</v>
      </c>
      <c r="P55">
        <v>33364.230000000003</v>
      </c>
      <c r="Q55">
        <v>11303.24</v>
      </c>
      <c r="AN55" s="28" t="s">
        <v>92</v>
      </c>
      <c r="AO55">
        <v>2.951740385942438</v>
      </c>
    </row>
    <row r="56" spans="12:41" x14ac:dyDescent="0.3">
      <c r="L56" s="28" t="s">
        <v>171</v>
      </c>
      <c r="M56">
        <v>15339.87</v>
      </c>
      <c r="N56">
        <v>9334.84</v>
      </c>
      <c r="P56">
        <v>15339.87</v>
      </c>
      <c r="Q56">
        <v>9334.84</v>
      </c>
      <c r="AN56" s="28" t="s">
        <v>171</v>
      </c>
      <c r="AO56">
        <v>1.6432922256835683</v>
      </c>
    </row>
    <row r="57" spans="12:41" x14ac:dyDescent="0.3">
      <c r="L57" s="28" t="s">
        <v>259</v>
      </c>
      <c r="M57">
        <v>8778.35</v>
      </c>
      <c r="N57">
        <v>1278.74</v>
      </c>
      <c r="P57">
        <v>8778.35</v>
      </c>
      <c r="Q57">
        <v>1278.74</v>
      </c>
      <c r="AN57" s="28" t="s">
        <v>259</v>
      </c>
      <c r="AO57">
        <v>6.8648435178378717</v>
      </c>
    </row>
    <row r="58" spans="12:41" x14ac:dyDescent="0.3">
      <c r="L58" s="28" t="s">
        <v>257</v>
      </c>
      <c r="M58">
        <v>9145.3799999999992</v>
      </c>
      <c r="N58">
        <v>674</v>
      </c>
      <c r="P58">
        <v>9145.3799999999992</v>
      </c>
      <c r="Q58">
        <v>674</v>
      </c>
      <c r="AN58" s="28" t="s">
        <v>257</v>
      </c>
      <c r="AO58">
        <v>13.56881305637982</v>
      </c>
    </row>
    <row r="59" spans="12:41" x14ac:dyDescent="0.3">
      <c r="L59" s="28" t="s">
        <v>620</v>
      </c>
      <c r="M59">
        <v>13166.76</v>
      </c>
      <c r="N59">
        <v>479.7</v>
      </c>
      <c r="P59">
        <v>13166.76</v>
      </c>
      <c r="Q59">
        <v>479.7</v>
      </c>
      <c r="AN59" s="28" t="s">
        <v>620</v>
      </c>
      <c r="AO59">
        <v>27.447904940587868</v>
      </c>
    </row>
    <row r="60" spans="12:41" x14ac:dyDescent="0.3">
      <c r="L60" s="28" t="s">
        <v>727</v>
      </c>
      <c r="M60">
        <v>5089.87</v>
      </c>
      <c r="N60">
        <v>731.51</v>
      </c>
      <c r="P60">
        <v>5089.87</v>
      </c>
      <c r="Q60">
        <v>731.51</v>
      </c>
      <c r="AN60" s="28" t="s">
        <v>727</v>
      </c>
      <c r="AO60">
        <v>6.958032015966972</v>
      </c>
    </row>
    <row r="61" spans="12:41" x14ac:dyDescent="0.3">
      <c r="L61" s="28" t="s">
        <v>125</v>
      </c>
      <c r="M61">
        <v>23537.8</v>
      </c>
      <c r="N61">
        <v>1338.63</v>
      </c>
      <c r="P61">
        <v>23537.8</v>
      </c>
      <c r="Q61">
        <v>1338.63</v>
      </c>
      <c r="AN61" s="28" t="s">
        <v>125</v>
      </c>
      <c r="AO61">
        <v>17.583499548045388</v>
      </c>
    </row>
    <row r="62" spans="12:41" x14ac:dyDescent="0.3">
      <c r="L62" s="28" t="s">
        <v>556</v>
      </c>
      <c r="M62">
        <v>37776.230000000003</v>
      </c>
      <c r="N62">
        <v>2512.8200000000002</v>
      </c>
      <c r="P62">
        <v>37776.230000000003</v>
      </c>
      <c r="Q62">
        <v>2512.8200000000002</v>
      </c>
      <c r="AN62" s="28" t="s">
        <v>556</v>
      </c>
      <c r="AO62">
        <v>15.033400721102188</v>
      </c>
    </row>
    <row r="63" spans="12:41" x14ac:dyDescent="0.3">
      <c r="L63" s="28" t="s">
        <v>88</v>
      </c>
      <c r="M63">
        <v>34397.69</v>
      </c>
      <c r="N63">
        <v>1390.55</v>
      </c>
      <c r="P63">
        <v>34397.69</v>
      </c>
      <c r="Q63">
        <v>1390.55</v>
      </c>
      <c r="AN63" s="28" t="s">
        <v>88</v>
      </c>
      <c r="AO63">
        <v>24.736751645032545</v>
      </c>
    </row>
    <row r="64" spans="12:41" x14ac:dyDescent="0.3">
      <c r="L64" s="28" t="s">
        <v>562</v>
      </c>
      <c r="M64">
        <v>34162.379999999997</v>
      </c>
      <c r="N64">
        <v>6626.35</v>
      </c>
      <c r="P64">
        <v>34162.379999999997</v>
      </c>
      <c r="Q64">
        <v>6626.35</v>
      </c>
      <c r="AN64" s="28" t="s">
        <v>562</v>
      </c>
      <c r="AO64">
        <v>5.1555350985082278</v>
      </c>
    </row>
    <row r="65" spans="12:41" x14ac:dyDescent="0.3">
      <c r="L65" s="28" t="s">
        <v>19</v>
      </c>
      <c r="M65">
        <v>167131.29</v>
      </c>
      <c r="N65">
        <v>20318.599999999999</v>
      </c>
      <c r="P65">
        <v>98278</v>
      </c>
      <c r="Q65">
        <v>60616.36</v>
      </c>
      <c r="AN65" s="28" t="s">
        <v>19</v>
      </c>
      <c r="AO65">
        <v>8.2255317787642852</v>
      </c>
    </row>
    <row r="66" spans="12:41" x14ac:dyDescent="0.3">
      <c r="L66" s="28" t="s">
        <v>544</v>
      </c>
      <c r="M66">
        <v>61776.92</v>
      </c>
      <c r="N66">
        <v>1137.17</v>
      </c>
      <c r="P66">
        <v>167131.29</v>
      </c>
      <c r="Q66">
        <v>20318.599999999999</v>
      </c>
      <c r="AN66" s="28" t="s">
        <v>544</v>
      </c>
      <c r="AO66">
        <v>54.325140480315163</v>
      </c>
    </row>
    <row r="67" spans="12:41" x14ac:dyDescent="0.3">
      <c r="L67" s="28" t="s">
        <v>89</v>
      </c>
      <c r="M67">
        <v>34347</v>
      </c>
      <c r="N67">
        <v>1057.9000000000001</v>
      </c>
      <c r="P67">
        <v>61776.92</v>
      </c>
      <c r="Q67">
        <v>1137.17</v>
      </c>
      <c r="AN67" s="28" t="s">
        <v>89</v>
      </c>
      <c r="AO67">
        <v>32.467151904716886</v>
      </c>
    </row>
    <row r="68" spans="12:41" x14ac:dyDescent="0.3">
      <c r="L68" s="28" t="s">
        <v>667</v>
      </c>
      <c r="M68">
        <v>7137.67</v>
      </c>
      <c r="N68">
        <v>1389.32</v>
      </c>
      <c r="P68">
        <v>34347</v>
      </c>
      <c r="Q68">
        <v>1057.9000000000001</v>
      </c>
      <c r="AN68" s="28" t="s">
        <v>667</v>
      </c>
      <c r="AO68">
        <v>5.1375277113983824</v>
      </c>
    </row>
    <row r="69" spans="12:41" x14ac:dyDescent="0.3">
      <c r="L69" s="28" t="s">
        <v>642</v>
      </c>
      <c r="M69">
        <v>10422.450000000001</v>
      </c>
      <c r="N69">
        <v>704.59</v>
      </c>
      <c r="P69">
        <v>7137.67</v>
      </c>
      <c r="Q69">
        <v>1389.32</v>
      </c>
      <c r="AN69" s="28" t="s">
        <v>642</v>
      </c>
      <c r="AO69">
        <v>14.792219588696973</v>
      </c>
    </row>
    <row r="70" spans="12:41" x14ac:dyDescent="0.3">
      <c r="L70" s="28" t="s">
        <v>296</v>
      </c>
      <c r="M70">
        <v>6952.99</v>
      </c>
      <c r="N70">
        <v>981.3</v>
      </c>
      <c r="P70">
        <v>10422.450000000001</v>
      </c>
      <c r="Q70">
        <v>704.59</v>
      </c>
      <c r="AN70" s="28" t="s">
        <v>296</v>
      </c>
      <c r="AO70">
        <v>7.0854886375216548</v>
      </c>
    </row>
    <row r="71" spans="12:41" x14ac:dyDescent="0.3">
      <c r="L71" s="28" t="s">
        <v>635</v>
      </c>
      <c r="M71">
        <v>10864.53</v>
      </c>
      <c r="N71">
        <v>1137.17</v>
      </c>
      <c r="P71">
        <v>6952.99</v>
      </c>
      <c r="Q71">
        <v>981.3</v>
      </c>
      <c r="AN71" s="28" t="s">
        <v>635</v>
      </c>
      <c r="AO71">
        <v>9.5540068767202797</v>
      </c>
    </row>
    <row r="72" spans="12:41" x14ac:dyDescent="0.3">
      <c r="L72" s="28" t="s">
        <v>329</v>
      </c>
      <c r="M72">
        <v>5823.25</v>
      </c>
      <c r="N72">
        <v>619.92999999999995</v>
      </c>
      <c r="P72">
        <v>10864.53</v>
      </c>
      <c r="Q72">
        <v>1137.17</v>
      </c>
      <c r="AN72" s="28" t="s">
        <v>329</v>
      </c>
      <c r="AO72">
        <v>9.3933992547545699</v>
      </c>
    </row>
    <row r="73" spans="12:41" x14ac:dyDescent="0.3">
      <c r="L73" s="28" t="s">
        <v>721</v>
      </c>
      <c r="M73">
        <v>4344.3599999999997</v>
      </c>
      <c r="N73">
        <v>1137.17</v>
      </c>
      <c r="P73">
        <v>5823.25</v>
      </c>
      <c r="Q73">
        <v>619.92999999999995</v>
      </c>
      <c r="AN73" s="28" t="s">
        <v>721</v>
      </c>
      <c r="AO73">
        <v>3.82032589674367</v>
      </c>
    </row>
    <row r="74" spans="12:41" x14ac:dyDescent="0.3">
      <c r="L74" s="28" t="s">
        <v>55</v>
      </c>
      <c r="M74">
        <v>59204.28</v>
      </c>
      <c r="N74">
        <v>3071.92</v>
      </c>
      <c r="P74">
        <v>4344.3599999999997</v>
      </c>
      <c r="Q74">
        <v>1137.17</v>
      </c>
      <c r="AN74" s="28" t="s">
        <v>55</v>
      </c>
      <c r="AO74">
        <v>19.272728456470219</v>
      </c>
    </row>
    <row r="75" spans="12:41" x14ac:dyDescent="0.3">
      <c r="L75" s="28" t="s">
        <v>739</v>
      </c>
      <c r="M75">
        <v>3846.15</v>
      </c>
      <c r="N75">
        <v>423.91</v>
      </c>
      <c r="P75">
        <v>59204.28</v>
      </c>
      <c r="Q75">
        <v>3071.92</v>
      </c>
      <c r="AN75" s="28" t="s">
        <v>739</v>
      </c>
      <c r="AO75">
        <v>9.0730343705031729</v>
      </c>
    </row>
    <row r="76" spans="12:41" x14ac:dyDescent="0.3">
      <c r="L76" s="28" t="s">
        <v>547</v>
      </c>
      <c r="M76">
        <v>56837.2</v>
      </c>
      <c r="N76">
        <v>2567.48</v>
      </c>
      <c r="P76">
        <v>3846.15</v>
      </c>
      <c r="Q76">
        <v>423.91</v>
      </c>
      <c r="AN76" s="28" t="s">
        <v>547</v>
      </c>
      <c r="AO76">
        <v>22.137348684313022</v>
      </c>
    </row>
    <row r="77" spans="12:41" x14ac:dyDescent="0.3">
      <c r="L77" s="28" t="s">
        <v>555</v>
      </c>
      <c r="M77">
        <v>41876.19</v>
      </c>
      <c r="N77">
        <v>3259.6</v>
      </c>
      <c r="P77">
        <v>56837.2</v>
      </c>
      <c r="Q77">
        <v>2567.48</v>
      </c>
      <c r="AN77" s="28" t="s">
        <v>555</v>
      </c>
      <c r="AO77">
        <v>12.84703337832863</v>
      </c>
    </row>
    <row r="78" spans="12:41" x14ac:dyDescent="0.3">
      <c r="L78" s="28" t="s">
        <v>64</v>
      </c>
      <c r="M78">
        <v>53528.57</v>
      </c>
      <c r="N78">
        <v>2149.36</v>
      </c>
      <c r="P78">
        <v>41876.19</v>
      </c>
      <c r="Q78">
        <v>3259.6</v>
      </c>
      <c r="AN78" s="28" t="s">
        <v>64</v>
      </c>
      <c r="AO78">
        <v>24.904422711877022</v>
      </c>
    </row>
    <row r="79" spans="12:41" x14ac:dyDescent="0.3">
      <c r="L79" s="28" t="s">
        <v>303</v>
      </c>
      <c r="M79">
        <v>6811.5</v>
      </c>
      <c r="N79">
        <v>392.1</v>
      </c>
      <c r="P79">
        <v>53528.57</v>
      </c>
      <c r="Q79">
        <v>2149.36</v>
      </c>
      <c r="AN79" s="28" t="s">
        <v>303</v>
      </c>
      <c r="AO79">
        <v>17.371843917368018</v>
      </c>
    </row>
    <row r="80" spans="12:41" x14ac:dyDescent="0.3">
      <c r="L80" s="28" t="s">
        <v>142</v>
      </c>
      <c r="M80">
        <v>18590.66</v>
      </c>
      <c r="N80">
        <v>10774.64</v>
      </c>
      <c r="P80">
        <v>6811.5</v>
      </c>
      <c r="Q80">
        <v>392.1</v>
      </c>
      <c r="AN80" s="28" t="s">
        <v>142</v>
      </c>
      <c r="AO80">
        <v>1.7254089231751595</v>
      </c>
    </row>
    <row r="81" spans="12:41" x14ac:dyDescent="0.3">
      <c r="L81" s="28" t="s">
        <v>306</v>
      </c>
      <c r="M81">
        <v>6710.63</v>
      </c>
      <c r="N81">
        <v>987.64</v>
      </c>
      <c r="P81">
        <v>18590.66</v>
      </c>
      <c r="Q81">
        <v>10774.64</v>
      </c>
      <c r="AN81" s="28" t="s">
        <v>306</v>
      </c>
      <c r="AO81">
        <v>6.7946113968652551</v>
      </c>
    </row>
    <row r="82" spans="12:41" x14ac:dyDescent="0.3">
      <c r="L82" s="28" t="s">
        <v>710</v>
      </c>
      <c r="M82">
        <v>4600.7299999999996</v>
      </c>
      <c r="N82">
        <v>141.61000000000001</v>
      </c>
      <c r="P82">
        <v>6710.63</v>
      </c>
      <c r="Q82">
        <v>987.64</v>
      </c>
      <c r="AN82" s="28" t="s">
        <v>710</v>
      </c>
      <c r="AO82">
        <v>32.488736671139037</v>
      </c>
    </row>
    <row r="83" spans="12:41" x14ac:dyDescent="0.3">
      <c r="L83" s="28" t="s">
        <v>673</v>
      </c>
      <c r="M83">
        <v>6838.18</v>
      </c>
      <c r="N83">
        <v>611.59</v>
      </c>
      <c r="P83">
        <v>4600.7299999999996</v>
      </c>
      <c r="Q83">
        <v>141.61000000000001</v>
      </c>
      <c r="AN83" s="28" t="s">
        <v>673</v>
      </c>
      <c r="AO83">
        <v>11.180987262708678</v>
      </c>
    </row>
    <row r="84" spans="12:41" x14ac:dyDescent="0.3">
      <c r="L84" s="28" t="s">
        <v>413</v>
      </c>
      <c r="M84">
        <v>4090.69</v>
      </c>
      <c r="N84">
        <v>74.819999999999993</v>
      </c>
      <c r="P84">
        <v>6838.18</v>
      </c>
      <c r="Q84">
        <v>611.59</v>
      </c>
      <c r="AN84" s="28" t="s">
        <v>413</v>
      </c>
      <c r="AO84">
        <v>54.673750334135264</v>
      </c>
    </row>
    <row r="85" spans="12:41" x14ac:dyDescent="0.3">
      <c r="L85" s="28" t="s">
        <v>141</v>
      </c>
      <c r="M85">
        <v>18803.22</v>
      </c>
      <c r="N85">
        <v>970.3</v>
      </c>
      <c r="P85">
        <v>4090.69</v>
      </c>
      <c r="Q85">
        <v>74.819999999999993</v>
      </c>
      <c r="AN85" s="28" t="s">
        <v>141</v>
      </c>
      <c r="AO85">
        <v>19.378769452746575</v>
      </c>
    </row>
    <row r="86" spans="12:41" x14ac:dyDescent="0.3">
      <c r="L86" s="28" t="s">
        <v>443</v>
      </c>
      <c r="M86">
        <v>3748.73</v>
      </c>
      <c r="N86">
        <v>273.99</v>
      </c>
      <c r="P86">
        <v>18803.22</v>
      </c>
      <c r="Q86">
        <v>970.3</v>
      </c>
      <c r="AN86" s="28" t="s">
        <v>443</v>
      </c>
      <c r="AO86">
        <v>13.681995693273477</v>
      </c>
    </row>
    <row r="87" spans="12:41" x14ac:dyDescent="0.3">
      <c r="L87" s="28" t="s">
        <v>314</v>
      </c>
      <c r="M87">
        <v>6476.26</v>
      </c>
      <c r="N87">
        <v>1574.15</v>
      </c>
      <c r="P87">
        <v>3748.73</v>
      </c>
      <c r="Q87">
        <v>273.99</v>
      </c>
      <c r="AN87" s="28" t="s">
        <v>314</v>
      </c>
      <c r="AO87">
        <v>4.1141314360130865</v>
      </c>
    </row>
    <row r="88" spans="12:41" x14ac:dyDescent="0.3">
      <c r="L88" s="28" t="s">
        <v>621</v>
      </c>
      <c r="M88">
        <v>13046.18</v>
      </c>
      <c r="N88">
        <v>6026.55</v>
      </c>
      <c r="P88">
        <v>6476.26</v>
      </c>
      <c r="Q88">
        <v>1574.15</v>
      </c>
      <c r="AN88" s="28" t="s">
        <v>621</v>
      </c>
      <c r="AO88">
        <v>2.1647841634102432</v>
      </c>
    </row>
    <row r="89" spans="12:41" x14ac:dyDescent="0.3">
      <c r="L89" s="28" t="s">
        <v>762</v>
      </c>
      <c r="M89">
        <v>3316.31</v>
      </c>
      <c r="N89">
        <v>47.24</v>
      </c>
      <c r="P89">
        <v>13046.18</v>
      </c>
      <c r="Q89">
        <v>6026.55</v>
      </c>
      <c r="AN89" s="28" t="s">
        <v>762</v>
      </c>
      <c r="AO89">
        <v>70.201312447078749</v>
      </c>
    </row>
    <row r="90" spans="12:41" x14ac:dyDescent="0.3">
      <c r="L90" s="28" t="s">
        <v>669</v>
      </c>
      <c r="M90">
        <v>6966.23</v>
      </c>
      <c r="N90">
        <v>509.93</v>
      </c>
      <c r="P90">
        <v>3316.31</v>
      </c>
      <c r="Q90">
        <v>47.24</v>
      </c>
      <c r="AN90" s="28" t="s">
        <v>669</v>
      </c>
      <c r="AO90">
        <v>13.66114956954876</v>
      </c>
    </row>
    <row r="91" spans="12:41" x14ac:dyDescent="0.3">
      <c r="L91" s="28" t="s">
        <v>618</v>
      </c>
      <c r="M91">
        <v>13369.97</v>
      </c>
      <c r="N91">
        <v>2069.39</v>
      </c>
      <c r="P91">
        <v>6966.23</v>
      </c>
      <c r="Q91">
        <v>509.93</v>
      </c>
      <c r="AN91" s="28" t="s">
        <v>618</v>
      </c>
      <c r="AO91">
        <v>6.4608266204050473</v>
      </c>
    </row>
    <row r="92" spans="12:41" x14ac:dyDescent="0.3">
      <c r="L92" s="28" t="s">
        <v>720</v>
      </c>
      <c r="M92">
        <v>4356.8999999999996</v>
      </c>
      <c r="N92">
        <v>290.88</v>
      </c>
      <c r="P92">
        <v>13369.97</v>
      </c>
      <c r="Q92">
        <v>2069.39</v>
      </c>
      <c r="AN92" s="28" t="s">
        <v>720</v>
      </c>
      <c r="AO92">
        <v>14.978341584158414</v>
      </c>
    </row>
    <row r="93" spans="12:41" x14ac:dyDescent="0.3">
      <c r="L93" s="28" t="s">
        <v>199</v>
      </c>
      <c r="M93">
        <v>12996.56</v>
      </c>
      <c r="N93">
        <v>1706</v>
      </c>
      <c r="P93">
        <v>4356.8999999999996</v>
      </c>
      <c r="Q93">
        <v>290.88</v>
      </c>
      <c r="AN93" s="28" t="s">
        <v>199</v>
      </c>
      <c r="AO93">
        <v>7.6181477139507621</v>
      </c>
    </row>
    <row r="94" spans="12:41" x14ac:dyDescent="0.3">
      <c r="L94" s="28" t="s">
        <v>695</v>
      </c>
      <c r="M94">
        <v>5151.8500000000004</v>
      </c>
      <c r="N94">
        <v>1516.08</v>
      </c>
      <c r="P94">
        <v>12996.56</v>
      </c>
      <c r="Q94">
        <v>1706</v>
      </c>
      <c r="AN94" s="28" t="s">
        <v>695</v>
      </c>
      <c r="AO94">
        <v>3.3981386206532642</v>
      </c>
    </row>
    <row r="95" spans="12:41" x14ac:dyDescent="0.3">
      <c r="L95" s="28" t="s">
        <v>678</v>
      </c>
      <c r="M95">
        <v>6542.79</v>
      </c>
      <c r="N95">
        <v>2330.1</v>
      </c>
      <c r="P95">
        <v>5151.8500000000004</v>
      </c>
      <c r="Q95">
        <v>1516.08</v>
      </c>
      <c r="AN95" s="28" t="s">
        <v>678</v>
      </c>
      <c r="AO95">
        <v>2.8079438650701687</v>
      </c>
    </row>
    <row r="96" spans="12:41" x14ac:dyDescent="0.3">
      <c r="L96" s="28" t="s">
        <v>689</v>
      </c>
      <c r="M96">
        <v>5427.82</v>
      </c>
      <c r="N96">
        <v>8587.17</v>
      </c>
      <c r="P96">
        <v>6542.79</v>
      </c>
      <c r="Q96">
        <v>2330.1</v>
      </c>
      <c r="AN96" s="28" t="s">
        <v>689</v>
      </c>
      <c r="AO96">
        <v>0.63208484285276756</v>
      </c>
    </row>
    <row r="97" spans="12:41" x14ac:dyDescent="0.3">
      <c r="L97" s="28" t="s">
        <v>589</v>
      </c>
      <c r="M97">
        <v>20832.400000000001</v>
      </c>
      <c r="N97">
        <v>1404.33</v>
      </c>
      <c r="P97">
        <v>5427.82</v>
      </c>
      <c r="Q97">
        <v>8587.17</v>
      </c>
      <c r="AN97" s="28" t="s">
        <v>589</v>
      </c>
      <c r="AO97">
        <v>14.834405018763398</v>
      </c>
    </row>
    <row r="98" spans="12:41" x14ac:dyDescent="0.3">
      <c r="L98" s="28" t="s">
        <v>68</v>
      </c>
      <c r="M98">
        <v>48577.43</v>
      </c>
      <c r="N98">
        <v>3913.82</v>
      </c>
      <c r="P98">
        <v>20832.400000000001</v>
      </c>
      <c r="Q98">
        <v>1404.33</v>
      </c>
      <c r="AN98" s="28" t="s">
        <v>68</v>
      </c>
      <c r="AO98">
        <v>12.411769064494534</v>
      </c>
    </row>
    <row r="99" spans="12:41" x14ac:dyDescent="0.3">
      <c r="L99" s="28" t="s">
        <v>219</v>
      </c>
      <c r="M99">
        <v>11554.4</v>
      </c>
      <c r="N99">
        <v>865.36</v>
      </c>
      <c r="P99">
        <v>48577.43</v>
      </c>
      <c r="Q99">
        <v>3913.82</v>
      </c>
      <c r="AN99" s="28" t="s">
        <v>219</v>
      </c>
      <c r="AO99">
        <v>13.352130905056855</v>
      </c>
    </row>
    <row r="100" spans="12:41" x14ac:dyDescent="0.3">
      <c r="L100" s="28" t="s">
        <v>16</v>
      </c>
      <c r="M100">
        <v>192677.98</v>
      </c>
      <c r="N100">
        <v>21643.279999999999</v>
      </c>
      <c r="P100">
        <v>11554.4</v>
      </c>
      <c r="Q100">
        <v>865.36</v>
      </c>
      <c r="AN100" s="28" t="s">
        <v>16</v>
      </c>
      <c r="AO100">
        <v>8.902439001851846</v>
      </c>
    </row>
    <row r="101" spans="12:41" x14ac:dyDescent="0.3">
      <c r="L101" s="28" t="s">
        <v>291</v>
      </c>
      <c r="M101">
        <v>7154.99</v>
      </c>
      <c r="N101">
        <v>615.04</v>
      </c>
      <c r="P101">
        <v>192677.98</v>
      </c>
      <c r="Q101">
        <v>21643.279999999999</v>
      </c>
      <c r="AN101" s="28" t="s">
        <v>291</v>
      </c>
      <c r="AO101">
        <v>11.633373439125911</v>
      </c>
    </row>
    <row r="102" spans="12:41" x14ac:dyDescent="0.3">
      <c r="L102" s="28" t="s">
        <v>677</v>
      </c>
      <c r="M102">
        <v>6601.62</v>
      </c>
      <c r="N102">
        <v>965.3</v>
      </c>
      <c r="P102">
        <v>7154.99</v>
      </c>
      <c r="Q102">
        <v>615.04</v>
      </c>
      <c r="AN102" s="28" t="s">
        <v>677</v>
      </c>
      <c r="AO102">
        <v>6.838930902310163</v>
      </c>
    </row>
    <row r="103" spans="12:41" x14ac:dyDescent="0.3">
      <c r="L103" s="28" t="s">
        <v>569</v>
      </c>
      <c r="M103">
        <v>29130.035</v>
      </c>
      <c r="N103">
        <v>1137.17</v>
      </c>
      <c r="P103">
        <v>6601.62</v>
      </c>
      <c r="Q103">
        <v>965.3</v>
      </c>
      <c r="AN103" s="28" t="s">
        <v>569</v>
      </c>
      <c r="AO103">
        <v>25.616253506511779</v>
      </c>
    </row>
    <row r="104" spans="12:41" x14ac:dyDescent="0.3">
      <c r="L104" s="28" t="s">
        <v>565</v>
      </c>
      <c r="M104">
        <v>31450.560000000001</v>
      </c>
      <c r="N104">
        <v>1639.55</v>
      </c>
      <c r="P104">
        <v>29130.035</v>
      </c>
      <c r="Q104">
        <v>1137.17</v>
      </c>
      <c r="AN104" s="28" t="s">
        <v>565</v>
      </c>
      <c r="AO104">
        <v>19.182434204507334</v>
      </c>
    </row>
    <row r="105" spans="12:41" x14ac:dyDescent="0.3">
      <c r="L105" s="28" t="s">
        <v>446</v>
      </c>
      <c r="M105">
        <v>3716.46</v>
      </c>
      <c r="N105">
        <v>4387.8500000000004</v>
      </c>
      <c r="P105">
        <v>31450.560000000001</v>
      </c>
      <c r="Q105">
        <v>1639.55</v>
      </c>
      <c r="AN105" s="28" t="s">
        <v>446</v>
      </c>
      <c r="AO105">
        <v>0.84698884419476506</v>
      </c>
    </row>
    <row r="106" spans="12:41" x14ac:dyDescent="0.3">
      <c r="L106" s="28" t="s">
        <v>405</v>
      </c>
      <c r="M106">
        <v>4179.29</v>
      </c>
      <c r="N106">
        <v>1356.07</v>
      </c>
      <c r="P106">
        <v>3716.46</v>
      </c>
      <c r="Q106">
        <v>4387.8500000000004</v>
      </c>
      <c r="AN106" s="28" t="s">
        <v>405</v>
      </c>
      <c r="AO106">
        <v>3.0819131755735323</v>
      </c>
    </row>
    <row r="107" spans="12:41" x14ac:dyDescent="0.3">
      <c r="L107" s="28" t="s">
        <v>184</v>
      </c>
      <c r="M107">
        <v>14164.81</v>
      </c>
      <c r="N107">
        <v>441.13</v>
      </c>
      <c r="P107">
        <v>4179.29</v>
      </c>
      <c r="Q107">
        <v>1356.07</v>
      </c>
      <c r="AN107" s="28" t="s">
        <v>184</v>
      </c>
      <c r="AO107">
        <v>32.110284950014737</v>
      </c>
    </row>
    <row r="108" spans="12:41" x14ac:dyDescent="0.3">
      <c r="L108" s="28" t="s">
        <v>611</v>
      </c>
      <c r="M108">
        <v>14638.57</v>
      </c>
      <c r="N108">
        <v>938.19</v>
      </c>
      <c r="P108">
        <v>14164.81</v>
      </c>
      <c r="Q108">
        <v>441.13</v>
      </c>
      <c r="AN108" s="28" t="s">
        <v>611</v>
      </c>
      <c r="AO108">
        <v>15.602990865389739</v>
      </c>
    </row>
    <row r="109" spans="12:41" x14ac:dyDescent="0.3">
      <c r="L109" s="28" t="s">
        <v>124</v>
      </c>
      <c r="M109">
        <v>23562</v>
      </c>
      <c r="N109">
        <v>1354.67</v>
      </c>
      <c r="P109">
        <v>14638.57</v>
      </c>
      <c r="Q109">
        <v>938.19</v>
      </c>
      <c r="AN109" s="28" t="s">
        <v>124</v>
      </c>
      <c r="AO109">
        <v>17.393165863272973</v>
      </c>
    </row>
    <row r="110" spans="12:41" x14ac:dyDescent="0.3">
      <c r="L110" s="28" t="s">
        <v>299</v>
      </c>
      <c r="M110">
        <v>6921.97</v>
      </c>
      <c r="N110">
        <v>983.3</v>
      </c>
      <c r="P110">
        <v>23562</v>
      </c>
      <c r="Q110">
        <v>1354.67</v>
      </c>
      <c r="AN110" s="28" t="s">
        <v>299</v>
      </c>
      <c r="AO110">
        <v>7.0395301535645283</v>
      </c>
    </row>
    <row r="111" spans="12:41" x14ac:dyDescent="0.3">
      <c r="L111" s="28" t="s">
        <v>322</v>
      </c>
      <c r="M111">
        <v>6059.97</v>
      </c>
      <c r="N111">
        <v>598.58000000000004</v>
      </c>
      <c r="P111">
        <v>6921.97</v>
      </c>
      <c r="Q111">
        <v>983.3</v>
      </c>
      <c r="AN111" s="28" t="s">
        <v>322</v>
      </c>
      <c r="AO111">
        <v>10.123909920144341</v>
      </c>
    </row>
    <row r="112" spans="12:41" x14ac:dyDescent="0.3">
      <c r="L112" s="28" t="s">
        <v>54</v>
      </c>
      <c r="M112">
        <v>60015</v>
      </c>
      <c r="N112">
        <v>1966.44</v>
      </c>
      <c r="P112">
        <v>6059.97</v>
      </c>
      <c r="Q112">
        <v>598.58000000000004</v>
      </c>
      <c r="AN112" s="28" t="s">
        <v>54</v>
      </c>
      <c r="AO112">
        <v>30.519619210349667</v>
      </c>
    </row>
    <row r="113" spans="12:41" x14ac:dyDescent="0.3">
      <c r="L113" s="28" t="s">
        <v>581</v>
      </c>
      <c r="M113">
        <v>25288.97</v>
      </c>
      <c r="N113">
        <v>2090.54</v>
      </c>
      <c r="P113">
        <v>60015</v>
      </c>
      <c r="Q113">
        <v>1966.44</v>
      </c>
      <c r="AN113" s="28" t="s">
        <v>581</v>
      </c>
      <c r="AO113">
        <v>12.096860141398874</v>
      </c>
    </row>
    <row r="114" spans="12:41" x14ac:dyDescent="0.3">
      <c r="L114" s="28" t="s">
        <v>357</v>
      </c>
      <c r="M114">
        <v>5080.5</v>
      </c>
      <c r="N114">
        <v>610.78</v>
      </c>
      <c r="P114">
        <v>25288.97</v>
      </c>
      <c r="Q114">
        <v>2090.54</v>
      </c>
      <c r="AN114" s="28" t="s">
        <v>357</v>
      </c>
      <c r="AO114">
        <v>8.3180523265332855</v>
      </c>
    </row>
    <row r="115" spans="12:41" x14ac:dyDescent="0.3">
      <c r="L115" s="28" t="s">
        <v>260</v>
      </c>
      <c r="M115">
        <v>8681.9500000000007</v>
      </c>
      <c r="N115">
        <v>1783.73</v>
      </c>
      <c r="P115">
        <v>5080.5</v>
      </c>
      <c r="Q115">
        <v>610.78</v>
      </c>
      <c r="AN115" s="28" t="s">
        <v>260</v>
      </c>
      <c r="AO115">
        <v>4.8673005443648982</v>
      </c>
    </row>
    <row r="116" spans="12:41" x14ac:dyDescent="0.3">
      <c r="L116" s="28" t="s">
        <v>770</v>
      </c>
      <c r="M116">
        <v>3079.06</v>
      </c>
      <c r="N116">
        <v>1644.92</v>
      </c>
      <c r="P116">
        <v>8681.9500000000007</v>
      </c>
      <c r="Q116">
        <v>1783.73</v>
      </c>
      <c r="AN116" s="28" t="s">
        <v>770</v>
      </c>
      <c r="AO116">
        <v>1.8718600296670962</v>
      </c>
    </row>
    <row r="117" spans="12:41" x14ac:dyDescent="0.3">
      <c r="L117" s="28" t="s">
        <v>454</v>
      </c>
      <c r="M117">
        <v>3531.9</v>
      </c>
      <c r="N117">
        <v>371.14</v>
      </c>
      <c r="P117">
        <v>3079.06</v>
      </c>
      <c r="Q117">
        <v>1644.92</v>
      </c>
      <c r="AN117" s="28" t="s">
        <v>454</v>
      </c>
      <c r="AO117">
        <v>9.5163550142803253</v>
      </c>
    </row>
    <row r="118" spans="12:41" x14ac:dyDescent="0.3">
      <c r="L118" s="28" t="s">
        <v>250</v>
      </c>
      <c r="M118">
        <v>9531.57</v>
      </c>
      <c r="N118">
        <v>162.16999999999999</v>
      </c>
      <c r="P118">
        <v>3531.9</v>
      </c>
      <c r="Q118">
        <v>371.14</v>
      </c>
      <c r="AN118" s="28" t="s">
        <v>250</v>
      </c>
      <c r="AO118">
        <v>58.775174199913671</v>
      </c>
    </row>
    <row r="119" spans="12:41" x14ac:dyDescent="0.3">
      <c r="L119" s="28" t="s">
        <v>599</v>
      </c>
      <c r="M119">
        <v>17097.54</v>
      </c>
      <c r="N119">
        <v>2631.6</v>
      </c>
      <c r="P119">
        <v>9531.57</v>
      </c>
      <c r="Q119">
        <v>162.16999999999999</v>
      </c>
      <c r="AN119" s="28" t="s">
        <v>599</v>
      </c>
      <c r="AO119">
        <v>6.4970132238942098</v>
      </c>
    </row>
    <row r="120" spans="12:41" x14ac:dyDescent="0.3">
      <c r="L120" s="28" t="s">
        <v>477</v>
      </c>
      <c r="M120">
        <v>3188.62</v>
      </c>
      <c r="N120">
        <v>221.51</v>
      </c>
      <c r="P120">
        <v>17097.54</v>
      </c>
      <c r="Q120">
        <v>2631.6</v>
      </c>
      <c r="AN120" s="28" t="s">
        <v>477</v>
      </c>
      <c r="AO120">
        <v>14.394925736987043</v>
      </c>
    </row>
    <row r="121" spans="12:41" x14ac:dyDescent="0.3">
      <c r="L121" s="28" t="s">
        <v>204</v>
      </c>
      <c r="M121">
        <v>12526.06</v>
      </c>
      <c r="N121">
        <v>1942.12</v>
      </c>
      <c r="P121">
        <v>3188.62</v>
      </c>
      <c r="Q121">
        <v>221.51</v>
      </c>
      <c r="AN121" s="28" t="s">
        <v>204</v>
      </c>
      <c r="AO121">
        <v>6.4496838506374479</v>
      </c>
    </row>
    <row r="122" spans="12:41" x14ac:dyDescent="0.3">
      <c r="L122" s="28" t="s">
        <v>283</v>
      </c>
      <c r="M122">
        <v>7765.91</v>
      </c>
      <c r="N122">
        <v>740.77</v>
      </c>
      <c r="P122">
        <v>12526.06</v>
      </c>
      <c r="Q122">
        <v>1942.12</v>
      </c>
      <c r="AN122" s="28" t="s">
        <v>283</v>
      </c>
      <c r="AO122">
        <v>10.483564399206232</v>
      </c>
    </row>
    <row r="123" spans="12:41" x14ac:dyDescent="0.3">
      <c r="L123" s="28" t="s">
        <v>340</v>
      </c>
      <c r="M123">
        <v>5416.39</v>
      </c>
      <c r="N123">
        <v>459.82</v>
      </c>
      <c r="P123">
        <v>7765.91</v>
      </c>
      <c r="Q123">
        <v>740.77</v>
      </c>
      <c r="AN123" s="28" t="s">
        <v>340</v>
      </c>
      <c r="AO123">
        <v>11.779370188334566</v>
      </c>
    </row>
    <row r="124" spans="12:41" x14ac:dyDescent="0.3">
      <c r="L124" s="28" t="s">
        <v>703</v>
      </c>
      <c r="M124">
        <v>4861.2</v>
      </c>
      <c r="N124">
        <v>534.22</v>
      </c>
      <c r="P124">
        <v>5416.39</v>
      </c>
      <c r="Q124">
        <v>459.82</v>
      </c>
      <c r="AN124" s="28" t="s">
        <v>703</v>
      </c>
      <c r="AO124">
        <v>9.0996218786267828</v>
      </c>
    </row>
    <row r="125" spans="12:41" x14ac:dyDescent="0.3">
      <c r="L125" s="28" t="s">
        <v>577</v>
      </c>
      <c r="M125">
        <v>26915.86</v>
      </c>
      <c r="N125">
        <v>1037.8800000000001</v>
      </c>
      <c r="P125">
        <v>4861.2</v>
      </c>
      <c r="Q125">
        <v>534.22</v>
      </c>
      <c r="AN125" s="28" t="s">
        <v>577</v>
      </c>
      <c r="AO125">
        <v>25.933499055767523</v>
      </c>
    </row>
    <row r="126" spans="12:41" x14ac:dyDescent="0.3">
      <c r="L126" s="28" t="s">
        <v>752</v>
      </c>
      <c r="M126">
        <v>3526.8</v>
      </c>
      <c r="N126">
        <v>677.8</v>
      </c>
      <c r="P126">
        <v>26915.86</v>
      </c>
      <c r="Q126">
        <v>1037.8800000000001</v>
      </c>
      <c r="AN126" s="28" t="s">
        <v>752</v>
      </c>
      <c r="AO126">
        <v>5.2033048096783716</v>
      </c>
    </row>
    <row r="127" spans="12:41" x14ac:dyDescent="0.3">
      <c r="L127" s="28" t="s">
        <v>75</v>
      </c>
      <c r="M127">
        <v>40159.35</v>
      </c>
      <c r="N127">
        <v>1693.72</v>
      </c>
      <c r="P127">
        <v>3526.8</v>
      </c>
      <c r="Q127">
        <v>677.8</v>
      </c>
      <c r="AN127" s="28" t="s">
        <v>75</v>
      </c>
      <c r="AO127">
        <v>23.710737311952389</v>
      </c>
    </row>
    <row r="128" spans="12:41" x14ac:dyDescent="0.3">
      <c r="L128" s="28" t="s">
        <v>663</v>
      </c>
      <c r="M128">
        <v>7550.78</v>
      </c>
      <c r="N128">
        <v>262.7</v>
      </c>
      <c r="P128">
        <v>40159.35</v>
      </c>
      <c r="Q128">
        <v>1693.72</v>
      </c>
      <c r="AN128" s="28" t="s">
        <v>663</v>
      </c>
      <c r="AO128">
        <v>28.7429767795965</v>
      </c>
    </row>
    <row r="129" spans="12:41" x14ac:dyDescent="0.3">
      <c r="L129" s="28" t="s">
        <v>559</v>
      </c>
      <c r="M129">
        <v>35893.550000000003</v>
      </c>
      <c r="N129">
        <v>3834.1</v>
      </c>
      <c r="P129">
        <v>7550.78</v>
      </c>
      <c r="Q129">
        <v>262.7</v>
      </c>
      <c r="AN129" s="28" t="s">
        <v>559</v>
      </c>
      <c r="AO129">
        <v>9.361662450118672</v>
      </c>
    </row>
    <row r="130" spans="12:41" x14ac:dyDescent="0.3">
      <c r="L130" s="28" t="s">
        <v>345</v>
      </c>
      <c r="M130">
        <v>5259.14</v>
      </c>
      <c r="N130">
        <v>339.89</v>
      </c>
      <c r="P130">
        <v>35893.550000000003</v>
      </c>
      <c r="Q130">
        <v>3834.1</v>
      </c>
      <c r="AN130" s="28" t="s">
        <v>345</v>
      </c>
      <c r="AO130">
        <v>15.473064815087236</v>
      </c>
    </row>
    <row r="131" spans="12:41" x14ac:dyDescent="0.3">
      <c r="L131" s="28" t="s">
        <v>585</v>
      </c>
      <c r="M131">
        <v>22915.42</v>
      </c>
      <c r="N131">
        <v>2069.4499999999998</v>
      </c>
      <c r="P131">
        <v>5259.14</v>
      </c>
      <c r="Q131">
        <v>339.89</v>
      </c>
      <c r="AN131" s="28" t="s">
        <v>585</v>
      </c>
      <c r="AO131">
        <v>11.073193360554736</v>
      </c>
    </row>
    <row r="132" spans="12:41" x14ac:dyDescent="0.3">
      <c r="L132" s="28" t="s">
        <v>45</v>
      </c>
      <c r="M132">
        <v>73311.41</v>
      </c>
      <c r="N132">
        <v>2269.0100000000002</v>
      </c>
      <c r="P132">
        <v>22915.42</v>
      </c>
      <c r="Q132">
        <v>2069.4499999999998</v>
      </c>
      <c r="AN132" s="28" t="s">
        <v>45</v>
      </c>
      <c r="AO132">
        <v>32.309866417512481</v>
      </c>
    </row>
    <row r="133" spans="12:41" x14ac:dyDescent="0.3">
      <c r="L133" s="28" t="s">
        <v>332</v>
      </c>
      <c r="M133">
        <v>5652.33</v>
      </c>
      <c r="N133">
        <v>3557.94</v>
      </c>
      <c r="P133">
        <v>73311.41</v>
      </c>
      <c r="Q133">
        <v>2269.0100000000002</v>
      </c>
      <c r="AN133" s="28" t="s">
        <v>332</v>
      </c>
      <c r="AO133">
        <v>1.5886524224691816</v>
      </c>
    </row>
    <row r="134" spans="12:41" x14ac:dyDescent="0.3">
      <c r="L134" s="28" t="s">
        <v>701</v>
      </c>
      <c r="M134">
        <v>4954.08</v>
      </c>
      <c r="N134">
        <v>415.42</v>
      </c>
      <c r="P134">
        <v>5652.33</v>
      </c>
      <c r="Q134">
        <v>3557.94</v>
      </c>
      <c r="AN134" s="28" t="s">
        <v>701</v>
      </c>
      <c r="AO134">
        <v>11.925473015261662</v>
      </c>
    </row>
    <row r="135" spans="12:41" x14ac:dyDescent="0.3">
      <c r="L135" s="28" t="s">
        <v>123</v>
      </c>
      <c r="M135">
        <v>23720.37</v>
      </c>
      <c r="N135">
        <v>756.64</v>
      </c>
      <c r="P135">
        <v>4954.08</v>
      </c>
      <c r="Q135">
        <v>415.42</v>
      </c>
      <c r="AN135" s="28" t="s">
        <v>123</v>
      </c>
      <c r="AO135">
        <v>31.349611440050751</v>
      </c>
    </row>
    <row r="136" spans="12:41" x14ac:dyDescent="0.3">
      <c r="L136" s="28" t="s">
        <v>596</v>
      </c>
      <c r="M136">
        <v>17952.510000000002</v>
      </c>
      <c r="N136">
        <v>1137.17</v>
      </c>
      <c r="P136">
        <v>23720.37</v>
      </c>
      <c r="Q136">
        <v>756.64</v>
      </c>
      <c r="AN136" s="28" t="s">
        <v>596</v>
      </c>
      <c r="AO136">
        <v>15.787006340300923</v>
      </c>
    </row>
    <row r="137" spans="12:41" x14ac:dyDescent="0.3">
      <c r="L137" s="28" t="s">
        <v>237</v>
      </c>
      <c r="M137">
        <v>10565.56</v>
      </c>
      <c r="N137">
        <v>473.42</v>
      </c>
      <c r="P137">
        <v>17952.510000000002</v>
      </c>
      <c r="Q137">
        <v>1137.17</v>
      </c>
      <c r="AN137" s="28" t="s">
        <v>237</v>
      </c>
      <c r="AO137">
        <v>22.317519327447084</v>
      </c>
    </row>
    <row r="138" spans="12:41" x14ac:dyDescent="0.3">
      <c r="L138" s="28" t="s">
        <v>756</v>
      </c>
      <c r="M138">
        <v>3380.99</v>
      </c>
      <c r="N138">
        <v>148.41999999999999</v>
      </c>
      <c r="P138">
        <v>10565.56</v>
      </c>
      <c r="Q138">
        <v>473.42</v>
      </c>
      <c r="AN138" s="28" t="s">
        <v>756</v>
      </c>
      <c r="AO138">
        <v>22.779881417598705</v>
      </c>
    </row>
    <row r="139" spans="12:41" x14ac:dyDescent="0.3">
      <c r="L139" s="28" t="s">
        <v>366</v>
      </c>
      <c r="M139">
        <v>4886.09</v>
      </c>
      <c r="N139">
        <v>429.86</v>
      </c>
      <c r="P139">
        <v>3380.99</v>
      </c>
      <c r="Q139">
        <v>148.41999999999999</v>
      </c>
      <c r="AN139" s="28" t="s">
        <v>366</v>
      </c>
      <c r="AO139">
        <v>11.366700786302516</v>
      </c>
    </row>
    <row r="140" spans="12:41" x14ac:dyDescent="0.3">
      <c r="L140" s="28" t="s">
        <v>644</v>
      </c>
      <c r="M140">
        <v>10289.81</v>
      </c>
      <c r="N140">
        <v>182.21</v>
      </c>
      <c r="P140">
        <v>4886.09</v>
      </c>
      <c r="Q140">
        <v>429.86</v>
      </c>
      <c r="AN140" s="28" t="s">
        <v>644</v>
      </c>
      <c r="AO140">
        <v>56.472257285549638</v>
      </c>
    </row>
    <row r="141" spans="12:41" x14ac:dyDescent="0.3">
      <c r="L141" s="28" t="s">
        <v>240</v>
      </c>
      <c r="M141">
        <v>10450.56</v>
      </c>
      <c r="N141">
        <v>1205.03</v>
      </c>
      <c r="P141">
        <v>10289.81</v>
      </c>
      <c r="Q141">
        <v>182.21</v>
      </c>
      <c r="AN141" s="28" t="s">
        <v>240</v>
      </c>
      <c r="AO141">
        <v>8.6724479888467503</v>
      </c>
    </row>
    <row r="142" spans="12:41" x14ac:dyDescent="0.3">
      <c r="L142" s="28" t="s">
        <v>388</v>
      </c>
      <c r="M142">
        <v>4371.24</v>
      </c>
      <c r="N142">
        <v>595.04999999999995</v>
      </c>
      <c r="P142">
        <v>10450.56</v>
      </c>
      <c r="Q142">
        <v>1205.03</v>
      </c>
      <c r="AN142" s="28" t="s">
        <v>388</v>
      </c>
      <c r="AO142">
        <v>7.3460045374338296</v>
      </c>
    </row>
    <row r="143" spans="12:41" x14ac:dyDescent="0.3">
      <c r="L143" s="28" t="s">
        <v>444</v>
      </c>
      <c r="M143">
        <v>3734.06</v>
      </c>
      <c r="N143">
        <v>258.64999999999998</v>
      </c>
      <c r="P143">
        <v>4371.24</v>
      </c>
      <c r="Q143">
        <v>595.04999999999995</v>
      </c>
      <c r="AN143" s="28" t="s">
        <v>444</v>
      </c>
      <c r="AO143">
        <v>14.436729170693988</v>
      </c>
    </row>
    <row r="144" spans="12:41" x14ac:dyDescent="0.3">
      <c r="L144" s="28" t="s">
        <v>597</v>
      </c>
      <c r="M144">
        <v>17930.75</v>
      </c>
      <c r="N144">
        <v>2276.54</v>
      </c>
      <c r="P144">
        <v>3734.06</v>
      </c>
      <c r="Q144">
        <v>258.64999999999998</v>
      </c>
      <c r="AN144" s="28" t="s">
        <v>597</v>
      </c>
      <c r="AO144">
        <v>7.876316691118979</v>
      </c>
    </row>
    <row r="145" spans="12:41" x14ac:dyDescent="0.3">
      <c r="L145" s="28" t="s">
        <v>356</v>
      </c>
      <c r="M145">
        <v>5084.1899999999996</v>
      </c>
      <c r="N145">
        <v>248.77</v>
      </c>
      <c r="P145">
        <v>17930.75</v>
      </c>
      <c r="Q145">
        <v>2276.54</v>
      </c>
      <c r="AN145" s="28" t="s">
        <v>356</v>
      </c>
      <c r="AO145">
        <v>20.437311572938857</v>
      </c>
    </row>
    <row r="146" spans="12:41" x14ac:dyDescent="0.3">
      <c r="L146" s="28" t="s">
        <v>149</v>
      </c>
      <c r="M146">
        <v>18086.810000000001</v>
      </c>
      <c r="N146">
        <v>2501.1999999999998</v>
      </c>
      <c r="P146">
        <v>5084.1899999999996</v>
      </c>
      <c r="Q146">
        <v>248.77</v>
      </c>
      <c r="AN146" s="28" t="s">
        <v>149</v>
      </c>
      <c r="AO146">
        <v>7.2312529985606915</v>
      </c>
    </row>
    <row r="147" spans="12:41" x14ac:dyDescent="0.3">
      <c r="L147" s="28" t="s">
        <v>228</v>
      </c>
      <c r="M147">
        <v>10900.75</v>
      </c>
      <c r="N147">
        <v>656.78</v>
      </c>
      <c r="P147">
        <v>18086.810000000001</v>
      </c>
      <c r="Q147">
        <v>2501.1999999999998</v>
      </c>
      <c r="AN147" s="28" t="s">
        <v>228</v>
      </c>
      <c r="AO147">
        <v>16.597262401412955</v>
      </c>
    </row>
    <row r="148" spans="12:41" x14ac:dyDescent="0.3">
      <c r="L148" s="28" t="s">
        <v>661</v>
      </c>
      <c r="M148">
        <v>7784.17</v>
      </c>
      <c r="N148">
        <v>722.72</v>
      </c>
      <c r="P148">
        <v>10900.75</v>
      </c>
      <c r="Q148">
        <v>656.78</v>
      </c>
      <c r="AN148" s="28" t="s">
        <v>661</v>
      </c>
      <c r="AO148">
        <v>10.770658069515164</v>
      </c>
    </row>
    <row r="149" spans="12:41" x14ac:dyDescent="0.3">
      <c r="L149" s="28" t="s">
        <v>767</v>
      </c>
      <c r="M149">
        <v>3139.94</v>
      </c>
      <c r="N149">
        <v>887.24</v>
      </c>
      <c r="P149">
        <v>7784.17</v>
      </c>
      <c r="Q149">
        <v>722.72</v>
      </c>
      <c r="AN149" s="28" t="s">
        <v>767</v>
      </c>
      <c r="AO149">
        <v>3.5389973400658223</v>
      </c>
    </row>
    <row r="150" spans="12:41" x14ac:dyDescent="0.3">
      <c r="L150" s="28" t="s">
        <v>393</v>
      </c>
      <c r="M150">
        <v>4331.82</v>
      </c>
      <c r="N150">
        <v>63.93</v>
      </c>
      <c r="P150">
        <v>3139.94</v>
      </c>
      <c r="Q150">
        <v>887.24</v>
      </c>
      <c r="AN150" s="28" t="s">
        <v>393</v>
      </c>
      <c r="AO150">
        <v>67.758798686062875</v>
      </c>
    </row>
    <row r="151" spans="12:41" x14ac:dyDescent="0.3">
      <c r="L151" s="28" t="s">
        <v>442</v>
      </c>
      <c r="M151">
        <v>3754.67</v>
      </c>
      <c r="N151">
        <v>1137.17</v>
      </c>
      <c r="P151">
        <v>4331.82</v>
      </c>
      <c r="Q151">
        <v>63.93</v>
      </c>
      <c r="AN151" s="28" t="s">
        <v>442</v>
      </c>
      <c r="AO151">
        <v>3.301766666373541</v>
      </c>
    </row>
    <row r="152" spans="12:41" x14ac:dyDescent="0.3">
      <c r="L152" s="28" t="s">
        <v>659</v>
      </c>
      <c r="M152">
        <v>7966.43</v>
      </c>
      <c r="N152">
        <v>1156.6099999999999</v>
      </c>
      <c r="P152">
        <v>3754.67</v>
      </c>
      <c r="Q152">
        <v>1137.17</v>
      </c>
      <c r="AN152" s="28" t="s">
        <v>659</v>
      </c>
      <c r="AO152">
        <v>6.8877408979690653</v>
      </c>
    </row>
    <row r="153" spans="12:41" x14ac:dyDescent="0.3">
      <c r="L153" s="28" t="s">
        <v>223</v>
      </c>
      <c r="M153">
        <v>11203.15</v>
      </c>
      <c r="N153">
        <v>784.05</v>
      </c>
      <c r="P153">
        <v>7966.43</v>
      </c>
      <c r="Q153">
        <v>1156.6099999999999</v>
      </c>
      <c r="AN153" s="28" t="s">
        <v>223</v>
      </c>
      <c r="AO153">
        <v>14.288820866016199</v>
      </c>
    </row>
    <row r="154" spans="12:41" x14ac:dyDescent="0.3">
      <c r="L154" s="28" t="s">
        <v>668</v>
      </c>
      <c r="M154">
        <v>7009.13</v>
      </c>
      <c r="N154">
        <v>1188.97</v>
      </c>
      <c r="P154">
        <v>11203.15</v>
      </c>
      <c r="Q154">
        <v>784.05</v>
      </c>
      <c r="AN154" s="28" t="s">
        <v>668</v>
      </c>
      <c r="AO154">
        <v>5.8951277155857591</v>
      </c>
    </row>
    <row r="155" spans="12:41" x14ac:dyDescent="0.3">
      <c r="L155" s="28" t="s">
        <v>117</v>
      </c>
      <c r="M155">
        <v>25859.25</v>
      </c>
      <c r="N155">
        <v>4693.3900000000003</v>
      </c>
      <c r="P155">
        <v>7009.13</v>
      </c>
      <c r="Q155">
        <v>1188.97</v>
      </c>
      <c r="AN155" s="28" t="s">
        <v>117</v>
      </c>
      <c r="AO155">
        <v>5.50971685711181</v>
      </c>
    </row>
    <row r="156" spans="12:41" x14ac:dyDescent="0.3">
      <c r="L156" s="28" t="s">
        <v>536</v>
      </c>
      <c r="M156">
        <v>78670.97</v>
      </c>
      <c r="N156">
        <v>14414.34</v>
      </c>
      <c r="P156">
        <v>25859.25</v>
      </c>
      <c r="Q156">
        <v>4693.3900000000003</v>
      </c>
      <c r="AN156" s="28" t="s">
        <v>536</v>
      </c>
      <c r="AO156">
        <v>5.4578267197804413</v>
      </c>
    </row>
    <row r="157" spans="12:41" x14ac:dyDescent="0.3">
      <c r="L157" s="28" t="s">
        <v>686</v>
      </c>
      <c r="M157">
        <v>5567.11</v>
      </c>
      <c r="N157">
        <v>826.95</v>
      </c>
      <c r="P157">
        <v>78670.97</v>
      </c>
      <c r="Q157">
        <v>14414.34</v>
      </c>
      <c r="AN157" s="28" t="s">
        <v>686</v>
      </c>
      <c r="AO157">
        <v>6.7320998851200189</v>
      </c>
    </row>
    <row r="158" spans="12:41" x14ac:dyDescent="0.3">
      <c r="L158" s="28" t="s">
        <v>429</v>
      </c>
      <c r="M158">
        <v>3835.73</v>
      </c>
      <c r="N158">
        <v>1137.17</v>
      </c>
      <c r="P158">
        <v>5567.11</v>
      </c>
      <c r="Q158">
        <v>826.95</v>
      </c>
      <c r="AN158" s="28" t="s">
        <v>429</v>
      </c>
      <c r="AO158">
        <v>3.3730488845115505</v>
      </c>
    </row>
    <row r="159" spans="12:41" x14ac:dyDescent="0.3">
      <c r="L159" s="28" t="s">
        <v>688</v>
      </c>
      <c r="M159">
        <v>5497.4</v>
      </c>
      <c r="N159">
        <v>1137.17</v>
      </c>
      <c r="P159">
        <v>3835.73</v>
      </c>
      <c r="Q159">
        <v>1137.17</v>
      </c>
      <c r="AN159" s="28" t="s">
        <v>688</v>
      </c>
      <c r="AO159">
        <v>4.8342815937810526</v>
      </c>
    </row>
    <row r="160" spans="12:41" x14ac:dyDescent="0.3">
      <c r="L160" s="28" t="s">
        <v>684</v>
      </c>
      <c r="M160">
        <v>5802.66</v>
      </c>
      <c r="N160">
        <v>584.41999999999996</v>
      </c>
      <c r="P160">
        <v>5497.4</v>
      </c>
      <c r="Q160">
        <v>1137.17</v>
      </c>
      <c r="AN160" s="28" t="s">
        <v>684</v>
      </c>
      <c r="AO160">
        <v>9.9289209814859181</v>
      </c>
    </row>
    <row r="161" spans="12:41" x14ac:dyDescent="0.3">
      <c r="L161" s="28" t="s">
        <v>636</v>
      </c>
      <c r="M161">
        <v>10778.42</v>
      </c>
      <c r="N161">
        <v>1438.55</v>
      </c>
      <c r="P161">
        <v>5802.66</v>
      </c>
      <c r="Q161">
        <v>584.41999999999996</v>
      </c>
      <c r="AN161" s="28" t="s">
        <v>636</v>
      </c>
      <c r="AO161">
        <v>7.4925584790240176</v>
      </c>
    </row>
    <row r="162" spans="12:41" x14ac:dyDescent="0.3">
      <c r="L162" s="28" t="s">
        <v>543</v>
      </c>
      <c r="M162">
        <v>66316.320000000007</v>
      </c>
      <c r="N162">
        <v>8557.68</v>
      </c>
      <c r="P162">
        <v>10778.42</v>
      </c>
      <c r="Q162">
        <v>1438.55</v>
      </c>
      <c r="AN162" s="28" t="s">
        <v>543</v>
      </c>
      <c r="AO162">
        <v>7.749333931626329</v>
      </c>
    </row>
    <row r="163" spans="12:41" x14ac:dyDescent="0.3">
      <c r="L163" s="28" t="s">
        <v>131</v>
      </c>
      <c r="M163">
        <v>21976.74</v>
      </c>
      <c r="N163">
        <v>407.52</v>
      </c>
      <c r="P163">
        <v>66316.320000000007</v>
      </c>
      <c r="Q163">
        <v>8557.68</v>
      </c>
      <c r="AN163" s="28" t="s">
        <v>131</v>
      </c>
      <c r="AO163">
        <v>53.928003533568912</v>
      </c>
    </row>
    <row r="164" spans="12:41" x14ac:dyDescent="0.3">
      <c r="L164" s="28" t="s">
        <v>575</v>
      </c>
      <c r="M164">
        <v>27340.89</v>
      </c>
      <c r="N164">
        <v>1034.67</v>
      </c>
      <c r="P164">
        <v>21976.74</v>
      </c>
      <c r="Q164">
        <v>407.52</v>
      </c>
      <c r="AN164" s="28" t="s">
        <v>575</v>
      </c>
      <c r="AO164">
        <v>26.424744121314038</v>
      </c>
    </row>
    <row r="165" spans="12:41" x14ac:dyDescent="0.3">
      <c r="L165" s="28" t="s">
        <v>591</v>
      </c>
      <c r="M165">
        <v>20489.349999999999</v>
      </c>
      <c r="N165">
        <v>703.91</v>
      </c>
      <c r="P165">
        <v>27340.89</v>
      </c>
      <c r="Q165">
        <v>1034.67</v>
      </c>
      <c r="AN165" s="28" t="s">
        <v>591</v>
      </c>
      <c r="AO165">
        <v>29.107911522779901</v>
      </c>
    </row>
    <row r="166" spans="12:41" x14ac:dyDescent="0.3">
      <c r="L166" s="28" t="s">
        <v>609</v>
      </c>
      <c r="M166">
        <v>14785.53</v>
      </c>
      <c r="N166">
        <v>2203.67</v>
      </c>
      <c r="P166">
        <v>20489.349999999999</v>
      </c>
      <c r="Q166">
        <v>703.91</v>
      </c>
      <c r="AN166" s="28" t="s">
        <v>609</v>
      </c>
      <c r="AO166">
        <v>6.7095027839921588</v>
      </c>
    </row>
    <row r="167" spans="12:41" x14ac:dyDescent="0.3">
      <c r="L167" s="28" t="s">
        <v>639</v>
      </c>
      <c r="M167">
        <v>10653.44</v>
      </c>
      <c r="N167">
        <v>2072.29</v>
      </c>
      <c r="P167">
        <v>14785.53</v>
      </c>
      <c r="Q167">
        <v>2203.67</v>
      </c>
      <c r="AN167" s="28" t="s">
        <v>639</v>
      </c>
      <c r="AO167">
        <v>5.1409020938189158</v>
      </c>
    </row>
    <row r="168" spans="12:41" x14ac:dyDescent="0.3">
      <c r="L168" s="28" t="s">
        <v>380</v>
      </c>
      <c r="M168">
        <v>4512.29</v>
      </c>
      <c r="N168">
        <v>581.94000000000005</v>
      </c>
      <c r="P168">
        <v>10653.44</v>
      </c>
      <c r="Q168">
        <v>2072.29</v>
      </c>
      <c r="AN168" s="28" t="s">
        <v>380</v>
      </c>
      <c r="AO168">
        <v>7.7538749699281704</v>
      </c>
    </row>
    <row r="169" spans="12:41" x14ac:dyDescent="0.3">
      <c r="L169" s="28" t="s">
        <v>227</v>
      </c>
      <c r="M169">
        <v>10918.75</v>
      </c>
      <c r="N169">
        <v>865.77</v>
      </c>
      <c r="P169">
        <v>4512.29</v>
      </c>
      <c r="Q169">
        <v>581.94000000000005</v>
      </c>
      <c r="AN169" s="28" t="s">
        <v>227</v>
      </c>
      <c r="AO169">
        <v>12.611605853748687</v>
      </c>
    </row>
    <row r="170" spans="12:41" x14ac:dyDescent="0.3">
      <c r="L170" s="28" t="s">
        <v>539</v>
      </c>
      <c r="M170">
        <v>71859.820000000007</v>
      </c>
      <c r="N170">
        <v>2630.3</v>
      </c>
      <c r="P170">
        <v>10918.75</v>
      </c>
      <c r="Q170">
        <v>865.77</v>
      </c>
      <c r="AN170" s="28" t="s">
        <v>539</v>
      </c>
      <c r="AO170">
        <v>27.320009124434478</v>
      </c>
    </row>
    <row r="171" spans="12:41" x14ac:dyDescent="0.3">
      <c r="L171" s="28" t="s">
        <v>593</v>
      </c>
      <c r="M171">
        <v>18298.09</v>
      </c>
      <c r="N171">
        <v>2458.48</v>
      </c>
      <c r="P171">
        <v>71859.820000000007</v>
      </c>
      <c r="Q171">
        <v>2630.3</v>
      </c>
      <c r="AN171" s="28" t="s">
        <v>593</v>
      </c>
      <c r="AO171">
        <v>7.4428467996485637</v>
      </c>
    </row>
    <row r="172" spans="12:41" x14ac:dyDescent="0.3">
      <c r="L172" s="28" t="s">
        <v>603</v>
      </c>
      <c r="M172">
        <v>16545.509999999998</v>
      </c>
      <c r="N172">
        <v>627.03</v>
      </c>
      <c r="P172">
        <v>18298.09</v>
      </c>
      <c r="Q172">
        <v>2458.48</v>
      </c>
      <c r="AN172" s="28" t="s">
        <v>603</v>
      </c>
      <c r="AO172">
        <v>26.387110664561504</v>
      </c>
    </row>
    <row r="173" spans="12:41" x14ac:dyDescent="0.3">
      <c r="L173" s="28" t="s">
        <v>195</v>
      </c>
      <c r="M173">
        <v>13129.9</v>
      </c>
      <c r="N173">
        <v>933.06</v>
      </c>
      <c r="P173">
        <v>16545.509999999998</v>
      </c>
      <c r="Q173">
        <v>627.03</v>
      </c>
      <c r="AN173" s="28" t="s">
        <v>195</v>
      </c>
      <c r="AO173">
        <v>14.071871047949758</v>
      </c>
    </row>
    <row r="174" spans="12:41" x14ac:dyDescent="0.3">
      <c r="L174" s="28" t="s">
        <v>537</v>
      </c>
      <c r="M174">
        <v>73532.62</v>
      </c>
      <c r="N174">
        <v>15291.42</v>
      </c>
      <c r="P174">
        <v>13129.9</v>
      </c>
      <c r="Q174">
        <v>933.06</v>
      </c>
      <c r="AN174" s="28" t="s">
        <v>537</v>
      </c>
      <c r="AO174">
        <v>4.8087502664893123</v>
      </c>
    </row>
    <row r="175" spans="12:41" x14ac:dyDescent="0.3">
      <c r="L175" s="28" t="s">
        <v>724</v>
      </c>
      <c r="M175">
        <v>4295.0200000000004</v>
      </c>
      <c r="N175">
        <v>399.29</v>
      </c>
      <c r="P175">
        <v>73532.62</v>
      </c>
      <c r="Q175">
        <v>15291.42</v>
      </c>
      <c r="AN175" s="28" t="s">
        <v>724</v>
      </c>
      <c r="AO175">
        <v>10.756643041398483</v>
      </c>
    </row>
    <row r="176" spans="12:41" x14ac:dyDescent="0.3">
      <c r="L176" s="28" t="s">
        <v>331</v>
      </c>
      <c r="M176">
        <v>5706.51</v>
      </c>
      <c r="N176">
        <v>365.42</v>
      </c>
      <c r="P176">
        <v>4295.0200000000004</v>
      </c>
      <c r="Q176">
        <v>399.29</v>
      </c>
      <c r="AN176" s="28" t="s">
        <v>331</v>
      </c>
      <c r="AO176">
        <v>15.616304526298507</v>
      </c>
    </row>
    <row r="177" spans="12:41" x14ac:dyDescent="0.3">
      <c r="L177" s="28" t="s">
        <v>143</v>
      </c>
      <c r="M177">
        <v>18535.09</v>
      </c>
      <c r="N177">
        <v>428.47</v>
      </c>
      <c r="P177">
        <v>5706.51</v>
      </c>
      <c r="Q177">
        <v>365.42</v>
      </c>
      <c r="AN177" s="28" t="s">
        <v>143</v>
      </c>
      <c r="AO177">
        <v>43.258781244894621</v>
      </c>
    </row>
    <row r="178" spans="12:41" x14ac:dyDescent="0.3">
      <c r="L178" s="28" t="s">
        <v>634</v>
      </c>
      <c r="M178">
        <v>11064.74</v>
      </c>
      <c r="N178">
        <v>350.18</v>
      </c>
      <c r="P178">
        <v>18535.09</v>
      </c>
      <c r="Q178">
        <v>428.47</v>
      </c>
      <c r="AN178" s="28" t="s">
        <v>634</v>
      </c>
      <c r="AO178">
        <v>31.597292820834998</v>
      </c>
    </row>
    <row r="179" spans="12:41" x14ac:dyDescent="0.3">
      <c r="L179" s="28" t="s">
        <v>687</v>
      </c>
      <c r="M179">
        <v>5498.45</v>
      </c>
      <c r="N179">
        <v>617.61</v>
      </c>
      <c r="P179">
        <v>11064.74</v>
      </c>
      <c r="Q179">
        <v>350.18</v>
      </c>
      <c r="AN179" s="28" t="s">
        <v>687</v>
      </c>
      <c r="AO179">
        <v>8.9027865481452686</v>
      </c>
    </row>
    <row r="180" spans="12:41" x14ac:dyDescent="0.3">
      <c r="L180" s="28" t="s">
        <v>654</v>
      </c>
      <c r="M180">
        <v>8439.77</v>
      </c>
      <c r="N180">
        <v>968.97</v>
      </c>
      <c r="P180">
        <v>5498.45</v>
      </c>
      <c r="Q180">
        <v>617.61</v>
      </c>
      <c r="AN180" s="28" t="s">
        <v>654</v>
      </c>
      <c r="AO180">
        <v>8.7100426225786141</v>
      </c>
    </row>
    <row r="181" spans="12:41" x14ac:dyDescent="0.3">
      <c r="L181" s="28" t="s">
        <v>214</v>
      </c>
      <c r="M181">
        <v>11759.77</v>
      </c>
      <c r="N181">
        <v>1571.33</v>
      </c>
      <c r="P181">
        <v>8439.77</v>
      </c>
      <c r="Q181">
        <v>968.97</v>
      </c>
      <c r="AN181" s="28" t="s">
        <v>214</v>
      </c>
      <c r="AO181">
        <v>7.4839594483653977</v>
      </c>
    </row>
    <row r="182" spans="12:41" x14ac:dyDescent="0.3">
      <c r="L182" s="28" t="s">
        <v>716</v>
      </c>
      <c r="M182">
        <v>4456.7700000000004</v>
      </c>
      <c r="N182">
        <v>506.06</v>
      </c>
      <c r="P182">
        <v>11759.77</v>
      </c>
      <c r="Q182">
        <v>1571.33</v>
      </c>
      <c r="AN182" s="28" t="s">
        <v>716</v>
      </c>
      <c r="AO182">
        <v>8.8068015650318152</v>
      </c>
    </row>
    <row r="183" spans="12:41" x14ac:dyDescent="0.3">
      <c r="L183" s="28" t="s">
        <v>666</v>
      </c>
      <c r="M183">
        <v>7208.38</v>
      </c>
      <c r="N183">
        <v>1590.89</v>
      </c>
      <c r="P183">
        <v>4456.7700000000004</v>
      </c>
      <c r="Q183">
        <v>506.06</v>
      </c>
      <c r="AN183" s="28" t="s">
        <v>666</v>
      </c>
      <c r="AO183">
        <v>4.5310360867187551</v>
      </c>
    </row>
    <row r="184" spans="12:41" x14ac:dyDescent="0.3">
      <c r="L184" s="28" t="s">
        <v>672</v>
      </c>
      <c r="M184">
        <v>6864.85</v>
      </c>
      <c r="N184">
        <v>162.68</v>
      </c>
      <c r="P184">
        <v>7208.38</v>
      </c>
      <c r="Q184">
        <v>1590.89</v>
      </c>
      <c r="AN184" s="28" t="s">
        <v>672</v>
      </c>
      <c r="AO184">
        <v>42.19848782886649</v>
      </c>
    </row>
    <row r="185" spans="12:41" x14ac:dyDescent="0.3">
      <c r="L185" s="28" t="s">
        <v>694</v>
      </c>
      <c r="M185">
        <v>5200.13</v>
      </c>
      <c r="N185">
        <v>1537.45</v>
      </c>
      <c r="P185">
        <v>6864.85</v>
      </c>
      <c r="Q185">
        <v>162.68</v>
      </c>
      <c r="AN185" s="28" t="s">
        <v>694</v>
      </c>
      <c r="AO185">
        <v>3.3823083677517967</v>
      </c>
    </row>
    <row r="186" spans="12:41" x14ac:dyDescent="0.3">
      <c r="L186" s="28" t="s">
        <v>700</v>
      </c>
      <c r="M186">
        <v>5020.4399999999996</v>
      </c>
      <c r="N186">
        <v>355.95</v>
      </c>
      <c r="P186">
        <v>5200.13</v>
      </c>
      <c r="Q186">
        <v>1537.45</v>
      </c>
      <c r="AN186" s="28" t="s">
        <v>700</v>
      </c>
      <c r="AO186">
        <v>14.10434049726085</v>
      </c>
    </row>
    <row r="187" spans="12:41" x14ac:dyDescent="0.3">
      <c r="L187" s="28" t="s">
        <v>476</v>
      </c>
      <c r="M187">
        <v>3189.1</v>
      </c>
      <c r="N187">
        <v>138.65</v>
      </c>
      <c r="P187">
        <v>5020.4399999999996</v>
      </c>
      <c r="Q187">
        <v>355.95</v>
      </c>
      <c r="AN187" s="28" t="s">
        <v>476</v>
      </c>
      <c r="AO187">
        <v>23.001081860800575</v>
      </c>
    </row>
    <row r="188" spans="12:41" x14ac:dyDescent="0.3">
      <c r="L188" s="28" t="s">
        <v>628</v>
      </c>
      <c r="M188">
        <v>11896.52</v>
      </c>
      <c r="N188">
        <v>1012.94</v>
      </c>
      <c r="P188">
        <v>3189.1</v>
      </c>
      <c r="Q188">
        <v>138.65</v>
      </c>
      <c r="AN188" s="28" t="s">
        <v>628</v>
      </c>
      <c r="AO188">
        <v>11.744545580192311</v>
      </c>
    </row>
    <row r="189" spans="12:41" x14ac:dyDescent="0.3">
      <c r="L189" s="28" t="s">
        <v>95</v>
      </c>
      <c r="M189">
        <v>31798.18</v>
      </c>
      <c r="N189">
        <v>1965.77</v>
      </c>
      <c r="P189">
        <v>11896.52</v>
      </c>
      <c r="Q189">
        <v>1012.94</v>
      </c>
      <c r="AN189" s="28" t="s">
        <v>95</v>
      </c>
      <c r="AO189">
        <v>16.175941234223739</v>
      </c>
    </row>
    <row r="190" spans="12:41" x14ac:dyDescent="0.3">
      <c r="L190" s="28" t="s">
        <v>25</v>
      </c>
      <c r="M190">
        <v>126335.27</v>
      </c>
      <c r="N190">
        <v>12809</v>
      </c>
      <c r="P190">
        <v>31798.18</v>
      </c>
      <c r="Q190">
        <v>1965.77</v>
      </c>
      <c r="AN190" s="28" t="s">
        <v>25</v>
      </c>
      <c r="AO190">
        <v>9.8630080412210166</v>
      </c>
    </row>
    <row r="191" spans="12:41" x14ac:dyDescent="0.3">
      <c r="L191" s="28" t="s">
        <v>520</v>
      </c>
      <c r="M191">
        <v>289497.37</v>
      </c>
      <c r="N191">
        <v>16840.509999999998</v>
      </c>
      <c r="P191">
        <v>126335.27</v>
      </c>
      <c r="Q191">
        <v>12809</v>
      </c>
      <c r="AN191" s="28" t="s">
        <v>520</v>
      </c>
      <c r="AO191">
        <v>17.190534609700062</v>
      </c>
    </row>
    <row r="192" spans="12:41" x14ac:dyDescent="0.3">
      <c r="L192" s="28" t="s">
        <v>6</v>
      </c>
      <c r="M192">
        <v>482953.59</v>
      </c>
      <c r="N192">
        <v>20581.27</v>
      </c>
      <c r="P192">
        <v>289497.37</v>
      </c>
      <c r="Q192">
        <v>16840.509999999998</v>
      </c>
      <c r="AN192" s="28" t="s">
        <v>6</v>
      </c>
      <c r="AO192">
        <v>23.465684576316235</v>
      </c>
    </row>
    <row r="193" spans="12:41" x14ac:dyDescent="0.3">
      <c r="L193" s="28" t="s">
        <v>535</v>
      </c>
      <c r="M193">
        <v>87358.23</v>
      </c>
      <c r="N193">
        <v>9734.9</v>
      </c>
      <c r="P193">
        <v>482953.59</v>
      </c>
      <c r="Q193">
        <v>20581.27</v>
      </c>
      <c r="AN193" s="28" t="s">
        <v>535</v>
      </c>
      <c r="AO193">
        <v>8.973716216910292</v>
      </c>
    </row>
    <row r="194" spans="12:41" x14ac:dyDescent="0.3">
      <c r="L194" s="28" t="s">
        <v>235</v>
      </c>
      <c r="M194">
        <v>10630.76</v>
      </c>
      <c r="N194">
        <v>842.71</v>
      </c>
      <c r="P194">
        <v>87358.23</v>
      </c>
      <c r="Q194">
        <v>9734.9</v>
      </c>
      <c r="AN194" s="28" t="s">
        <v>235</v>
      </c>
      <c r="AO194">
        <v>12.614968375835103</v>
      </c>
    </row>
    <row r="195" spans="12:41" x14ac:dyDescent="0.3">
      <c r="L195" s="28" t="s">
        <v>750</v>
      </c>
      <c r="M195">
        <v>3531.77</v>
      </c>
      <c r="N195">
        <v>491.23</v>
      </c>
      <c r="P195">
        <v>10630.76</v>
      </c>
      <c r="Q195">
        <v>842.71</v>
      </c>
      <c r="AN195" s="28" t="s">
        <v>750</v>
      </c>
      <c r="AO195">
        <v>7.1896463978177225</v>
      </c>
    </row>
    <row r="196" spans="12:41" x14ac:dyDescent="0.3">
      <c r="L196" s="28" t="s">
        <v>479</v>
      </c>
      <c r="M196">
        <v>3185.45</v>
      </c>
      <c r="N196">
        <v>581.74</v>
      </c>
      <c r="P196">
        <v>3531.77</v>
      </c>
      <c r="Q196">
        <v>491.23</v>
      </c>
      <c r="AN196" s="28" t="s">
        <v>479</v>
      </c>
      <c r="AO196">
        <v>5.4757279884484475</v>
      </c>
    </row>
    <row r="197" spans="12:41" x14ac:dyDescent="0.3">
      <c r="L197" s="28" t="s">
        <v>540</v>
      </c>
      <c r="M197">
        <v>69448.66</v>
      </c>
      <c r="N197">
        <v>7305.49</v>
      </c>
      <c r="P197">
        <v>3185.45</v>
      </c>
      <c r="Q197">
        <v>581.74</v>
      </c>
      <c r="AN197" s="28" t="s">
        <v>540</v>
      </c>
      <c r="AO197">
        <v>9.5063657605444671</v>
      </c>
    </row>
    <row r="198" spans="12:41" x14ac:dyDescent="0.3">
      <c r="L198" s="28" t="s">
        <v>646</v>
      </c>
      <c r="M198">
        <v>9885.0499999999993</v>
      </c>
      <c r="N198">
        <v>1004.83</v>
      </c>
      <c r="P198">
        <v>69448.66</v>
      </c>
      <c r="Q198">
        <v>7305.49</v>
      </c>
      <c r="AN198" s="28" t="s">
        <v>646</v>
      </c>
      <c r="AO198">
        <v>9.8375347073634334</v>
      </c>
    </row>
    <row r="199" spans="12:41" x14ac:dyDescent="0.3">
      <c r="L199" s="28" t="s">
        <v>524</v>
      </c>
      <c r="M199">
        <v>3482.71</v>
      </c>
      <c r="N199">
        <v>714.42</v>
      </c>
      <c r="P199">
        <v>9885.0499999999993</v>
      </c>
      <c r="Q199">
        <v>1004.83</v>
      </c>
      <c r="AN199" s="28" t="s">
        <v>524</v>
      </c>
      <c r="AO199">
        <v>4.8748775230256713</v>
      </c>
    </row>
    <row r="200" spans="12:41" x14ac:dyDescent="0.3">
      <c r="L200" s="28" t="s">
        <v>676</v>
      </c>
      <c r="M200">
        <v>6646.41</v>
      </c>
      <c r="N200">
        <v>500.08</v>
      </c>
      <c r="P200">
        <v>3482.71</v>
      </c>
      <c r="Q200">
        <v>714.42</v>
      </c>
      <c r="AN200" s="28" t="s">
        <v>676</v>
      </c>
      <c r="AO200">
        <v>13.290693489041754</v>
      </c>
    </row>
    <row r="201" spans="12:41" x14ac:dyDescent="0.3">
      <c r="L201" s="28" t="s">
        <v>753</v>
      </c>
      <c r="M201">
        <v>3511.08</v>
      </c>
      <c r="N201">
        <v>595.61</v>
      </c>
      <c r="P201">
        <v>6646.41</v>
      </c>
      <c r="Q201">
        <v>500.08</v>
      </c>
      <c r="AN201" s="28" t="s">
        <v>753</v>
      </c>
      <c r="AO201">
        <v>5.8949312469569008</v>
      </c>
    </row>
    <row r="202" spans="12:41" x14ac:dyDescent="0.3">
      <c r="L202" s="28" t="s">
        <v>548</v>
      </c>
      <c r="M202">
        <v>55854.68</v>
      </c>
      <c r="N202">
        <v>11022.81</v>
      </c>
      <c r="P202">
        <v>3511.08</v>
      </c>
      <c r="Q202">
        <v>595.61</v>
      </c>
      <c r="AN202" s="28" t="s">
        <v>548</v>
      </c>
      <c r="AO202">
        <v>5.0671906709813559</v>
      </c>
    </row>
    <row r="203" spans="12:41" x14ac:dyDescent="0.3">
      <c r="L203" s="28" t="s">
        <v>755</v>
      </c>
      <c r="M203">
        <v>3452.57</v>
      </c>
      <c r="N203">
        <v>1137.17</v>
      </c>
      <c r="P203">
        <v>55854.68</v>
      </c>
      <c r="Q203">
        <v>11022.81</v>
      </c>
      <c r="AN203" s="28" t="s">
        <v>755</v>
      </c>
      <c r="AO203">
        <v>3.0361071783462457</v>
      </c>
    </row>
    <row r="204" spans="12:41" x14ac:dyDescent="0.3">
      <c r="L204" s="28" t="s">
        <v>671</v>
      </c>
      <c r="M204">
        <v>6902.14</v>
      </c>
      <c r="N204">
        <v>440.14</v>
      </c>
      <c r="P204">
        <v>3452.57</v>
      </c>
      <c r="Q204">
        <v>1137.17</v>
      </c>
      <c r="AN204" s="28" t="s">
        <v>671</v>
      </c>
      <c r="AO204">
        <v>15.681692188849004</v>
      </c>
    </row>
    <row r="205" spans="12:41" x14ac:dyDescent="0.3">
      <c r="L205" s="28" t="s">
        <v>526</v>
      </c>
      <c r="M205">
        <v>288265.26</v>
      </c>
      <c r="N205">
        <v>8590</v>
      </c>
      <c r="P205">
        <v>6902.14</v>
      </c>
      <c r="Q205">
        <v>440.14</v>
      </c>
      <c r="AN205" s="28" t="s">
        <v>526</v>
      </c>
      <c r="AO205">
        <v>33.558237485448196</v>
      </c>
    </row>
    <row r="206" spans="12:41" x14ac:dyDescent="0.3">
      <c r="L206" s="28" t="s">
        <v>530</v>
      </c>
      <c r="M206">
        <v>133266.56</v>
      </c>
      <c r="N206">
        <v>5922</v>
      </c>
      <c r="P206">
        <v>58034.78</v>
      </c>
      <c r="Q206">
        <v>57474.25</v>
      </c>
      <c r="AN206" s="28" t="s">
        <v>530</v>
      </c>
      <c r="AO206">
        <v>22.503640661938533</v>
      </c>
    </row>
    <row r="207" spans="12:41" x14ac:dyDescent="0.3">
      <c r="L207" s="28" t="s">
        <v>423</v>
      </c>
      <c r="M207">
        <v>3973.5</v>
      </c>
      <c r="N207">
        <v>1137.17</v>
      </c>
      <c r="P207">
        <v>288265.26</v>
      </c>
      <c r="Q207">
        <v>8590</v>
      </c>
      <c r="AN207" s="28" t="s">
        <v>423</v>
      </c>
      <c r="AO207">
        <v>3.4942005153143327</v>
      </c>
    </row>
    <row r="208" spans="12:41" x14ac:dyDescent="0.3">
      <c r="L208" s="28" t="s">
        <v>612</v>
      </c>
      <c r="M208">
        <v>14526.24</v>
      </c>
      <c r="N208">
        <v>721.48</v>
      </c>
      <c r="P208">
        <v>133266.56</v>
      </c>
      <c r="Q208">
        <v>5922</v>
      </c>
      <c r="AN208" s="28" t="s">
        <v>612</v>
      </c>
      <c r="AO208">
        <v>20.133946886954593</v>
      </c>
    </row>
    <row r="209" spans="12:41" x14ac:dyDescent="0.3">
      <c r="L209" s="28" t="s">
        <v>606</v>
      </c>
      <c r="M209">
        <v>16065.25</v>
      </c>
      <c r="N209">
        <v>1064.49</v>
      </c>
      <c r="P209">
        <v>3973.5</v>
      </c>
      <c r="Q209">
        <v>1137.17</v>
      </c>
      <c r="AN209" s="28" t="s">
        <v>606</v>
      </c>
      <c r="AO209">
        <v>15.091968924085712</v>
      </c>
    </row>
    <row r="210" spans="12:41" x14ac:dyDescent="0.3">
      <c r="L210" s="28" t="s">
        <v>14</v>
      </c>
      <c r="M210">
        <v>203802.35</v>
      </c>
      <c r="N210">
        <v>13665.35</v>
      </c>
      <c r="P210">
        <v>14526.24</v>
      </c>
      <c r="Q210">
        <v>721.48</v>
      </c>
      <c r="AN210" s="28" t="s">
        <v>14</v>
      </c>
      <c r="AO210">
        <v>14.913803890862656</v>
      </c>
    </row>
    <row r="211" spans="12:41" x14ac:dyDescent="0.3">
      <c r="L211" s="28" t="s">
        <v>557</v>
      </c>
      <c r="M211">
        <v>37219.22</v>
      </c>
      <c r="N211">
        <v>2110.9899999999998</v>
      </c>
      <c r="P211">
        <v>16065.25</v>
      </c>
      <c r="Q211">
        <v>1064.49</v>
      </c>
      <c r="AN211" s="28" t="s">
        <v>557</v>
      </c>
      <c r="AO211">
        <v>17.631168314392774</v>
      </c>
    </row>
    <row r="212" spans="12:41" x14ac:dyDescent="0.3">
      <c r="L212" s="28" t="s">
        <v>546</v>
      </c>
      <c r="M212">
        <v>57748.98</v>
      </c>
      <c r="N212">
        <v>13555.32</v>
      </c>
      <c r="P212">
        <v>203802.35</v>
      </c>
      <c r="Q212">
        <v>13665.35</v>
      </c>
      <c r="AN212" s="28" t="s">
        <v>546</v>
      </c>
      <c r="AO212">
        <v>4.2602446862191377</v>
      </c>
    </row>
    <row r="213" spans="12:41" x14ac:dyDescent="0.3">
      <c r="L213" s="28" t="s">
        <v>432</v>
      </c>
      <c r="M213">
        <v>3809</v>
      </c>
      <c r="N213">
        <v>82.87</v>
      </c>
      <c r="P213">
        <v>37219.22</v>
      </c>
      <c r="Q213">
        <v>2110.9899999999998</v>
      </c>
      <c r="AN213" s="28" t="s">
        <v>432</v>
      </c>
      <c r="AO213">
        <v>45.963557379027392</v>
      </c>
    </row>
    <row r="214" spans="12:41" x14ac:dyDescent="0.3">
      <c r="L214" s="28" t="s">
        <v>156</v>
      </c>
      <c r="M214">
        <v>17559.349999999999</v>
      </c>
      <c r="N214">
        <v>5797.2</v>
      </c>
      <c r="P214">
        <v>57748.98</v>
      </c>
      <c r="Q214">
        <v>13555.32</v>
      </c>
      <c r="AN214" s="28" t="s">
        <v>156</v>
      </c>
      <c r="AO214">
        <v>3.0289363830814873</v>
      </c>
    </row>
    <row r="215" spans="12:41" x14ac:dyDescent="0.3">
      <c r="L215" s="28" t="s">
        <v>522</v>
      </c>
      <c r="M215">
        <v>8380.86</v>
      </c>
      <c r="N215">
        <v>2789.58</v>
      </c>
      <c r="P215">
        <v>3809</v>
      </c>
      <c r="Q215">
        <v>82.87</v>
      </c>
      <c r="AN215" s="28" t="s">
        <v>522</v>
      </c>
      <c r="AO215">
        <v>3.0043447400683978</v>
      </c>
    </row>
    <row r="216" spans="12:41" x14ac:dyDescent="0.3">
      <c r="L216" s="28" t="s">
        <v>154</v>
      </c>
      <c r="M216">
        <v>17762.77</v>
      </c>
      <c r="N216">
        <v>2283.7199999999998</v>
      </c>
      <c r="P216">
        <v>17559.349999999999</v>
      </c>
      <c r="Q216">
        <v>5797.2</v>
      </c>
      <c r="AN216" s="28" t="s">
        <v>154</v>
      </c>
      <c r="AO216">
        <v>7.7779981784106642</v>
      </c>
    </row>
    <row r="217" spans="12:41" x14ac:dyDescent="0.3">
      <c r="L217" s="28" t="s">
        <v>692</v>
      </c>
      <c r="M217">
        <v>5293.53</v>
      </c>
      <c r="N217">
        <v>531.74</v>
      </c>
      <c r="P217">
        <v>8380.86</v>
      </c>
      <c r="Q217">
        <v>2789.58</v>
      </c>
      <c r="AN217" s="28" t="s">
        <v>692</v>
      </c>
      <c r="AO217">
        <v>9.9551096400496473</v>
      </c>
    </row>
    <row r="218" spans="12:41" x14ac:dyDescent="0.3">
      <c r="L218" s="28" t="s">
        <v>434</v>
      </c>
      <c r="M218">
        <v>3789.45</v>
      </c>
      <c r="N218">
        <v>626.79999999999995</v>
      </c>
      <c r="P218">
        <v>17762.77</v>
      </c>
      <c r="Q218">
        <v>2283.7199999999998</v>
      </c>
      <c r="AN218" s="28" t="s">
        <v>434</v>
      </c>
      <c r="AO218">
        <v>6.0457083599234203</v>
      </c>
    </row>
    <row r="219" spans="12:41" x14ac:dyDescent="0.3">
      <c r="L219" s="28" t="s">
        <v>120</v>
      </c>
      <c r="M219">
        <v>24788.54</v>
      </c>
      <c r="N219">
        <v>1612.14</v>
      </c>
      <c r="P219">
        <v>5293.53</v>
      </c>
      <c r="Q219">
        <v>531.74</v>
      </c>
      <c r="AN219" s="28" t="s">
        <v>120</v>
      </c>
      <c r="AO219">
        <v>15.376170804024463</v>
      </c>
    </row>
    <row r="220" spans="12:41" x14ac:dyDescent="0.3">
      <c r="L220" s="28" t="s">
        <v>367</v>
      </c>
      <c r="M220">
        <v>4885.75</v>
      </c>
      <c r="N220">
        <v>1213.08</v>
      </c>
      <c r="P220">
        <v>3789.45</v>
      </c>
      <c r="Q220">
        <v>626.79999999999995</v>
      </c>
      <c r="AN220" s="28" t="s">
        <v>367</v>
      </c>
      <c r="AO220">
        <v>4.0275579516602367</v>
      </c>
    </row>
    <row r="221" spans="12:41" x14ac:dyDescent="0.3">
      <c r="L221" s="28" t="s">
        <v>550</v>
      </c>
      <c r="M221">
        <v>52781.67</v>
      </c>
      <c r="N221">
        <v>3115.89</v>
      </c>
      <c r="P221">
        <v>24788.54</v>
      </c>
      <c r="Q221">
        <v>1612.14</v>
      </c>
      <c r="AN221" s="28" t="s">
        <v>550</v>
      </c>
      <c r="AO221">
        <v>16.939516478437941</v>
      </c>
    </row>
    <row r="222" spans="12:41" x14ac:dyDescent="0.3">
      <c r="L222" s="28" t="s">
        <v>643</v>
      </c>
      <c r="M222">
        <v>10338.4</v>
      </c>
      <c r="N222">
        <v>2100.13</v>
      </c>
      <c r="P222">
        <v>4885.75</v>
      </c>
      <c r="Q222">
        <v>1213.08</v>
      </c>
      <c r="AN222" s="28" t="s">
        <v>643</v>
      </c>
      <c r="AO222">
        <v>4.9227428778218485</v>
      </c>
    </row>
    <row r="223" spans="12:41" x14ac:dyDescent="0.3">
      <c r="L223" s="28" t="s">
        <v>617</v>
      </c>
      <c r="M223">
        <v>13396.15</v>
      </c>
      <c r="N223">
        <v>238.43</v>
      </c>
      <c r="P223">
        <v>52781.67</v>
      </c>
      <c r="Q223">
        <v>3115.89</v>
      </c>
      <c r="AN223" s="28" t="s">
        <v>617</v>
      </c>
      <c r="AO223">
        <v>56.184834123222743</v>
      </c>
    </row>
    <row r="224" spans="12:41" x14ac:dyDescent="0.3">
      <c r="L224" s="28" t="s">
        <v>169</v>
      </c>
      <c r="M224">
        <v>15739.16</v>
      </c>
      <c r="N224">
        <v>4354.22</v>
      </c>
      <c r="P224">
        <v>10338.4</v>
      </c>
      <c r="Q224">
        <v>2100.13</v>
      </c>
      <c r="AN224" s="28" t="s">
        <v>169</v>
      </c>
      <c r="AO224">
        <v>3.6146910353633945</v>
      </c>
    </row>
    <row r="225" spans="12:41" x14ac:dyDescent="0.3">
      <c r="L225" s="28" t="s">
        <v>711</v>
      </c>
      <c r="M225">
        <v>4595.7</v>
      </c>
      <c r="N225">
        <v>64.75</v>
      </c>
      <c r="P225">
        <v>13396.15</v>
      </c>
      <c r="Q225">
        <v>238.43</v>
      </c>
      <c r="AN225" s="28" t="s">
        <v>711</v>
      </c>
      <c r="AO225">
        <v>70.976061776061769</v>
      </c>
    </row>
    <row r="226" spans="12:41" x14ac:dyDescent="0.3">
      <c r="L226" s="28" t="s">
        <v>165</v>
      </c>
      <c r="M226">
        <v>16150.13</v>
      </c>
      <c r="N226">
        <v>1197.26</v>
      </c>
      <c r="P226">
        <v>15739.16</v>
      </c>
      <c r="Q226">
        <v>4354.22</v>
      </c>
      <c r="AN226" s="28" t="s">
        <v>165</v>
      </c>
      <c r="AO226">
        <v>13.489242102801397</v>
      </c>
    </row>
    <row r="227" spans="12:41" x14ac:dyDescent="0.3">
      <c r="L227" s="28" t="s">
        <v>685</v>
      </c>
      <c r="M227">
        <v>5591.02</v>
      </c>
      <c r="N227">
        <v>4254.68</v>
      </c>
      <c r="P227">
        <v>4595.7</v>
      </c>
      <c r="Q227">
        <v>64.75</v>
      </c>
      <c r="AN227" s="28" t="s">
        <v>685</v>
      </c>
      <c r="AO227">
        <v>1.314087075878797</v>
      </c>
    </row>
    <row r="228" spans="12:41" x14ac:dyDescent="0.3">
      <c r="L228" s="28" t="s">
        <v>136</v>
      </c>
      <c r="M228">
        <v>20779.52</v>
      </c>
      <c r="N228">
        <v>1183.9000000000001</v>
      </c>
      <c r="P228">
        <v>16150.13</v>
      </c>
      <c r="Q228">
        <v>1197.26</v>
      </c>
      <c r="AN228" s="28" t="s">
        <v>136</v>
      </c>
      <c r="AO228">
        <v>17.551752681814342</v>
      </c>
    </row>
    <row r="229" spans="12:41" x14ac:dyDescent="0.3">
      <c r="L229" s="28" t="s">
        <v>32</v>
      </c>
      <c r="M229">
        <v>97379.96</v>
      </c>
      <c r="N229">
        <v>4286.78</v>
      </c>
      <c r="P229">
        <v>178017.48</v>
      </c>
      <c r="Q229">
        <v>110666.93</v>
      </c>
      <c r="AN229" s="28" t="s">
        <v>32</v>
      </c>
      <c r="AO229">
        <v>22.716341869655082</v>
      </c>
    </row>
    <row r="230" spans="12:41" x14ac:dyDescent="0.3">
      <c r="L230" s="28" t="s">
        <v>651</v>
      </c>
      <c r="M230">
        <v>8646.5400000000009</v>
      </c>
      <c r="N230">
        <v>213.48</v>
      </c>
      <c r="P230">
        <v>5591.02</v>
      </c>
      <c r="Q230">
        <v>4254.68</v>
      </c>
      <c r="AN230" s="28" t="s">
        <v>651</v>
      </c>
      <c r="AO230">
        <v>40.502810567734691</v>
      </c>
    </row>
    <row r="231" spans="12:41" x14ac:dyDescent="0.3">
      <c r="L231" s="28" t="s">
        <v>608</v>
      </c>
      <c r="M231">
        <v>14845.05</v>
      </c>
      <c r="N231">
        <v>1137.17</v>
      </c>
      <c r="P231">
        <v>20779.52</v>
      </c>
      <c r="Q231">
        <v>1183.9000000000001</v>
      </c>
      <c r="AN231" s="28" t="s">
        <v>608</v>
      </c>
      <c r="AO231">
        <v>13.054380611518065</v>
      </c>
    </row>
    <row r="232" spans="12:41" x14ac:dyDescent="0.3">
      <c r="L232" s="28" t="s">
        <v>11</v>
      </c>
      <c r="M232">
        <v>248320.35</v>
      </c>
      <c r="N232">
        <v>17794</v>
      </c>
      <c r="P232">
        <v>97379.96</v>
      </c>
      <c r="Q232">
        <v>4286.78</v>
      </c>
      <c r="AN232" s="28" t="s">
        <v>11</v>
      </c>
      <c r="AO232">
        <v>13.955285489490841</v>
      </c>
    </row>
    <row r="233" spans="12:41" x14ac:dyDescent="0.3">
      <c r="L233" s="28" t="s">
        <v>552</v>
      </c>
      <c r="M233">
        <v>48621.37</v>
      </c>
      <c r="N233">
        <v>6177.88</v>
      </c>
      <c r="P233">
        <v>8646.5400000000009</v>
      </c>
      <c r="Q233">
        <v>213.48</v>
      </c>
      <c r="AN233" s="28" t="s">
        <v>552</v>
      </c>
      <c r="AO233">
        <v>7.8702354205649838</v>
      </c>
    </row>
    <row r="234" spans="12:41" x14ac:dyDescent="0.3">
      <c r="L234" s="28" t="s">
        <v>658</v>
      </c>
      <c r="M234">
        <v>7943.03</v>
      </c>
      <c r="N234">
        <v>859.21</v>
      </c>
      <c r="P234">
        <v>14845.05</v>
      </c>
      <c r="Q234">
        <v>1137.17</v>
      </c>
      <c r="AN234" s="28" t="s">
        <v>658</v>
      </c>
      <c r="AO234">
        <v>9.2445735035672296</v>
      </c>
    </row>
    <row r="235" spans="12:41" x14ac:dyDescent="0.3">
      <c r="L235" s="28" t="s">
        <v>660</v>
      </c>
      <c r="M235">
        <v>7812.73</v>
      </c>
      <c r="N235">
        <v>1296.19</v>
      </c>
      <c r="P235">
        <v>248320.35</v>
      </c>
      <c r="Q235">
        <v>17794</v>
      </c>
      <c r="AN235" s="28" t="s">
        <v>660</v>
      </c>
      <c r="AO235">
        <v>6.0274573943634797</v>
      </c>
    </row>
    <row r="236" spans="12:41" x14ac:dyDescent="0.3">
      <c r="L236" s="28" t="s">
        <v>691</v>
      </c>
      <c r="M236">
        <v>5351.4750000000004</v>
      </c>
      <c r="N236">
        <v>1137.17</v>
      </c>
      <c r="P236">
        <v>48621.37</v>
      </c>
      <c r="Q236">
        <v>6177.88</v>
      </c>
      <c r="AN236" s="28" t="s">
        <v>691</v>
      </c>
      <c r="AO236">
        <v>4.7059586517407244</v>
      </c>
    </row>
    <row r="237" spans="12:41" x14ac:dyDescent="0.3">
      <c r="L237" s="28" t="s">
        <v>7</v>
      </c>
      <c r="M237">
        <v>320985.27</v>
      </c>
      <c r="N237">
        <v>9772.02</v>
      </c>
      <c r="P237">
        <v>7943.03</v>
      </c>
      <c r="Q237">
        <v>859.21</v>
      </c>
      <c r="AN237" s="28" t="s">
        <v>7</v>
      </c>
      <c r="AO237">
        <v>32.847381605850174</v>
      </c>
    </row>
    <row r="238" spans="12:41" x14ac:dyDescent="0.3">
      <c r="L238" s="28" t="s">
        <v>763</v>
      </c>
      <c r="M238">
        <v>3192.67</v>
      </c>
      <c r="N238">
        <v>472.98</v>
      </c>
      <c r="P238">
        <v>7812.73</v>
      </c>
      <c r="Q238">
        <v>1296.19</v>
      </c>
      <c r="AN238" s="28" t="s">
        <v>763</v>
      </c>
      <c r="AO238">
        <v>6.750116283986638</v>
      </c>
    </row>
    <row r="239" spans="12:41" x14ac:dyDescent="0.3">
      <c r="L239" s="28" t="s">
        <v>523</v>
      </c>
      <c r="M239">
        <v>3619.04</v>
      </c>
      <c r="N239">
        <v>102.14</v>
      </c>
      <c r="P239">
        <v>5351.4750000000004</v>
      </c>
      <c r="Q239">
        <v>1137.17</v>
      </c>
      <c r="AN239" s="28" t="s">
        <v>523</v>
      </c>
      <c r="AO239">
        <v>35.432151948306249</v>
      </c>
    </row>
    <row r="240" spans="12:41" x14ac:dyDescent="0.3">
      <c r="L240" s="28" t="s">
        <v>274</v>
      </c>
      <c r="M240">
        <v>8124.6</v>
      </c>
      <c r="N240">
        <v>250.97</v>
      </c>
      <c r="P240">
        <v>320985.27</v>
      </c>
      <c r="Q240">
        <v>9772.02</v>
      </c>
      <c r="AN240" s="28" t="s">
        <v>274</v>
      </c>
      <c r="AO240">
        <v>32.372793560983389</v>
      </c>
    </row>
    <row r="241" spans="12:41" x14ac:dyDescent="0.3">
      <c r="L241" s="28" t="s">
        <v>665</v>
      </c>
      <c r="M241">
        <v>7230.76</v>
      </c>
      <c r="N241">
        <v>1126.1099999999999</v>
      </c>
      <c r="P241">
        <v>3192.67</v>
      </c>
      <c r="Q241">
        <v>472.98</v>
      </c>
      <c r="AN241" s="28" t="s">
        <v>665</v>
      </c>
      <c r="AO241">
        <v>6.4210068288177897</v>
      </c>
    </row>
    <row r="242" spans="12:41" x14ac:dyDescent="0.3">
      <c r="L242" s="28" t="s">
        <v>362</v>
      </c>
      <c r="M242">
        <v>4995.05</v>
      </c>
      <c r="N242">
        <v>598.07000000000005</v>
      </c>
      <c r="P242">
        <v>3619.04</v>
      </c>
      <c r="Q242">
        <v>102.14</v>
      </c>
      <c r="AN242" s="28" t="s">
        <v>362</v>
      </c>
      <c r="AO242">
        <v>8.351948768538799</v>
      </c>
    </row>
    <row r="243" spans="12:41" x14ac:dyDescent="0.3">
      <c r="L243" s="28" t="s">
        <v>682</v>
      </c>
      <c r="M243">
        <v>6019.89</v>
      </c>
      <c r="N243">
        <v>1889.63</v>
      </c>
      <c r="P243">
        <v>8124.6</v>
      </c>
      <c r="Q243">
        <v>250.97</v>
      </c>
      <c r="AN243" s="28" t="s">
        <v>682</v>
      </c>
      <c r="AO243">
        <v>3.1857506495980696</v>
      </c>
    </row>
    <row r="244" spans="12:41" x14ac:dyDescent="0.3">
      <c r="L244" s="28" t="s">
        <v>729</v>
      </c>
      <c r="M244">
        <v>4074.37</v>
      </c>
      <c r="N244">
        <v>1137.17</v>
      </c>
      <c r="P244">
        <v>7230.76</v>
      </c>
      <c r="Q244">
        <v>1126.1099999999999</v>
      </c>
      <c r="AN244" s="28" t="s">
        <v>729</v>
      </c>
      <c r="AO244">
        <v>3.582903171909213</v>
      </c>
    </row>
    <row r="245" spans="12:41" x14ac:dyDescent="0.3">
      <c r="L245" s="28" t="s">
        <v>747</v>
      </c>
      <c r="M245">
        <v>3597.6</v>
      </c>
      <c r="N245">
        <v>1137.17</v>
      </c>
      <c r="P245">
        <v>4995.05</v>
      </c>
      <c r="Q245">
        <v>598.07000000000005</v>
      </c>
      <c r="AN245" s="28" t="s">
        <v>747</v>
      </c>
      <c r="AO245">
        <v>3.1636430788712326</v>
      </c>
    </row>
    <row r="246" spans="12:41" x14ac:dyDescent="0.3">
      <c r="L246" s="28" t="s">
        <v>741</v>
      </c>
      <c r="M246">
        <v>3775.5</v>
      </c>
      <c r="N246">
        <v>1682.97</v>
      </c>
      <c r="P246">
        <v>6019.89</v>
      </c>
      <c r="Q246">
        <v>1889.63</v>
      </c>
      <c r="AN246" s="28" t="s">
        <v>741</v>
      </c>
      <c r="AO246">
        <v>2.243355496532915</v>
      </c>
    </row>
    <row r="247" spans="12:41" x14ac:dyDescent="0.3">
      <c r="L247" s="28" t="s">
        <v>264</v>
      </c>
      <c r="M247">
        <v>8539.8799999999992</v>
      </c>
      <c r="N247">
        <v>6086.2</v>
      </c>
      <c r="P247">
        <v>4074.37</v>
      </c>
      <c r="Q247">
        <v>1137.17</v>
      </c>
      <c r="AN247" s="28" t="s">
        <v>264</v>
      </c>
      <c r="AO247">
        <v>1.4031546777956687</v>
      </c>
    </row>
    <row r="248" spans="12:41" x14ac:dyDescent="0.3">
      <c r="L248" s="28" t="s">
        <v>401</v>
      </c>
      <c r="M248">
        <v>4278.3100000000004</v>
      </c>
      <c r="N248">
        <v>1137.17</v>
      </c>
      <c r="P248">
        <v>3597.6</v>
      </c>
      <c r="Q248">
        <v>1137.17</v>
      </c>
      <c r="AN248" s="28" t="s">
        <v>401</v>
      </c>
      <c r="AO248">
        <v>3.7622431122875208</v>
      </c>
    </row>
    <row r="249" spans="12:41" x14ac:dyDescent="0.3">
      <c r="L249" s="28" t="s">
        <v>708</v>
      </c>
      <c r="M249">
        <v>4726.91</v>
      </c>
      <c r="N249">
        <v>2988.86</v>
      </c>
      <c r="P249">
        <v>3775.5</v>
      </c>
      <c r="Q249">
        <v>1682.97</v>
      </c>
      <c r="AN249" s="28" t="s">
        <v>708</v>
      </c>
      <c r="AO249">
        <v>1.5815093380084713</v>
      </c>
    </row>
    <row r="250" spans="12:41" x14ac:dyDescent="0.3">
      <c r="L250" s="28" t="s">
        <v>713</v>
      </c>
      <c r="M250">
        <v>4498.09</v>
      </c>
      <c r="N250">
        <v>2438.58</v>
      </c>
      <c r="P250">
        <v>8539.8799999999992</v>
      </c>
      <c r="Q250">
        <v>6086.2</v>
      </c>
      <c r="AN250" s="28" t="s">
        <v>713</v>
      </c>
      <c r="AO250">
        <v>1.8445529775525102</v>
      </c>
    </row>
    <row r="251" spans="12:41" x14ac:dyDescent="0.3">
      <c r="L251" s="28" t="s">
        <v>584</v>
      </c>
      <c r="M251">
        <v>23094.39</v>
      </c>
      <c r="N251">
        <v>6992.56</v>
      </c>
      <c r="P251">
        <v>4278.3100000000004</v>
      </c>
      <c r="Q251">
        <v>1137.17</v>
      </c>
      <c r="AN251" s="28" t="s">
        <v>584</v>
      </c>
      <c r="AO251">
        <v>3.3027088791515551</v>
      </c>
    </row>
    <row r="252" spans="12:41" x14ac:dyDescent="0.3">
      <c r="L252" s="28" t="s">
        <v>702</v>
      </c>
      <c r="M252">
        <v>4931.55</v>
      </c>
      <c r="N252">
        <v>837.41</v>
      </c>
      <c r="P252">
        <v>4726.91</v>
      </c>
      <c r="Q252">
        <v>2988.86</v>
      </c>
      <c r="AN252" s="28" t="s">
        <v>702</v>
      </c>
      <c r="AO252">
        <v>5.8890507636641551</v>
      </c>
    </row>
    <row r="253" spans="12:41" x14ac:dyDescent="0.3">
      <c r="L253" s="28" t="s">
        <v>749</v>
      </c>
      <c r="M253">
        <v>3577.98</v>
      </c>
      <c r="N253">
        <v>2123.2399999999998</v>
      </c>
      <c r="P253">
        <v>4498.09</v>
      </c>
      <c r="Q253">
        <v>2438.58</v>
      </c>
      <c r="AN253" s="28" t="s">
        <v>749</v>
      </c>
      <c r="AO253">
        <v>1.6851509956481605</v>
      </c>
    </row>
    <row r="254" spans="12:41" x14ac:dyDescent="0.3">
      <c r="L254" s="28" t="s">
        <v>206</v>
      </c>
      <c r="M254">
        <v>12382.64</v>
      </c>
      <c r="N254">
        <v>837.73</v>
      </c>
      <c r="P254">
        <v>23094.39</v>
      </c>
      <c r="Q254">
        <v>6992.56</v>
      </c>
      <c r="AN254" s="28" t="s">
        <v>206</v>
      </c>
      <c r="AO254">
        <v>14.781182481229035</v>
      </c>
    </row>
    <row r="255" spans="12:41" x14ac:dyDescent="0.3">
      <c r="L255" s="28" t="s">
        <v>681</v>
      </c>
      <c r="M255">
        <v>6209.11</v>
      </c>
      <c r="N255">
        <v>377.4</v>
      </c>
      <c r="P255">
        <v>4931.55</v>
      </c>
      <c r="Q255">
        <v>837.41</v>
      </c>
      <c r="AN255" s="28" t="s">
        <v>681</v>
      </c>
      <c r="AO255">
        <v>16.452331743508214</v>
      </c>
    </row>
    <row r="256" spans="12:41" x14ac:dyDescent="0.3">
      <c r="L256" s="28" t="s">
        <v>196</v>
      </c>
      <c r="M256">
        <v>13104</v>
      </c>
      <c r="N256">
        <v>1993.2</v>
      </c>
      <c r="P256">
        <v>3577.98</v>
      </c>
      <c r="Q256">
        <v>2123.2399999999998</v>
      </c>
      <c r="AN256" s="28" t="s">
        <v>196</v>
      </c>
      <c r="AO256">
        <v>6.5743527995183619</v>
      </c>
    </row>
    <row r="257" spans="12:41" x14ac:dyDescent="0.3">
      <c r="L257" s="28" t="s">
        <v>42</v>
      </c>
      <c r="M257">
        <v>73870.259999999995</v>
      </c>
      <c r="N257">
        <v>17861</v>
      </c>
      <c r="P257">
        <v>12382.64</v>
      </c>
      <c r="Q257">
        <v>837.73</v>
      </c>
      <c r="AN257" s="28" t="s">
        <v>42</v>
      </c>
      <c r="AO257">
        <v>4.1358412182968474</v>
      </c>
    </row>
    <row r="258" spans="12:41" x14ac:dyDescent="0.3">
      <c r="L258" s="28" t="s">
        <v>619</v>
      </c>
      <c r="M258">
        <v>13178.43</v>
      </c>
      <c r="N258">
        <v>795.17</v>
      </c>
      <c r="P258">
        <v>6209.11</v>
      </c>
      <c r="Q258">
        <v>377.4</v>
      </c>
      <c r="AN258" s="28" t="s">
        <v>619</v>
      </c>
      <c r="AO258">
        <v>16.573097576618839</v>
      </c>
    </row>
    <row r="259" spans="12:41" x14ac:dyDescent="0.3">
      <c r="L259" s="28" t="s">
        <v>610</v>
      </c>
      <c r="M259">
        <v>14775.08</v>
      </c>
      <c r="N259">
        <v>2067.7600000000002</v>
      </c>
      <c r="P259">
        <v>13104</v>
      </c>
      <c r="Q259">
        <v>1993.2</v>
      </c>
      <c r="AN259" s="28" t="s">
        <v>610</v>
      </c>
      <c r="AO259">
        <v>7.145452083413935</v>
      </c>
    </row>
    <row r="260" spans="12:41" x14ac:dyDescent="0.3">
      <c r="L260" s="28" t="s">
        <v>680</v>
      </c>
      <c r="M260">
        <v>6324.62</v>
      </c>
      <c r="N260">
        <v>431.21</v>
      </c>
      <c r="P260">
        <v>73870.259999999995</v>
      </c>
      <c r="Q260">
        <v>17861</v>
      </c>
      <c r="AN260" s="28" t="s">
        <v>680</v>
      </c>
      <c r="AO260">
        <v>14.667145938173975</v>
      </c>
    </row>
    <row r="261" spans="12:41" x14ac:dyDescent="0.3">
      <c r="L261" s="28" t="s">
        <v>726</v>
      </c>
      <c r="M261">
        <v>5145.3599999999997</v>
      </c>
      <c r="N261">
        <v>714.51</v>
      </c>
      <c r="P261">
        <v>13178.43</v>
      </c>
      <c r="Q261">
        <v>795.17</v>
      </c>
      <c r="AN261" s="28" t="s">
        <v>726</v>
      </c>
      <c r="AO261">
        <v>7.2012428097577361</v>
      </c>
    </row>
    <row r="262" spans="12:41" x14ac:dyDescent="0.3">
      <c r="L262" s="28" t="s">
        <v>255</v>
      </c>
      <c r="M262">
        <v>9306.5400000000009</v>
      </c>
      <c r="N262">
        <v>661.16</v>
      </c>
      <c r="P262">
        <v>14775.08</v>
      </c>
      <c r="Q262">
        <v>2067.7600000000002</v>
      </c>
      <c r="AN262" s="28" t="s">
        <v>255</v>
      </c>
      <c r="AO262">
        <v>14.076078407647168</v>
      </c>
    </row>
    <row r="263" spans="12:41" x14ac:dyDescent="0.3">
      <c r="L263" s="28" t="s">
        <v>670</v>
      </c>
      <c r="M263">
        <v>6950.23</v>
      </c>
      <c r="N263">
        <v>1417.37</v>
      </c>
      <c r="P263">
        <v>6324.62</v>
      </c>
      <c r="Q263">
        <v>431.21</v>
      </c>
      <c r="AN263" s="28" t="s">
        <v>670</v>
      </c>
      <c r="AO263">
        <v>4.9036102076380903</v>
      </c>
    </row>
    <row r="264" spans="12:41" x14ac:dyDescent="0.3">
      <c r="L264" s="28" t="s">
        <v>578</v>
      </c>
      <c r="M264">
        <v>26409.759999999998</v>
      </c>
      <c r="N264">
        <v>1145.01</v>
      </c>
      <c r="P264">
        <v>5145.3599999999997</v>
      </c>
      <c r="Q264">
        <v>714.51</v>
      </c>
      <c r="AN264" s="28" t="s">
        <v>578</v>
      </c>
      <c r="AO264">
        <v>23.065091134575244</v>
      </c>
    </row>
    <row r="265" spans="12:41" x14ac:dyDescent="0.3">
      <c r="L265" s="28" t="s">
        <v>438</v>
      </c>
      <c r="M265">
        <v>3765.74</v>
      </c>
      <c r="N265">
        <v>1332.24</v>
      </c>
      <c r="P265">
        <v>9306.5400000000009</v>
      </c>
      <c r="Q265">
        <v>661.16</v>
      </c>
      <c r="AN265" s="28" t="s">
        <v>438</v>
      </c>
      <c r="AO265">
        <v>2.8266228307211914</v>
      </c>
    </row>
    <row r="266" spans="12:41" x14ac:dyDescent="0.3">
      <c r="L266" s="28" t="s">
        <v>275</v>
      </c>
      <c r="M266">
        <v>8065.7</v>
      </c>
      <c r="N266">
        <v>1422.32</v>
      </c>
      <c r="P266">
        <v>6950.23</v>
      </c>
      <c r="Q266">
        <v>1417.37</v>
      </c>
      <c r="AN266" s="28" t="s">
        <v>275</v>
      </c>
      <c r="AO266">
        <v>5.6708054446256817</v>
      </c>
    </row>
    <row r="267" spans="12:41" x14ac:dyDescent="0.3">
      <c r="L267" s="28" t="s">
        <v>768</v>
      </c>
      <c r="M267">
        <v>3125.83</v>
      </c>
      <c r="N267">
        <v>70.64</v>
      </c>
      <c r="P267">
        <v>26409.759999999998</v>
      </c>
      <c r="Q267">
        <v>1145.01</v>
      </c>
      <c r="AN267" s="28" t="s">
        <v>768</v>
      </c>
      <c r="AO267">
        <v>44.250141562853905</v>
      </c>
    </row>
    <row r="268" spans="12:41" x14ac:dyDescent="0.3">
      <c r="L268" s="28" t="s">
        <v>144</v>
      </c>
      <c r="M268">
        <v>18534.150000000001</v>
      </c>
      <c r="N268">
        <v>442.81</v>
      </c>
      <c r="P268">
        <v>3765.74</v>
      </c>
      <c r="Q268">
        <v>1332.24</v>
      </c>
      <c r="AN268" s="28" t="s">
        <v>144</v>
      </c>
      <c r="AO268">
        <v>41.855762064994018</v>
      </c>
    </row>
    <row r="269" spans="12:41" x14ac:dyDescent="0.3">
      <c r="L269" s="28" t="s">
        <v>693</v>
      </c>
      <c r="M269">
        <v>5207.7700000000004</v>
      </c>
      <c r="N269">
        <v>684.61</v>
      </c>
      <c r="P269">
        <v>8065.7</v>
      </c>
      <c r="Q269">
        <v>1422.32</v>
      </c>
      <c r="AN269" s="28" t="s">
        <v>693</v>
      </c>
      <c r="AO269">
        <v>7.6069148858474174</v>
      </c>
    </row>
    <row r="270" spans="12:41" x14ac:dyDescent="0.3">
      <c r="L270" s="28" t="s">
        <v>723</v>
      </c>
      <c r="M270">
        <v>4325.3900000000003</v>
      </c>
      <c r="N270">
        <v>433.19</v>
      </c>
      <c r="P270">
        <v>3125.83</v>
      </c>
      <c r="Q270">
        <v>70.64</v>
      </c>
      <c r="AN270" s="28" t="s">
        <v>723</v>
      </c>
      <c r="AO270">
        <v>9.9849719522611338</v>
      </c>
    </row>
    <row r="271" spans="12:41" x14ac:dyDescent="0.3">
      <c r="L271" s="28" t="s">
        <v>528</v>
      </c>
      <c r="M271">
        <v>199253.77</v>
      </c>
      <c r="N271">
        <v>6390.71</v>
      </c>
      <c r="P271">
        <v>18534.150000000001</v>
      </c>
      <c r="Q271">
        <v>442.81</v>
      </c>
      <c r="AN271" s="28" t="s">
        <v>528</v>
      </c>
      <c r="AO271">
        <v>31.178659335191238</v>
      </c>
    </row>
    <row r="272" spans="12:41" x14ac:dyDescent="0.3">
      <c r="L272" s="28" t="s">
        <v>736</v>
      </c>
      <c r="M272">
        <v>3927.26</v>
      </c>
      <c r="N272">
        <v>912.77</v>
      </c>
      <c r="P272">
        <v>5207.7700000000004</v>
      </c>
      <c r="Q272">
        <v>684.61</v>
      </c>
      <c r="AN272" s="28" t="s">
        <v>736</v>
      </c>
      <c r="AO272">
        <v>4.3025734851057775</v>
      </c>
    </row>
    <row r="273" spans="12:41" x14ac:dyDescent="0.3">
      <c r="L273" s="28" t="s">
        <v>189</v>
      </c>
      <c r="M273">
        <v>13492.55</v>
      </c>
      <c r="N273">
        <v>783.51</v>
      </c>
      <c r="P273">
        <v>4325.3900000000003</v>
      </c>
      <c r="Q273">
        <v>433.19</v>
      </c>
      <c r="AN273" s="28" t="s">
        <v>189</v>
      </c>
      <c r="AO273">
        <v>17.220648109149849</v>
      </c>
    </row>
    <row r="274" spans="12:41" x14ac:dyDescent="0.3">
      <c r="L274" s="28" t="s">
        <v>743</v>
      </c>
      <c r="M274">
        <v>3761.86</v>
      </c>
      <c r="N274">
        <v>578.17999999999995</v>
      </c>
      <c r="P274">
        <v>199253.77</v>
      </c>
      <c r="Q274">
        <v>6390.71</v>
      </c>
      <c r="AN274" s="28" t="s">
        <v>743</v>
      </c>
      <c r="AO274">
        <v>6.5063820955411815</v>
      </c>
    </row>
    <row r="275" spans="12:41" x14ac:dyDescent="0.3">
      <c r="L275" s="28" t="s">
        <v>121</v>
      </c>
      <c r="M275">
        <v>24626.1</v>
      </c>
      <c r="N275">
        <v>1883.8</v>
      </c>
      <c r="P275">
        <v>3927.26</v>
      </c>
      <c r="Q275">
        <v>912.77</v>
      </c>
      <c r="AN275" s="28" t="s">
        <v>121</v>
      </c>
      <c r="AO275">
        <v>13.072566089818451</v>
      </c>
    </row>
    <row r="276" spans="12:41" x14ac:dyDescent="0.3">
      <c r="L276" s="28" t="s">
        <v>492</v>
      </c>
      <c r="M276">
        <v>3017.07</v>
      </c>
      <c r="N276">
        <v>1137.17</v>
      </c>
      <c r="P276">
        <v>13492.55</v>
      </c>
      <c r="Q276">
        <v>783.51</v>
      </c>
      <c r="AN276" s="28" t="s">
        <v>492</v>
      </c>
      <c r="AO276">
        <v>2.6531389326134174</v>
      </c>
    </row>
    <row r="277" spans="12:41" x14ac:dyDescent="0.3">
      <c r="L277" s="28" t="s">
        <v>570</v>
      </c>
      <c r="M277">
        <v>28932.43</v>
      </c>
      <c r="N277">
        <v>2630.17</v>
      </c>
      <c r="P277">
        <v>3761.86</v>
      </c>
      <c r="Q277">
        <v>578.17999999999995</v>
      </c>
      <c r="AN277" s="28" t="s">
        <v>570</v>
      </c>
      <c r="AO277">
        <v>11.000212913994153</v>
      </c>
    </row>
    <row r="278" spans="12:41" x14ac:dyDescent="0.3">
      <c r="L278" s="28" t="s">
        <v>624</v>
      </c>
      <c r="M278">
        <v>12942.25</v>
      </c>
      <c r="N278">
        <v>969.1</v>
      </c>
      <c r="P278">
        <v>24626.1</v>
      </c>
      <c r="Q278">
        <v>1883.8</v>
      </c>
      <c r="AN278" s="28" t="s">
        <v>624</v>
      </c>
      <c r="AO278">
        <v>13.354916933237023</v>
      </c>
    </row>
    <row r="279" spans="12:41" x14ac:dyDescent="0.3">
      <c r="L279" s="28" t="s">
        <v>460</v>
      </c>
      <c r="M279">
        <v>3510.93</v>
      </c>
      <c r="N279">
        <v>69.77</v>
      </c>
      <c r="P279">
        <v>3017.07</v>
      </c>
      <c r="Q279">
        <v>1137.17</v>
      </c>
      <c r="AN279" s="28" t="s">
        <v>460</v>
      </c>
      <c r="AO279">
        <v>50.321484878887773</v>
      </c>
    </row>
    <row r="280" spans="12:41" x14ac:dyDescent="0.3">
      <c r="L280" s="28" t="s">
        <v>675</v>
      </c>
      <c r="M280">
        <v>6654.81</v>
      </c>
      <c r="N280">
        <v>542.41999999999996</v>
      </c>
      <c r="P280">
        <v>28932.43</v>
      </c>
      <c r="Q280">
        <v>2630.17</v>
      </c>
      <c r="AN280" s="28" t="s">
        <v>675</v>
      </c>
      <c r="AO280">
        <v>12.268740090704622</v>
      </c>
    </row>
    <row r="281" spans="12:41" x14ac:dyDescent="0.3">
      <c r="L281" s="28" t="s">
        <v>771</v>
      </c>
      <c r="M281">
        <v>3029.57</v>
      </c>
      <c r="N281">
        <v>790.17</v>
      </c>
      <c r="P281">
        <v>12942.25</v>
      </c>
      <c r="Q281">
        <v>969.1</v>
      </c>
      <c r="AN281" s="28" t="s">
        <v>771</v>
      </c>
      <c r="AO281">
        <v>3.8340736803472675</v>
      </c>
    </row>
    <row r="282" spans="12:41" x14ac:dyDescent="0.3">
      <c r="L282" s="28" t="s">
        <v>17</v>
      </c>
      <c r="M282">
        <v>180860.74</v>
      </c>
      <c r="N282">
        <v>28747.45</v>
      </c>
      <c r="P282">
        <v>3510.93</v>
      </c>
      <c r="Q282">
        <v>69.77</v>
      </c>
      <c r="AN282" s="28" t="s">
        <v>17</v>
      </c>
      <c r="AO282">
        <v>6.2913663646688658</v>
      </c>
    </row>
    <row r="283" spans="12:41" x14ac:dyDescent="0.3">
      <c r="L283" s="28" t="s">
        <v>335</v>
      </c>
      <c r="M283">
        <v>5502.94</v>
      </c>
      <c r="N283">
        <v>473.77</v>
      </c>
      <c r="P283">
        <v>6654.81</v>
      </c>
      <c r="Q283">
        <v>542.41999999999996</v>
      </c>
      <c r="AN283" s="28" t="s">
        <v>335</v>
      </c>
      <c r="AO283">
        <v>11.615214133440276</v>
      </c>
    </row>
    <row r="284" spans="12:41" x14ac:dyDescent="0.3">
      <c r="L284" s="28" t="s">
        <v>580</v>
      </c>
      <c r="M284">
        <v>25880.98</v>
      </c>
      <c r="N284">
        <v>3738.1</v>
      </c>
      <c r="P284">
        <v>3029.57</v>
      </c>
      <c r="Q284">
        <v>790.17</v>
      </c>
      <c r="AN284" s="28" t="s">
        <v>580</v>
      </c>
      <c r="AO284">
        <v>6.9235654476873281</v>
      </c>
    </row>
    <row r="285" spans="12:41" x14ac:dyDescent="0.3">
      <c r="L285" s="28" t="s">
        <v>403</v>
      </c>
      <c r="M285">
        <v>4198.33</v>
      </c>
      <c r="N285">
        <v>1137.17</v>
      </c>
      <c r="P285">
        <v>180860.74</v>
      </c>
      <c r="Q285">
        <v>28747.45</v>
      </c>
      <c r="AN285" s="28" t="s">
        <v>403</v>
      </c>
      <c r="AO285">
        <v>3.6919106202238887</v>
      </c>
    </row>
    <row r="286" spans="12:41" x14ac:dyDescent="0.3">
      <c r="L286" s="28" t="s">
        <v>80</v>
      </c>
      <c r="M286">
        <v>36878.85</v>
      </c>
      <c r="N286">
        <v>3975.62</v>
      </c>
      <c r="P286">
        <v>5502.94</v>
      </c>
      <c r="Q286">
        <v>473.77</v>
      </c>
      <c r="AN286" s="28" t="s">
        <v>80</v>
      </c>
      <c r="AO286">
        <v>9.2762512513771433</v>
      </c>
    </row>
    <row r="287" spans="12:41" x14ac:dyDescent="0.3">
      <c r="L287" s="28" t="s">
        <v>402</v>
      </c>
      <c r="M287">
        <v>4269.78</v>
      </c>
      <c r="N287">
        <v>297.43</v>
      </c>
      <c r="P287">
        <v>25880.98</v>
      </c>
      <c r="Q287">
        <v>3738.1</v>
      </c>
      <c r="AN287" s="28" t="s">
        <v>402</v>
      </c>
      <c r="AO287">
        <v>14.35557946407558</v>
      </c>
    </row>
    <row r="288" spans="12:41" x14ac:dyDescent="0.3">
      <c r="L288" s="28" t="s">
        <v>430</v>
      </c>
      <c r="M288">
        <v>3826.83</v>
      </c>
      <c r="N288">
        <v>580.58000000000004</v>
      </c>
      <c r="P288">
        <v>4198.33</v>
      </c>
      <c r="Q288">
        <v>1137.17</v>
      </c>
      <c r="AN288" s="28" t="s">
        <v>430</v>
      </c>
      <c r="AO288">
        <v>6.5913913672534354</v>
      </c>
    </row>
    <row r="289" spans="12:41" x14ac:dyDescent="0.3">
      <c r="L289" s="28" t="s">
        <v>248</v>
      </c>
      <c r="M289">
        <v>9727.0949999999993</v>
      </c>
      <c r="N289">
        <v>1137.17</v>
      </c>
      <c r="P289">
        <v>36878.85</v>
      </c>
      <c r="Q289">
        <v>3975.62</v>
      </c>
      <c r="AN289" s="28" t="s">
        <v>248</v>
      </c>
      <c r="AO289">
        <v>8.5537738420816574</v>
      </c>
    </row>
    <row r="290" spans="12:41" x14ac:dyDescent="0.3">
      <c r="L290" s="28" t="s">
        <v>765</v>
      </c>
      <c r="M290">
        <v>3164.73</v>
      </c>
      <c r="N290">
        <v>563.66</v>
      </c>
      <c r="P290">
        <v>4269.78</v>
      </c>
      <c r="Q290">
        <v>297.43</v>
      </c>
      <c r="AN290" s="28" t="s">
        <v>765</v>
      </c>
      <c r="AO290">
        <v>5.6146080970797998</v>
      </c>
    </row>
    <row r="291" spans="12:41" x14ac:dyDescent="0.3">
      <c r="L291" s="28" t="s">
        <v>534</v>
      </c>
      <c r="M291">
        <v>88142.35</v>
      </c>
      <c r="N291">
        <v>11577.78</v>
      </c>
      <c r="P291">
        <v>3826.83</v>
      </c>
      <c r="Q291">
        <v>580.58000000000004</v>
      </c>
      <c r="AN291" s="28" t="s">
        <v>534</v>
      </c>
      <c r="AO291">
        <v>7.6130613986446454</v>
      </c>
    </row>
    <row r="292" spans="12:41" x14ac:dyDescent="0.3">
      <c r="L292" s="28" t="s">
        <v>576</v>
      </c>
      <c r="M292">
        <v>26928.37</v>
      </c>
      <c r="N292">
        <v>2182.4499999999998</v>
      </c>
      <c r="P292">
        <v>9727.0949999999993</v>
      </c>
      <c r="Q292">
        <v>1137.17</v>
      </c>
      <c r="AN292" s="28" t="s">
        <v>576</v>
      </c>
      <c r="AO292">
        <v>12.338596531421111</v>
      </c>
    </row>
    <row r="293" spans="12:41" x14ac:dyDescent="0.3">
      <c r="L293" s="28" t="s">
        <v>652</v>
      </c>
      <c r="M293">
        <v>8587.0400000000009</v>
      </c>
      <c r="N293">
        <v>1137.17</v>
      </c>
      <c r="P293">
        <v>3164.73</v>
      </c>
      <c r="Q293">
        <v>563.66</v>
      </c>
      <c r="AN293" s="28" t="s">
        <v>652</v>
      </c>
      <c r="AO293">
        <v>7.551236842336678</v>
      </c>
    </row>
    <row r="294" spans="12:41" x14ac:dyDescent="0.3">
      <c r="L294" s="28" t="s">
        <v>732</v>
      </c>
      <c r="M294">
        <v>4030.35</v>
      </c>
      <c r="N294">
        <v>267.54000000000002</v>
      </c>
      <c r="P294">
        <v>88142.35</v>
      </c>
      <c r="Q294">
        <v>11577.78</v>
      </c>
      <c r="AN294" s="28" t="s">
        <v>732</v>
      </c>
      <c r="AO294">
        <v>15.064476339986543</v>
      </c>
    </row>
    <row r="295" spans="12:41" x14ac:dyDescent="0.3">
      <c r="L295" s="28" t="s">
        <v>764</v>
      </c>
      <c r="M295">
        <v>3187.51</v>
      </c>
      <c r="N295">
        <v>835.06</v>
      </c>
      <c r="P295">
        <v>26928.37</v>
      </c>
      <c r="Q295">
        <v>2182.4499999999998</v>
      </c>
      <c r="AN295" s="28" t="s">
        <v>764</v>
      </c>
      <c r="AO295">
        <v>3.817102962661366</v>
      </c>
    </row>
    <row r="296" spans="12:41" x14ac:dyDescent="0.3">
      <c r="L296" s="28" t="s">
        <v>590</v>
      </c>
      <c r="M296">
        <v>20750.78</v>
      </c>
      <c r="N296">
        <v>14100.98</v>
      </c>
      <c r="P296">
        <v>8587.0400000000009</v>
      </c>
      <c r="Q296">
        <v>1137.17</v>
      </c>
      <c r="AN296" s="28" t="s">
        <v>590</v>
      </c>
      <c r="AO296">
        <v>1.4715842444993184</v>
      </c>
    </row>
    <row r="297" spans="12:41" x14ac:dyDescent="0.3">
      <c r="L297" s="28" t="s">
        <v>717</v>
      </c>
      <c r="M297">
        <v>4406.8</v>
      </c>
      <c r="N297">
        <v>143.13</v>
      </c>
      <c r="P297">
        <v>4030.35</v>
      </c>
      <c r="Q297">
        <v>267.54000000000002</v>
      </c>
      <c r="AN297" s="28" t="s">
        <v>717</v>
      </c>
      <c r="AO297">
        <v>30.788793404597222</v>
      </c>
    </row>
    <row r="298" spans="12:41" x14ac:dyDescent="0.3">
      <c r="L298" s="28" t="s">
        <v>76</v>
      </c>
      <c r="M298">
        <v>39813.839999999997</v>
      </c>
      <c r="N298">
        <v>1337.59</v>
      </c>
      <c r="P298">
        <v>3187.51</v>
      </c>
      <c r="Q298">
        <v>835.06</v>
      </c>
      <c r="AN298" s="28" t="s">
        <v>76</v>
      </c>
      <c r="AO298">
        <v>29.765354107013358</v>
      </c>
    </row>
    <row r="299" spans="12:41" x14ac:dyDescent="0.3">
      <c r="L299" s="28" t="s">
        <v>10</v>
      </c>
      <c r="M299">
        <v>263493.81</v>
      </c>
      <c r="N299">
        <v>19283.2</v>
      </c>
      <c r="P299">
        <v>20750.78</v>
      </c>
      <c r="Q299">
        <v>14100.98</v>
      </c>
      <c r="AN299" s="28" t="s">
        <v>10</v>
      </c>
      <c r="AO299">
        <v>13.664423435944242</v>
      </c>
    </row>
    <row r="300" spans="12:41" x14ac:dyDescent="0.3">
      <c r="L300" s="28" t="s">
        <v>758</v>
      </c>
      <c r="M300">
        <v>3376.2</v>
      </c>
      <c r="N300">
        <v>112.05</v>
      </c>
      <c r="P300">
        <v>4406.8</v>
      </c>
      <c r="Q300">
        <v>143.13</v>
      </c>
      <c r="AN300" s="28" t="s">
        <v>758</v>
      </c>
      <c r="AO300">
        <v>30.13119143239625</v>
      </c>
    </row>
    <row r="301" spans="12:41" x14ac:dyDescent="0.3">
      <c r="L301" s="28" t="s">
        <v>616</v>
      </c>
      <c r="M301">
        <v>13401.76</v>
      </c>
      <c r="N301">
        <v>1137.17</v>
      </c>
      <c r="P301">
        <v>39813.839999999997</v>
      </c>
      <c r="Q301">
        <v>1337.59</v>
      </c>
      <c r="AN301" s="28" t="s">
        <v>616</v>
      </c>
      <c r="AO301">
        <v>11.785186031991698</v>
      </c>
    </row>
    <row r="302" spans="12:41" x14ac:dyDescent="0.3">
      <c r="L302" s="28" t="s">
        <v>735</v>
      </c>
      <c r="M302">
        <v>3974.83</v>
      </c>
      <c r="N302">
        <v>636.20000000000005</v>
      </c>
      <c r="P302">
        <v>263493.81</v>
      </c>
      <c r="Q302">
        <v>19283.2</v>
      </c>
      <c r="AN302" s="28" t="s">
        <v>735</v>
      </c>
      <c r="AO302">
        <v>6.2477679974850666</v>
      </c>
    </row>
    <row r="303" spans="12:41" x14ac:dyDescent="0.3">
      <c r="L303" s="28" t="s">
        <v>648</v>
      </c>
      <c r="M303">
        <v>9457.0400000000009</v>
      </c>
      <c r="N303">
        <v>1056.1600000000001</v>
      </c>
      <c r="P303">
        <v>3376.2</v>
      </c>
      <c r="Q303">
        <v>112.05</v>
      </c>
      <c r="AN303" s="28" t="s">
        <v>648</v>
      </c>
      <c r="AO303">
        <v>8.9541736100590814</v>
      </c>
    </row>
    <row r="304" spans="12:41" x14ac:dyDescent="0.3">
      <c r="L304" s="28" t="s">
        <v>221</v>
      </c>
      <c r="M304">
        <v>11438.78</v>
      </c>
      <c r="N304">
        <v>1377.7</v>
      </c>
      <c r="P304">
        <v>13401.76</v>
      </c>
      <c r="Q304">
        <v>1137.17</v>
      </c>
      <c r="AN304" s="28" t="s">
        <v>221</v>
      </c>
      <c r="AO304">
        <v>8.3028090295419901</v>
      </c>
    </row>
    <row r="305" spans="12:41" x14ac:dyDescent="0.3">
      <c r="L305" s="28" t="s">
        <v>343</v>
      </c>
      <c r="M305">
        <v>5300</v>
      </c>
      <c r="N305">
        <v>1137.17</v>
      </c>
      <c r="P305">
        <v>3974.83</v>
      </c>
      <c r="Q305">
        <v>636.20000000000005</v>
      </c>
      <c r="AN305" s="28" t="s">
        <v>343</v>
      </c>
      <c r="AO305">
        <v>4.6606927724086988</v>
      </c>
    </row>
    <row r="306" spans="12:41" x14ac:dyDescent="0.3">
      <c r="L306" s="28" t="s">
        <v>328</v>
      </c>
      <c r="M306">
        <v>5840.29</v>
      </c>
      <c r="N306">
        <v>299.8</v>
      </c>
      <c r="P306">
        <v>9457.0400000000009</v>
      </c>
      <c r="Q306">
        <v>1056.1600000000001</v>
      </c>
      <c r="AN306" s="28" t="s">
        <v>328</v>
      </c>
      <c r="AO306">
        <v>19.480620413609071</v>
      </c>
    </row>
    <row r="307" spans="12:41" x14ac:dyDescent="0.3">
      <c r="L307" s="28" t="s">
        <v>399</v>
      </c>
      <c r="M307">
        <v>4291.43</v>
      </c>
      <c r="N307">
        <v>183.74</v>
      </c>
      <c r="P307">
        <v>11438.78</v>
      </c>
      <c r="Q307">
        <v>1377.7</v>
      </c>
      <c r="AN307" s="28" t="s">
        <v>399</v>
      </c>
      <c r="AO307">
        <v>23.355992162838795</v>
      </c>
    </row>
    <row r="308" spans="12:41" x14ac:dyDescent="0.3">
      <c r="L308" s="28" t="s">
        <v>541</v>
      </c>
      <c r="M308">
        <v>68590.33</v>
      </c>
      <c r="N308">
        <v>14397.85</v>
      </c>
      <c r="P308">
        <v>5300</v>
      </c>
      <c r="Q308">
        <v>1137.17</v>
      </c>
      <c r="AN308" s="28" t="s">
        <v>541</v>
      </c>
      <c r="AO308">
        <v>4.7639286421236502</v>
      </c>
    </row>
    <row r="309" spans="12:41" x14ac:dyDescent="0.3">
      <c r="L309" s="28" t="s">
        <v>605</v>
      </c>
      <c r="M309">
        <v>16108.15</v>
      </c>
      <c r="N309">
        <v>728.63</v>
      </c>
      <c r="P309">
        <v>5840.29</v>
      </c>
      <c r="Q309">
        <v>299.8</v>
      </c>
      <c r="AN309" s="28" t="s">
        <v>605</v>
      </c>
      <c r="AO309">
        <v>22.107448224750559</v>
      </c>
    </row>
    <row r="310" spans="12:41" x14ac:dyDescent="0.3">
      <c r="L310" s="28" t="s">
        <v>600</v>
      </c>
      <c r="M310">
        <v>16728.78</v>
      </c>
      <c r="N310">
        <v>1660.69</v>
      </c>
      <c r="P310">
        <v>4291.43</v>
      </c>
      <c r="Q310">
        <v>183.74</v>
      </c>
      <c r="AN310" s="28" t="s">
        <v>600</v>
      </c>
      <c r="AO310">
        <v>10.073391180774255</v>
      </c>
    </row>
    <row r="311" spans="12:41" x14ac:dyDescent="0.3">
      <c r="L311" s="28" t="s">
        <v>101</v>
      </c>
      <c r="M311">
        <v>30030.01</v>
      </c>
      <c r="N311">
        <v>3798.82</v>
      </c>
      <c r="P311">
        <v>68590.33</v>
      </c>
      <c r="Q311">
        <v>14397.85</v>
      </c>
      <c r="AN311" s="28" t="s">
        <v>101</v>
      </c>
      <c r="AO311">
        <v>7.9050889486735345</v>
      </c>
    </row>
    <row r="312" spans="12:41" x14ac:dyDescent="0.3">
      <c r="L312" s="28" t="s">
        <v>738</v>
      </c>
      <c r="M312">
        <v>3847.19</v>
      </c>
      <c r="N312">
        <v>60.97</v>
      </c>
      <c r="P312">
        <v>16108.15</v>
      </c>
      <c r="Q312">
        <v>728.63</v>
      </c>
      <c r="AN312" s="28" t="s">
        <v>738</v>
      </c>
      <c r="AO312">
        <v>63.099721174348041</v>
      </c>
    </row>
    <row r="313" spans="12:41" x14ac:dyDescent="0.3">
      <c r="L313" s="28" t="s">
        <v>173</v>
      </c>
      <c r="M313">
        <v>15226.72</v>
      </c>
      <c r="N313">
        <v>1553.71</v>
      </c>
      <c r="P313">
        <v>16728.78</v>
      </c>
      <c r="Q313">
        <v>1660.69</v>
      </c>
      <c r="AN313" s="28" t="s">
        <v>173</v>
      </c>
      <c r="AO313">
        <v>9.8002329907125514</v>
      </c>
    </row>
    <row r="314" spans="12:41" x14ac:dyDescent="0.3">
      <c r="L314" s="28" t="s">
        <v>679</v>
      </c>
      <c r="M314">
        <v>6379.12</v>
      </c>
      <c r="N314">
        <v>553.84</v>
      </c>
      <c r="P314">
        <v>30030.01</v>
      </c>
      <c r="Q314">
        <v>3798.82</v>
      </c>
      <c r="AN314" s="28" t="s">
        <v>679</v>
      </c>
      <c r="AO314">
        <v>11.517983533150367</v>
      </c>
    </row>
    <row r="315" spans="12:41" x14ac:dyDescent="0.3">
      <c r="L315" s="28" t="s">
        <v>181</v>
      </c>
      <c r="M315">
        <v>14456.9</v>
      </c>
      <c r="N315">
        <v>562.20000000000005</v>
      </c>
      <c r="P315">
        <v>3847.19</v>
      </c>
      <c r="Q315">
        <v>60.97</v>
      </c>
      <c r="AN315" s="28" t="s">
        <v>181</v>
      </c>
      <c r="AO315">
        <v>25.71487015297047</v>
      </c>
    </row>
    <row r="316" spans="12:41" x14ac:dyDescent="0.3">
      <c r="L316" s="28" t="s">
        <v>622</v>
      </c>
      <c r="M316">
        <v>13021.369999999999</v>
      </c>
      <c r="N316">
        <v>1137.17</v>
      </c>
      <c r="P316">
        <v>15226.72</v>
      </c>
      <c r="Q316">
        <v>1553.71</v>
      </c>
      <c r="AN316" s="28" t="s">
        <v>622</v>
      </c>
      <c r="AO316">
        <v>11.450680197331971</v>
      </c>
    </row>
    <row r="317" spans="12:41" x14ac:dyDescent="0.3">
      <c r="L317" s="28" t="s">
        <v>772</v>
      </c>
      <c r="M317">
        <v>3017.07</v>
      </c>
      <c r="N317">
        <v>2840.75</v>
      </c>
      <c r="P317">
        <v>6379.12</v>
      </c>
      <c r="Q317">
        <v>553.84</v>
      </c>
      <c r="AN317" s="28" t="s">
        <v>772</v>
      </c>
      <c r="AO317">
        <v>1.0620681158144856</v>
      </c>
    </row>
    <row r="318" spans="12:41" x14ac:dyDescent="0.3">
      <c r="L318" s="28" t="s">
        <v>742</v>
      </c>
      <c r="M318">
        <v>3769.26</v>
      </c>
      <c r="N318">
        <v>221.45</v>
      </c>
      <c r="P318">
        <v>14456.9</v>
      </c>
      <c r="Q318">
        <v>562.20000000000005</v>
      </c>
      <c r="AN318" s="28" t="s">
        <v>742</v>
      </c>
      <c r="AO318">
        <v>17.020817340257395</v>
      </c>
    </row>
    <row r="319" spans="12:41" x14ac:dyDescent="0.3">
      <c r="L319" s="28" t="s">
        <v>766</v>
      </c>
      <c r="M319">
        <v>3148.36</v>
      </c>
      <c r="N319">
        <v>174.41</v>
      </c>
      <c r="P319">
        <v>13021.369999999999</v>
      </c>
      <c r="Q319">
        <v>1137.17</v>
      </c>
      <c r="AN319" s="28" t="s">
        <v>766</v>
      </c>
      <c r="AO319">
        <v>18.051487873401754</v>
      </c>
    </row>
    <row r="320" spans="12:41" x14ac:dyDescent="0.3">
      <c r="L320" s="28" t="s">
        <v>155</v>
      </c>
      <c r="M320">
        <v>17712</v>
      </c>
      <c r="N320">
        <v>1321.5</v>
      </c>
      <c r="P320">
        <v>3017.07</v>
      </c>
      <c r="Q320">
        <v>2840.75</v>
      </c>
      <c r="AN320" s="28" t="s">
        <v>155</v>
      </c>
      <c r="AO320">
        <v>13.402951191827469</v>
      </c>
    </row>
    <row r="321" spans="12:41" x14ac:dyDescent="0.3">
      <c r="L321" s="28" t="s">
        <v>287</v>
      </c>
      <c r="M321">
        <v>7439.01</v>
      </c>
      <c r="N321">
        <v>2780.26</v>
      </c>
      <c r="P321">
        <v>3769.26</v>
      </c>
      <c r="Q321">
        <v>221.45</v>
      </c>
      <c r="AN321" s="28" t="s">
        <v>287</v>
      </c>
      <c r="AO321">
        <v>2.6756526368037519</v>
      </c>
    </row>
    <row r="322" spans="12:41" x14ac:dyDescent="0.3">
      <c r="L322" s="28" t="s">
        <v>412</v>
      </c>
      <c r="M322">
        <v>4093.02</v>
      </c>
      <c r="N322">
        <v>80.62</v>
      </c>
      <c r="P322">
        <v>3148.36</v>
      </c>
      <c r="Q322">
        <v>174.41</v>
      </c>
      <c r="AN322" s="28" t="s">
        <v>412</v>
      </c>
      <c r="AO322">
        <v>50.76928801786157</v>
      </c>
    </row>
    <row r="323" spans="12:41" x14ac:dyDescent="0.3">
      <c r="L323" s="28" t="s">
        <v>46</v>
      </c>
      <c r="M323">
        <v>73015.490000000005</v>
      </c>
      <c r="N323">
        <v>2601.46</v>
      </c>
      <c r="P323">
        <v>17712</v>
      </c>
      <c r="Q323">
        <v>1321.5</v>
      </c>
      <c r="AN323" s="28" t="s">
        <v>46</v>
      </c>
      <c r="AO323">
        <v>28.067120001845119</v>
      </c>
    </row>
    <row r="324" spans="12:41" x14ac:dyDescent="0.3">
      <c r="L324" s="28" t="s">
        <v>699</v>
      </c>
      <c r="M324">
        <v>5067.2299999999996</v>
      </c>
      <c r="N324">
        <v>366.02</v>
      </c>
      <c r="P324">
        <v>7439.01</v>
      </c>
      <c r="Q324">
        <v>2780.26</v>
      </c>
      <c r="AN324" s="28" t="s">
        <v>699</v>
      </c>
      <c r="AO324">
        <v>13.844134200316923</v>
      </c>
    </row>
    <row r="325" spans="12:41" x14ac:dyDescent="0.3">
      <c r="L325" s="28" t="s">
        <v>545</v>
      </c>
      <c r="M325">
        <v>58108.480000000003</v>
      </c>
      <c r="N325">
        <v>5074.0200000000004</v>
      </c>
      <c r="P325">
        <v>4093.02</v>
      </c>
      <c r="Q325">
        <v>80.62</v>
      </c>
      <c r="AN325" s="28" t="s">
        <v>545</v>
      </c>
      <c r="AO325">
        <v>11.452158249277693</v>
      </c>
    </row>
    <row r="326" spans="12:41" x14ac:dyDescent="0.3">
      <c r="L326" s="28" t="s">
        <v>572</v>
      </c>
      <c r="M326">
        <v>28059.24</v>
      </c>
      <c r="N326">
        <v>1497.93</v>
      </c>
      <c r="P326">
        <v>73015.490000000005</v>
      </c>
      <c r="Q326">
        <v>2601.46</v>
      </c>
      <c r="AN326" s="28" t="s">
        <v>572</v>
      </c>
      <c r="AO326">
        <v>18.732010174040177</v>
      </c>
    </row>
    <row r="327" spans="12:41" x14ac:dyDescent="0.3">
      <c r="L327" s="28" t="s">
        <v>709</v>
      </c>
      <c r="M327">
        <v>4658.2</v>
      </c>
      <c r="N327">
        <v>756.5</v>
      </c>
      <c r="P327">
        <v>5067.2299999999996</v>
      </c>
      <c r="Q327">
        <v>366.02</v>
      </c>
      <c r="AN327" s="28" t="s">
        <v>709</v>
      </c>
      <c r="AO327">
        <v>6.1575677461996028</v>
      </c>
    </row>
    <row r="328" spans="12:41" x14ac:dyDescent="0.3">
      <c r="L328" s="28" t="s">
        <v>174</v>
      </c>
      <c r="M328">
        <v>15201.61</v>
      </c>
      <c r="N328">
        <v>1706.48</v>
      </c>
      <c r="P328">
        <v>58108.480000000003</v>
      </c>
      <c r="Q328">
        <v>5074.0200000000004</v>
      </c>
      <c r="AN328" s="28" t="s">
        <v>174</v>
      </c>
      <c r="AO328">
        <v>8.9081676902161178</v>
      </c>
    </row>
    <row r="329" spans="12:41" x14ac:dyDescent="0.3">
      <c r="L329" s="28" t="s">
        <v>74</v>
      </c>
      <c r="M329">
        <v>41415.33</v>
      </c>
      <c r="N329">
        <v>2469.0300000000002</v>
      </c>
      <c r="P329">
        <v>28059.24</v>
      </c>
      <c r="Q329">
        <v>1497.93</v>
      </c>
      <c r="AN329" s="28" t="s">
        <v>74</v>
      </c>
      <c r="AO329">
        <v>16.773927412789636</v>
      </c>
    </row>
    <row r="330" spans="12:41" x14ac:dyDescent="0.3">
      <c r="L330" s="28" t="s">
        <v>489</v>
      </c>
      <c r="M330">
        <v>3026.26</v>
      </c>
      <c r="N330">
        <v>249.27</v>
      </c>
      <c r="P330">
        <v>4658.2</v>
      </c>
      <c r="Q330">
        <v>756.5</v>
      </c>
      <c r="AN330" s="28" t="s">
        <v>489</v>
      </c>
      <c r="AO330">
        <v>12.14049023147591</v>
      </c>
    </row>
    <row r="331" spans="12:41" x14ac:dyDescent="0.3">
      <c r="L331" s="28" t="s">
        <v>21</v>
      </c>
      <c r="M331">
        <v>135390.53</v>
      </c>
      <c r="N331">
        <v>20774.37</v>
      </c>
      <c r="P331">
        <v>15201.61</v>
      </c>
      <c r="Q331">
        <v>1706.48</v>
      </c>
      <c r="AN331" s="28" t="s">
        <v>21</v>
      </c>
      <c r="AO331">
        <v>6.5171906536756596</v>
      </c>
    </row>
    <row r="332" spans="12:41" x14ac:dyDescent="0.3">
      <c r="L332" s="28" t="s">
        <v>168</v>
      </c>
      <c r="M332">
        <v>16044.51</v>
      </c>
      <c r="N332">
        <v>356.2</v>
      </c>
      <c r="P332">
        <v>41415.33</v>
      </c>
      <c r="Q332">
        <v>2469.0300000000002</v>
      </c>
      <c r="AN332" s="28" t="s">
        <v>168</v>
      </c>
      <c r="AO332">
        <v>45.043542953396972</v>
      </c>
    </row>
    <row r="333" spans="12:41" x14ac:dyDescent="0.3">
      <c r="L333" s="28" t="s">
        <v>286</v>
      </c>
      <c r="M333">
        <v>7453.05</v>
      </c>
      <c r="N333">
        <v>859.24</v>
      </c>
      <c r="P333">
        <v>3026.26</v>
      </c>
      <c r="Q333">
        <v>249.27</v>
      </c>
      <c r="AN333" s="28" t="s">
        <v>286</v>
      </c>
      <c r="AO333">
        <v>8.6740026069549838</v>
      </c>
    </row>
    <row r="334" spans="12:41" x14ac:dyDescent="0.3">
      <c r="L334" s="28" t="s">
        <v>109</v>
      </c>
      <c r="M334">
        <v>27404.15</v>
      </c>
      <c r="N334">
        <v>2852.55</v>
      </c>
      <c r="P334">
        <v>135390.53</v>
      </c>
      <c r="Q334">
        <v>20774.37</v>
      </c>
      <c r="AN334" s="28" t="s">
        <v>109</v>
      </c>
      <c r="AO334">
        <v>9.6068955846523281</v>
      </c>
    </row>
    <row r="335" spans="12:41" x14ac:dyDescent="0.3">
      <c r="L335" s="28" t="s">
        <v>406</v>
      </c>
      <c r="M335">
        <v>4168.29</v>
      </c>
      <c r="N335">
        <v>506.82</v>
      </c>
      <c r="P335">
        <v>16044.51</v>
      </c>
      <c r="Q335">
        <v>356.2</v>
      </c>
      <c r="AN335" s="28" t="s">
        <v>406</v>
      </c>
      <c r="AO335">
        <v>8.2243991949804673</v>
      </c>
    </row>
    <row r="336" spans="12:41" x14ac:dyDescent="0.3">
      <c r="L336" s="28" t="s">
        <v>521</v>
      </c>
      <c r="M336">
        <v>239981.5</v>
      </c>
      <c r="N336">
        <v>22995.88</v>
      </c>
      <c r="P336">
        <v>7453.05</v>
      </c>
      <c r="Q336">
        <v>859.24</v>
      </c>
      <c r="AN336" s="28" t="s">
        <v>521</v>
      </c>
      <c r="AO336">
        <v>10.435847638794428</v>
      </c>
    </row>
    <row r="337" spans="12:41" x14ac:dyDescent="0.3">
      <c r="L337" s="28" t="s">
        <v>561</v>
      </c>
      <c r="M337">
        <v>34620.19</v>
      </c>
      <c r="N337">
        <v>1059.1199999999999</v>
      </c>
      <c r="P337">
        <v>27404.15</v>
      </c>
      <c r="Q337">
        <v>2852.55</v>
      </c>
      <c r="AN337" s="28" t="s">
        <v>561</v>
      </c>
      <c r="AO337">
        <v>32.687693556915178</v>
      </c>
    </row>
    <row r="338" spans="12:41" x14ac:dyDescent="0.3">
      <c r="L338" s="28" t="s">
        <v>490</v>
      </c>
      <c r="M338">
        <v>3024.32</v>
      </c>
      <c r="N338">
        <v>511.53</v>
      </c>
      <c r="P338">
        <v>4168.29</v>
      </c>
      <c r="Q338">
        <v>506.82</v>
      </c>
      <c r="AN338" s="28" t="s">
        <v>490</v>
      </c>
      <c r="AO338">
        <v>5.9123023087599949</v>
      </c>
    </row>
    <row r="339" spans="12:41" x14ac:dyDescent="0.3">
      <c r="L339" s="28" t="s">
        <v>746</v>
      </c>
      <c r="M339">
        <v>3674.6</v>
      </c>
      <c r="N339">
        <v>4262.08</v>
      </c>
      <c r="P339">
        <v>239981.5</v>
      </c>
      <c r="Q339">
        <v>22995.88</v>
      </c>
      <c r="AN339" s="28" t="s">
        <v>746</v>
      </c>
      <c r="AO339">
        <v>0.86216119828815974</v>
      </c>
    </row>
    <row r="340" spans="12:41" x14ac:dyDescent="0.3">
      <c r="L340" s="28" t="s">
        <v>118</v>
      </c>
      <c r="M340">
        <v>25383.03</v>
      </c>
      <c r="N340">
        <v>621.03</v>
      </c>
      <c r="P340">
        <v>34620.19</v>
      </c>
      <c r="Q340">
        <v>1059.1199999999999</v>
      </c>
      <c r="AN340" s="28" t="s">
        <v>118</v>
      </c>
      <c r="AO340">
        <v>40.872469928988934</v>
      </c>
    </row>
    <row r="341" spans="12:41" x14ac:dyDescent="0.3">
      <c r="L341" s="28" t="s">
        <v>182</v>
      </c>
      <c r="M341">
        <v>14334.81</v>
      </c>
      <c r="N341">
        <v>2644.89</v>
      </c>
      <c r="P341">
        <v>3024.32</v>
      </c>
      <c r="Q341">
        <v>511.53</v>
      </c>
      <c r="AN341" s="28" t="s">
        <v>182</v>
      </c>
      <c r="AO341">
        <v>5.4198133003640985</v>
      </c>
    </row>
    <row r="342" spans="12:41" x14ac:dyDescent="0.3">
      <c r="L342" s="28" t="s">
        <v>683</v>
      </c>
      <c r="M342">
        <v>5996.4</v>
      </c>
      <c r="N342">
        <v>791.89</v>
      </c>
      <c r="P342">
        <v>3674.6</v>
      </c>
      <c r="Q342">
        <v>4262.08</v>
      </c>
      <c r="AN342" s="28" t="s">
        <v>683</v>
      </c>
      <c r="AO342">
        <v>7.572263824521082</v>
      </c>
    </row>
    <row r="343" spans="12:41" x14ac:dyDescent="0.3">
      <c r="L343" s="28" t="s">
        <v>81</v>
      </c>
      <c r="M343">
        <v>36615</v>
      </c>
      <c r="N343">
        <v>7757.06</v>
      </c>
      <c r="P343">
        <v>25383.03</v>
      </c>
      <c r="Q343">
        <v>621.03</v>
      </c>
      <c r="AN343" s="28" t="s">
        <v>81</v>
      </c>
      <c r="AO343">
        <v>4.7202161643715526</v>
      </c>
    </row>
    <row r="344" spans="12:41" x14ac:dyDescent="0.3">
      <c r="L344" s="28" t="s">
        <v>640</v>
      </c>
      <c r="M344">
        <v>10508.48</v>
      </c>
      <c r="N344">
        <v>456.54</v>
      </c>
      <c r="P344">
        <v>14334.81</v>
      </c>
      <c r="Q344">
        <v>2644.89</v>
      </c>
      <c r="AN344" s="28" t="s">
        <v>640</v>
      </c>
      <c r="AO344">
        <v>23.017654531913958</v>
      </c>
    </row>
    <row r="345" spans="12:41" x14ac:dyDescent="0.3">
      <c r="L345" s="28" t="s">
        <v>728</v>
      </c>
      <c r="M345">
        <v>4149.67</v>
      </c>
      <c r="N345">
        <v>612.4</v>
      </c>
      <c r="P345">
        <v>5996.4</v>
      </c>
      <c r="Q345">
        <v>791.89</v>
      </c>
      <c r="AN345" s="28" t="s">
        <v>728</v>
      </c>
      <c r="AO345">
        <v>6.7760777269758332</v>
      </c>
    </row>
    <row r="346" spans="12:41" x14ac:dyDescent="0.3">
      <c r="L346" s="28" t="s">
        <v>258</v>
      </c>
      <c r="M346">
        <v>9097.33</v>
      </c>
      <c r="N346">
        <v>416.61</v>
      </c>
      <c r="P346">
        <v>36615</v>
      </c>
      <c r="Q346">
        <v>7757.06</v>
      </c>
      <c r="AN346" s="28" t="s">
        <v>258</v>
      </c>
      <c r="AO346">
        <v>21.836561772401044</v>
      </c>
    </row>
    <row r="347" spans="12:41" x14ac:dyDescent="0.3">
      <c r="L347" s="28" t="s">
        <v>631</v>
      </c>
      <c r="M347">
        <v>11564.22</v>
      </c>
      <c r="N347">
        <v>537.74</v>
      </c>
      <c r="P347">
        <v>10508.48</v>
      </c>
      <c r="Q347">
        <v>456.54</v>
      </c>
      <c r="AN347" s="28" t="s">
        <v>631</v>
      </c>
      <c r="AO347">
        <v>21.505225573697324</v>
      </c>
    </row>
    <row r="348" spans="12:41" x14ac:dyDescent="0.3">
      <c r="L348" s="28" t="s">
        <v>554</v>
      </c>
      <c r="M348">
        <v>45855.5</v>
      </c>
      <c r="N348">
        <v>1542.9</v>
      </c>
      <c r="P348">
        <v>4149.67</v>
      </c>
      <c r="Q348">
        <v>612.4</v>
      </c>
      <c r="AN348" s="28" t="s">
        <v>554</v>
      </c>
      <c r="AO348">
        <v>29.720331842634</v>
      </c>
    </row>
    <row r="349" spans="12:41" x14ac:dyDescent="0.3">
      <c r="L349" s="28" t="s">
        <v>553</v>
      </c>
      <c r="M349">
        <v>47483.97</v>
      </c>
      <c r="N349">
        <v>2858.36</v>
      </c>
      <c r="P349">
        <v>9097.33</v>
      </c>
      <c r="Q349">
        <v>416.61</v>
      </c>
      <c r="AN349" s="28" t="s">
        <v>553</v>
      </c>
      <c r="AO349">
        <v>16.612312654809053</v>
      </c>
    </row>
    <row r="350" spans="12:41" x14ac:dyDescent="0.3">
      <c r="L350" s="28" t="s">
        <v>592</v>
      </c>
      <c r="M350">
        <v>20037.849999999999</v>
      </c>
      <c r="N350">
        <v>1438.49</v>
      </c>
      <c r="P350">
        <v>11564.22</v>
      </c>
      <c r="Q350">
        <v>537.74</v>
      </c>
      <c r="AN350" s="28" t="s">
        <v>592</v>
      </c>
      <c r="AO350">
        <v>13.929780533754144</v>
      </c>
    </row>
    <row r="351" spans="12:41" x14ac:dyDescent="0.3">
      <c r="L351" s="28" t="s">
        <v>396</v>
      </c>
      <c r="M351">
        <v>4307.29</v>
      </c>
      <c r="N351">
        <v>472.48</v>
      </c>
      <c r="P351">
        <v>45855.5</v>
      </c>
      <c r="Q351">
        <v>1542.9</v>
      </c>
      <c r="AN351" s="28" t="s">
        <v>396</v>
      </c>
      <c r="AO351">
        <v>9.1163435489332869</v>
      </c>
    </row>
    <row r="352" spans="12:41" x14ac:dyDescent="0.3">
      <c r="L352" s="28" t="s">
        <v>705</v>
      </c>
      <c r="M352">
        <v>4830.4399999999996</v>
      </c>
      <c r="N352">
        <v>680.07</v>
      </c>
      <c r="P352">
        <v>47483.97</v>
      </c>
      <c r="Q352">
        <v>2858.36</v>
      </c>
      <c r="AN352" s="28" t="s">
        <v>705</v>
      </c>
      <c r="AO352">
        <v>7.1028570588321776</v>
      </c>
    </row>
    <row r="353" spans="12:41" x14ac:dyDescent="0.3">
      <c r="L353" s="28" t="s">
        <v>573</v>
      </c>
      <c r="M353">
        <v>27905.66</v>
      </c>
      <c r="N353">
        <v>6194.77</v>
      </c>
      <c r="P353">
        <v>20037.849999999999</v>
      </c>
      <c r="Q353">
        <v>1438.49</v>
      </c>
      <c r="AN353" s="28" t="s">
        <v>573</v>
      </c>
      <c r="AO353">
        <v>4.50471284648179</v>
      </c>
    </row>
    <row r="354" spans="12:41" x14ac:dyDescent="0.3">
      <c r="L354" s="28" t="s">
        <v>532</v>
      </c>
      <c r="M354">
        <v>102016.01</v>
      </c>
      <c r="N354">
        <v>7506.95</v>
      </c>
      <c r="P354">
        <v>4307.29</v>
      </c>
      <c r="Q354">
        <v>472.48</v>
      </c>
      <c r="AN354" s="28" t="s">
        <v>532</v>
      </c>
      <c r="AO354">
        <v>13.589541691366</v>
      </c>
    </row>
    <row r="355" spans="12:41" x14ac:dyDescent="0.3">
      <c r="L355" s="28" t="s">
        <v>760</v>
      </c>
      <c r="M355">
        <v>3336.05</v>
      </c>
      <c r="N355">
        <v>725.97</v>
      </c>
      <c r="P355">
        <v>4830.4399999999996</v>
      </c>
      <c r="Q355">
        <v>680.07</v>
      </c>
      <c r="AN355" s="28" t="s">
        <v>760</v>
      </c>
      <c r="AO355">
        <v>4.595300081270576</v>
      </c>
    </row>
    <row r="356" spans="12:41" x14ac:dyDescent="0.3">
      <c r="L356" s="28" t="s">
        <v>632</v>
      </c>
      <c r="M356">
        <v>11353.13</v>
      </c>
      <c r="N356">
        <v>1272.3</v>
      </c>
      <c r="P356">
        <v>27905.66</v>
      </c>
      <c r="Q356">
        <v>6194.77</v>
      </c>
      <c r="AN356" s="28" t="s">
        <v>632</v>
      </c>
      <c r="AO356">
        <v>8.9233121119232877</v>
      </c>
    </row>
    <row r="357" spans="12:41" x14ac:dyDescent="0.3">
      <c r="L357" s="28" t="s">
        <v>487</v>
      </c>
      <c r="M357">
        <v>3031.5</v>
      </c>
      <c r="N357">
        <v>609.61</v>
      </c>
      <c r="P357">
        <v>102016.01</v>
      </c>
      <c r="Q357">
        <v>7506.95</v>
      </c>
      <c r="AN357" s="28" t="s">
        <v>487</v>
      </c>
      <c r="AO357">
        <v>4.9728514952182543</v>
      </c>
    </row>
    <row r="358" spans="12:41" x14ac:dyDescent="0.3">
      <c r="L358" s="28" t="s">
        <v>319</v>
      </c>
      <c r="M358">
        <v>6176.23</v>
      </c>
      <c r="N358">
        <v>1137.17</v>
      </c>
      <c r="P358">
        <v>3336.05</v>
      </c>
      <c r="Q358">
        <v>725.97</v>
      </c>
      <c r="AN358" s="28" t="s">
        <v>319</v>
      </c>
      <c r="AO358">
        <v>5.4312284003271269</v>
      </c>
    </row>
    <row r="359" spans="12:41" x14ac:dyDescent="0.3">
      <c r="L359" s="28" t="s">
        <v>567</v>
      </c>
      <c r="M359">
        <v>30202.12</v>
      </c>
      <c r="N359">
        <v>704.16</v>
      </c>
      <c r="P359">
        <v>11353.13</v>
      </c>
      <c r="Q359">
        <v>1272.3</v>
      </c>
      <c r="AN359" s="28" t="s">
        <v>567</v>
      </c>
      <c r="AO359">
        <v>42.89099068393547</v>
      </c>
    </row>
    <row r="360" spans="12:41" x14ac:dyDescent="0.3">
      <c r="L360" s="28" t="s">
        <v>571</v>
      </c>
      <c r="M360">
        <v>28270.22</v>
      </c>
      <c r="N360">
        <v>12175.48</v>
      </c>
      <c r="P360">
        <v>3031.5</v>
      </c>
      <c r="Q360">
        <v>609.61</v>
      </c>
      <c r="AN360" s="28" t="s">
        <v>571</v>
      </c>
      <c r="AO360">
        <v>2.3218977814427029</v>
      </c>
    </row>
    <row r="361" spans="12:41" x14ac:dyDescent="0.3">
      <c r="L361" s="28" t="s">
        <v>473</v>
      </c>
      <c r="M361">
        <v>3274.9</v>
      </c>
      <c r="N361">
        <v>440.09</v>
      </c>
      <c r="P361">
        <v>6176.23</v>
      </c>
      <c r="Q361">
        <v>1137.17</v>
      </c>
      <c r="AN361" s="28" t="s">
        <v>473</v>
      </c>
      <c r="AO361">
        <v>7.4414324342748079</v>
      </c>
    </row>
    <row r="362" spans="12:41" x14ac:dyDescent="0.3">
      <c r="L362" s="28" t="s">
        <v>310</v>
      </c>
      <c r="M362">
        <v>6591.31</v>
      </c>
      <c r="N362">
        <v>557.25</v>
      </c>
      <c r="P362">
        <v>30202.12</v>
      </c>
      <c r="Q362">
        <v>704.16</v>
      </c>
      <c r="AN362" s="28" t="s">
        <v>310</v>
      </c>
      <c r="AO362">
        <v>11.828281740690894</v>
      </c>
    </row>
    <row r="363" spans="12:41" x14ac:dyDescent="0.3">
      <c r="L363" s="28" t="s">
        <v>183</v>
      </c>
      <c r="M363">
        <v>14330.19</v>
      </c>
      <c r="N363">
        <v>1583.95</v>
      </c>
      <c r="P363">
        <v>28270.22</v>
      </c>
      <c r="Q363">
        <v>12175.48</v>
      </c>
      <c r="AN363" s="28" t="s">
        <v>183</v>
      </c>
      <c r="AO363">
        <v>9.0471226995801644</v>
      </c>
    </row>
    <row r="364" spans="12:41" x14ac:dyDescent="0.3">
      <c r="L364" s="28" t="s">
        <v>390</v>
      </c>
      <c r="M364">
        <v>4358.4799999999996</v>
      </c>
      <c r="N364">
        <v>482.52</v>
      </c>
      <c r="P364">
        <v>3274.9</v>
      </c>
      <c r="Q364">
        <v>440.09</v>
      </c>
      <c r="AN364" s="28" t="s">
        <v>390</v>
      </c>
      <c r="AO364">
        <v>9.0327447566940222</v>
      </c>
    </row>
    <row r="365" spans="12:41" x14ac:dyDescent="0.3">
      <c r="L365" s="28" t="s">
        <v>625</v>
      </c>
      <c r="M365">
        <v>12655.17</v>
      </c>
      <c r="N365">
        <v>3050.81</v>
      </c>
      <c r="P365">
        <v>6591.31</v>
      </c>
      <c r="Q365">
        <v>557.25</v>
      </c>
      <c r="AN365" s="28" t="s">
        <v>625</v>
      </c>
      <c r="AO365">
        <v>4.1481344298727221</v>
      </c>
    </row>
    <row r="366" spans="12:41" x14ac:dyDescent="0.3">
      <c r="L366" s="28" t="s">
        <v>126</v>
      </c>
      <c r="M366">
        <v>23495.54</v>
      </c>
      <c r="N366">
        <v>41304.839999999997</v>
      </c>
      <c r="P366">
        <v>14330.19</v>
      </c>
      <c r="Q366">
        <v>1583.95</v>
      </c>
      <c r="AN366" s="28" t="s">
        <v>126</v>
      </c>
      <c r="AO366">
        <v>0.56883261138404129</v>
      </c>
    </row>
    <row r="367" spans="12:41" x14ac:dyDescent="0.3">
      <c r="L367" s="28" t="s">
        <v>383</v>
      </c>
      <c r="M367">
        <v>4493.2</v>
      </c>
      <c r="N367">
        <v>390.16</v>
      </c>
      <c r="P367">
        <v>4358.4799999999996</v>
      </c>
      <c r="Q367">
        <v>482.52</v>
      </c>
      <c r="AN367" s="28" t="s">
        <v>383</v>
      </c>
      <c r="AO367">
        <v>11.516301004716013</v>
      </c>
    </row>
    <row r="368" spans="12:41" x14ac:dyDescent="0.3">
      <c r="L368" s="28" t="s">
        <v>447</v>
      </c>
      <c r="M368">
        <v>3711.8</v>
      </c>
      <c r="N368">
        <v>593.74</v>
      </c>
      <c r="P368">
        <v>12655.17</v>
      </c>
      <c r="Q368">
        <v>3050.81</v>
      </c>
      <c r="AN368" s="28" t="s">
        <v>447</v>
      </c>
      <c r="AO368">
        <v>6.251557920975511</v>
      </c>
    </row>
    <row r="369" spans="12:41" x14ac:dyDescent="0.3">
      <c r="L369" s="28" t="s">
        <v>714</v>
      </c>
      <c r="M369">
        <v>4493.5200000000004</v>
      </c>
      <c r="N369">
        <v>1985.06</v>
      </c>
      <c r="P369">
        <v>23495.54</v>
      </c>
      <c r="Q369">
        <v>41304.839999999997</v>
      </c>
      <c r="AN369" s="28" t="s">
        <v>714</v>
      </c>
      <c r="AO369">
        <v>2.2636696120016526</v>
      </c>
    </row>
    <row r="370" spans="12:41" x14ac:dyDescent="0.3">
      <c r="L370" s="28" t="s">
        <v>404</v>
      </c>
      <c r="M370">
        <v>4194.3100000000004</v>
      </c>
      <c r="N370">
        <v>535.6</v>
      </c>
      <c r="P370">
        <v>4493.2</v>
      </c>
      <c r="Q370">
        <v>390.16</v>
      </c>
      <c r="AN370" s="28" t="s">
        <v>404</v>
      </c>
      <c r="AO370">
        <v>7.8310492905153106</v>
      </c>
    </row>
    <row r="371" spans="12:41" x14ac:dyDescent="0.3">
      <c r="L371" s="28" t="s">
        <v>327</v>
      </c>
      <c r="M371">
        <v>5863.1</v>
      </c>
      <c r="N371">
        <v>1484.24</v>
      </c>
      <c r="P371">
        <v>3711.8</v>
      </c>
      <c r="Q371">
        <v>593.74</v>
      </c>
      <c r="AN371" s="28" t="s">
        <v>327</v>
      </c>
      <c r="AO371">
        <v>3.950237158411039</v>
      </c>
    </row>
    <row r="372" spans="12:41" x14ac:dyDescent="0.3">
      <c r="L372" s="28" t="s">
        <v>140</v>
      </c>
      <c r="M372">
        <v>19748.79</v>
      </c>
      <c r="N372">
        <v>1150.79</v>
      </c>
      <c r="P372">
        <v>4493.5200000000004</v>
      </c>
      <c r="Q372">
        <v>1985.06</v>
      </c>
      <c r="AN372" s="28" t="s">
        <v>140</v>
      </c>
      <c r="AO372">
        <v>17.16107195926277</v>
      </c>
    </row>
    <row r="373" spans="12:41" x14ac:dyDescent="0.3">
      <c r="L373" s="28" t="s">
        <v>325</v>
      </c>
      <c r="M373">
        <v>5896.54</v>
      </c>
      <c r="N373">
        <v>11728.4</v>
      </c>
      <c r="P373">
        <v>4194.3100000000004</v>
      </c>
      <c r="Q373">
        <v>535.6</v>
      </c>
      <c r="AN373" s="28" t="s">
        <v>325</v>
      </c>
      <c r="AO373">
        <v>0.50275740936530133</v>
      </c>
    </row>
    <row r="374" spans="12:41" x14ac:dyDescent="0.3">
      <c r="L374" s="28" t="s">
        <v>664</v>
      </c>
      <c r="M374">
        <v>7251.91</v>
      </c>
      <c r="N374">
        <v>457.5</v>
      </c>
      <c r="P374">
        <v>5863.1</v>
      </c>
      <c r="Q374">
        <v>1484.24</v>
      </c>
      <c r="AN374" s="28" t="s">
        <v>664</v>
      </c>
      <c r="AO374">
        <v>15.851169398907103</v>
      </c>
    </row>
    <row r="375" spans="12:41" x14ac:dyDescent="0.3">
      <c r="L375" s="28" t="s">
        <v>209</v>
      </c>
      <c r="M375">
        <v>11966.83</v>
      </c>
      <c r="N375">
        <v>4749</v>
      </c>
      <c r="P375">
        <v>19748.79</v>
      </c>
      <c r="Q375">
        <v>1150.79</v>
      </c>
      <c r="AN375" s="28" t="s">
        <v>209</v>
      </c>
      <c r="AO375">
        <v>2.5198631290798064</v>
      </c>
    </row>
    <row r="376" spans="12:41" x14ac:dyDescent="0.3">
      <c r="L376" s="28" t="s">
        <v>662</v>
      </c>
      <c r="M376">
        <v>7702.01</v>
      </c>
      <c r="N376">
        <v>1144</v>
      </c>
      <c r="P376">
        <v>5896.54</v>
      </c>
      <c r="Q376">
        <v>11728.4</v>
      </c>
      <c r="AN376" s="28" t="s">
        <v>662</v>
      </c>
      <c r="AO376">
        <v>6.7325262237762242</v>
      </c>
    </row>
    <row r="377" spans="12:41" x14ac:dyDescent="0.3">
      <c r="L377" s="28" t="s">
        <v>754</v>
      </c>
      <c r="M377">
        <v>3470.6</v>
      </c>
      <c r="N377">
        <v>403</v>
      </c>
      <c r="P377">
        <v>7251.91</v>
      </c>
      <c r="Q377">
        <v>457.5</v>
      </c>
      <c r="AN377" s="28" t="s">
        <v>754</v>
      </c>
      <c r="AO377">
        <v>8.6119106699751864</v>
      </c>
    </row>
    <row r="378" spans="12:41" x14ac:dyDescent="0.3">
      <c r="L378" s="28" t="s">
        <v>525</v>
      </c>
      <c r="M378">
        <v>583436.72</v>
      </c>
      <c r="N378">
        <v>99810</v>
      </c>
      <c r="P378">
        <v>11966.83</v>
      </c>
      <c r="Q378">
        <v>4749</v>
      </c>
      <c r="AN378" s="28" t="s">
        <v>525</v>
      </c>
      <c r="AO378">
        <v>5.8454735998396954</v>
      </c>
    </row>
    <row r="379" spans="12:41" x14ac:dyDescent="0.3">
      <c r="L379" s="28" t="s">
        <v>629</v>
      </c>
      <c r="M379">
        <v>11737.24</v>
      </c>
      <c r="N379">
        <v>5861.04</v>
      </c>
      <c r="P379">
        <v>7702.01</v>
      </c>
      <c r="Q379">
        <v>1144</v>
      </c>
      <c r="AN379" s="28" t="s">
        <v>629</v>
      </c>
      <c r="AO379">
        <v>2.0025865716664617</v>
      </c>
    </row>
    <row r="380" spans="12:41" x14ac:dyDescent="0.3">
      <c r="L380" s="28" t="s">
        <v>601</v>
      </c>
      <c r="M380">
        <v>16655.580000000002</v>
      </c>
      <c r="N380">
        <v>394</v>
      </c>
      <c r="P380">
        <v>3470.6</v>
      </c>
      <c r="Q380">
        <v>403</v>
      </c>
      <c r="AN380" s="28" t="s">
        <v>601</v>
      </c>
      <c r="AO380">
        <v>42.273045685279193</v>
      </c>
    </row>
    <row r="381" spans="12:41" x14ac:dyDescent="0.3">
      <c r="L381" s="28" t="s">
        <v>208</v>
      </c>
      <c r="M381">
        <v>12033.99</v>
      </c>
      <c r="N381">
        <v>2494.65</v>
      </c>
      <c r="P381">
        <v>583436.72</v>
      </c>
      <c r="Q381">
        <v>99810</v>
      </c>
      <c r="AN381" s="28" t="s">
        <v>208</v>
      </c>
      <c r="AO381">
        <v>4.8239191870603086</v>
      </c>
    </row>
    <row r="382" spans="12:41" x14ac:dyDescent="0.3">
      <c r="L382" s="28" t="s">
        <v>761</v>
      </c>
      <c r="M382">
        <v>3331.08</v>
      </c>
      <c r="N382">
        <v>277.48</v>
      </c>
      <c r="P382">
        <v>11737.24</v>
      </c>
      <c r="Q382">
        <v>5861.04</v>
      </c>
      <c r="AN382" s="28" t="s">
        <v>761</v>
      </c>
      <c r="AO382">
        <v>12.004757099610782</v>
      </c>
    </row>
    <row r="383" spans="12:41" x14ac:dyDescent="0.3">
      <c r="L383" s="28" t="s">
        <v>463</v>
      </c>
      <c r="M383">
        <v>3460.91</v>
      </c>
      <c r="N383">
        <v>277.95999999999998</v>
      </c>
      <c r="P383">
        <v>16655.580000000002</v>
      </c>
      <c r="Q383">
        <v>394</v>
      </c>
      <c r="AN383" s="28" t="s">
        <v>463</v>
      </c>
      <c r="AO383">
        <v>12.451108073104043</v>
      </c>
    </row>
    <row r="384" spans="12:41" x14ac:dyDescent="0.3">
      <c r="L384" s="28" t="s">
        <v>574</v>
      </c>
      <c r="M384">
        <v>27382.240000000002</v>
      </c>
      <c r="N384">
        <v>5498.45</v>
      </c>
      <c r="P384">
        <v>12033.99</v>
      </c>
      <c r="Q384">
        <v>2494.65</v>
      </c>
      <c r="AN384" s="28" t="s">
        <v>574</v>
      </c>
      <c r="AO384">
        <v>4.9799925433531271</v>
      </c>
    </row>
    <row r="385" spans="12:41" x14ac:dyDescent="0.3">
      <c r="L385" s="28" t="s">
        <v>731</v>
      </c>
      <c r="M385">
        <v>4057.34</v>
      </c>
      <c r="N385">
        <v>283.12</v>
      </c>
      <c r="P385">
        <v>3331.08</v>
      </c>
      <c r="Q385">
        <v>277.48</v>
      </c>
      <c r="AN385" s="28" t="s">
        <v>731</v>
      </c>
      <c r="AO385">
        <v>14.33081378920599</v>
      </c>
    </row>
    <row r="386" spans="12:41" x14ac:dyDescent="0.3">
      <c r="L386" s="28" t="s">
        <v>674</v>
      </c>
      <c r="M386">
        <v>6795.06</v>
      </c>
      <c r="N386">
        <v>2153.34</v>
      </c>
      <c r="P386">
        <v>3460.91</v>
      </c>
      <c r="Q386">
        <v>277.95999999999998</v>
      </c>
      <c r="AN386" s="28" t="s">
        <v>674</v>
      </c>
      <c r="AO386">
        <v>3.1555908495639331</v>
      </c>
    </row>
    <row r="387" spans="12:41" x14ac:dyDescent="0.3">
      <c r="L387" s="28" t="s">
        <v>707</v>
      </c>
      <c r="M387">
        <v>4735.67</v>
      </c>
      <c r="N387">
        <v>624.37</v>
      </c>
      <c r="P387">
        <v>27382.240000000002</v>
      </c>
      <c r="Q387">
        <v>5498.45</v>
      </c>
      <c r="AN387" s="28" t="s">
        <v>707</v>
      </c>
      <c r="AO387">
        <v>7.5847173951342954</v>
      </c>
    </row>
    <row r="388" spans="12:41" x14ac:dyDescent="0.3">
      <c r="L388" s="28" t="s">
        <v>225</v>
      </c>
      <c r="M388">
        <v>11182.45</v>
      </c>
      <c r="N388">
        <v>667.5</v>
      </c>
      <c r="P388">
        <v>4057.34</v>
      </c>
      <c r="Q388">
        <v>283.12</v>
      </c>
      <c r="AN388" s="28" t="s">
        <v>225</v>
      </c>
      <c r="AO388">
        <v>16.752734082397005</v>
      </c>
    </row>
    <row r="389" spans="12:41" x14ac:dyDescent="0.3">
      <c r="L389" s="28" t="s">
        <v>542</v>
      </c>
      <c r="M389">
        <v>67465</v>
      </c>
      <c r="N389">
        <v>9569.9699999999993</v>
      </c>
      <c r="P389">
        <v>6795.06</v>
      </c>
      <c r="Q389">
        <v>2153.34</v>
      </c>
      <c r="AN389" s="28" t="s">
        <v>542</v>
      </c>
      <c r="AO389">
        <v>7.0496563730084842</v>
      </c>
    </row>
    <row r="390" spans="12:41" x14ac:dyDescent="0.3">
      <c r="L390" s="28" t="s">
        <v>656</v>
      </c>
      <c r="M390">
        <v>8247.08</v>
      </c>
      <c r="N390">
        <v>1537.72</v>
      </c>
      <c r="P390">
        <v>4735.67</v>
      </c>
      <c r="Q390">
        <v>624.37</v>
      </c>
      <c r="AN390" s="28" t="s">
        <v>656</v>
      </c>
      <c r="AO390">
        <v>5.3631870561610695</v>
      </c>
    </row>
    <row r="391" spans="12:41" x14ac:dyDescent="0.3">
      <c r="L391" s="28" t="s">
        <v>737</v>
      </c>
      <c r="M391">
        <v>3901.07</v>
      </c>
      <c r="N391">
        <v>624.62</v>
      </c>
      <c r="P391">
        <v>11182.45</v>
      </c>
      <c r="Q391">
        <v>667.5</v>
      </c>
      <c r="AN391" s="28" t="s">
        <v>737</v>
      </c>
      <c r="AO391">
        <v>6.2455092696359387</v>
      </c>
    </row>
    <row r="392" spans="12:41" x14ac:dyDescent="0.3">
      <c r="L392" s="28" t="s">
        <v>457</v>
      </c>
      <c r="M392">
        <v>3528.07</v>
      </c>
      <c r="N392">
        <v>325.45999999999998</v>
      </c>
      <c r="P392">
        <v>67465</v>
      </c>
      <c r="Q392">
        <v>9569.9699999999993</v>
      </c>
      <c r="AN392" s="28" t="s">
        <v>457</v>
      </c>
      <c r="AO392">
        <v>10.840256867203344</v>
      </c>
    </row>
    <row r="393" spans="12:41" x14ac:dyDescent="0.3">
      <c r="L393" s="28" t="s">
        <v>279</v>
      </c>
      <c r="M393">
        <v>7815.74</v>
      </c>
      <c r="N393">
        <v>532.21</v>
      </c>
      <c r="P393">
        <v>8247.08</v>
      </c>
      <c r="Q393">
        <v>1537.72</v>
      </c>
      <c r="AN393" s="28" t="s">
        <v>279</v>
      </c>
      <c r="AO393">
        <v>14.685443715826459</v>
      </c>
    </row>
    <row r="394" spans="12:41" x14ac:dyDescent="0.3">
      <c r="L394" s="28" t="s">
        <v>439</v>
      </c>
      <c r="M394">
        <v>3764.1</v>
      </c>
      <c r="N394">
        <v>185.53</v>
      </c>
      <c r="P394">
        <v>3901.07</v>
      </c>
      <c r="Q394">
        <v>624.62</v>
      </c>
      <c r="AN394" s="28" t="s">
        <v>439</v>
      </c>
      <c r="AO394">
        <v>20.288363067967445</v>
      </c>
    </row>
    <row r="395" spans="12:41" x14ac:dyDescent="0.3">
      <c r="L395" s="28" t="s">
        <v>748</v>
      </c>
      <c r="M395">
        <v>3582</v>
      </c>
      <c r="N395">
        <v>879.56</v>
      </c>
      <c r="P395">
        <v>3528.07</v>
      </c>
      <c r="Q395">
        <v>325.45999999999998</v>
      </c>
      <c r="AN395" s="28" t="s">
        <v>748</v>
      </c>
      <c r="AO395">
        <v>4.0724907908499706</v>
      </c>
    </row>
    <row r="396" spans="12:41" x14ac:dyDescent="0.3">
      <c r="L396" s="28" t="s">
        <v>712</v>
      </c>
      <c r="M396">
        <v>4558.0600000000004</v>
      </c>
      <c r="N396">
        <v>1137.17</v>
      </c>
      <c r="P396">
        <v>7815.74</v>
      </c>
      <c r="Q396">
        <v>532.21</v>
      </c>
      <c r="AN396" s="28" t="s">
        <v>712</v>
      </c>
      <c r="AO396">
        <v>4.0082485468311688</v>
      </c>
    </row>
    <row r="397" spans="12:41" x14ac:dyDescent="0.3">
      <c r="L397" s="28" t="s">
        <v>56</v>
      </c>
      <c r="M397">
        <v>58987.08</v>
      </c>
      <c r="N397">
        <v>2296.23</v>
      </c>
      <c r="P397">
        <v>3764.1</v>
      </c>
      <c r="Q397">
        <v>185.53</v>
      </c>
      <c r="AN397" s="28" t="s">
        <v>56</v>
      </c>
      <c r="AO397">
        <v>25.688663592061772</v>
      </c>
    </row>
    <row r="398" spans="12:41" x14ac:dyDescent="0.3">
      <c r="L398" s="28" t="s">
        <v>623</v>
      </c>
      <c r="M398">
        <v>12995.31</v>
      </c>
      <c r="N398">
        <v>1338.09</v>
      </c>
      <c r="P398">
        <v>3582</v>
      </c>
      <c r="Q398">
        <v>879.56</v>
      </c>
      <c r="AN398" s="28" t="s">
        <v>623</v>
      </c>
      <c r="AO398">
        <v>9.7118355267582892</v>
      </c>
    </row>
    <row r="399" spans="12:41" x14ac:dyDescent="0.3">
      <c r="L399" s="28" t="s">
        <v>433</v>
      </c>
      <c r="M399">
        <v>3804.58</v>
      </c>
      <c r="N399">
        <v>430.8</v>
      </c>
      <c r="P399">
        <v>4558.0600000000004</v>
      </c>
      <c r="Q399">
        <v>1137.17</v>
      </c>
      <c r="AN399" s="28" t="s">
        <v>433</v>
      </c>
      <c r="AO399">
        <v>8.831429897864437</v>
      </c>
    </row>
    <row r="400" spans="12:41" x14ac:dyDescent="0.3">
      <c r="L400" s="28" t="s">
        <v>568</v>
      </c>
      <c r="M400">
        <v>29327.64</v>
      </c>
      <c r="N400">
        <v>3087.67</v>
      </c>
      <c r="P400">
        <v>58987.08</v>
      </c>
      <c r="Q400">
        <v>2296.23</v>
      </c>
      <c r="AN400" s="28" t="s">
        <v>568</v>
      </c>
      <c r="AO400">
        <v>9.4983077854822557</v>
      </c>
    </row>
    <row r="401" spans="12:41" x14ac:dyDescent="0.3">
      <c r="L401" s="28" t="s">
        <v>72</v>
      </c>
      <c r="M401">
        <v>44239.040000000001</v>
      </c>
      <c r="N401">
        <v>2429.5</v>
      </c>
      <c r="P401">
        <v>12995.31</v>
      </c>
      <c r="Q401">
        <v>1338.09</v>
      </c>
      <c r="AN401" s="28" t="s">
        <v>72</v>
      </c>
      <c r="AO401">
        <v>18.209112986211156</v>
      </c>
    </row>
    <row r="402" spans="12:41" x14ac:dyDescent="0.3">
      <c r="L402" s="28" t="s">
        <v>419</v>
      </c>
      <c r="M402">
        <v>4022.02</v>
      </c>
      <c r="N402">
        <v>1332.73</v>
      </c>
      <c r="P402">
        <v>3804.58</v>
      </c>
      <c r="Q402">
        <v>430.8</v>
      </c>
      <c r="AN402" s="28" t="s">
        <v>419</v>
      </c>
      <c r="AO402">
        <v>3.0178805909674127</v>
      </c>
    </row>
    <row r="403" spans="12:41" x14ac:dyDescent="0.3">
      <c r="L403" s="28" t="s">
        <v>170</v>
      </c>
      <c r="M403">
        <v>15512.35</v>
      </c>
      <c r="N403">
        <v>436.58</v>
      </c>
      <c r="P403">
        <v>29327.64</v>
      </c>
      <c r="Q403">
        <v>3087.67</v>
      </c>
      <c r="AN403" s="28" t="s">
        <v>170</v>
      </c>
      <c r="AO403">
        <v>35.531517705804205</v>
      </c>
    </row>
    <row r="404" spans="12:41" x14ac:dyDescent="0.3">
      <c r="L404" s="28" t="s">
        <v>249</v>
      </c>
      <c r="M404">
        <v>9569.14</v>
      </c>
      <c r="N404">
        <v>700.49</v>
      </c>
      <c r="P404">
        <v>44239.040000000001</v>
      </c>
      <c r="Q404">
        <v>2429.5</v>
      </c>
      <c r="AN404" s="28" t="s">
        <v>249</v>
      </c>
      <c r="AO404">
        <v>13.6606375537124</v>
      </c>
    </row>
    <row r="405" spans="12:41" x14ac:dyDescent="0.3">
      <c r="L405" s="28" t="s">
        <v>346</v>
      </c>
      <c r="M405">
        <v>5224.1099999999997</v>
      </c>
      <c r="N405">
        <v>691.9</v>
      </c>
      <c r="P405">
        <v>4022.02</v>
      </c>
      <c r="Q405">
        <v>1332.73</v>
      </c>
      <c r="AN405" s="28" t="s">
        <v>346</v>
      </c>
      <c r="AO405">
        <v>7.5503830033241792</v>
      </c>
    </row>
    <row r="406" spans="12:41" x14ac:dyDescent="0.3">
      <c r="L406" s="28" t="s">
        <v>649</v>
      </c>
      <c r="M406">
        <v>9317.76</v>
      </c>
      <c r="N406">
        <v>465.68</v>
      </c>
      <c r="P406">
        <v>15512.35</v>
      </c>
      <c r="Q406">
        <v>436.58</v>
      </c>
      <c r="AN406" s="28" t="s">
        <v>649</v>
      </c>
      <c r="AO406">
        <v>20.008933172994332</v>
      </c>
    </row>
    <row r="407" spans="12:41" x14ac:dyDescent="0.3">
      <c r="L407" s="28" t="s">
        <v>471</v>
      </c>
      <c r="M407">
        <v>3329.58</v>
      </c>
      <c r="N407">
        <v>766.75</v>
      </c>
      <c r="P407">
        <v>9569.14</v>
      </c>
      <c r="Q407">
        <v>700.49</v>
      </c>
      <c r="AN407" s="28" t="s">
        <v>471</v>
      </c>
      <c r="AO407">
        <v>4.3424584284316925</v>
      </c>
    </row>
    <row r="408" spans="12:41" x14ac:dyDescent="0.3">
      <c r="L408" s="28" t="s">
        <v>704</v>
      </c>
      <c r="M408">
        <v>4856.71</v>
      </c>
      <c r="N408">
        <v>1576.96</v>
      </c>
      <c r="P408">
        <v>5224.1099999999997</v>
      </c>
      <c r="Q408">
        <v>691.9</v>
      </c>
      <c r="AN408" s="28" t="s">
        <v>704</v>
      </c>
      <c r="AO408">
        <v>3.0797927658279218</v>
      </c>
    </row>
    <row r="409" spans="12:41" x14ac:dyDescent="0.3">
      <c r="L409" s="28" t="s">
        <v>265</v>
      </c>
      <c r="M409">
        <v>8458.24</v>
      </c>
      <c r="N409">
        <v>2081.9499999999998</v>
      </c>
      <c r="P409">
        <v>9317.76</v>
      </c>
      <c r="Q409">
        <v>465.68</v>
      </c>
      <c r="AN409" s="28" t="s">
        <v>265</v>
      </c>
      <c r="AO409">
        <v>4.0626528014601702</v>
      </c>
    </row>
    <row r="410" spans="12:41" x14ac:dyDescent="0.3">
      <c r="L410" s="28" t="s">
        <v>733</v>
      </c>
      <c r="M410">
        <v>4009.63</v>
      </c>
      <c r="N410">
        <v>1405.19</v>
      </c>
      <c r="P410">
        <v>3329.58</v>
      </c>
      <c r="Q410">
        <v>766.75</v>
      </c>
      <c r="AN410" s="28" t="s">
        <v>733</v>
      </c>
      <c r="AO410">
        <v>2.8534433065991074</v>
      </c>
    </row>
    <row r="411" spans="12:41" x14ac:dyDescent="0.3">
      <c r="L411" s="28" t="s">
        <v>230</v>
      </c>
      <c r="M411">
        <v>10842.62</v>
      </c>
      <c r="N411">
        <v>1397.06</v>
      </c>
      <c r="P411">
        <v>4856.71</v>
      </c>
      <c r="Q411">
        <v>1576.96</v>
      </c>
      <c r="AN411" s="28" t="s">
        <v>230</v>
      </c>
      <c r="AO411">
        <v>7.7610267275564411</v>
      </c>
    </row>
    <row r="412" spans="12:41" x14ac:dyDescent="0.3">
      <c r="L412" s="28" t="s">
        <v>715</v>
      </c>
      <c r="M412">
        <v>4487.3100000000004</v>
      </c>
      <c r="N412">
        <v>1137.17</v>
      </c>
      <c r="P412">
        <v>8458.24</v>
      </c>
      <c r="Q412">
        <v>2081.9499999999998</v>
      </c>
      <c r="AN412" s="28" t="s">
        <v>715</v>
      </c>
      <c r="AO412">
        <v>3.9460326951994866</v>
      </c>
    </row>
    <row r="413" spans="12:41" x14ac:dyDescent="0.3">
      <c r="L413" s="28" t="s">
        <v>358</v>
      </c>
      <c r="M413">
        <v>5072.67</v>
      </c>
      <c r="N413">
        <v>377.43</v>
      </c>
      <c r="P413">
        <v>4009.63</v>
      </c>
      <c r="Q413">
        <v>1405.19</v>
      </c>
      <c r="AN413" s="28" t="s">
        <v>358</v>
      </c>
      <c r="AO413">
        <v>13.440028614577537</v>
      </c>
    </row>
    <row r="414" spans="12:41" x14ac:dyDescent="0.3">
      <c r="L414" s="28" t="s">
        <v>769</v>
      </c>
      <c r="M414">
        <v>3115.98</v>
      </c>
      <c r="N414">
        <v>393.49</v>
      </c>
      <c r="P414">
        <v>10842.62</v>
      </c>
      <c r="Q414">
        <v>1397.06</v>
      </c>
      <c r="AN414" s="28" t="s">
        <v>769</v>
      </c>
      <c r="AO414">
        <v>7.9188289410150192</v>
      </c>
    </row>
    <row r="415" spans="12:41" x14ac:dyDescent="0.3">
      <c r="L415" s="28" t="s">
        <v>690</v>
      </c>
      <c r="M415">
        <v>5402.95</v>
      </c>
      <c r="N415">
        <v>2262.2800000000002</v>
      </c>
      <c r="P415">
        <v>4487.3100000000004</v>
      </c>
      <c r="Q415">
        <v>1137.17</v>
      </c>
      <c r="AN415" s="28" t="s">
        <v>690</v>
      </c>
      <c r="AO415">
        <v>2.3882764290892373</v>
      </c>
    </row>
    <row r="416" spans="12:41" x14ac:dyDescent="0.3">
      <c r="L416" s="28" t="s">
        <v>527</v>
      </c>
      <c r="M416">
        <v>232763.33</v>
      </c>
      <c r="N416">
        <v>57014.080000000002</v>
      </c>
      <c r="P416">
        <v>5072.67</v>
      </c>
      <c r="Q416">
        <v>377.43</v>
      </c>
      <c r="AN416" s="28" t="s">
        <v>527</v>
      </c>
      <c r="AO416">
        <v>4.0825587293524688</v>
      </c>
    </row>
    <row r="417" spans="12:41" x14ac:dyDescent="0.3">
      <c r="L417" s="28" t="s">
        <v>722</v>
      </c>
      <c r="M417">
        <v>4328.47</v>
      </c>
      <c r="N417">
        <v>2365.94</v>
      </c>
      <c r="P417">
        <v>3115.98</v>
      </c>
      <c r="Q417">
        <v>393.49</v>
      </c>
      <c r="AN417" s="28" t="s">
        <v>722</v>
      </c>
      <c r="AO417">
        <v>1.8294927174822693</v>
      </c>
    </row>
    <row r="418" spans="12:41" x14ac:dyDescent="0.3">
      <c r="L418" s="28" t="s">
        <v>560</v>
      </c>
      <c r="M418">
        <v>35729.040000000001</v>
      </c>
      <c r="N418">
        <v>15323.65</v>
      </c>
      <c r="P418">
        <v>5402.95</v>
      </c>
      <c r="Q418">
        <v>2262.2800000000002</v>
      </c>
      <c r="AN418" s="28" t="s">
        <v>560</v>
      </c>
      <c r="AO418">
        <v>2.3316272559083511</v>
      </c>
    </row>
    <row r="419" spans="12:41" x14ac:dyDescent="0.3">
      <c r="L419" s="28" t="s">
        <v>614</v>
      </c>
      <c r="M419">
        <v>13743.95</v>
      </c>
      <c r="N419">
        <v>835.18</v>
      </c>
      <c r="P419">
        <v>232763.33</v>
      </c>
      <c r="Q419">
        <v>57014.080000000002</v>
      </c>
      <c r="AN419" s="28" t="s">
        <v>614</v>
      </c>
      <c r="AO419">
        <v>16.456272899255254</v>
      </c>
    </row>
    <row r="420" spans="12:41" x14ac:dyDescent="0.3">
      <c r="L420" s="28" t="s">
        <v>315</v>
      </c>
      <c r="M420">
        <v>6469.51</v>
      </c>
      <c r="N420">
        <v>749.04</v>
      </c>
      <c r="P420">
        <v>4328.47</v>
      </c>
      <c r="Q420">
        <v>2365.94</v>
      </c>
      <c r="AN420" s="28" t="s">
        <v>315</v>
      </c>
      <c r="AO420">
        <v>8.6370687813734914</v>
      </c>
    </row>
    <row r="421" spans="12:41" x14ac:dyDescent="0.3">
      <c r="L421" s="28" t="s">
        <v>638</v>
      </c>
      <c r="M421">
        <v>10755.13</v>
      </c>
      <c r="N421">
        <v>19.420000000000002</v>
      </c>
      <c r="P421">
        <v>35729.040000000001</v>
      </c>
      <c r="Q421">
        <v>15323.65</v>
      </c>
      <c r="AN421" s="28" t="s">
        <v>638</v>
      </c>
      <c r="AO421">
        <v>553.81719876416059</v>
      </c>
    </row>
    <row r="422" spans="12:41" x14ac:dyDescent="0.3">
      <c r="L422" s="28" t="s">
        <v>529</v>
      </c>
      <c r="M422">
        <v>134241.35999999999</v>
      </c>
      <c r="N422">
        <v>6653.23</v>
      </c>
      <c r="P422">
        <v>13743.95</v>
      </c>
      <c r="Q422">
        <v>835.18</v>
      </c>
      <c r="AN422" s="28" t="s">
        <v>529</v>
      </c>
      <c r="AO422">
        <v>20.176870482457392</v>
      </c>
    </row>
    <row r="423" spans="12:41" x14ac:dyDescent="0.3">
      <c r="L423" s="28" t="s">
        <v>84</v>
      </c>
      <c r="M423">
        <v>35824.26</v>
      </c>
      <c r="N423">
        <v>683.28</v>
      </c>
      <c r="P423">
        <v>6469.51</v>
      </c>
      <c r="Q423">
        <v>749.04</v>
      </c>
      <c r="AN423" s="28" t="s">
        <v>84</v>
      </c>
      <c r="AO423">
        <v>52.429838426413774</v>
      </c>
    </row>
    <row r="424" spans="12:41" x14ac:dyDescent="0.3">
      <c r="L424" s="28" t="s">
        <v>246</v>
      </c>
      <c r="M424">
        <v>10074.36</v>
      </c>
      <c r="N424">
        <v>1137.17</v>
      </c>
      <c r="P424">
        <v>10755.13</v>
      </c>
      <c r="Q424">
        <v>19.420000000000002</v>
      </c>
      <c r="AN424" s="28" t="s">
        <v>246</v>
      </c>
      <c r="AO424">
        <v>8.8591503469138306</v>
      </c>
    </row>
    <row r="425" spans="12:41" x14ac:dyDescent="0.3">
      <c r="L425" s="28" t="s">
        <v>148</v>
      </c>
      <c r="M425">
        <v>18159.849999999999</v>
      </c>
      <c r="N425">
        <v>677.23</v>
      </c>
      <c r="P425">
        <v>134241.35999999999</v>
      </c>
      <c r="Q425">
        <v>6653.23</v>
      </c>
      <c r="AN425" s="28" t="s">
        <v>148</v>
      </c>
      <c r="AO425">
        <v>26.814893020096566</v>
      </c>
    </row>
    <row r="426" spans="12:41" x14ac:dyDescent="0.3">
      <c r="L426" s="28" t="s">
        <v>633</v>
      </c>
      <c r="M426">
        <v>11202.53</v>
      </c>
      <c r="N426">
        <v>848.13</v>
      </c>
      <c r="P426">
        <v>35824.26</v>
      </c>
      <c r="Q426">
        <v>683.28</v>
      </c>
      <c r="AN426" s="28" t="s">
        <v>633</v>
      </c>
      <c r="AO426">
        <v>13.208505771520876</v>
      </c>
    </row>
    <row r="427" spans="12:41" x14ac:dyDescent="0.3">
      <c r="L427" s="28" t="s">
        <v>326</v>
      </c>
      <c r="M427">
        <v>5865.04</v>
      </c>
      <c r="N427">
        <v>201.5</v>
      </c>
      <c r="P427">
        <v>10074.36</v>
      </c>
      <c r="Q427">
        <v>1137.17</v>
      </c>
      <c r="AN427" s="28" t="s">
        <v>326</v>
      </c>
      <c r="AO427">
        <v>29.106898263027293</v>
      </c>
    </row>
    <row r="428" spans="12:41" x14ac:dyDescent="0.3">
      <c r="L428" s="28" t="s">
        <v>740</v>
      </c>
      <c r="M428">
        <v>3777.26</v>
      </c>
      <c r="N428">
        <v>366.29</v>
      </c>
      <c r="P428">
        <v>18159.849999999999</v>
      </c>
      <c r="Q428">
        <v>677.23</v>
      </c>
      <c r="AN428" s="28" t="s">
        <v>740</v>
      </c>
      <c r="AO428">
        <v>10.312211635589287</v>
      </c>
    </row>
    <row r="429" spans="12:41" x14ac:dyDescent="0.3">
      <c r="L429" s="28" t="s">
        <v>607</v>
      </c>
      <c r="M429">
        <v>15248.94</v>
      </c>
      <c r="N429">
        <v>1278.3</v>
      </c>
      <c r="P429">
        <v>11202.53</v>
      </c>
      <c r="Q429">
        <v>848.13</v>
      </c>
      <c r="AN429" s="28" t="s">
        <v>607</v>
      </c>
      <c r="AO429">
        <v>11.929077681295471</v>
      </c>
    </row>
    <row r="430" spans="12:41" x14ac:dyDescent="0.3">
      <c r="L430" s="28" t="s">
        <v>757</v>
      </c>
      <c r="M430">
        <v>3377.57</v>
      </c>
      <c r="N430">
        <v>725.02</v>
      </c>
      <c r="P430">
        <v>5865.04</v>
      </c>
      <c r="Q430">
        <v>201.5</v>
      </c>
      <c r="AN430" s="28" t="s">
        <v>757</v>
      </c>
      <c r="AO430">
        <v>4.658588728586798</v>
      </c>
    </row>
    <row r="431" spans="12:41" x14ac:dyDescent="0.3">
      <c r="L431" s="28" t="s">
        <v>298</v>
      </c>
      <c r="M431">
        <v>6942.31</v>
      </c>
      <c r="N431">
        <v>1193.06</v>
      </c>
      <c r="P431">
        <v>3777.26</v>
      </c>
      <c r="Q431">
        <v>366.29</v>
      </c>
      <c r="AN431" s="28" t="s">
        <v>298</v>
      </c>
      <c r="AO431">
        <v>5.8189110354885765</v>
      </c>
    </row>
    <row r="432" spans="12:41" x14ac:dyDescent="0.3">
      <c r="L432" s="28" t="s">
        <v>375</v>
      </c>
      <c r="M432">
        <v>4721.49</v>
      </c>
      <c r="N432">
        <v>1137.17</v>
      </c>
      <c r="P432">
        <v>15248.94</v>
      </c>
      <c r="Q432">
        <v>1278.3</v>
      </c>
      <c r="AN432" s="28" t="s">
        <v>375</v>
      </c>
      <c r="AO432">
        <v>4.1519649656603672</v>
      </c>
    </row>
    <row r="433" spans="12:41" x14ac:dyDescent="0.3">
      <c r="L433" s="28" t="s">
        <v>213</v>
      </c>
      <c r="M433">
        <v>11882.55</v>
      </c>
      <c r="N433">
        <v>217.63</v>
      </c>
      <c r="P433">
        <v>3377.57</v>
      </c>
      <c r="Q433">
        <v>725.02</v>
      </c>
      <c r="AN433" s="28" t="s">
        <v>213</v>
      </c>
      <c r="AO433">
        <v>54.59977944217249</v>
      </c>
    </row>
    <row r="434" spans="12:41" x14ac:dyDescent="0.3">
      <c r="L434" s="28" t="s">
        <v>321</v>
      </c>
      <c r="M434">
        <v>6086.37</v>
      </c>
      <c r="N434">
        <v>5375.57</v>
      </c>
      <c r="P434">
        <v>6942.31</v>
      </c>
      <c r="Q434">
        <v>1193.06</v>
      </c>
      <c r="AN434" s="28" t="s">
        <v>321</v>
      </c>
      <c r="AO434">
        <v>1.1322278381641389</v>
      </c>
    </row>
    <row r="435" spans="12:41" x14ac:dyDescent="0.3">
      <c r="L435" s="28" t="s">
        <v>627</v>
      </c>
      <c r="M435">
        <v>11950</v>
      </c>
      <c r="N435">
        <v>387.7</v>
      </c>
      <c r="P435">
        <v>4721.49</v>
      </c>
      <c r="Q435">
        <v>1137.17</v>
      </c>
      <c r="AN435" s="28" t="s">
        <v>627</v>
      </c>
      <c r="AO435">
        <v>30.822801134898118</v>
      </c>
    </row>
    <row r="436" spans="12:41" x14ac:dyDescent="0.3">
      <c r="L436" s="28" t="s">
        <v>152</v>
      </c>
      <c r="M436">
        <v>17941.47</v>
      </c>
      <c r="N436">
        <v>2573.91</v>
      </c>
      <c r="P436">
        <v>11882.55</v>
      </c>
      <c r="Q436">
        <v>217.63</v>
      </c>
      <c r="AN436" s="28" t="s">
        <v>152</v>
      </c>
      <c r="AO436">
        <v>6.9705117894565083</v>
      </c>
    </row>
    <row r="437" spans="12:41" x14ac:dyDescent="0.3">
      <c r="L437" s="28" t="s">
        <v>595</v>
      </c>
      <c r="M437">
        <v>17963.55</v>
      </c>
      <c r="N437">
        <v>4114.63</v>
      </c>
      <c r="P437">
        <v>6086.37</v>
      </c>
      <c r="Q437">
        <v>5375.57</v>
      </c>
      <c r="AN437" s="28" t="s">
        <v>595</v>
      </c>
      <c r="AO437">
        <v>4.3657752944979258</v>
      </c>
    </row>
    <row r="438" spans="12:41" x14ac:dyDescent="0.3">
      <c r="L438" s="28" t="s">
        <v>602</v>
      </c>
      <c r="M438">
        <v>16589.240000000002</v>
      </c>
      <c r="N438">
        <v>1730.39</v>
      </c>
      <c r="P438">
        <v>11950</v>
      </c>
      <c r="Q438">
        <v>387.7</v>
      </c>
      <c r="AN438" s="28" t="s">
        <v>602</v>
      </c>
      <c r="AO438">
        <v>9.5869948393136806</v>
      </c>
    </row>
    <row r="439" spans="12:41" x14ac:dyDescent="0.3">
      <c r="L439" s="28" t="s">
        <v>320</v>
      </c>
      <c r="M439">
        <v>6153.54</v>
      </c>
      <c r="N439">
        <v>345.54</v>
      </c>
      <c r="P439">
        <v>17941.47</v>
      </c>
      <c r="Q439">
        <v>2573.91</v>
      </c>
      <c r="AN439" s="28" t="s">
        <v>320</v>
      </c>
      <c r="AO439">
        <v>17.808473693349537</v>
      </c>
    </row>
    <row r="440" spans="12:41" x14ac:dyDescent="0.3">
      <c r="L440" s="28" t="s">
        <v>718</v>
      </c>
      <c r="M440">
        <v>4401.66</v>
      </c>
      <c r="N440">
        <v>47.02</v>
      </c>
      <c r="P440">
        <v>17963.55</v>
      </c>
      <c r="Q440">
        <v>4114.63</v>
      </c>
      <c r="AN440" s="28" t="s">
        <v>718</v>
      </c>
      <c r="AO440">
        <v>93.612505316886427</v>
      </c>
    </row>
    <row r="441" spans="12:41" x14ac:dyDescent="0.3">
      <c r="L441" s="28" t="s">
        <v>27</v>
      </c>
      <c r="M441">
        <v>117071.87</v>
      </c>
      <c r="N441">
        <v>74156.070000000007</v>
      </c>
      <c r="P441">
        <v>563709.84</v>
      </c>
      <c r="Q441">
        <v>30904</v>
      </c>
      <c r="AN441" s="28" t="s">
        <v>27</v>
      </c>
      <c r="AO441">
        <v>1.5787226858165486</v>
      </c>
    </row>
    <row r="442" spans="12:41" x14ac:dyDescent="0.3">
      <c r="L442" s="28" t="s">
        <v>641</v>
      </c>
      <c r="M442">
        <v>10442.09</v>
      </c>
      <c r="N442">
        <v>7769.67</v>
      </c>
      <c r="P442">
        <v>16589.240000000002</v>
      </c>
      <c r="Q442">
        <v>1730.39</v>
      </c>
      <c r="AN442" s="28" t="s">
        <v>641</v>
      </c>
      <c r="AO442">
        <v>1.3439554060854579</v>
      </c>
    </row>
    <row r="443" spans="12:41" x14ac:dyDescent="0.3">
      <c r="L443" s="28" t="s">
        <v>583</v>
      </c>
      <c r="M443">
        <v>23369.24</v>
      </c>
      <c r="N443">
        <v>6949.91</v>
      </c>
      <c r="P443">
        <v>6153.54</v>
      </c>
      <c r="Q443">
        <v>345.54</v>
      </c>
      <c r="AN443" s="28" t="s">
        <v>583</v>
      </c>
      <c r="AO443">
        <v>3.3625241190173689</v>
      </c>
    </row>
    <row r="444" spans="12:41" x14ac:dyDescent="0.3">
      <c r="L444" s="28" t="s">
        <v>44</v>
      </c>
      <c r="M444">
        <v>73376.14</v>
      </c>
      <c r="N444">
        <v>32464.14</v>
      </c>
      <c r="P444">
        <v>4401.66</v>
      </c>
      <c r="Q444">
        <v>47.02</v>
      </c>
      <c r="AN444" s="28" t="s">
        <v>44</v>
      </c>
      <c r="AO444">
        <v>2.2602212780008957</v>
      </c>
    </row>
    <row r="445" spans="12:41" x14ac:dyDescent="0.3">
      <c r="L445" s="28" t="s">
        <v>745</v>
      </c>
      <c r="M445">
        <v>3677.34</v>
      </c>
      <c r="N445">
        <v>918.06</v>
      </c>
      <c r="P445">
        <v>117071.87</v>
      </c>
      <c r="Q445">
        <v>74156.070000000007</v>
      </c>
      <c r="AN445" s="28" t="s">
        <v>745</v>
      </c>
      <c r="AO445">
        <v>4.005555192471081</v>
      </c>
    </row>
    <row r="446" spans="12:41" x14ac:dyDescent="0.3">
      <c r="L446" s="28" t="s">
        <v>61</v>
      </c>
      <c r="M446">
        <v>56244.26</v>
      </c>
      <c r="N446">
        <v>7775.96</v>
      </c>
      <c r="P446">
        <v>10442.09</v>
      </c>
      <c r="Q446">
        <v>7769.67</v>
      </c>
      <c r="AN446" s="28" t="s">
        <v>61</v>
      </c>
      <c r="AO446">
        <v>7.2330953348525462</v>
      </c>
    </row>
    <row r="447" spans="12:41" x14ac:dyDescent="0.3">
      <c r="L447" s="28" t="s">
        <v>734</v>
      </c>
      <c r="M447">
        <v>3975.44</v>
      </c>
      <c r="N447">
        <v>275.64</v>
      </c>
      <c r="P447">
        <v>23369.24</v>
      </c>
      <c r="Q447">
        <v>6949.91</v>
      </c>
      <c r="AN447" s="28" t="s">
        <v>734</v>
      </c>
      <c r="AO447">
        <v>14.422580177042519</v>
      </c>
    </row>
    <row r="448" spans="12:41" x14ac:dyDescent="0.3">
      <c r="L448" s="28" t="s">
        <v>474</v>
      </c>
      <c r="M448">
        <v>3209.89</v>
      </c>
      <c r="N448">
        <v>229.87</v>
      </c>
      <c r="P448">
        <v>73376.14</v>
      </c>
      <c r="Q448">
        <v>32464.14</v>
      </c>
      <c r="AN448" s="28" t="s">
        <v>474</v>
      </c>
      <c r="AO448">
        <v>13.963936137817026</v>
      </c>
    </row>
    <row r="449" spans="12:41" x14ac:dyDescent="0.3">
      <c r="L449" s="28" t="s">
        <v>598</v>
      </c>
      <c r="M449">
        <v>17246.580000000002</v>
      </c>
      <c r="N449">
        <v>1056.3599999999999</v>
      </c>
      <c r="P449">
        <v>3677.34</v>
      </c>
      <c r="Q449">
        <v>918.06</v>
      </c>
      <c r="AN449" s="28" t="s">
        <v>598</v>
      </c>
      <c r="AO449">
        <v>16.326422810405546</v>
      </c>
    </row>
    <row r="450" spans="12:41" x14ac:dyDescent="0.3">
      <c r="L450" s="28" t="s">
        <v>653</v>
      </c>
      <c r="M450">
        <v>8440.65</v>
      </c>
      <c r="N450">
        <v>3005.45</v>
      </c>
      <c r="P450">
        <v>56244.26</v>
      </c>
      <c r="Q450">
        <v>7775.96</v>
      </c>
      <c r="AN450" s="28" t="s">
        <v>653</v>
      </c>
      <c r="AO450">
        <v>2.808447986158479</v>
      </c>
    </row>
    <row r="451" spans="12:41" x14ac:dyDescent="0.3">
      <c r="L451" s="28" t="s">
        <v>759</v>
      </c>
      <c r="M451">
        <v>3374.38</v>
      </c>
      <c r="N451">
        <v>77.84</v>
      </c>
      <c r="P451">
        <v>3975.44</v>
      </c>
      <c r="Q451">
        <v>275.64</v>
      </c>
      <c r="AN451" s="28" t="s">
        <v>759</v>
      </c>
      <c r="AO451">
        <v>43.350205549845839</v>
      </c>
    </row>
    <row r="452" spans="12:41" x14ac:dyDescent="0.3">
      <c r="L452" s="28" t="s">
        <v>626</v>
      </c>
      <c r="M452">
        <v>12507.91</v>
      </c>
      <c r="N452">
        <v>886.68</v>
      </c>
      <c r="P452">
        <v>3209.89</v>
      </c>
      <c r="Q452">
        <v>229.87</v>
      </c>
      <c r="AN452" s="28" t="s">
        <v>626</v>
      </c>
      <c r="AO452">
        <v>14.106453286416746</v>
      </c>
    </row>
    <row r="453" spans="12:41" x14ac:dyDescent="0.3">
      <c r="L453" s="28" t="s">
        <v>408</v>
      </c>
      <c r="M453">
        <v>4156.58</v>
      </c>
      <c r="N453">
        <v>754.7</v>
      </c>
      <c r="P453">
        <v>17246.580000000002</v>
      </c>
      <c r="Q453">
        <v>1056.3599999999999</v>
      </c>
      <c r="AN453" s="28" t="s">
        <v>408</v>
      </c>
      <c r="AO453">
        <v>5.507592420829468</v>
      </c>
    </row>
    <row r="454" spans="12:41" x14ac:dyDescent="0.3">
      <c r="L454" s="28" t="s">
        <v>338</v>
      </c>
      <c r="M454">
        <v>5495.76</v>
      </c>
      <c r="N454">
        <v>278.58</v>
      </c>
      <c r="P454">
        <v>8440.65</v>
      </c>
      <c r="Q454">
        <v>3005.45</v>
      </c>
      <c r="AN454" s="28" t="s">
        <v>338</v>
      </c>
      <c r="AO454">
        <v>19.727762222700843</v>
      </c>
    </row>
    <row r="455" spans="12:41" x14ac:dyDescent="0.3">
      <c r="L455" s="28" t="s">
        <v>41</v>
      </c>
      <c r="M455">
        <v>73886</v>
      </c>
      <c r="N455">
        <v>4274.84</v>
      </c>
      <c r="P455">
        <v>3374.38</v>
      </c>
      <c r="Q455">
        <v>77.84</v>
      </c>
      <c r="AN455" s="28" t="s">
        <v>41</v>
      </c>
      <c r="AO455">
        <v>17.28392173742175</v>
      </c>
    </row>
    <row r="456" spans="12:41" x14ac:dyDescent="0.3">
      <c r="L456" s="28" t="s">
        <v>203</v>
      </c>
      <c r="M456">
        <v>12599.37</v>
      </c>
      <c r="N456">
        <v>2754.64</v>
      </c>
      <c r="P456">
        <v>12507.91</v>
      </c>
      <c r="Q456">
        <v>886.68</v>
      </c>
      <c r="AN456" s="28" t="s">
        <v>203</v>
      </c>
      <c r="AO456">
        <v>4.5738717218946947</v>
      </c>
    </row>
    <row r="457" spans="12:41" x14ac:dyDescent="0.3">
      <c r="L457" s="28" t="s">
        <v>236</v>
      </c>
      <c r="M457">
        <v>10589.27</v>
      </c>
      <c r="N457">
        <v>521.32000000000005</v>
      </c>
      <c r="P457">
        <v>4156.58</v>
      </c>
      <c r="Q457">
        <v>754.7</v>
      </c>
      <c r="AN457" s="28" t="s">
        <v>236</v>
      </c>
      <c r="AO457">
        <v>20.312418476175861</v>
      </c>
    </row>
    <row r="458" spans="12:41" x14ac:dyDescent="0.3">
      <c r="L458" s="28" t="s">
        <v>445</v>
      </c>
      <c r="M458">
        <v>3722.6</v>
      </c>
      <c r="N458">
        <v>1137.17</v>
      </c>
      <c r="P458">
        <v>5495.76</v>
      </c>
      <c r="Q458">
        <v>278.58</v>
      </c>
      <c r="AN458" s="28" t="s">
        <v>445</v>
      </c>
      <c r="AO458">
        <v>3.2735650782204946</v>
      </c>
    </row>
    <row r="459" spans="12:41" x14ac:dyDescent="0.3">
      <c r="L459" s="28" t="s">
        <v>425</v>
      </c>
      <c r="M459">
        <v>3910.17</v>
      </c>
      <c r="N459">
        <v>165.59</v>
      </c>
      <c r="P459">
        <v>73886</v>
      </c>
      <c r="Q459">
        <v>4274.84</v>
      </c>
      <c r="AN459" s="28" t="s">
        <v>425</v>
      </c>
      <c r="AO459">
        <v>23.613563620991606</v>
      </c>
    </row>
    <row r="460" spans="12:41" x14ac:dyDescent="0.3">
      <c r="L460" s="28" t="s">
        <v>273</v>
      </c>
      <c r="M460">
        <v>8153.33</v>
      </c>
      <c r="N460">
        <v>457.97</v>
      </c>
      <c r="P460">
        <v>12599.37</v>
      </c>
      <c r="Q460">
        <v>2754.64</v>
      </c>
      <c r="AN460" s="28" t="s">
        <v>273</v>
      </c>
      <c r="AO460">
        <v>17.803196715942089</v>
      </c>
    </row>
    <row r="461" spans="12:41" x14ac:dyDescent="0.3">
      <c r="L461" s="28" t="s">
        <v>352</v>
      </c>
      <c r="M461">
        <v>5139.43</v>
      </c>
      <c r="N461">
        <v>1274.21</v>
      </c>
      <c r="P461">
        <v>10589.27</v>
      </c>
      <c r="Q461">
        <v>521.32000000000005</v>
      </c>
      <c r="AN461" s="28" t="s">
        <v>352</v>
      </c>
      <c r="AO461">
        <v>4.0334246317326032</v>
      </c>
    </row>
    <row r="462" spans="12:41" x14ac:dyDescent="0.3">
      <c r="L462" s="28" t="s">
        <v>252</v>
      </c>
      <c r="M462">
        <v>9463.27</v>
      </c>
      <c r="N462">
        <v>271.13</v>
      </c>
      <c r="P462">
        <v>3722.6</v>
      </c>
      <c r="Q462">
        <v>1137.17</v>
      </c>
      <c r="AN462" s="28" t="s">
        <v>252</v>
      </c>
      <c r="AO462">
        <v>34.903072326928047</v>
      </c>
    </row>
    <row r="463" spans="12:41" x14ac:dyDescent="0.3">
      <c r="L463" s="28" t="s">
        <v>566</v>
      </c>
      <c r="M463">
        <v>30919.51</v>
      </c>
      <c r="N463">
        <v>3684.95</v>
      </c>
      <c r="P463">
        <v>3910.17</v>
      </c>
      <c r="Q463">
        <v>165.59</v>
      </c>
      <c r="AN463" s="28" t="s">
        <v>566</v>
      </c>
      <c r="AO463">
        <v>8.390754284318648</v>
      </c>
    </row>
    <row r="464" spans="12:41" x14ac:dyDescent="0.3">
      <c r="L464" s="28" t="s">
        <v>361</v>
      </c>
      <c r="M464">
        <v>5012.59</v>
      </c>
      <c r="N464">
        <v>3449.55</v>
      </c>
      <c r="P464">
        <v>8153.33</v>
      </c>
      <c r="Q464">
        <v>457.97</v>
      </c>
      <c r="AN464" s="28" t="s">
        <v>361</v>
      </c>
      <c r="AO464">
        <v>1.4531141743125915</v>
      </c>
    </row>
    <row r="465" spans="12:41" x14ac:dyDescent="0.3">
      <c r="L465" s="28" t="s">
        <v>725</v>
      </c>
      <c r="M465">
        <v>4293.42</v>
      </c>
      <c r="N465">
        <v>1137.17</v>
      </c>
      <c r="P465">
        <v>5139.43</v>
      </c>
      <c r="Q465">
        <v>1274.21</v>
      </c>
      <c r="AN465" s="28" t="s">
        <v>725</v>
      </c>
      <c r="AO465">
        <v>3.7755304835688595</v>
      </c>
    </row>
    <row r="466" spans="12:41" x14ac:dyDescent="0.3">
      <c r="L466" s="28" t="s">
        <v>531</v>
      </c>
      <c r="M466">
        <v>113692.87</v>
      </c>
      <c r="N466">
        <v>8019.24</v>
      </c>
      <c r="P466">
        <v>9463.27</v>
      </c>
      <c r="Q466">
        <v>271.13</v>
      </c>
      <c r="AN466" s="28" t="s">
        <v>531</v>
      </c>
      <c r="AO466">
        <v>14.177511834039136</v>
      </c>
    </row>
    <row r="467" spans="12:41" x14ac:dyDescent="0.3">
      <c r="L467" s="28" t="s">
        <v>647</v>
      </c>
      <c r="M467">
        <v>9528.82</v>
      </c>
      <c r="N467">
        <v>8260.4699999999993</v>
      </c>
      <c r="P467">
        <v>30919.51</v>
      </c>
      <c r="Q467">
        <v>3684.95</v>
      </c>
      <c r="AN467" s="28" t="s">
        <v>647</v>
      </c>
      <c r="AO467">
        <v>1.1535445319697306</v>
      </c>
    </row>
    <row r="468" spans="12:41" x14ac:dyDescent="0.3">
      <c r="L468" s="28" t="s">
        <v>108</v>
      </c>
      <c r="M468">
        <v>27797.69</v>
      </c>
      <c r="N468">
        <v>1197.0999999999999</v>
      </c>
      <c r="P468">
        <v>5012.59</v>
      </c>
      <c r="Q468">
        <v>3449.55</v>
      </c>
      <c r="AN468" s="28" t="s">
        <v>108</v>
      </c>
      <c r="AO468">
        <v>23.220858741959738</v>
      </c>
    </row>
    <row r="469" spans="12:41" x14ac:dyDescent="0.3">
      <c r="L469" s="28" t="s">
        <v>70</v>
      </c>
      <c r="M469">
        <v>46725.05</v>
      </c>
      <c r="N469">
        <v>2263.3000000000002</v>
      </c>
      <c r="P469">
        <v>4293.42</v>
      </c>
      <c r="Q469">
        <v>1137.17</v>
      </c>
      <c r="AN469" s="28" t="s">
        <v>70</v>
      </c>
      <c r="AO469">
        <v>20.644656033225822</v>
      </c>
    </row>
    <row r="470" spans="12:41" x14ac:dyDescent="0.3">
      <c r="L470" s="28" t="s">
        <v>86</v>
      </c>
      <c r="M470">
        <v>35349.58</v>
      </c>
      <c r="N470">
        <v>4194</v>
      </c>
      <c r="P470">
        <v>113692.87</v>
      </c>
      <c r="Q470">
        <v>8019.24</v>
      </c>
      <c r="AN470" s="28" t="s">
        <v>86</v>
      </c>
      <c r="AO470">
        <v>8.4286075345731994</v>
      </c>
    </row>
    <row r="471" spans="12:41" x14ac:dyDescent="0.3">
      <c r="L471" s="28" t="s">
        <v>486</v>
      </c>
      <c r="M471">
        <v>3041.93</v>
      </c>
      <c r="N471">
        <v>460.89</v>
      </c>
      <c r="P471">
        <v>9528.82</v>
      </c>
      <c r="Q471">
        <v>8260.4699999999993</v>
      </c>
      <c r="AN471" s="28" t="s">
        <v>486</v>
      </c>
      <c r="AO471">
        <v>6.6001215040465189</v>
      </c>
    </row>
    <row r="472" spans="12:41" x14ac:dyDescent="0.3">
      <c r="L472" s="28" t="s">
        <v>657</v>
      </c>
      <c r="M472">
        <v>8023.74</v>
      </c>
      <c r="N472">
        <v>1647.98</v>
      </c>
      <c r="P472">
        <v>27797.69</v>
      </c>
      <c r="Q472">
        <v>1197.0999999999999</v>
      </c>
      <c r="AN472" s="28" t="s">
        <v>657</v>
      </c>
      <c r="AO472">
        <v>4.8688333596281508</v>
      </c>
    </row>
    <row r="473" spans="12:41" x14ac:dyDescent="0.3">
      <c r="L473" s="28" t="s">
        <v>220</v>
      </c>
      <c r="M473">
        <v>11498.3</v>
      </c>
      <c r="N473">
        <v>329.92</v>
      </c>
      <c r="P473">
        <v>46725.05</v>
      </c>
      <c r="Q473">
        <v>2263.3000000000002</v>
      </c>
      <c r="AN473" s="28" t="s">
        <v>220</v>
      </c>
      <c r="AO473">
        <v>34.851782250242479</v>
      </c>
    </row>
    <row r="474" spans="12:41" x14ac:dyDescent="0.3">
      <c r="L474" s="28" t="s">
        <v>26</v>
      </c>
      <c r="M474">
        <v>122184.17</v>
      </c>
      <c r="N474">
        <v>24361</v>
      </c>
      <c r="P474">
        <v>35349.58</v>
      </c>
      <c r="Q474">
        <v>4194</v>
      </c>
      <c r="AN474" s="28" t="s">
        <v>26</v>
      </c>
      <c r="AO474">
        <v>5.0155646319937608</v>
      </c>
    </row>
    <row r="475" spans="12:41" x14ac:dyDescent="0.3">
      <c r="L475" s="28" t="s">
        <v>744</v>
      </c>
      <c r="M475">
        <v>3760.61</v>
      </c>
      <c r="N475">
        <v>695.85</v>
      </c>
      <c r="P475">
        <v>3041.93</v>
      </c>
      <c r="Q475">
        <v>460.89</v>
      </c>
      <c r="AN475" s="28" t="s">
        <v>744</v>
      </c>
      <c r="AO475">
        <v>5.404340015808005</v>
      </c>
    </row>
    <row r="476" spans="12:41" x14ac:dyDescent="0.3">
      <c r="L476" s="28" t="s">
        <v>312</v>
      </c>
      <c r="M476">
        <v>6531.58</v>
      </c>
      <c r="N476">
        <v>3135.23</v>
      </c>
      <c r="P476">
        <v>8023.74</v>
      </c>
      <c r="Q476">
        <v>1647.98</v>
      </c>
      <c r="AN476" s="28" t="s">
        <v>312</v>
      </c>
      <c r="AO476">
        <v>2.0832857557499769</v>
      </c>
    </row>
    <row r="477" spans="12:41" x14ac:dyDescent="0.3">
      <c r="L477" s="28" t="s">
        <v>400</v>
      </c>
      <c r="M477">
        <v>4279.07</v>
      </c>
      <c r="N477">
        <v>185.65</v>
      </c>
      <c r="P477">
        <v>11498.3</v>
      </c>
      <c r="Q477">
        <v>329.92</v>
      </c>
      <c r="AN477" s="28" t="s">
        <v>400</v>
      </c>
      <c r="AO477">
        <v>23.049124697010502</v>
      </c>
    </row>
    <row r="478" spans="12:41" x14ac:dyDescent="0.3">
      <c r="L478" s="28" t="s">
        <v>706</v>
      </c>
      <c r="M478">
        <v>4819.63</v>
      </c>
      <c r="N478">
        <v>337.99</v>
      </c>
      <c r="P478">
        <v>122184.17</v>
      </c>
      <c r="Q478">
        <v>24361</v>
      </c>
      <c r="AN478" s="28" t="s">
        <v>706</v>
      </c>
      <c r="AO478">
        <v>14.259682239119501</v>
      </c>
    </row>
    <row r="479" spans="12:41" x14ac:dyDescent="0.3">
      <c r="L479" s="28" t="s">
        <v>563</v>
      </c>
      <c r="M479">
        <v>33047.33</v>
      </c>
      <c r="N479">
        <v>6509.6</v>
      </c>
      <c r="P479">
        <v>3760.61</v>
      </c>
      <c r="Q479">
        <v>695.85</v>
      </c>
      <c r="AN479" s="28" t="s">
        <v>563</v>
      </c>
      <c r="AO479">
        <v>5.0767067100897139</v>
      </c>
    </row>
    <row r="480" spans="12:41" x14ac:dyDescent="0.3">
      <c r="L480" s="28" t="s">
        <v>145</v>
      </c>
      <c r="M480">
        <v>18453.439999999999</v>
      </c>
      <c r="N480">
        <v>1374.67</v>
      </c>
      <c r="P480">
        <v>6531.58</v>
      </c>
      <c r="Q480">
        <v>3135.23</v>
      </c>
      <c r="AN480" s="28" t="s">
        <v>145</v>
      </c>
      <c r="AO480">
        <v>13.423905373653312</v>
      </c>
    </row>
    <row r="481" spans="12:41" x14ac:dyDescent="0.3">
      <c r="L481" s="28" t="s">
        <v>431</v>
      </c>
      <c r="M481">
        <v>3824.69</v>
      </c>
      <c r="N481">
        <v>489.34</v>
      </c>
      <c r="P481">
        <v>4279.07</v>
      </c>
      <c r="Q481">
        <v>185.65</v>
      </c>
      <c r="AN481" s="28" t="s">
        <v>431</v>
      </c>
      <c r="AO481">
        <v>7.8160174929496877</v>
      </c>
    </row>
    <row r="482" spans="12:41" x14ac:dyDescent="0.3">
      <c r="L482" s="28" t="s">
        <v>698</v>
      </c>
      <c r="M482">
        <v>5109.25</v>
      </c>
      <c r="N482">
        <v>238.97</v>
      </c>
      <c r="P482">
        <v>4819.63</v>
      </c>
      <c r="Q482">
        <v>337.99</v>
      </c>
      <c r="AN482" s="28" t="s">
        <v>698</v>
      </c>
      <c r="AO482">
        <v>21.380298782273925</v>
      </c>
    </row>
    <row r="483" spans="12:41" x14ac:dyDescent="0.3">
      <c r="L483" s="28" t="s">
        <v>185</v>
      </c>
      <c r="M483">
        <v>13843.64</v>
      </c>
      <c r="N483">
        <v>649.91</v>
      </c>
      <c r="P483">
        <v>33047.33</v>
      </c>
      <c r="Q483">
        <v>6509.6</v>
      </c>
      <c r="AN483" s="28" t="s">
        <v>185</v>
      </c>
      <c r="AO483">
        <v>21.300857041744241</v>
      </c>
    </row>
    <row r="484" spans="12:41" x14ac:dyDescent="0.3">
      <c r="L484" s="28" t="s">
        <v>411</v>
      </c>
      <c r="M484">
        <v>4103.05</v>
      </c>
      <c r="N484">
        <v>2304.16</v>
      </c>
      <c r="P484">
        <v>18453.439999999999</v>
      </c>
      <c r="Q484">
        <v>1374.67</v>
      </c>
      <c r="AN484" s="28" t="s">
        <v>411</v>
      </c>
      <c r="AO484">
        <v>1.7807140129157699</v>
      </c>
    </row>
    <row r="485" spans="12:41" x14ac:dyDescent="0.3">
      <c r="L485" s="28" t="s">
        <v>313</v>
      </c>
      <c r="M485">
        <v>6520.67</v>
      </c>
      <c r="N485">
        <v>1397.95</v>
      </c>
      <c r="P485">
        <v>3824.69</v>
      </c>
      <c r="Q485">
        <v>489.34</v>
      </c>
      <c r="AN485" s="28" t="s">
        <v>313</v>
      </c>
      <c r="AO485">
        <v>4.664451518294646</v>
      </c>
    </row>
    <row r="486" spans="12:41" x14ac:dyDescent="0.3">
      <c r="L486" s="28" t="s">
        <v>696</v>
      </c>
      <c r="M486">
        <v>5145.88</v>
      </c>
      <c r="N486">
        <v>305.19</v>
      </c>
      <c r="P486">
        <v>5109.25</v>
      </c>
      <c r="Q486">
        <v>238.97</v>
      </c>
      <c r="AN486" s="28" t="s">
        <v>696</v>
      </c>
      <c r="AO486">
        <v>16.861233985386153</v>
      </c>
    </row>
    <row r="487" spans="12:41" x14ac:dyDescent="0.3">
      <c r="L487" s="28" t="s">
        <v>594</v>
      </c>
      <c r="M487">
        <v>18254.060000000001</v>
      </c>
      <c r="N487">
        <v>958.01</v>
      </c>
      <c r="P487">
        <v>13843.64</v>
      </c>
      <c r="Q487">
        <v>649.91</v>
      </c>
      <c r="AN487" s="28" t="s">
        <v>594</v>
      </c>
      <c r="AO487">
        <v>19.054143484932307</v>
      </c>
    </row>
    <row r="488" spans="12:41" x14ac:dyDescent="0.3">
      <c r="L488" s="28" t="s">
        <v>24</v>
      </c>
      <c r="M488">
        <v>131840.57</v>
      </c>
      <c r="N488">
        <v>13669</v>
      </c>
      <c r="P488">
        <v>4103.05</v>
      </c>
      <c r="Q488">
        <v>2304.16</v>
      </c>
      <c r="AN488" s="28" t="s">
        <v>24</v>
      </c>
      <c r="AO488">
        <v>9.6452242300095108</v>
      </c>
    </row>
    <row r="489" spans="12:41" x14ac:dyDescent="0.3">
      <c r="L489" s="28" t="s">
        <v>268</v>
      </c>
      <c r="M489">
        <v>8428.58</v>
      </c>
      <c r="N489">
        <v>1005.3</v>
      </c>
      <c r="P489">
        <v>6520.67</v>
      </c>
      <c r="Q489">
        <v>1397.95</v>
      </c>
      <c r="AN489" s="28" t="s">
        <v>268</v>
      </c>
      <c r="AO489">
        <v>8.3841440366059885</v>
      </c>
    </row>
    <row r="490" spans="12:41" x14ac:dyDescent="0.3">
      <c r="L490" s="28" t="s">
        <v>48</v>
      </c>
      <c r="M490">
        <v>71028.13</v>
      </c>
      <c r="N490">
        <v>5070.3</v>
      </c>
      <c r="P490">
        <v>5145.88</v>
      </c>
      <c r="Q490">
        <v>305.19</v>
      </c>
      <c r="AN490" s="28" t="s">
        <v>48</v>
      </c>
      <c r="AO490">
        <v>14.008664181606612</v>
      </c>
    </row>
    <row r="491" spans="12:41" x14ac:dyDescent="0.3">
      <c r="L491" s="28" t="s">
        <v>549</v>
      </c>
      <c r="M491">
        <v>54817.89</v>
      </c>
      <c r="N491">
        <v>1838.07</v>
      </c>
      <c r="P491">
        <v>18254.060000000001</v>
      </c>
      <c r="Q491">
        <v>958.01</v>
      </c>
      <c r="AN491" s="28" t="s">
        <v>549</v>
      </c>
      <c r="AO491">
        <v>29.823613899361831</v>
      </c>
    </row>
    <row r="492" spans="12:41" x14ac:dyDescent="0.3">
      <c r="L492" s="28" t="s">
        <v>730</v>
      </c>
      <c r="M492">
        <v>4066.42</v>
      </c>
      <c r="N492">
        <v>793.76</v>
      </c>
      <c r="P492">
        <v>131840.57</v>
      </c>
      <c r="Q492">
        <v>13669</v>
      </c>
      <c r="AN492" s="28" t="s">
        <v>730</v>
      </c>
      <c r="AO492">
        <v>5.1229842773634351</v>
      </c>
    </row>
    <row r="493" spans="12:41" x14ac:dyDescent="0.3">
      <c r="L493" s="28" t="s">
        <v>365</v>
      </c>
      <c r="M493">
        <v>4921.45</v>
      </c>
      <c r="N493">
        <v>132.4</v>
      </c>
      <c r="P493">
        <v>8428.58</v>
      </c>
      <c r="Q493">
        <v>1005.3</v>
      </c>
      <c r="AN493" s="28" t="s">
        <v>365</v>
      </c>
      <c r="AO493">
        <v>37.171072507552864</v>
      </c>
    </row>
    <row r="494" spans="12:41" x14ac:dyDescent="0.3">
      <c r="L494" s="28" t="s">
        <v>5</v>
      </c>
      <c r="M494">
        <v>563709.84</v>
      </c>
      <c r="N494">
        <v>30904</v>
      </c>
      <c r="P494">
        <v>71028.13</v>
      </c>
      <c r="Q494">
        <v>5070.3</v>
      </c>
      <c r="AN494" s="28" t="s">
        <v>5</v>
      </c>
      <c r="AO494">
        <v>18.240675640693759</v>
      </c>
    </row>
    <row r="495" spans="12:41" x14ac:dyDescent="0.3">
      <c r="L495" s="28" t="s">
        <v>818</v>
      </c>
      <c r="M495">
        <v>178017.48</v>
      </c>
      <c r="N495">
        <v>110666.93</v>
      </c>
      <c r="P495">
        <v>54817.89</v>
      </c>
      <c r="Q495">
        <v>1838.07</v>
      </c>
      <c r="AN495" s="28" t="s">
        <v>818</v>
      </c>
      <c r="AO495">
        <v>1.6085878590831066</v>
      </c>
    </row>
    <row r="496" spans="12:41" x14ac:dyDescent="0.3">
      <c r="L496" s="28" t="s">
        <v>819</v>
      </c>
      <c r="M496">
        <v>98278</v>
      </c>
      <c r="N496">
        <v>60616.36</v>
      </c>
      <c r="P496">
        <v>4066.42</v>
      </c>
      <c r="Q496">
        <v>793.76</v>
      </c>
      <c r="AN496" s="28" t="s">
        <v>819</v>
      </c>
      <c r="AO496">
        <v>1.6213114743280528</v>
      </c>
    </row>
    <row r="497" spans="12:41" x14ac:dyDescent="0.3">
      <c r="L497" s="28" t="s">
        <v>820</v>
      </c>
      <c r="M497">
        <v>58034.78</v>
      </c>
      <c r="N497">
        <v>57474.25</v>
      </c>
      <c r="P497">
        <v>4921.45</v>
      </c>
      <c r="Q497">
        <v>132.4</v>
      </c>
      <c r="AN497" s="28" t="s">
        <v>820</v>
      </c>
      <c r="AO497">
        <v>1.0097527153464376</v>
      </c>
    </row>
  </sheetData>
  <mergeCells count="26">
    <mergeCell ref="B2:F2"/>
    <mergeCell ref="B4:F4"/>
    <mergeCell ref="B5:D5"/>
    <mergeCell ref="B6:D6"/>
    <mergeCell ref="G2:K2"/>
    <mergeCell ref="G4:K4"/>
    <mergeCell ref="G5:I5"/>
    <mergeCell ref="G6:J6"/>
    <mergeCell ref="L6:N6"/>
    <mergeCell ref="L7:O7"/>
    <mergeCell ref="AC2:AI2"/>
    <mergeCell ref="AC4:AJ4"/>
    <mergeCell ref="AC5:AE5"/>
    <mergeCell ref="AC6:AG6"/>
    <mergeCell ref="L2:O2"/>
    <mergeCell ref="L4:O4"/>
    <mergeCell ref="L5:M5"/>
    <mergeCell ref="AT2:AZ2"/>
    <mergeCell ref="AT4:BE4"/>
    <mergeCell ref="AT5:AZ5"/>
    <mergeCell ref="AT7:AV7"/>
    <mergeCell ref="AN2:AQ2"/>
    <mergeCell ref="AN4:AQ4"/>
    <mergeCell ref="AN5:AP5"/>
    <mergeCell ref="AN6:AQ6"/>
    <mergeCell ref="AN7:AQ7"/>
  </mergeCells>
  <conditionalFormatting pivot="1" sqref="AO10:AO497">
    <cfRule type="colorScale" priority="1">
      <colorScale>
        <cfvo type="min"/>
        <cfvo type="percentile" val="50"/>
        <cfvo type="max"/>
        <color rgb="FF63BE7B"/>
        <color rgb="FFFFEB84"/>
        <color rgb="FFF8696B"/>
      </colorScale>
    </cfRule>
  </conditionalFormatting>
  <pageMargins left="0.7" right="0.7" top="0.75" bottom="0.75" header="0.3" footer="0.3"/>
  <drawing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FEE9-6571-4B4F-9CC8-E0708667EE82}">
  <sheetPr>
    <tabColor rgb="FF0F4C81"/>
  </sheetPr>
  <dimension ref="A2:U23"/>
  <sheetViews>
    <sheetView showGridLines="0" tabSelected="1" zoomScaleNormal="100" workbookViewId="0">
      <selection activeCell="R15" sqref="R15"/>
    </sheetView>
  </sheetViews>
  <sheetFormatPr defaultRowHeight="14.4" x14ac:dyDescent="0.3"/>
  <cols>
    <col min="1" max="10" width="8.88671875" style="39"/>
    <col min="11" max="11" width="8.88671875" style="39" customWidth="1"/>
    <col min="12" max="16384" width="8.88671875" style="39"/>
  </cols>
  <sheetData>
    <row r="2" spans="1:21" ht="33.6" x14ac:dyDescent="0.3">
      <c r="A2" s="40"/>
      <c r="B2" s="40"/>
      <c r="C2" s="40"/>
      <c r="D2" s="40"/>
      <c r="E2" s="40"/>
      <c r="F2" s="40"/>
      <c r="G2" s="40"/>
    </row>
    <row r="5" spans="1:21" x14ac:dyDescent="0.3">
      <c r="S5"/>
    </row>
    <row r="7" spans="1:21" x14ac:dyDescent="0.3">
      <c r="U7"/>
    </row>
    <row r="8" spans="1:21" x14ac:dyDescent="0.3">
      <c r="Q8" s="39" t="s">
        <v>821</v>
      </c>
    </row>
    <row r="10" spans="1:21" x14ac:dyDescent="0.3">
      <c r="S10"/>
    </row>
    <row r="11" spans="1:21" x14ac:dyDescent="0.3">
      <c r="S11"/>
    </row>
    <row r="13" spans="1:21" x14ac:dyDescent="0.3">
      <c r="S13"/>
    </row>
    <row r="14" spans="1:21" ht="18" x14ac:dyDescent="0.35">
      <c r="T14" s="41"/>
    </row>
    <row r="17" spans="14:21" x14ac:dyDescent="0.3">
      <c r="S17"/>
    </row>
    <row r="18" spans="14:21" x14ac:dyDescent="0.3">
      <c r="U18" s="39" t="s">
        <v>821</v>
      </c>
    </row>
    <row r="19" spans="14:21" x14ac:dyDescent="0.3">
      <c r="U19"/>
    </row>
    <row r="21" spans="14:21" x14ac:dyDescent="0.3">
      <c r="T21"/>
    </row>
    <row r="22" spans="14:21" x14ac:dyDescent="0.3">
      <c r="N22" s="39" t="s">
        <v>821</v>
      </c>
    </row>
    <row r="23" spans="14:21" x14ac:dyDescent="0.3">
      <c r="P23"/>
    </row>
  </sheetData>
  <conditionalFormatting sqref="A2:A488">
    <cfRule type="colorScale" priority="2">
      <colorScale>
        <cfvo type="min"/>
        <cfvo type="percentile" val="50"/>
        <cfvo type="max"/>
        <color rgb="FF63BE7B"/>
        <color rgb="FFFFEB84"/>
        <color rgb="FFF8696B"/>
      </colorScale>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CLEAN Data</vt:lpstr>
      <vt:lpstr>Analysis</vt:lpstr>
      <vt:lpstr>Metrices</vt:lpstr>
      <vt:lpstr>Slicers</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RAJARAM SANAS</dc:creator>
  <cp:lastModifiedBy>VIJAY RAJARAM SANAS</cp:lastModifiedBy>
  <dcterms:created xsi:type="dcterms:W3CDTF">2024-10-25T06:46:46Z</dcterms:created>
  <dcterms:modified xsi:type="dcterms:W3CDTF">2025-01-04T11:08:35Z</dcterms:modified>
</cp:coreProperties>
</file>