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Desktop\"/>
    </mc:Choice>
  </mc:AlternateContent>
  <xr:revisionPtr revIDLastSave="0" documentId="13_ncr:1_{1528D4F6-9B6F-4D3B-8ACD-4283AE503A81}" xr6:coauthVersionLast="47" xr6:coauthVersionMax="47" xr10:uidLastSave="{00000000-0000-0000-0000-000000000000}"/>
  <bookViews>
    <workbookView xWindow="-108" yWindow="-108" windowWidth="23256" windowHeight="12456" tabRatio="920" xr2:uid="{D50F15B0-610C-4A4C-B8C7-5DCD393A3DB2}"/>
  </bookViews>
  <sheets>
    <sheet name="Dashboard" sheetId="1" r:id="rId1"/>
    <sheet name="Customers" sheetId="2" r:id="rId2"/>
    <sheet name="Products" sheetId="3" r:id="rId3"/>
    <sheet name="Vendors" sheetId="4" r:id="rId4"/>
    <sheet name="New Entry" sheetId="5" r:id="rId5"/>
    <sheet name="Purchase" sheetId="6" r:id="rId6"/>
    <sheet name="Sales" sheetId="7" r:id="rId7"/>
    <sheet name="Inventory" sheetId="8" r:id="rId8"/>
    <sheet name="Pivot" sheetId="14" r:id="rId9"/>
  </sheets>
  <externalReferences>
    <externalReference r:id="rId10"/>
  </externalReferences>
  <definedNames>
    <definedName name="_xlnm._FilterDatabase" localSheetId="8" hidden="1">Pivot!$B$15:$F$18</definedName>
    <definedName name="Cust_ID">[1]!customersdata[Cust_ID]</definedName>
    <definedName name="HSNCode">[1]!Table4[HSN Code]</definedName>
  </definedNames>
  <calcPr calcId="191029"/>
  <pivotCaches>
    <pivotCache cacheId="18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4" l="1"/>
  <c r="J16" i="14"/>
  <c r="H16" i="14"/>
  <c r="E12" i="14"/>
  <c r="E8" i="14"/>
  <c r="E4" i="14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N16" i="7"/>
  <c r="N24" i="7"/>
  <c r="N32" i="7"/>
  <c r="N40" i="7"/>
  <c r="N48" i="7"/>
  <c r="N56" i="7"/>
  <c r="N64" i="7"/>
  <c r="N72" i="7"/>
  <c r="N80" i="7"/>
  <c r="N88" i="7"/>
  <c r="N96" i="7"/>
  <c r="N104" i="7"/>
  <c r="N112" i="7"/>
  <c r="N120" i="7"/>
  <c r="N128" i="7"/>
  <c r="L9" i="7"/>
  <c r="N9" i="7" s="1"/>
  <c r="L10" i="7"/>
  <c r="N10" i="7" s="1"/>
  <c r="L11" i="7"/>
  <c r="N11" i="7" s="1"/>
  <c r="L12" i="7"/>
  <c r="N12" i="7" s="1"/>
  <c r="L13" i="7"/>
  <c r="N13" i="7" s="1"/>
  <c r="L14" i="7"/>
  <c r="N14" i="7" s="1"/>
  <c r="L15" i="7"/>
  <c r="N15" i="7" s="1"/>
  <c r="L16" i="7"/>
  <c r="L17" i="7"/>
  <c r="N17" i="7" s="1"/>
  <c r="L18" i="7"/>
  <c r="N18" i="7" s="1"/>
  <c r="L19" i="7"/>
  <c r="N19" i="7" s="1"/>
  <c r="L20" i="7"/>
  <c r="N20" i="7" s="1"/>
  <c r="L21" i="7"/>
  <c r="N21" i="7" s="1"/>
  <c r="L22" i="7"/>
  <c r="N22" i="7" s="1"/>
  <c r="L23" i="7"/>
  <c r="N23" i="7" s="1"/>
  <c r="L24" i="7"/>
  <c r="L25" i="7"/>
  <c r="N25" i="7" s="1"/>
  <c r="L26" i="7"/>
  <c r="N26" i="7" s="1"/>
  <c r="L27" i="7"/>
  <c r="N27" i="7" s="1"/>
  <c r="L28" i="7"/>
  <c r="N28" i="7" s="1"/>
  <c r="L29" i="7"/>
  <c r="N29" i="7" s="1"/>
  <c r="L30" i="7"/>
  <c r="N30" i="7" s="1"/>
  <c r="L31" i="7"/>
  <c r="N31" i="7" s="1"/>
  <c r="L32" i="7"/>
  <c r="L33" i="7"/>
  <c r="N33" i="7" s="1"/>
  <c r="L34" i="7"/>
  <c r="N34" i="7" s="1"/>
  <c r="L35" i="7"/>
  <c r="N35" i="7" s="1"/>
  <c r="L36" i="7"/>
  <c r="N36" i="7" s="1"/>
  <c r="L37" i="7"/>
  <c r="N37" i="7" s="1"/>
  <c r="L38" i="7"/>
  <c r="N38" i="7" s="1"/>
  <c r="L39" i="7"/>
  <c r="N39" i="7" s="1"/>
  <c r="L40" i="7"/>
  <c r="L41" i="7"/>
  <c r="N41" i="7" s="1"/>
  <c r="L42" i="7"/>
  <c r="N42" i="7" s="1"/>
  <c r="L43" i="7"/>
  <c r="N43" i="7" s="1"/>
  <c r="L44" i="7"/>
  <c r="N44" i="7" s="1"/>
  <c r="L45" i="7"/>
  <c r="N45" i="7" s="1"/>
  <c r="L46" i="7"/>
  <c r="N46" i="7" s="1"/>
  <c r="L47" i="7"/>
  <c r="N47" i="7" s="1"/>
  <c r="L48" i="7"/>
  <c r="L49" i="7"/>
  <c r="N49" i="7" s="1"/>
  <c r="L50" i="7"/>
  <c r="N50" i="7" s="1"/>
  <c r="L51" i="7"/>
  <c r="N51" i="7" s="1"/>
  <c r="L52" i="7"/>
  <c r="N52" i="7" s="1"/>
  <c r="L53" i="7"/>
  <c r="N53" i="7" s="1"/>
  <c r="L54" i="7"/>
  <c r="N54" i="7" s="1"/>
  <c r="L55" i="7"/>
  <c r="N55" i="7" s="1"/>
  <c r="L56" i="7"/>
  <c r="L57" i="7"/>
  <c r="N57" i="7" s="1"/>
  <c r="L58" i="7"/>
  <c r="N58" i="7" s="1"/>
  <c r="L59" i="7"/>
  <c r="N59" i="7" s="1"/>
  <c r="L60" i="7"/>
  <c r="N60" i="7" s="1"/>
  <c r="L61" i="7"/>
  <c r="N61" i="7" s="1"/>
  <c r="L62" i="7"/>
  <c r="N62" i="7" s="1"/>
  <c r="L63" i="7"/>
  <c r="N63" i="7" s="1"/>
  <c r="L64" i="7"/>
  <c r="L65" i="7"/>
  <c r="N65" i="7" s="1"/>
  <c r="L66" i="7"/>
  <c r="N66" i="7" s="1"/>
  <c r="L67" i="7"/>
  <c r="N67" i="7" s="1"/>
  <c r="L68" i="7"/>
  <c r="N68" i="7" s="1"/>
  <c r="L69" i="7"/>
  <c r="N69" i="7" s="1"/>
  <c r="L70" i="7"/>
  <c r="N70" i="7" s="1"/>
  <c r="L71" i="7"/>
  <c r="N71" i="7" s="1"/>
  <c r="L72" i="7"/>
  <c r="L73" i="7"/>
  <c r="N73" i="7" s="1"/>
  <c r="L74" i="7"/>
  <c r="N74" i="7" s="1"/>
  <c r="L75" i="7"/>
  <c r="N75" i="7" s="1"/>
  <c r="L76" i="7"/>
  <c r="N76" i="7" s="1"/>
  <c r="L77" i="7"/>
  <c r="N77" i="7" s="1"/>
  <c r="L78" i="7"/>
  <c r="N78" i="7" s="1"/>
  <c r="L79" i="7"/>
  <c r="N79" i="7" s="1"/>
  <c r="L80" i="7"/>
  <c r="L81" i="7"/>
  <c r="N81" i="7" s="1"/>
  <c r="L82" i="7"/>
  <c r="N82" i="7" s="1"/>
  <c r="L83" i="7"/>
  <c r="N83" i="7" s="1"/>
  <c r="L84" i="7"/>
  <c r="N84" i="7" s="1"/>
  <c r="L85" i="7"/>
  <c r="N85" i="7" s="1"/>
  <c r="L86" i="7"/>
  <c r="N86" i="7" s="1"/>
  <c r="L87" i="7"/>
  <c r="N87" i="7" s="1"/>
  <c r="L88" i="7"/>
  <c r="L89" i="7"/>
  <c r="N89" i="7" s="1"/>
  <c r="L90" i="7"/>
  <c r="N90" i="7" s="1"/>
  <c r="L91" i="7"/>
  <c r="N91" i="7" s="1"/>
  <c r="L92" i="7"/>
  <c r="N92" i="7" s="1"/>
  <c r="L93" i="7"/>
  <c r="N93" i="7" s="1"/>
  <c r="L94" i="7"/>
  <c r="N94" i="7" s="1"/>
  <c r="L95" i="7"/>
  <c r="N95" i="7" s="1"/>
  <c r="L96" i="7"/>
  <c r="L97" i="7"/>
  <c r="N97" i="7" s="1"/>
  <c r="L98" i="7"/>
  <c r="N98" i="7" s="1"/>
  <c r="L99" i="7"/>
  <c r="N99" i="7" s="1"/>
  <c r="L100" i="7"/>
  <c r="N100" i="7" s="1"/>
  <c r="L101" i="7"/>
  <c r="N101" i="7" s="1"/>
  <c r="L102" i="7"/>
  <c r="N102" i="7" s="1"/>
  <c r="L103" i="7"/>
  <c r="N103" i="7" s="1"/>
  <c r="L104" i="7"/>
  <c r="L105" i="7"/>
  <c r="N105" i="7" s="1"/>
  <c r="L106" i="7"/>
  <c r="N106" i="7" s="1"/>
  <c r="L107" i="7"/>
  <c r="N107" i="7" s="1"/>
  <c r="L108" i="7"/>
  <c r="N108" i="7" s="1"/>
  <c r="L109" i="7"/>
  <c r="N109" i="7" s="1"/>
  <c r="L110" i="7"/>
  <c r="N110" i="7" s="1"/>
  <c r="L111" i="7"/>
  <c r="N111" i="7" s="1"/>
  <c r="L112" i="7"/>
  <c r="L113" i="7"/>
  <c r="N113" i="7" s="1"/>
  <c r="L114" i="7"/>
  <c r="N114" i="7" s="1"/>
  <c r="L115" i="7"/>
  <c r="N115" i="7" s="1"/>
  <c r="L116" i="7"/>
  <c r="N116" i="7" s="1"/>
  <c r="L117" i="7"/>
  <c r="N117" i="7" s="1"/>
  <c r="L118" i="7"/>
  <c r="N118" i="7" s="1"/>
  <c r="L119" i="7"/>
  <c r="N119" i="7" s="1"/>
  <c r="L120" i="7"/>
  <c r="L121" i="7"/>
  <c r="N121" i="7" s="1"/>
  <c r="L122" i="7"/>
  <c r="N122" i="7" s="1"/>
  <c r="L123" i="7"/>
  <c r="N123" i="7" s="1"/>
  <c r="L124" i="7"/>
  <c r="N124" i="7" s="1"/>
  <c r="L125" i="7"/>
  <c r="N125" i="7" s="1"/>
  <c r="L126" i="7"/>
  <c r="N126" i="7" s="1"/>
  <c r="L127" i="7"/>
  <c r="N127" i="7" s="1"/>
  <c r="L128" i="7"/>
  <c r="L129" i="7"/>
  <c r="N129" i="7" s="1"/>
  <c r="L130" i="7"/>
  <c r="N130" i="7" s="1"/>
  <c r="L131" i="7"/>
  <c r="N131" i="7" s="1"/>
  <c r="L132" i="7"/>
  <c r="N132" i="7" s="1"/>
  <c r="L133" i="7"/>
  <c r="N133" i="7" s="1"/>
  <c r="L134" i="7"/>
  <c r="N134" i="7" s="1"/>
  <c r="L135" i="7"/>
  <c r="N135" i="7" s="1"/>
  <c r="L136" i="7"/>
  <c r="N136" i="7" s="1"/>
  <c r="L137" i="7"/>
  <c r="N137" i="7" s="1"/>
  <c r="L138" i="7"/>
  <c r="N138" i="7" s="1"/>
  <c r="L139" i="7"/>
  <c r="N139" i="7" s="1"/>
  <c r="L140" i="7"/>
  <c r="N140" i="7" s="1"/>
  <c r="L141" i="7"/>
  <c r="N141" i="7" s="1"/>
  <c r="L142" i="7"/>
  <c r="N142" i="7" s="1"/>
  <c r="L143" i="7"/>
  <c r="N143" i="7" s="1"/>
  <c r="L144" i="7"/>
  <c r="N144" i="7" s="1"/>
  <c r="L145" i="7"/>
  <c r="N145" i="7" s="1"/>
  <c r="L146" i="7"/>
  <c r="N146" i="7" s="1"/>
  <c r="L147" i="7"/>
  <c r="N147" i="7" s="1"/>
  <c r="L148" i="7"/>
  <c r="N148" i="7" s="1"/>
  <c r="L149" i="7"/>
  <c r="N149" i="7" s="1"/>
  <c r="L150" i="7"/>
  <c r="N150" i="7" s="1"/>
  <c r="L151" i="7"/>
  <c r="N151" i="7" s="1"/>
  <c r="L152" i="7"/>
  <c r="N152" i="7" s="1"/>
  <c r="L153" i="7"/>
  <c r="N153" i="7" s="1"/>
  <c r="L154" i="7"/>
  <c r="N154" i="7" s="1"/>
  <c r="L155" i="7"/>
  <c r="N155" i="7" s="1"/>
  <c r="L156" i="7"/>
  <c r="N156" i="7" s="1"/>
  <c r="L157" i="7"/>
  <c r="N157" i="7" s="1"/>
  <c r="L158" i="7"/>
  <c r="N158" i="7" s="1"/>
  <c r="L159" i="7"/>
  <c r="N159" i="7" s="1"/>
  <c r="L160" i="7"/>
  <c r="N160" i="7" s="1"/>
  <c r="L161" i="7"/>
  <c r="N161" i="7" s="1"/>
  <c r="L162" i="7"/>
  <c r="N162" i="7" s="1"/>
  <c r="L163" i="7"/>
  <c r="N163" i="7" s="1"/>
  <c r="L164" i="7"/>
  <c r="N164" i="7" s="1"/>
  <c r="L165" i="7"/>
  <c r="N165" i="7" s="1"/>
  <c r="L166" i="7"/>
  <c r="N166" i="7" s="1"/>
  <c r="L167" i="7"/>
  <c r="N167" i="7" s="1"/>
  <c r="L168" i="7"/>
  <c r="N168" i="7" s="1"/>
  <c r="L169" i="7"/>
  <c r="N169" i="7" s="1"/>
  <c r="L170" i="7"/>
  <c r="N170" i="7" s="1"/>
  <c r="L171" i="7"/>
  <c r="N171" i="7" s="1"/>
  <c r="L172" i="7"/>
  <c r="N172" i="7" s="1"/>
  <c r="L173" i="7"/>
  <c r="N173" i="7" s="1"/>
  <c r="L174" i="7"/>
  <c r="N174" i="7" s="1"/>
  <c r="L175" i="7"/>
  <c r="N175" i="7" s="1"/>
  <c r="L176" i="7"/>
  <c r="N176" i="7" s="1"/>
  <c r="L177" i="7"/>
  <c r="N177" i="7" s="1"/>
  <c r="L178" i="7"/>
  <c r="N178" i="7" s="1"/>
  <c r="L179" i="7"/>
  <c r="N179" i="7" s="1"/>
  <c r="L180" i="7"/>
  <c r="N180" i="7" s="1"/>
  <c r="L181" i="7"/>
  <c r="N181" i="7" s="1"/>
  <c r="L182" i="7"/>
  <c r="N182" i="7" s="1"/>
  <c r="L183" i="7"/>
  <c r="N183" i="7" s="1"/>
  <c r="L184" i="7"/>
  <c r="N184" i="7" s="1"/>
  <c r="L185" i="7"/>
  <c r="N185" i="7" s="1"/>
  <c r="L186" i="7"/>
  <c r="N186" i="7" s="1"/>
  <c r="L187" i="7"/>
  <c r="N187" i="7" s="1"/>
  <c r="L188" i="7"/>
  <c r="N188" i="7" s="1"/>
  <c r="L189" i="7"/>
  <c r="N189" i="7" s="1"/>
  <c r="L190" i="7"/>
  <c r="N190" i="7" s="1"/>
  <c r="L191" i="7"/>
  <c r="N191" i="7" s="1"/>
  <c r="L192" i="7"/>
  <c r="N192" i="7" s="1"/>
  <c r="L193" i="7"/>
  <c r="N193" i="7" s="1"/>
  <c r="L194" i="7"/>
  <c r="N194" i="7" s="1"/>
  <c r="L195" i="7"/>
  <c r="N195" i="7" s="1"/>
  <c r="L196" i="7"/>
  <c r="N196" i="7" s="1"/>
  <c r="L197" i="7"/>
  <c r="N197" i="7" s="1"/>
  <c r="L198" i="7"/>
  <c r="N198" i="7" s="1"/>
  <c r="L199" i="7"/>
  <c r="N199" i="7" s="1"/>
  <c r="L200" i="7"/>
  <c r="N200" i="7" s="1"/>
  <c r="L201" i="7"/>
  <c r="N201" i="7" s="1"/>
  <c r="L202" i="7"/>
  <c r="N202" i="7" s="1"/>
  <c r="L203" i="7"/>
  <c r="N203" i="7" s="1"/>
  <c r="L204" i="7"/>
  <c r="N204" i="7" s="1"/>
  <c r="L205" i="7"/>
  <c r="N205" i="7" s="1"/>
  <c r="L206" i="7"/>
  <c r="N206" i="7" s="1"/>
  <c r="L207" i="7"/>
  <c r="N207" i="7" s="1"/>
  <c r="L208" i="7"/>
  <c r="N208" i="7" s="1"/>
  <c r="L209" i="7"/>
  <c r="N209" i="7" s="1"/>
  <c r="L210" i="7"/>
  <c r="N210" i="7" s="1"/>
  <c r="L211" i="7"/>
  <c r="N211" i="7" s="1"/>
  <c r="L212" i="7"/>
  <c r="N212" i="7" s="1"/>
  <c r="L213" i="7"/>
  <c r="N213" i="7" s="1"/>
  <c r="L214" i="7"/>
  <c r="N214" i="7" s="1"/>
  <c r="L215" i="7"/>
  <c r="N215" i="7" s="1"/>
  <c r="L216" i="7"/>
  <c r="N216" i="7" s="1"/>
  <c r="L217" i="7"/>
  <c r="N217" i="7" s="1"/>
  <c r="L218" i="7"/>
  <c r="N218" i="7" s="1"/>
  <c r="L219" i="7"/>
  <c r="N219" i="7" s="1"/>
  <c r="L220" i="7"/>
  <c r="N220" i="7" s="1"/>
  <c r="L221" i="7"/>
  <c r="N221" i="7" s="1"/>
  <c r="L222" i="7"/>
  <c r="N222" i="7" s="1"/>
  <c r="L223" i="7"/>
  <c r="N223" i="7" s="1"/>
  <c r="L224" i="7"/>
  <c r="N224" i="7" s="1"/>
  <c r="L225" i="7"/>
  <c r="N225" i="7" s="1"/>
  <c r="L226" i="7"/>
  <c r="N226" i="7" s="1"/>
  <c r="L227" i="7"/>
  <c r="N227" i="7" s="1"/>
  <c r="L228" i="7"/>
  <c r="N228" i="7" s="1"/>
  <c r="E12" i="7"/>
  <c r="E11" i="7"/>
  <c r="H9" i="7"/>
  <c r="E9" i="7"/>
  <c r="E10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8" i="8"/>
  <c r="D9" i="8"/>
  <c r="D10" i="8"/>
  <c r="D11" i="8"/>
  <c r="D12" i="8"/>
  <c r="D13" i="8"/>
  <c r="D14" i="8"/>
  <c r="D15" i="8"/>
  <c r="D16" i="8"/>
  <c r="D17" i="8"/>
  <c r="D18" i="8"/>
  <c r="E8" i="4"/>
  <c r="E9" i="4"/>
  <c r="E10" i="4"/>
  <c r="E11" i="4"/>
  <c r="E12" i="4"/>
  <c r="E13" i="4"/>
  <c r="E14" i="4"/>
  <c r="E15" i="4"/>
  <c r="E16" i="4"/>
  <c r="E17" i="4"/>
  <c r="J8" i="6"/>
  <c r="K8" i="6" s="1"/>
  <c r="K9" i="6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G8" i="6"/>
  <c r="G10" i="6"/>
  <c r="G11" i="6"/>
  <c r="G12" i="6"/>
  <c r="G13" i="6"/>
  <c r="G14" i="6"/>
  <c r="G15" i="6"/>
  <c r="G16" i="6"/>
  <c r="G17" i="6"/>
  <c r="G18" i="6"/>
  <c r="G19" i="6"/>
  <c r="G20" i="6"/>
  <c r="F8" i="6"/>
  <c r="F10" i="6"/>
  <c r="F11" i="6"/>
  <c r="F12" i="6"/>
  <c r="F13" i="6"/>
  <c r="F14" i="6"/>
  <c r="F15" i="6"/>
  <c r="F16" i="6"/>
  <c r="F17" i="6"/>
  <c r="F18" i="6"/>
  <c r="F19" i="6"/>
  <c r="F20" i="6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E23" i="8"/>
  <c r="E24" i="8"/>
  <c r="F23" i="8"/>
  <c r="F24" i="8"/>
  <c r="G23" i="8"/>
  <c r="G24" i="8"/>
  <c r="E22" i="8"/>
  <c r="F22" i="8"/>
  <c r="G22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8" i="8"/>
  <c r="K9" i="7"/>
  <c r="G17" i="7"/>
  <c r="K61" i="7" l="1"/>
  <c r="M61" i="7" s="1"/>
  <c r="K62" i="7"/>
  <c r="M62" i="7" s="1"/>
  <c r="K63" i="7"/>
  <c r="M63" i="7" s="1"/>
  <c r="K64" i="7"/>
  <c r="M64" i="7" s="1"/>
  <c r="K65" i="7"/>
  <c r="M65" i="7" s="1"/>
  <c r="K66" i="7"/>
  <c r="M66" i="7" s="1"/>
  <c r="K67" i="7"/>
  <c r="M67" i="7" s="1"/>
  <c r="K68" i="7"/>
  <c r="M68" i="7" s="1"/>
  <c r="K69" i="7"/>
  <c r="M69" i="7" s="1"/>
  <c r="K70" i="7"/>
  <c r="M70" i="7" s="1"/>
  <c r="K71" i="7"/>
  <c r="M71" i="7" s="1"/>
  <c r="K72" i="7"/>
  <c r="M72" i="7" s="1"/>
  <c r="K73" i="7"/>
  <c r="M73" i="7" s="1"/>
  <c r="K74" i="7"/>
  <c r="M74" i="7" s="1"/>
  <c r="K75" i="7"/>
  <c r="M75" i="7" s="1"/>
  <c r="K76" i="7"/>
  <c r="M76" i="7" s="1"/>
  <c r="K77" i="7"/>
  <c r="M77" i="7" s="1"/>
  <c r="K78" i="7"/>
  <c r="M78" i="7" s="1"/>
  <c r="K79" i="7"/>
  <c r="M79" i="7" s="1"/>
  <c r="K80" i="7"/>
  <c r="M80" i="7" s="1"/>
  <c r="K81" i="7"/>
  <c r="M81" i="7" s="1"/>
  <c r="K82" i="7"/>
  <c r="M82" i="7" s="1"/>
  <c r="K83" i="7"/>
  <c r="M83" i="7" s="1"/>
  <c r="K84" i="7"/>
  <c r="M84" i="7" s="1"/>
  <c r="K85" i="7"/>
  <c r="M85" i="7" s="1"/>
  <c r="K86" i="7"/>
  <c r="M86" i="7" s="1"/>
  <c r="K87" i="7"/>
  <c r="M87" i="7" s="1"/>
  <c r="K88" i="7"/>
  <c r="M88" i="7" s="1"/>
  <c r="K89" i="7"/>
  <c r="M89" i="7" s="1"/>
  <c r="K90" i="7"/>
  <c r="M90" i="7" s="1"/>
  <c r="K91" i="7"/>
  <c r="M91" i="7" s="1"/>
  <c r="K92" i="7"/>
  <c r="M92" i="7" s="1"/>
  <c r="K93" i="7"/>
  <c r="M93" i="7" s="1"/>
  <c r="K94" i="7"/>
  <c r="M94" i="7" s="1"/>
  <c r="K95" i="7"/>
  <c r="M95" i="7" s="1"/>
  <c r="K96" i="7"/>
  <c r="M96" i="7" s="1"/>
  <c r="K97" i="7"/>
  <c r="M97" i="7" s="1"/>
  <c r="K98" i="7"/>
  <c r="M98" i="7" s="1"/>
  <c r="K99" i="7"/>
  <c r="M99" i="7" s="1"/>
  <c r="K100" i="7"/>
  <c r="M100" i="7" s="1"/>
  <c r="K101" i="7"/>
  <c r="M101" i="7" s="1"/>
  <c r="K102" i="7"/>
  <c r="M102" i="7" s="1"/>
  <c r="K103" i="7"/>
  <c r="M103" i="7" s="1"/>
  <c r="K104" i="7"/>
  <c r="M104" i="7" s="1"/>
  <c r="K105" i="7"/>
  <c r="M105" i="7" s="1"/>
  <c r="K106" i="7"/>
  <c r="M106" i="7" s="1"/>
  <c r="K107" i="7"/>
  <c r="M107" i="7" s="1"/>
  <c r="K108" i="7"/>
  <c r="M108" i="7" s="1"/>
  <c r="K109" i="7"/>
  <c r="M109" i="7" s="1"/>
  <c r="K110" i="7"/>
  <c r="M110" i="7" s="1"/>
  <c r="K111" i="7"/>
  <c r="M111" i="7" s="1"/>
  <c r="K112" i="7"/>
  <c r="M112" i="7" s="1"/>
  <c r="K113" i="7"/>
  <c r="M113" i="7" s="1"/>
  <c r="K114" i="7"/>
  <c r="M114" i="7" s="1"/>
  <c r="K115" i="7"/>
  <c r="M115" i="7" s="1"/>
  <c r="K116" i="7"/>
  <c r="M116" i="7" s="1"/>
  <c r="K117" i="7"/>
  <c r="M117" i="7" s="1"/>
  <c r="K118" i="7"/>
  <c r="M118" i="7" s="1"/>
  <c r="K119" i="7"/>
  <c r="M119" i="7" s="1"/>
  <c r="K120" i="7"/>
  <c r="M120" i="7" s="1"/>
  <c r="K121" i="7"/>
  <c r="M121" i="7" s="1"/>
  <c r="K122" i="7"/>
  <c r="M122" i="7" s="1"/>
  <c r="K123" i="7"/>
  <c r="M123" i="7" s="1"/>
  <c r="K124" i="7"/>
  <c r="M124" i="7" s="1"/>
  <c r="K125" i="7"/>
  <c r="M125" i="7" s="1"/>
  <c r="K126" i="7"/>
  <c r="M126" i="7" s="1"/>
  <c r="K127" i="7"/>
  <c r="M127" i="7" s="1"/>
  <c r="K128" i="7"/>
  <c r="M128" i="7" s="1"/>
  <c r="K129" i="7"/>
  <c r="M129" i="7" s="1"/>
  <c r="K130" i="7"/>
  <c r="M130" i="7" s="1"/>
  <c r="K131" i="7"/>
  <c r="M131" i="7" s="1"/>
  <c r="K132" i="7"/>
  <c r="M132" i="7" s="1"/>
  <c r="K133" i="7"/>
  <c r="M133" i="7" s="1"/>
  <c r="K134" i="7"/>
  <c r="M134" i="7" s="1"/>
  <c r="K135" i="7"/>
  <c r="M135" i="7" s="1"/>
  <c r="K136" i="7"/>
  <c r="M136" i="7" s="1"/>
  <c r="K137" i="7"/>
  <c r="M137" i="7" s="1"/>
  <c r="K138" i="7"/>
  <c r="M138" i="7" s="1"/>
  <c r="K139" i="7"/>
  <c r="M139" i="7" s="1"/>
  <c r="K140" i="7"/>
  <c r="M140" i="7" s="1"/>
  <c r="K141" i="7"/>
  <c r="M141" i="7" s="1"/>
  <c r="K142" i="7"/>
  <c r="M142" i="7" s="1"/>
  <c r="K143" i="7"/>
  <c r="M143" i="7" s="1"/>
  <c r="K144" i="7"/>
  <c r="M144" i="7" s="1"/>
  <c r="K145" i="7"/>
  <c r="M145" i="7" s="1"/>
  <c r="K146" i="7"/>
  <c r="M146" i="7" s="1"/>
  <c r="K147" i="7"/>
  <c r="M147" i="7" s="1"/>
  <c r="K148" i="7"/>
  <c r="M148" i="7" s="1"/>
  <c r="K149" i="7"/>
  <c r="M149" i="7" s="1"/>
  <c r="K150" i="7"/>
  <c r="M150" i="7" s="1"/>
  <c r="K151" i="7"/>
  <c r="M151" i="7" s="1"/>
  <c r="K152" i="7"/>
  <c r="M152" i="7" s="1"/>
  <c r="K153" i="7"/>
  <c r="M153" i="7" s="1"/>
  <c r="K154" i="7"/>
  <c r="M154" i="7" s="1"/>
  <c r="K155" i="7"/>
  <c r="M155" i="7" s="1"/>
  <c r="K156" i="7"/>
  <c r="M156" i="7" s="1"/>
  <c r="K157" i="7"/>
  <c r="M157" i="7" s="1"/>
  <c r="K158" i="7"/>
  <c r="M158" i="7" s="1"/>
  <c r="K159" i="7"/>
  <c r="M159" i="7" s="1"/>
  <c r="K160" i="7"/>
  <c r="M160" i="7" s="1"/>
  <c r="K161" i="7"/>
  <c r="M161" i="7" s="1"/>
  <c r="K162" i="7"/>
  <c r="M162" i="7" s="1"/>
  <c r="K163" i="7"/>
  <c r="M163" i="7" s="1"/>
  <c r="K164" i="7"/>
  <c r="M164" i="7" s="1"/>
  <c r="K165" i="7"/>
  <c r="M165" i="7" s="1"/>
  <c r="K166" i="7"/>
  <c r="M166" i="7" s="1"/>
  <c r="K167" i="7"/>
  <c r="M167" i="7" s="1"/>
  <c r="K168" i="7"/>
  <c r="M168" i="7" s="1"/>
  <c r="K169" i="7"/>
  <c r="M169" i="7" s="1"/>
  <c r="K170" i="7"/>
  <c r="M170" i="7" s="1"/>
  <c r="K171" i="7"/>
  <c r="M171" i="7" s="1"/>
  <c r="K172" i="7"/>
  <c r="M172" i="7" s="1"/>
  <c r="K173" i="7"/>
  <c r="M173" i="7" s="1"/>
  <c r="K174" i="7"/>
  <c r="M174" i="7" s="1"/>
  <c r="K175" i="7"/>
  <c r="M175" i="7" s="1"/>
  <c r="K176" i="7"/>
  <c r="M176" i="7" s="1"/>
  <c r="K177" i="7"/>
  <c r="M177" i="7" s="1"/>
  <c r="K178" i="7"/>
  <c r="M178" i="7" s="1"/>
  <c r="K179" i="7"/>
  <c r="M179" i="7" s="1"/>
  <c r="K180" i="7"/>
  <c r="M180" i="7" s="1"/>
  <c r="K181" i="7"/>
  <c r="M181" i="7" s="1"/>
  <c r="K182" i="7"/>
  <c r="M182" i="7" s="1"/>
  <c r="K183" i="7"/>
  <c r="M183" i="7" s="1"/>
  <c r="K184" i="7"/>
  <c r="M184" i="7" s="1"/>
  <c r="K185" i="7"/>
  <c r="M185" i="7" s="1"/>
  <c r="K186" i="7"/>
  <c r="M186" i="7" s="1"/>
  <c r="K187" i="7"/>
  <c r="M187" i="7" s="1"/>
  <c r="K188" i="7"/>
  <c r="M188" i="7" s="1"/>
  <c r="K189" i="7"/>
  <c r="M189" i="7" s="1"/>
  <c r="K190" i="7"/>
  <c r="M190" i="7" s="1"/>
  <c r="K191" i="7"/>
  <c r="M191" i="7" s="1"/>
  <c r="K192" i="7"/>
  <c r="M192" i="7" s="1"/>
  <c r="K193" i="7"/>
  <c r="M193" i="7" s="1"/>
  <c r="K194" i="7"/>
  <c r="M194" i="7" s="1"/>
  <c r="K195" i="7"/>
  <c r="M195" i="7" s="1"/>
  <c r="K196" i="7"/>
  <c r="M196" i="7" s="1"/>
  <c r="K197" i="7"/>
  <c r="M197" i="7" s="1"/>
  <c r="K198" i="7"/>
  <c r="M198" i="7" s="1"/>
  <c r="K199" i="7"/>
  <c r="M199" i="7" s="1"/>
  <c r="K200" i="7"/>
  <c r="M200" i="7" s="1"/>
  <c r="K201" i="7"/>
  <c r="M201" i="7" s="1"/>
  <c r="K202" i="7"/>
  <c r="M202" i="7" s="1"/>
  <c r="K203" i="7"/>
  <c r="M203" i="7" s="1"/>
  <c r="K204" i="7"/>
  <c r="M204" i="7" s="1"/>
  <c r="K205" i="7"/>
  <c r="M205" i="7" s="1"/>
  <c r="K206" i="7"/>
  <c r="M206" i="7" s="1"/>
  <c r="K207" i="7"/>
  <c r="M207" i="7" s="1"/>
  <c r="K208" i="7"/>
  <c r="M208" i="7" s="1"/>
  <c r="K209" i="7"/>
  <c r="M209" i="7" s="1"/>
  <c r="K210" i="7"/>
  <c r="M210" i="7" s="1"/>
  <c r="K211" i="7"/>
  <c r="M211" i="7" s="1"/>
  <c r="K212" i="7"/>
  <c r="M212" i="7" s="1"/>
  <c r="K213" i="7"/>
  <c r="M213" i="7" s="1"/>
  <c r="K214" i="7"/>
  <c r="M214" i="7" s="1"/>
  <c r="K215" i="7"/>
  <c r="M215" i="7" s="1"/>
  <c r="K216" i="7"/>
  <c r="M216" i="7" s="1"/>
  <c r="K217" i="7"/>
  <c r="M217" i="7" s="1"/>
  <c r="K218" i="7"/>
  <c r="M218" i="7" s="1"/>
  <c r="K219" i="7"/>
  <c r="M219" i="7" s="1"/>
  <c r="K220" i="7"/>
  <c r="M220" i="7" s="1"/>
  <c r="K221" i="7"/>
  <c r="M221" i="7" s="1"/>
  <c r="K222" i="7"/>
  <c r="M222" i="7" s="1"/>
  <c r="K223" i="7"/>
  <c r="M223" i="7" s="1"/>
  <c r="K224" i="7"/>
  <c r="M224" i="7" s="1"/>
  <c r="K225" i="7"/>
  <c r="M225" i="7" s="1"/>
  <c r="K226" i="7"/>
  <c r="M226" i="7" s="1"/>
  <c r="K227" i="7"/>
  <c r="M227" i="7" s="1"/>
  <c r="K228" i="7"/>
  <c r="M228" i="7" s="1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K22" i="7"/>
  <c r="M22" i="7" s="1"/>
  <c r="K23" i="7"/>
  <c r="M23" i="7" s="1"/>
  <c r="K24" i="7"/>
  <c r="M24" i="7" s="1"/>
  <c r="K25" i="7"/>
  <c r="M25" i="7" s="1"/>
  <c r="K26" i="7"/>
  <c r="M26" i="7" s="1"/>
  <c r="K27" i="7"/>
  <c r="M27" i="7" s="1"/>
  <c r="K28" i="7"/>
  <c r="M28" i="7" s="1"/>
  <c r="K29" i="7"/>
  <c r="M29" i="7" s="1"/>
  <c r="K30" i="7"/>
  <c r="M30" i="7" s="1"/>
  <c r="K31" i="7"/>
  <c r="M31" i="7" s="1"/>
  <c r="K32" i="7"/>
  <c r="M32" i="7" s="1"/>
  <c r="K33" i="7"/>
  <c r="M33" i="7" s="1"/>
  <c r="K34" i="7"/>
  <c r="M34" i="7" s="1"/>
  <c r="K35" i="7"/>
  <c r="M35" i="7" s="1"/>
  <c r="K36" i="7"/>
  <c r="M36" i="7" s="1"/>
  <c r="K37" i="7"/>
  <c r="M37" i="7" s="1"/>
  <c r="K38" i="7"/>
  <c r="M38" i="7" s="1"/>
  <c r="K39" i="7"/>
  <c r="M39" i="7" s="1"/>
  <c r="K40" i="7"/>
  <c r="M40" i="7" s="1"/>
  <c r="K41" i="7"/>
  <c r="M41" i="7" s="1"/>
  <c r="K42" i="7"/>
  <c r="M42" i="7" s="1"/>
  <c r="K43" i="7"/>
  <c r="M43" i="7" s="1"/>
  <c r="K44" i="7"/>
  <c r="M44" i="7" s="1"/>
  <c r="K45" i="7"/>
  <c r="M45" i="7" s="1"/>
  <c r="K46" i="7"/>
  <c r="M46" i="7" s="1"/>
  <c r="K47" i="7"/>
  <c r="M47" i="7" s="1"/>
  <c r="K48" i="7"/>
  <c r="M48" i="7" s="1"/>
  <c r="K49" i="7"/>
  <c r="M49" i="7" s="1"/>
  <c r="K50" i="7"/>
  <c r="M50" i="7" s="1"/>
  <c r="K51" i="7"/>
  <c r="M51" i="7" s="1"/>
  <c r="K52" i="7"/>
  <c r="M52" i="7" s="1"/>
  <c r="K53" i="7"/>
  <c r="M53" i="7" s="1"/>
  <c r="K54" i="7"/>
  <c r="M54" i="7" s="1"/>
  <c r="K55" i="7"/>
  <c r="M55" i="7" s="1"/>
  <c r="K56" i="7"/>
  <c r="M56" i="7" s="1"/>
  <c r="K57" i="7"/>
  <c r="M57" i="7" s="1"/>
  <c r="K58" i="7"/>
  <c r="M58" i="7" s="1"/>
  <c r="K59" i="7"/>
  <c r="M59" i="7" s="1"/>
  <c r="K60" i="7"/>
  <c r="M60" i="7" s="1"/>
  <c r="K20" i="7"/>
  <c r="M20" i="7" s="1"/>
  <c r="K21" i="7"/>
  <c r="M21" i="7" s="1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19" i="7"/>
  <c r="K19" i="7"/>
  <c r="M19" i="7" s="1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8" i="8"/>
  <c r="F8" i="8"/>
  <c r="K10" i="7" l="1"/>
  <c r="M10" i="7" s="1"/>
  <c r="K11" i="7"/>
  <c r="M11" i="7" s="1"/>
  <c r="K12" i="7"/>
  <c r="M12" i="7" s="1"/>
  <c r="K13" i="7"/>
  <c r="M13" i="7" s="1"/>
  <c r="K14" i="7"/>
  <c r="M14" i="7" s="1"/>
  <c r="K15" i="7"/>
  <c r="M15" i="7" s="1"/>
  <c r="K16" i="7"/>
  <c r="M16" i="7" s="1"/>
  <c r="K17" i="7"/>
  <c r="M17" i="7" s="1"/>
  <c r="K18" i="7"/>
  <c r="M18" i="7" s="1"/>
  <c r="M9" i="7"/>
  <c r="G10" i="7"/>
  <c r="G11" i="7"/>
  <c r="G12" i="7"/>
  <c r="G13" i="7"/>
  <c r="G14" i="7"/>
  <c r="G15" i="7"/>
  <c r="G16" i="7"/>
  <c r="G18" i="7"/>
  <c r="G9" i="7"/>
  <c r="I8" i="8" l="1"/>
  <c r="H9" i="8"/>
  <c r="I12" i="8"/>
  <c r="L12" i="8" s="1"/>
  <c r="I33" i="8"/>
  <c r="L33" i="8" s="1"/>
  <c r="I42" i="8"/>
  <c r="L42" i="8" s="1"/>
  <c r="I52" i="8"/>
  <c r="L52" i="8" s="1"/>
  <c r="I61" i="8"/>
  <c r="L61" i="8" s="1"/>
  <c r="I70" i="8"/>
  <c r="L70" i="8" s="1"/>
  <c r="I79" i="8"/>
  <c r="L79" i="8" s="1"/>
  <c r="I88" i="8"/>
  <c r="L88" i="8" s="1"/>
  <c r="I97" i="8"/>
  <c r="L97" i="8" s="1"/>
  <c r="I106" i="8"/>
  <c r="L106" i="8" s="1"/>
  <c r="I116" i="8"/>
  <c r="L116" i="8" s="1"/>
  <c r="I125" i="8"/>
  <c r="L125" i="8" s="1"/>
  <c r="I134" i="8"/>
  <c r="L134" i="8" s="1"/>
  <c r="I143" i="8"/>
  <c r="L143" i="8" s="1"/>
  <c r="I152" i="8"/>
  <c r="L152" i="8" s="1"/>
  <c r="I161" i="8"/>
  <c r="L161" i="8" s="1"/>
  <c r="I170" i="8"/>
  <c r="L170" i="8" s="1"/>
  <c r="I180" i="8"/>
  <c r="L180" i="8" s="1"/>
  <c r="I189" i="8"/>
  <c r="L189" i="8" s="1"/>
  <c r="I25" i="8"/>
  <c r="L25" i="8" s="1"/>
  <c r="I34" i="8"/>
  <c r="L34" i="8" s="1"/>
  <c r="I44" i="8"/>
  <c r="L44" i="8" s="1"/>
  <c r="I53" i="8"/>
  <c r="L53" i="8" s="1"/>
  <c r="I62" i="8"/>
  <c r="L62" i="8" s="1"/>
  <c r="I71" i="8"/>
  <c r="L71" i="8" s="1"/>
  <c r="I80" i="8"/>
  <c r="L80" i="8" s="1"/>
  <c r="I89" i="8"/>
  <c r="L89" i="8" s="1"/>
  <c r="I98" i="8"/>
  <c r="L98" i="8" s="1"/>
  <c r="I108" i="8"/>
  <c r="L108" i="8" s="1"/>
  <c r="I117" i="8"/>
  <c r="L117" i="8" s="1"/>
  <c r="I126" i="8"/>
  <c r="L126" i="8" s="1"/>
  <c r="I135" i="8"/>
  <c r="L135" i="8" s="1"/>
  <c r="I144" i="8"/>
  <c r="L144" i="8" s="1"/>
  <c r="I153" i="8"/>
  <c r="L153" i="8" s="1"/>
  <c r="I162" i="8"/>
  <c r="L162" i="8" s="1"/>
  <c r="I172" i="8"/>
  <c r="L172" i="8" s="1"/>
  <c r="I181" i="8"/>
  <c r="L181" i="8" s="1"/>
  <c r="I190" i="8"/>
  <c r="L190" i="8" s="1"/>
  <c r="I23" i="8"/>
  <c r="L23" i="8" s="1"/>
  <c r="I26" i="8"/>
  <c r="L26" i="8" s="1"/>
  <c r="I36" i="8"/>
  <c r="L36" i="8" s="1"/>
  <c r="I45" i="8"/>
  <c r="L45" i="8" s="1"/>
  <c r="I54" i="8"/>
  <c r="L54" i="8" s="1"/>
  <c r="I63" i="8"/>
  <c r="L63" i="8" s="1"/>
  <c r="I72" i="8"/>
  <c r="L72" i="8" s="1"/>
  <c r="I81" i="8"/>
  <c r="L81" i="8" s="1"/>
  <c r="I90" i="8"/>
  <c r="L90" i="8" s="1"/>
  <c r="I100" i="8"/>
  <c r="L100" i="8" s="1"/>
  <c r="I109" i="8"/>
  <c r="L109" i="8" s="1"/>
  <c r="I118" i="8"/>
  <c r="L118" i="8" s="1"/>
  <c r="I127" i="8"/>
  <c r="L127" i="8" s="1"/>
  <c r="I136" i="8"/>
  <c r="L136" i="8" s="1"/>
  <c r="I145" i="8"/>
  <c r="L145" i="8" s="1"/>
  <c r="I154" i="8"/>
  <c r="L154" i="8" s="1"/>
  <c r="I164" i="8"/>
  <c r="L164" i="8" s="1"/>
  <c r="I173" i="8"/>
  <c r="L173" i="8" s="1"/>
  <c r="I182" i="8"/>
  <c r="L182" i="8" s="1"/>
  <c r="I191" i="8"/>
  <c r="L191" i="8" s="1"/>
  <c r="I24" i="8"/>
  <c r="L24" i="8" s="1"/>
  <c r="I28" i="8"/>
  <c r="L28" i="8" s="1"/>
  <c r="I37" i="8"/>
  <c r="L37" i="8" s="1"/>
  <c r="I46" i="8"/>
  <c r="L46" i="8" s="1"/>
  <c r="I55" i="8"/>
  <c r="L55" i="8" s="1"/>
  <c r="I64" i="8"/>
  <c r="L64" i="8" s="1"/>
  <c r="I73" i="8"/>
  <c r="L73" i="8" s="1"/>
  <c r="I82" i="8"/>
  <c r="L82" i="8" s="1"/>
  <c r="I92" i="8"/>
  <c r="L92" i="8" s="1"/>
  <c r="I101" i="8"/>
  <c r="L101" i="8" s="1"/>
  <c r="I110" i="8"/>
  <c r="L110" i="8" s="1"/>
  <c r="I119" i="8"/>
  <c r="L119" i="8" s="1"/>
  <c r="I128" i="8"/>
  <c r="L128" i="8" s="1"/>
  <c r="I137" i="8"/>
  <c r="L137" i="8" s="1"/>
  <c r="I146" i="8"/>
  <c r="L146" i="8" s="1"/>
  <c r="I156" i="8"/>
  <c r="L156" i="8" s="1"/>
  <c r="I165" i="8"/>
  <c r="L165" i="8" s="1"/>
  <c r="I174" i="8"/>
  <c r="L174" i="8" s="1"/>
  <c r="I183" i="8"/>
  <c r="L183" i="8" s="1"/>
  <c r="I192" i="8"/>
  <c r="L192" i="8" s="1"/>
  <c r="I29" i="8"/>
  <c r="L29" i="8" s="1"/>
  <c r="I38" i="8"/>
  <c r="L38" i="8" s="1"/>
  <c r="I47" i="8"/>
  <c r="L47" i="8" s="1"/>
  <c r="I56" i="8"/>
  <c r="L56" i="8" s="1"/>
  <c r="I65" i="8"/>
  <c r="L65" i="8" s="1"/>
  <c r="I74" i="8"/>
  <c r="L74" i="8" s="1"/>
  <c r="I84" i="8"/>
  <c r="L84" i="8" s="1"/>
  <c r="I93" i="8"/>
  <c r="L93" i="8" s="1"/>
  <c r="I102" i="8"/>
  <c r="L102" i="8" s="1"/>
  <c r="I111" i="8"/>
  <c r="L111" i="8" s="1"/>
  <c r="I120" i="8"/>
  <c r="L120" i="8" s="1"/>
  <c r="I129" i="8"/>
  <c r="L129" i="8" s="1"/>
  <c r="I138" i="8"/>
  <c r="L138" i="8" s="1"/>
  <c r="I148" i="8"/>
  <c r="L148" i="8" s="1"/>
  <c r="I157" i="8"/>
  <c r="L157" i="8" s="1"/>
  <c r="I166" i="8"/>
  <c r="L166" i="8" s="1"/>
  <c r="I175" i="8"/>
  <c r="L175" i="8" s="1"/>
  <c r="I184" i="8"/>
  <c r="L184" i="8" s="1"/>
  <c r="I193" i="8"/>
  <c r="L193" i="8" s="1"/>
  <c r="I30" i="8"/>
  <c r="L30" i="8" s="1"/>
  <c r="I39" i="8"/>
  <c r="L39" i="8" s="1"/>
  <c r="I48" i="8"/>
  <c r="L48" i="8" s="1"/>
  <c r="I57" i="8"/>
  <c r="L57" i="8" s="1"/>
  <c r="I66" i="8"/>
  <c r="L66" i="8" s="1"/>
  <c r="I76" i="8"/>
  <c r="L76" i="8" s="1"/>
  <c r="I85" i="8"/>
  <c r="L85" i="8" s="1"/>
  <c r="I94" i="8"/>
  <c r="L94" i="8" s="1"/>
  <c r="I103" i="8"/>
  <c r="L103" i="8" s="1"/>
  <c r="I112" i="8"/>
  <c r="L112" i="8" s="1"/>
  <c r="I121" i="8"/>
  <c r="L121" i="8" s="1"/>
  <c r="I130" i="8"/>
  <c r="L130" i="8" s="1"/>
  <c r="I140" i="8"/>
  <c r="L140" i="8" s="1"/>
  <c r="I149" i="8"/>
  <c r="L149" i="8" s="1"/>
  <c r="I158" i="8"/>
  <c r="L158" i="8" s="1"/>
  <c r="I167" i="8"/>
  <c r="L167" i="8" s="1"/>
  <c r="I176" i="8"/>
  <c r="L176" i="8" s="1"/>
  <c r="I185" i="8"/>
  <c r="L185" i="8" s="1"/>
  <c r="I194" i="8"/>
  <c r="L194" i="8" s="1"/>
  <c r="I31" i="8"/>
  <c r="L31" i="8" s="1"/>
  <c r="I40" i="8"/>
  <c r="L40" i="8" s="1"/>
  <c r="I49" i="8"/>
  <c r="L49" i="8" s="1"/>
  <c r="I58" i="8"/>
  <c r="L58" i="8" s="1"/>
  <c r="I68" i="8"/>
  <c r="L68" i="8" s="1"/>
  <c r="I77" i="8"/>
  <c r="L77" i="8" s="1"/>
  <c r="I86" i="8"/>
  <c r="L86" i="8" s="1"/>
  <c r="I95" i="8"/>
  <c r="L95" i="8" s="1"/>
  <c r="I104" i="8"/>
  <c r="L104" i="8" s="1"/>
  <c r="I113" i="8"/>
  <c r="L113" i="8" s="1"/>
  <c r="I122" i="8"/>
  <c r="L122" i="8" s="1"/>
  <c r="I132" i="8"/>
  <c r="L132" i="8" s="1"/>
  <c r="I141" i="8"/>
  <c r="L141" i="8" s="1"/>
  <c r="I150" i="8"/>
  <c r="L150" i="8" s="1"/>
  <c r="I159" i="8"/>
  <c r="L159" i="8" s="1"/>
  <c r="I168" i="8"/>
  <c r="L168" i="8" s="1"/>
  <c r="I177" i="8"/>
  <c r="L177" i="8" s="1"/>
  <c r="I186" i="8"/>
  <c r="L186" i="8" s="1"/>
  <c r="I32" i="8"/>
  <c r="L32" i="8" s="1"/>
  <c r="I41" i="8"/>
  <c r="L41" i="8" s="1"/>
  <c r="I50" i="8"/>
  <c r="L50" i="8" s="1"/>
  <c r="I60" i="8"/>
  <c r="L60" i="8" s="1"/>
  <c r="I69" i="8"/>
  <c r="L69" i="8" s="1"/>
  <c r="I78" i="8"/>
  <c r="L78" i="8" s="1"/>
  <c r="I87" i="8"/>
  <c r="L87" i="8" s="1"/>
  <c r="I96" i="8"/>
  <c r="L96" i="8" s="1"/>
  <c r="I105" i="8"/>
  <c r="L105" i="8" s="1"/>
  <c r="I114" i="8"/>
  <c r="L114" i="8" s="1"/>
  <c r="I124" i="8"/>
  <c r="L124" i="8" s="1"/>
  <c r="I133" i="8"/>
  <c r="L133" i="8" s="1"/>
  <c r="I142" i="8"/>
  <c r="L142" i="8" s="1"/>
  <c r="I151" i="8"/>
  <c r="L151" i="8" s="1"/>
  <c r="I160" i="8"/>
  <c r="L160" i="8" s="1"/>
  <c r="I169" i="8"/>
  <c r="L169" i="8" s="1"/>
  <c r="I178" i="8"/>
  <c r="L178" i="8" s="1"/>
  <c r="I188" i="8"/>
  <c r="L188" i="8" s="1"/>
  <c r="I171" i="8"/>
  <c r="L171" i="8" s="1"/>
  <c r="I139" i="8"/>
  <c r="L139" i="8" s="1"/>
  <c r="I107" i="8"/>
  <c r="L107" i="8" s="1"/>
  <c r="I75" i="8"/>
  <c r="L75" i="8" s="1"/>
  <c r="I43" i="8"/>
  <c r="L43" i="8" s="1"/>
  <c r="I195" i="8"/>
  <c r="L195" i="8" s="1"/>
  <c r="I163" i="8"/>
  <c r="L163" i="8" s="1"/>
  <c r="I131" i="8"/>
  <c r="L131" i="8" s="1"/>
  <c r="I99" i="8"/>
  <c r="L99" i="8" s="1"/>
  <c r="I67" i="8"/>
  <c r="L67" i="8" s="1"/>
  <c r="I35" i="8"/>
  <c r="L35" i="8" s="1"/>
  <c r="I187" i="8"/>
  <c r="L187" i="8" s="1"/>
  <c r="I155" i="8"/>
  <c r="L155" i="8" s="1"/>
  <c r="I123" i="8"/>
  <c r="L123" i="8" s="1"/>
  <c r="I91" i="8"/>
  <c r="L91" i="8" s="1"/>
  <c r="I59" i="8"/>
  <c r="L59" i="8" s="1"/>
  <c r="I27" i="8"/>
  <c r="L27" i="8" s="1"/>
  <c r="I22" i="8"/>
  <c r="L22" i="8" s="1"/>
  <c r="I179" i="8"/>
  <c r="L179" i="8" s="1"/>
  <c r="I147" i="8"/>
  <c r="L147" i="8" s="1"/>
  <c r="I115" i="8"/>
  <c r="L115" i="8" s="1"/>
  <c r="I83" i="8"/>
  <c r="L83" i="8" s="1"/>
  <c r="I51" i="8"/>
  <c r="L51" i="8" s="1"/>
  <c r="H20" i="8"/>
  <c r="H30" i="8"/>
  <c r="H39" i="8"/>
  <c r="H48" i="8"/>
  <c r="H57" i="8"/>
  <c r="H66" i="8"/>
  <c r="H76" i="8"/>
  <c r="H85" i="8"/>
  <c r="H94" i="8"/>
  <c r="H103" i="8"/>
  <c r="H112" i="8"/>
  <c r="H121" i="8"/>
  <c r="H130" i="8"/>
  <c r="H140" i="8"/>
  <c r="H149" i="8"/>
  <c r="H158" i="8"/>
  <c r="H167" i="8"/>
  <c r="H176" i="8"/>
  <c r="H185" i="8"/>
  <c r="H194" i="8"/>
  <c r="H24" i="8"/>
  <c r="H31" i="8"/>
  <c r="H40" i="8"/>
  <c r="H49" i="8"/>
  <c r="H58" i="8"/>
  <c r="H68" i="8"/>
  <c r="H77" i="8"/>
  <c r="H86" i="8"/>
  <c r="H95" i="8"/>
  <c r="H104" i="8"/>
  <c r="H113" i="8"/>
  <c r="H122" i="8"/>
  <c r="J122" i="8" s="1"/>
  <c r="K122" i="8" s="1"/>
  <c r="H132" i="8"/>
  <c r="H141" i="8"/>
  <c r="H150" i="8"/>
  <c r="H159" i="8"/>
  <c r="H168" i="8"/>
  <c r="H177" i="8"/>
  <c r="H186" i="8"/>
  <c r="H32" i="8"/>
  <c r="H41" i="8"/>
  <c r="H50" i="8"/>
  <c r="H60" i="8"/>
  <c r="H69" i="8"/>
  <c r="H78" i="8"/>
  <c r="J78" i="8" s="1"/>
  <c r="K78" i="8" s="1"/>
  <c r="H87" i="8"/>
  <c r="H96" i="8"/>
  <c r="H105" i="8"/>
  <c r="H114" i="8"/>
  <c r="H124" i="8"/>
  <c r="H133" i="8"/>
  <c r="H142" i="8"/>
  <c r="H151" i="8"/>
  <c r="H160" i="8"/>
  <c r="H169" i="8"/>
  <c r="H178" i="8"/>
  <c r="H188" i="8"/>
  <c r="H33" i="8"/>
  <c r="H42" i="8"/>
  <c r="J42" i="8" s="1"/>
  <c r="K42" i="8" s="1"/>
  <c r="H52" i="8"/>
  <c r="H61" i="8"/>
  <c r="H70" i="8"/>
  <c r="H79" i="8"/>
  <c r="H88" i="8"/>
  <c r="H97" i="8"/>
  <c r="H106" i="8"/>
  <c r="H116" i="8"/>
  <c r="J116" i="8" s="1"/>
  <c r="K116" i="8" s="1"/>
  <c r="H125" i="8"/>
  <c r="H134" i="8"/>
  <c r="H143" i="8"/>
  <c r="H152" i="8"/>
  <c r="H161" i="8"/>
  <c r="H170" i="8"/>
  <c r="H180" i="8"/>
  <c r="H189" i="8"/>
  <c r="J189" i="8" s="1"/>
  <c r="K189" i="8" s="1"/>
  <c r="H25" i="8"/>
  <c r="H34" i="8"/>
  <c r="H44" i="8"/>
  <c r="H53" i="8"/>
  <c r="H62" i="8"/>
  <c r="H71" i="8"/>
  <c r="H80" i="8"/>
  <c r="H89" i="8"/>
  <c r="J89" i="8" s="1"/>
  <c r="K89" i="8" s="1"/>
  <c r="H98" i="8"/>
  <c r="H108" i="8"/>
  <c r="H117" i="8"/>
  <c r="H126" i="8"/>
  <c r="H135" i="8"/>
  <c r="H144" i="8"/>
  <c r="H153" i="8"/>
  <c r="H162" i="8"/>
  <c r="J162" i="8" s="1"/>
  <c r="K162" i="8" s="1"/>
  <c r="H172" i="8"/>
  <c r="H181" i="8"/>
  <c r="H190" i="8"/>
  <c r="H26" i="8"/>
  <c r="H36" i="8"/>
  <c r="H45" i="8"/>
  <c r="H54" i="8"/>
  <c r="H63" i="8"/>
  <c r="H72" i="8"/>
  <c r="H81" i="8"/>
  <c r="H90" i="8"/>
  <c r="H100" i="8"/>
  <c r="H109" i="8"/>
  <c r="H118" i="8"/>
  <c r="H127" i="8"/>
  <c r="H136" i="8"/>
  <c r="H145" i="8"/>
  <c r="H154" i="8"/>
  <c r="H164" i="8"/>
  <c r="H173" i="8"/>
  <c r="H182" i="8"/>
  <c r="H191" i="8"/>
  <c r="H28" i="8"/>
  <c r="H37" i="8"/>
  <c r="H46" i="8"/>
  <c r="H55" i="8"/>
  <c r="H64" i="8"/>
  <c r="H73" i="8"/>
  <c r="H82" i="8"/>
  <c r="H92" i="8"/>
  <c r="H101" i="8"/>
  <c r="H110" i="8"/>
  <c r="H119" i="8"/>
  <c r="H128" i="8"/>
  <c r="H137" i="8"/>
  <c r="H146" i="8"/>
  <c r="H156" i="8"/>
  <c r="H165" i="8"/>
  <c r="H174" i="8"/>
  <c r="H183" i="8"/>
  <c r="H192" i="8"/>
  <c r="H29" i="8"/>
  <c r="H38" i="8"/>
  <c r="H47" i="8"/>
  <c r="H56" i="8"/>
  <c r="H65" i="8"/>
  <c r="H74" i="8"/>
  <c r="H84" i="8"/>
  <c r="H93" i="8"/>
  <c r="H102" i="8"/>
  <c r="H111" i="8"/>
  <c r="H120" i="8"/>
  <c r="H129" i="8"/>
  <c r="H138" i="8"/>
  <c r="H148" i="8"/>
  <c r="H157" i="8"/>
  <c r="H166" i="8"/>
  <c r="H175" i="8"/>
  <c r="H184" i="8"/>
  <c r="H193" i="8"/>
  <c r="H23" i="8"/>
  <c r="J23" i="8" s="1"/>
  <c r="K23" i="8" s="1"/>
  <c r="H179" i="8"/>
  <c r="H147" i="8"/>
  <c r="H115" i="8"/>
  <c r="H83" i="8"/>
  <c r="H51" i="8"/>
  <c r="H22" i="8"/>
  <c r="H171" i="8"/>
  <c r="H139" i="8"/>
  <c r="H107" i="8"/>
  <c r="H75" i="8"/>
  <c r="H43" i="8"/>
  <c r="H195" i="8"/>
  <c r="H163" i="8"/>
  <c r="H131" i="8"/>
  <c r="H99" i="8"/>
  <c r="H67" i="8"/>
  <c r="H35" i="8"/>
  <c r="H187" i="8"/>
  <c r="H155" i="8"/>
  <c r="H123" i="8"/>
  <c r="H91" i="8"/>
  <c r="H59" i="8"/>
  <c r="H27" i="8"/>
  <c r="H15" i="8"/>
  <c r="I210" i="7"/>
  <c r="I19" i="8"/>
  <c r="L19" i="8" s="1"/>
  <c r="I9" i="8"/>
  <c r="L9" i="8" s="1"/>
  <c r="I26" i="7"/>
  <c r="I211" i="7"/>
  <c r="I117" i="7"/>
  <c r="I181" i="7"/>
  <c r="I50" i="7"/>
  <c r="I78" i="7"/>
  <c r="I142" i="7"/>
  <c r="I206" i="7"/>
  <c r="I79" i="7"/>
  <c r="I143" i="7"/>
  <c r="I207" i="7"/>
  <c r="I80" i="7"/>
  <c r="I144" i="7"/>
  <c r="I208" i="7"/>
  <c r="I73" i="7"/>
  <c r="I137" i="7"/>
  <c r="I201" i="7"/>
  <c r="I66" i="7"/>
  <c r="I130" i="7"/>
  <c r="I194" i="7"/>
  <c r="I11" i="7"/>
  <c r="I21" i="8"/>
  <c r="L21" i="8" s="1"/>
  <c r="I16" i="7"/>
  <c r="I46" i="7"/>
  <c r="I33" i="7"/>
  <c r="I116" i="7"/>
  <c r="I15" i="7"/>
  <c r="H19" i="8"/>
  <c r="I15" i="8"/>
  <c r="L15" i="8" s="1"/>
  <c r="I28" i="7"/>
  <c r="I29" i="7"/>
  <c r="I32" i="7"/>
  <c r="I54" i="7"/>
  <c r="I56" i="7"/>
  <c r="I41" i="7"/>
  <c r="I24" i="7"/>
  <c r="I124" i="7"/>
  <c r="I188" i="7"/>
  <c r="I42" i="7"/>
  <c r="I61" i="7"/>
  <c r="I125" i="7"/>
  <c r="I189" i="7"/>
  <c r="I27" i="7"/>
  <c r="I86" i="7"/>
  <c r="I150" i="7"/>
  <c r="I214" i="7"/>
  <c r="I87" i="7"/>
  <c r="I151" i="7"/>
  <c r="I215" i="7"/>
  <c r="I88" i="7"/>
  <c r="I152" i="7"/>
  <c r="I216" i="7"/>
  <c r="I81" i="7"/>
  <c r="I145" i="7"/>
  <c r="I209" i="7"/>
  <c r="I74" i="7"/>
  <c r="I138" i="7"/>
  <c r="I202" i="7"/>
  <c r="I36" i="7"/>
  <c r="I55" i="7"/>
  <c r="I180" i="7"/>
  <c r="I40" i="7"/>
  <c r="I44" i="7"/>
  <c r="I37" i="7"/>
  <c r="H13" i="8"/>
  <c r="I48" i="7"/>
  <c r="H18" i="8"/>
  <c r="I49" i="7"/>
  <c r="I68" i="7"/>
  <c r="I132" i="7"/>
  <c r="I196" i="7"/>
  <c r="I58" i="7"/>
  <c r="I69" i="7"/>
  <c r="I133" i="7"/>
  <c r="I197" i="7"/>
  <c r="I59" i="7"/>
  <c r="I94" i="7"/>
  <c r="I158" i="7"/>
  <c r="I222" i="7"/>
  <c r="I95" i="7"/>
  <c r="I159" i="7"/>
  <c r="I223" i="7"/>
  <c r="I96" i="7"/>
  <c r="I160" i="7"/>
  <c r="I224" i="7"/>
  <c r="I89" i="7"/>
  <c r="I153" i="7"/>
  <c r="I217" i="7"/>
  <c r="I82" i="7"/>
  <c r="I146" i="7"/>
  <c r="I35" i="7"/>
  <c r="I17" i="7"/>
  <c r="I9" i="7"/>
  <c r="I13" i="7"/>
  <c r="L8" i="8"/>
  <c r="I10" i="8"/>
  <c r="L10" i="8" s="1"/>
  <c r="I60" i="7"/>
  <c r="I45" i="7"/>
  <c r="I13" i="8"/>
  <c r="L13" i="8" s="1"/>
  <c r="I18" i="8"/>
  <c r="L18" i="8" s="1"/>
  <c r="I57" i="7"/>
  <c r="I76" i="7"/>
  <c r="I140" i="7"/>
  <c r="I204" i="7"/>
  <c r="I77" i="7"/>
  <c r="I141" i="7"/>
  <c r="I205" i="7"/>
  <c r="I99" i="7"/>
  <c r="I102" i="7"/>
  <c r="I166" i="7"/>
  <c r="I103" i="7"/>
  <c r="I167" i="7"/>
  <c r="I107" i="7"/>
  <c r="I104" i="7"/>
  <c r="I168" i="7"/>
  <c r="I67" i="7"/>
  <c r="I97" i="7"/>
  <c r="I161" i="7"/>
  <c r="I225" i="7"/>
  <c r="I90" i="7"/>
  <c r="I154" i="7"/>
  <c r="I218" i="7"/>
  <c r="I11" i="8"/>
  <c r="L11" i="8" s="1"/>
  <c r="I18" i="7"/>
  <c r="I12" i="7"/>
  <c r="H8" i="8"/>
  <c r="H10" i="8"/>
  <c r="H17" i="8"/>
  <c r="I53" i="7"/>
  <c r="I23" i="7"/>
  <c r="I20" i="7"/>
  <c r="H16" i="8"/>
  <c r="I84" i="7"/>
  <c r="I148" i="7"/>
  <c r="I212" i="7"/>
  <c r="I51" i="7"/>
  <c r="I85" i="7"/>
  <c r="I149" i="7"/>
  <c r="I213" i="7"/>
  <c r="I147" i="7"/>
  <c r="I110" i="7"/>
  <c r="I174" i="7"/>
  <c r="I43" i="7"/>
  <c r="I111" i="7"/>
  <c r="I175" i="7"/>
  <c r="I179" i="7"/>
  <c r="I112" i="7"/>
  <c r="I176" i="7"/>
  <c r="I123" i="7"/>
  <c r="I105" i="7"/>
  <c r="I169" i="7"/>
  <c r="I75" i="7"/>
  <c r="I98" i="7"/>
  <c r="I162" i="7"/>
  <c r="I226" i="7"/>
  <c r="I22" i="7"/>
  <c r="I31" i="7"/>
  <c r="I21" i="7"/>
  <c r="I16" i="8"/>
  <c r="L16" i="8" s="1"/>
  <c r="I92" i="7"/>
  <c r="I156" i="7"/>
  <c r="I220" i="7"/>
  <c r="I83" i="7"/>
  <c r="I93" i="7"/>
  <c r="I157" i="7"/>
  <c r="I221" i="7"/>
  <c r="I203" i="7"/>
  <c r="I118" i="7"/>
  <c r="I182" i="7"/>
  <c r="I19" i="7"/>
  <c r="I119" i="7"/>
  <c r="I183" i="7"/>
  <c r="I227" i="7"/>
  <c r="I120" i="7"/>
  <c r="I184" i="7"/>
  <c r="I155" i="7"/>
  <c r="I113" i="7"/>
  <c r="I177" i="7"/>
  <c r="I131" i="7"/>
  <c r="I106" i="7"/>
  <c r="I170" i="7"/>
  <c r="I91" i="7"/>
  <c r="I30" i="7"/>
  <c r="I39" i="7"/>
  <c r="I52" i="7"/>
  <c r="I100" i="7"/>
  <c r="I164" i="7"/>
  <c r="I228" i="7"/>
  <c r="I115" i="7"/>
  <c r="I101" i="7"/>
  <c r="I165" i="7"/>
  <c r="I62" i="7"/>
  <c r="I126" i="7"/>
  <c r="I190" i="7"/>
  <c r="I63" i="7"/>
  <c r="I127" i="7"/>
  <c r="I191" i="7"/>
  <c r="I64" i="7"/>
  <c r="I128" i="7"/>
  <c r="I192" i="7"/>
  <c r="I195" i="7"/>
  <c r="I121" i="7"/>
  <c r="I185" i="7"/>
  <c r="I171" i="7"/>
  <c r="I114" i="7"/>
  <c r="I178" i="7"/>
  <c r="I139" i="7"/>
  <c r="I17" i="8"/>
  <c r="L17" i="8" s="1"/>
  <c r="I10" i="7"/>
  <c r="I14" i="8"/>
  <c r="L14" i="8" s="1"/>
  <c r="H21" i="8"/>
  <c r="H11" i="8"/>
  <c r="H14" i="8"/>
  <c r="I20" i="8"/>
  <c r="L20" i="8" s="1"/>
  <c r="I38" i="7"/>
  <c r="I47" i="7"/>
  <c r="I25" i="7"/>
  <c r="H12" i="8"/>
  <c r="I108" i="7"/>
  <c r="I172" i="7"/>
  <c r="I163" i="7"/>
  <c r="I109" i="7"/>
  <c r="I173" i="7"/>
  <c r="I34" i="7"/>
  <c r="I70" i="7"/>
  <c r="I134" i="7"/>
  <c r="I198" i="7"/>
  <c r="I71" i="7"/>
  <c r="I135" i="7"/>
  <c r="I199" i="7"/>
  <c r="I72" i="7"/>
  <c r="I136" i="7"/>
  <c r="I200" i="7"/>
  <c r="I65" i="7"/>
  <c r="I129" i="7"/>
  <c r="I193" i="7"/>
  <c r="I219" i="7"/>
  <c r="I122" i="7"/>
  <c r="I186" i="7"/>
  <c r="I187" i="7"/>
  <c r="I14" i="7"/>
  <c r="J82" i="8" l="1"/>
  <c r="K82" i="8" s="1"/>
  <c r="J150" i="8"/>
  <c r="K150" i="8" s="1"/>
  <c r="J180" i="8"/>
  <c r="K180" i="8" s="1"/>
  <c r="J106" i="8"/>
  <c r="K106" i="8" s="1"/>
  <c r="J33" i="8"/>
  <c r="K33" i="8" s="1"/>
  <c r="J118" i="8"/>
  <c r="K118" i="8" s="1"/>
  <c r="J45" i="8"/>
  <c r="K45" i="8" s="1"/>
  <c r="J129" i="8"/>
  <c r="K129" i="8" s="1"/>
  <c r="J56" i="8"/>
  <c r="K56" i="8" s="1"/>
  <c r="J77" i="8"/>
  <c r="K77" i="8" s="1"/>
  <c r="J31" i="8"/>
  <c r="K31" i="8" s="1"/>
  <c r="J181" i="8"/>
  <c r="K181" i="8" s="1"/>
  <c r="J108" i="8"/>
  <c r="K108" i="8" s="1"/>
  <c r="J134" i="8"/>
  <c r="K134" i="8" s="1"/>
  <c r="J61" i="8"/>
  <c r="K61" i="8" s="1"/>
  <c r="J34" i="8"/>
  <c r="K34" i="8" s="1"/>
  <c r="J110" i="8"/>
  <c r="K110" i="8" s="1"/>
  <c r="J37" i="8"/>
  <c r="K37" i="8" s="1"/>
  <c r="J109" i="8"/>
  <c r="K109" i="8" s="1"/>
  <c r="J36" i="8"/>
  <c r="K36" i="8" s="1"/>
  <c r="J73" i="8"/>
  <c r="K73" i="8" s="1"/>
  <c r="J12" i="8"/>
  <c r="K12" i="8" s="1"/>
  <c r="J71" i="8"/>
  <c r="K71" i="8" s="1"/>
  <c r="J170" i="8"/>
  <c r="K170" i="8" s="1"/>
  <c r="J97" i="8"/>
  <c r="K97" i="8" s="1"/>
  <c r="J133" i="8"/>
  <c r="K133" i="8" s="1"/>
  <c r="J157" i="8"/>
  <c r="K157" i="8" s="1"/>
  <c r="J84" i="8"/>
  <c r="K84" i="8" s="1"/>
  <c r="J183" i="8"/>
  <c r="K183" i="8" s="1"/>
  <c r="J139" i="8"/>
  <c r="K139" i="8" s="1"/>
  <c r="J24" i="8"/>
  <c r="K24" i="8" s="1"/>
  <c r="J50" i="8"/>
  <c r="K50" i="8" s="1"/>
  <c r="J141" i="8"/>
  <c r="K141" i="8" s="1"/>
  <c r="J67" i="8"/>
  <c r="K67" i="8" s="1"/>
  <c r="J58" i="8"/>
  <c r="K58" i="8" s="1"/>
  <c r="J120" i="8"/>
  <c r="K120" i="8" s="1"/>
  <c r="J47" i="8"/>
  <c r="K47" i="8" s="1"/>
  <c r="J146" i="8"/>
  <c r="K146" i="8" s="1"/>
  <c r="J52" i="8"/>
  <c r="K52" i="8" s="1"/>
  <c r="J127" i="8"/>
  <c r="K127" i="8" s="1"/>
  <c r="J54" i="8"/>
  <c r="K54" i="8" s="1"/>
  <c r="J95" i="8"/>
  <c r="K95" i="8" s="1"/>
  <c r="J186" i="8"/>
  <c r="K186" i="8" s="1"/>
  <c r="J49" i="8"/>
  <c r="K49" i="8" s="1"/>
  <c r="J172" i="8"/>
  <c r="K172" i="8" s="1"/>
  <c r="J25" i="8"/>
  <c r="K25" i="8" s="1"/>
  <c r="J125" i="8"/>
  <c r="K125" i="8" s="1"/>
  <c r="J194" i="8"/>
  <c r="K194" i="8" s="1"/>
  <c r="J98" i="8"/>
  <c r="K98" i="8" s="1"/>
  <c r="J63" i="8"/>
  <c r="K63" i="8" s="1"/>
  <c r="J74" i="8"/>
  <c r="K74" i="8" s="1"/>
  <c r="J148" i="8"/>
  <c r="K148" i="8" s="1"/>
  <c r="J174" i="8"/>
  <c r="K174" i="8" s="1"/>
  <c r="J101" i="8"/>
  <c r="K101" i="8" s="1"/>
  <c r="J28" i="8"/>
  <c r="K28" i="8" s="1"/>
  <c r="J65" i="8"/>
  <c r="K65" i="8" s="1"/>
  <c r="J165" i="8"/>
  <c r="K165" i="8" s="1"/>
  <c r="J92" i="8"/>
  <c r="K92" i="8" s="1"/>
  <c r="J167" i="8"/>
  <c r="K167" i="8" s="1"/>
  <c r="J94" i="8"/>
  <c r="K94" i="8" s="1"/>
  <c r="J156" i="8"/>
  <c r="K156" i="8" s="1"/>
  <c r="J32" i="8"/>
  <c r="K32" i="8" s="1"/>
  <c r="J30" i="8"/>
  <c r="K30" i="8" s="1"/>
  <c r="J114" i="8"/>
  <c r="K114" i="8" s="1"/>
  <c r="J188" i="8"/>
  <c r="K188" i="8" s="1"/>
  <c r="J39" i="8"/>
  <c r="K39" i="8" s="1"/>
  <c r="J187" i="8"/>
  <c r="K187" i="8" s="1"/>
  <c r="J75" i="8"/>
  <c r="K75" i="8" s="1"/>
  <c r="J147" i="8"/>
  <c r="K147" i="8" s="1"/>
  <c r="J138" i="8"/>
  <c r="K138" i="8" s="1"/>
  <c r="J132" i="8"/>
  <c r="K132" i="8" s="1"/>
  <c r="J68" i="8"/>
  <c r="K68" i="8" s="1"/>
  <c r="J86" i="8"/>
  <c r="K86" i="8" s="1"/>
  <c r="J159" i="8"/>
  <c r="K159" i="8" s="1"/>
  <c r="J35" i="8"/>
  <c r="K35" i="8" s="1"/>
  <c r="J107" i="8"/>
  <c r="K107" i="8" s="1"/>
  <c r="J130" i="8"/>
  <c r="K130" i="8" s="1"/>
  <c r="J57" i="8"/>
  <c r="K57" i="8" s="1"/>
  <c r="J155" i="8"/>
  <c r="K155" i="8" s="1"/>
  <c r="J43" i="8"/>
  <c r="K43" i="8" s="1"/>
  <c r="J115" i="8"/>
  <c r="K115" i="8" s="1"/>
  <c r="J190" i="8"/>
  <c r="K190" i="8" s="1"/>
  <c r="J117" i="8"/>
  <c r="K117" i="8" s="1"/>
  <c r="J44" i="8"/>
  <c r="K44" i="8" s="1"/>
  <c r="J143" i="8"/>
  <c r="K143" i="8" s="1"/>
  <c r="J70" i="8"/>
  <c r="K70" i="8" s="1"/>
  <c r="J66" i="8"/>
  <c r="K66" i="8" s="1"/>
  <c r="J105" i="8"/>
  <c r="K105" i="8" s="1"/>
  <c r="J154" i="8"/>
  <c r="K154" i="8" s="1"/>
  <c r="J81" i="8"/>
  <c r="K81" i="8" s="1"/>
  <c r="J166" i="8"/>
  <c r="K166" i="8" s="1"/>
  <c r="J93" i="8"/>
  <c r="K93" i="8" s="1"/>
  <c r="J119" i="8"/>
  <c r="K119" i="8" s="1"/>
  <c r="J46" i="8"/>
  <c r="K46" i="8" s="1"/>
  <c r="J178" i="8"/>
  <c r="K178" i="8" s="1"/>
  <c r="J103" i="8"/>
  <c r="K103" i="8" s="1"/>
  <c r="J140" i="8"/>
  <c r="K140" i="8" s="1"/>
  <c r="J126" i="8"/>
  <c r="K126" i="8" s="1"/>
  <c r="J22" i="8"/>
  <c r="K22" i="8" s="1"/>
  <c r="J164" i="8"/>
  <c r="K164" i="8" s="1"/>
  <c r="J90" i="8"/>
  <c r="K90" i="8" s="1"/>
  <c r="J53" i="8"/>
  <c r="K53" i="8" s="1"/>
  <c r="J79" i="8"/>
  <c r="K79" i="8" s="1"/>
  <c r="J149" i="8"/>
  <c r="K149" i="8" s="1"/>
  <c r="J76" i="8"/>
  <c r="K76" i="8" s="1"/>
  <c r="J91" i="8"/>
  <c r="K91" i="8" s="1"/>
  <c r="J163" i="8"/>
  <c r="K163" i="8" s="1"/>
  <c r="J51" i="8"/>
  <c r="K51" i="8" s="1"/>
  <c r="J102" i="8"/>
  <c r="K102" i="8" s="1"/>
  <c r="J29" i="8"/>
  <c r="K29" i="8" s="1"/>
  <c r="J55" i="8"/>
  <c r="K55" i="8" s="1"/>
  <c r="J123" i="8"/>
  <c r="K123" i="8" s="1"/>
  <c r="J195" i="8"/>
  <c r="K195" i="8" s="1"/>
  <c r="J179" i="8"/>
  <c r="K179" i="8" s="1"/>
  <c r="J27" i="8"/>
  <c r="K27" i="8" s="1"/>
  <c r="J99" i="8"/>
  <c r="K99" i="8" s="1"/>
  <c r="J171" i="8"/>
  <c r="K171" i="8" s="1"/>
  <c r="J83" i="8"/>
  <c r="K83" i="8" s="1"/>
  <c r="J124" i="8"/>
  <c r="K124" i="8" s="1"/>
  <c r="J88" i="8"/>
  <c r="K88" i="8" s="1"/>
  <c r="J137" i="8"/>
  <c r="K137" i="8" s="1"/>
  <c r="J135" i="8"/>
  <c r="K135" i="8" s="1"/>
  <c r="J62" i="8"/>
  <c r="K62" i="8" s="1"/>
  <c r="J158" i="8"/>
  <c r="K158" i="8" s="1"/>
  <c r="J85" i="8"/>
  <c r="K85" i="8" s="1"/>
  <c r="J175" i="8"/>
  <c r="K175" i="8" s="1"/>
  <c r="J128" i="8"/>
  <c r="K128" i="8" s="1"/>
  <c r="J152" i="8"/>
  <c r="K152" i="8" s="1"/>
  <c r="J64" i="8"/>
  <c r="K64" i="8" s="1"/>
  <c r="J161" i="8"/>
  <c r="K161" i="8" s="1"/>
  <c r="J173" i="8"/>
  <c r="K173" i="8" s="1"/>
  <c r="J100" i="8"/>
  <c r="K100" i="8" s="1"/>
  <c r="J26" i="8"/>
  <c r="K26" i="8" s="1"/>
  <c r="J169" i="8"/>
  <c r="K169" i="8" s="1"/>
  <c r="J96" i="8"/>
  <c r="K96" i="8" s="1"/>
  <c r="J113" i="8"/>
  <c r="K113" i="8" s="1"/>
  <c r="J40" i="8"/>
  <c r="K40" i="8" s="1"/>
  <c r="J192" i="8"/>
  <c r="K192" i="8" s="1"/>
  <c r="J59" i="8"/>
  <c r="K59" i="8" s="1"/>
  <c r="J131" i="8"/>
  <c r="K131" i="8" s="1"/>
  <c r="J111" i="8"/>
  <c r="K111" i="8" s="1"/>
  <c r="J38" i="8"/>
  <c r="K38" i="8" s="1"/>
  <c r="J160" i="8"/>
  <c r="K160" i="8" s="1"/>
  <c r="J87" i="8"/>
  <c r="K87" i="8" s="1"/>
  <c r="J177" i="8"/>
  <c r="K177" i="8" s="1"/>
  <c r="J104" i="8"/>
  <c r="K104" i="8" s="1"/>
  <c r="J145" i="8"/>
  <c r="K145" i="8" s="1"/>
  <c r="J72" i="8"/>
  <c r="K72" i="8" s="1"/>
  <c r="J41" i="8"/>
  <c r="K41" i="8" s="1"/>
  <c r="J151" i="8"/>
  <c r="K151" i="8" s="1"/>
  <c r="J168" i="8"/>
  <c r="K168" i="8" s="1"/>
  <c r="J121" i="8"/>
  <c r="K121" i="8" s="1"/>
  <c r="J48" i="8"/>
  <c r="K48" i="8" s="1"/>
  <c r="J136" i="8"/>
  <c r="K136" i="8" s="1"/>
  <c r="J142" i="8"/>
  <c r="K142" i="8" s="1"/>
  <c r="J69" i="8"/>
  <c r="K69" i="8" s="1"/>
  <c r="J185" i="8"/>
  <c r="K185" i="8" s="1"/>
  <c r="J112" i="8"/>
  <c r="K112" i="8" s="1"/>
  <c r="J184" i="8"/>
  <c r="K184" i="8" s="1"/>
  <c r="J60" i="8"/>
  <c r="K60" i="8" s="1"/>
  <c r="J176" i="8"/>
  <c r="K176" i="8" s="1"/>
  <c r="J191" i="8"/>
  <c r="K191" i="8" s="1"/>
  <c r="J153" i="8"/>
  <c r="K153" i="8" s="1"/>
  <c r="J80" i="8"/>
  <c r="K80" i="8" s="1"/>
  <c r="J193" i="8"/>
  <c r="K193" i="8" s="1"/>
  <c r="J182" i="8"/>
  <c r="K182" i="8" s="1"/>
  <c r="J144" i="8"/>
  <c r="K144" i="8" s="1"/>
  <c r="J9" i="8"/>
  <c r="K9" i="8" s="1"/>
  <c r="J16" i="8"/>
  <c r="K16" i="8" s="1"/>
  <c r="J19" i="8"/>
  <c r="K19" i="8" s="1"/>
  <c r="J13" i="8"/>
  <c r="K13" i="8" s="1"/>
  <c r="J18" i="8"/>
  <c r="K18" i="8" s="1"/>
  <c r="J10" i="8"/>
  <c r="K10" i="8" s="1"/>
  <c r="J21" i="8"/>
  <c r="K21" i="8" s="1"/>
  <c r="J17" i="8"/>
  <c r="K17" i="8" s="1"/>
  <c r="J15" i="8"/>
  <c r="K15" i="8" s="1"/>
  <c r="J14" i="8"/>
  <c r="K14" i="8" s="1"/>
  <c r="J11" i="8"/>
  <c r="K11" i="8" s="1"/>
  <c r="J20" i="8"/>
  <c r="K20" i="8" s="1"/>
  <c r="J8" i="8"/>
  <c r="K8" i="8" s="1"/>
  <c r="N10" i="8" l="1"/>
</calcChain>
</file>

<file path=xl/sharedStrings.xml><?xml version="1.0" encoding="utf-8"?>
<sst xmlns="http://schemas.openxmlformats.org/spreadsheetml/2006/main" count="110" uniqueCount="72">
  <si>
    <t>CUST_ID</t>
  </si>
  <si>
    <t>NAME</t>
  </si>
  <si>
    <t>Email</t>
  </si>
  <si>
    <t>Address</t>
  </si>
  <si>
    <t>HSN Code</t>
  </si>
  <si>
    <t>Product Name</t>
  </si>
  <si>
    <t>Vendor Name</t>
  </si>
  <si>
    <t>Phone</t>
  </si>
  <si>
    <t>Cost</t>
  </si>
  <si>
    <t>Selling Price</t>
  </si>
  <si>
    <t>Purachase Entry</t>
  </si>
  <si>
    <t>Sales Entry</t>
  </si>
  <si>
    <t>Vendor</t>
  </si>
  <si>
    <t>Date</t>
  </si>
  <si>
    <t>Units</t>
  </si>
  <si>
    <t>Amount</t>
  </si>
  <si>
    <t>Cust_ID</t>
  </si>
  <si>
    <t>Cust_Name</t>
  </si>
  <si>
    <t>P Units</t>
  </si>
  <si>
    <t>S Units</t>
  </si>
  <si>
    <t>Sulkha</t>
  </si>
  <si>
    <t>Purchase amount</t>
  </si>
  <si>
    <t>Cost of product Purchase which is sells</t>
  </si>
  <si>
    <t>StockCost Amt. Remain</t>
  </si>
  <si>
    <t>SF0204G</t>
  </si>
  <si>
    <t>Sparx</t>
  </si>
  <si>
    <t>Ajay</t>
  </si>
  <si>
    <t>03102025-1</t>
  </si>
  <si>
    <t>Vijay</t>
  </si>
  <si>
    <t>sf0204g</t>
  </si>
  <si>
    <t>03102025-2</t>
  </si>
  <si>
    <t>Lukcy</t>
  </si>
  <si>
    <t>PRINCE103</t>
  </si>
  <si>
    <t>Latest</t>
  </si>
  <si>
    <t>Parveen</t>
  </si>
  <si>
    <t>Prince103</t>
  </si>
  <si>
    <t>prince103</t>
  </si>
  <si>
    <t>03102025-3</t>
  </si>
  <si>
    <t>Vikas</t>
  </si>
  <si>
    <t>03102025-4</t>
  </si>
  <si>
    <t>Manu</t>
  </si>
  <si>
    <t>Stock Remains</t>
  </si>
  <si>
    <t>Stock(Units) Present in purchase</t>
  </si>
  <si>
    <t>Prakash</t>
  </si>
  <si>
    <t>Rewari</t>
  </si>
  <si>
    <t>Cost Price</t>
  </si>
  <si>
    <t>Selling Amount</t>
  </si>
  <si>
    <t>Cost Amount</t>
  </si>
  <si>
    <t>Profit</t>
  </si>
  <si>
    <t>Sum of Profit</t>
  </si>
  <si>
    <t>Sum of Selling Amount</t>
  </si>
  <si>
    <t>Sum of Cost Amount</t>
  </si>
  <si>
    <t>Sell Amount</t>
  </si>
  <si>
    <t>Cost amount</t>
  </si>
  <si>
    <t>Row Labels</t>
  </si>
  <si>
    <t>Grand Total</t>
  </si>
  <si>
    <t>Sum of S Units</t>
  </si>
  <si>
    <t>Sum of Stock Remains</t>
  </si>
  <si>
    <t>Sum of P Units</t>
  </si>
  <si>
    <t>Sales Qty</t>
  </si>
  <si>
    <t>Stocks Remains</t>
  </si>
  <si>
    <t>Sales Table</t>
  </si>
  <si>
    <t>Sales table</t>
  </si>
  <si>
    <t>vijaysohlot@gmail.com</t>
  </si>
  <si>
    <t>luckysohlot@gmail.com</t>
  </si>
  <si>
    <t>vikaskumar@gmail.com</t>
  </si>
  <si>
    <t>manu@gmail.com</t>
  </si>
  <si>
    <t>Lalpur</t>
  </si>
  <si>
    <t>Delhi</t>
  </si>
  <si>
    <t>Count of Cust_ID</t>
  </si>
  <si>
    <t>Total customer</t>
  </si>
  <si>
    <t>Update from customerid in sales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</si>
</sst>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4F88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F2F2F2"/>
        <bgColor theme="0" tint="-0.14999847407452621"/>
      </patternFill>
    </fill>
    <fill>
      <patternFill patternType="solid">
        <fgColor rgb="FFF4B183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3" fillId="3" borderId="0" xfId="0" applyFont="1" applyFill="1"/>
    <xf numFmtId="0" fontId="1" fillId="4" borderId="0" xfId="0" applyFont="1" applyFill="1"/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/>
    <xf numFmtId="0" fontId="6" fillId="6" borderId="0" xfId="0" applyFont="1" applyFill="1" applyAlignment="1">
      <alignment horizontal="left"/>
    </xf>
    <xf numFmtId="0" fontId="6" fillId="6" borderId="1" xfId="0" applyFont="1" applyFill="1" applyBorder="1"/>
    <xf numFmtId="0" fontId="0" fillId="7" borderId="1" xfId="0" applyFill="1" applyBorder="1"/>
    <xf numFmtId="0" fontId="2" fillId="3" borderId="1" xfId="0" applyFont="1" applyFill="1" applyBorder="1"/>
    <xf numFmtId="0" fontId="2" fillId="7" borderId="1" xfId="0" applyFont="1" applyFill="1" applyBorder="1"/>
    <xf numFmtId="0" fontId="6" fillId="7" borderId="8" xfId="0" applyFont="1" applyFill="1" applyBorder="1"/>
    <xf numFmtId="0" fontId="6" fillId="7" borderId="7" xfId="0" applyFont="1" applyFill="1" applyBorder="1"/>
    <xf numFmtId="0" fontId="2" fillId="6" borderId="1" xfId="0" applyFon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4" xfId="0" applyFont="1" applyFill="1" applyBorder="1"/>
    <xf numFmtId="0" fontId="1" fillId="5" borderId="6" xfId="0" applyFont="1" applyFill="1" applyBorder="1"/>
    <xf numFmtId="0" fontId="0" fillId="3" borderId="1" xfId="0" applyFill="1" applyBorder="1"/>
    <xf numFmtId="0" fontId="1" fillId="5" borderId="0" xfId="0" applyFont="1" applyFill="1"/>
    <xf numFmtId="0" fontId="12" fillId="3" borderId="1" xfId="1" applyFont="1" applyFill="1" applyBorder="1"/>
    <xf numFmtId="0" fontId="13" fillId="3" borderId="1" xfId="1" applyFont="1" applyFill="1" applyBorder="1"/>
    <xf numFmtId="0" fontId="0" fillId="9" borderId="1" xfId="0" applyFill="1" applyBorder="1"/>
    <xf numFmtId="0" fontId="9" fillId="7" borderId="1" xfId="0" applyFont="1" applyFill="1" applyBorder="1"/>
    <xf numFmtId="0" fontId="2" fillId="9" borderId="1" xfId="0" applyFont="1" applyFill="1" applyBorder="1"/>
    <xf numFmtId="0" fontId="2" fillId="3" borderId="9" xfId="0" applyFont="1" applyFill="1" applyBorder="1"/>
    <xf numFmtId="0" fontId="4" fillId="3" borderId="9" xfId="1" applyFill="1" applyBorder="1"/>
    <xf numFmtId="0" fontId="2" fillId="3" borderId="6" xfId="0" applyFont="1" applyFill="1" applyBorder="1"/>
    <xf numFmtId="0" fontId="2" fillId="3" borderId="0" xfId="0" applyFont="1" applyFill="1"/>
    <xf numFmtId="0" fontId="0" fillId="8" borderId="7" xfId="0" applyFill="1" applyBorder="1"/>
    <xf numFmtId="0" fontId="0" fillId="6" borderId="7" xfId="0" applyFill="1" applyBorder="1"/>
    <xf numFmtId="0" fontId="2" fillId="9" borderId="8" xfId="0" applyFont="1" applyFill="1" applyBorder="1"/>
    <xf numFmtId="0" fontId="1" fillId="5" borderId="5" xfId="0" applyFont="1" applyFill="1" applyBorder="1"/>
    <xf numFmtId="0" fontId="1" fillId="5" borderId="4" xfId="0" applyFont="1" applyFill="1" applyBorder="1"/>
    <xf numFmtId="0" fontId="0" fillId="8" borderId="3" xfId="0" applyFill="1" applyBorder="1"/>
    <xf numFmtId="0" fontId="0" fillId="9" borderId="9" xfId="0" applyFill="1" applyBorder="1"/>
    <xf numFmtId="164" fontId="0" fillId="8" borderId="9" xfId="0" applyNumberFormat="1" applyFill="1" applyBorder="1"/>
    <xf numFmtId="0" fontId="0" fillId="8" borderId="9" xfId="0" applyFill="1" applyBorder="1"/>
    <xf numFmtId="0" fontId="2" fillId="9" borderId="9" xfId="0" applyFont="1" applyFill="1" applyBorder="1"/>
    <xf numFmtId="0" fontId="2" fillId="9" borderId="2" xfId="0" applyFont="1" applyFill="1" applyBorder="1"/>
    <xf numFmtId="0" fontId="11" fillId="5" borderId="6" xfId="0" applyFont="1" applyFill="1" applyBorder="1" applyAlignment="1">
      <alignment horizontal="left"/>
    </xf>
    <xf numFmtId="0" fontId="11" fillId="5" borderId="6" xfId="0" applyFont="1" applyFill="1" applyBorder="1"/>
    <xf numFmtId="0" fontId="11" fillId="5" borderId="4" xfId="0" applyFont="1" applyFill="1" applyBorder="1"/>
    <xf numFmtId="0" fontId="2" fillId="6" borderId="9" xfId="0" applyFont="1" applyFill="1" applyBorder="1"/>
    <xf numFmtId="1" fontId="6" fillId="7" borderId="1" xfId="0" applyNumberFormat="1" applyFont="1" applyFill="1" applyBorder="1"/>
    <xf numFmtId="1" fontId="6" fillId="7" borderId="8" xfId="0" applyNumberFormat="1" applyFont="1" applyFill="1" applyBorder="1"/>
    <xf numFmtId="0" fontId="5" fillId="5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5" fillId="3" borderId="0" xfId="0" applyFont="1" applyFill="1"/>
    <xf numFmtId="0" fontId="15" fillId="2" borderId="0" xfId="0" applyFont="1" applyFill="1"/>
    <xf numFmtId="0" fontId="15" fillId="0" borderId="0" xfId="0" applyFont="1"/>
    <xf numFmtId="22" fontId="15" fillId="0" borderId="0" xfId="0" applyNumberFormat="1" applyFont="1"/>
    <xf numFmtId="1" fontId="15" fillId="3" borderId="0" xfId="0" applyNumberFormat="1" applyFont="1" applyFill="1"/>
    <xf numFmtId="0" fontId="6" fillId="6" borderId="0" xfId="0" applyFont="1" applyFill="1"/>
    <xf numFmtId="0" fontId="6" fillId="7" borderId="0" xfId="0" applyFont="1" applyFill="1"/>
    <xf numFmtId="1" fontId="6" fillId="7" borderId="0" xfId="0" applyNumberFormat="1" applyFont="1" applyFill="1"/>
    <xf numFmtId="0" fontId="4" fillId="3" borderId="1" xfId="1" applyFill="1" applyBorder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62"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1F4E7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" formatCode="0"/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" formatCode="0"/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rgb="FFF4B18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rgb="FFF4B18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rgb="FFF4B18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rgb="FFF4B183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rgb="FFF4B18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4B18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</dxf>
    <dxf>
      <font>
        <b/>
      </font>
      <numFmt numFmtId="0" formatCode="General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rgb="FFF4B18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rgb="FFF4B18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rgb="FFF4B18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2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1F4E7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rgb="FFF4B183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rgb="FFF4B18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0" tint="-0.14999847407452621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m/yyyy"/>
      <fill>
        <patternFill patternType="solid">
          <fgColor theme="0" tint="-0.14999847407452621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theme="0" tint="-0.14999847407452621"/>
          <bgColor rgb="FFF4B18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theme="0" tint="-0.14999847407452621"/>
          <bgColor rgb="FFF4B18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0" tint="-0.14999847407452621"/>
          <bgColor rgb="FFF2F2F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1F4E7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4B18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4F88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1F4E7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4F88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4F88"/>
        </patternFill>
      </fill>
    </dxf>
    <dxf>
      <font>
        <b/>
        <strike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strike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1F4E78"/>
        </patternFill>
      </fill>
    </dxf>
  </dxfs>
  <tableStyles count="0" defaultTableStyle="TableStyleMedium2" defaultPivotStyle="PivotStyleLight16"/>
  <colors>
    <mruColors>
      <color rgb="FF1F4E78"/>
      <color rgb="FFF2F2F2"/>
      <color rgb="FFF4B183"/>
      <color rgb="FF00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Management.xlsx]Pivot!sales to find units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Sell vs Purchase unit vs stock remains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7416081186573E-2"/>
          <c:y val="0.290159901599016"/>
          <c:w val="0.62025023511405342"/>
          <c:h val="0.524118894732254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Pivot!$C$15</c:f>
              <c:strCache>
                <c:ptCount val="1"/>
                <c:pt idx="0">
                  <c:v>Sum of S Units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Pivot!$B$16:$B$18</c:f>
              <c:strCache>
                <c:ptCount val="2"/>
                <c:pt idx="0">
                  <c:v>Latest</c:v>
                </c:pt>
                <c:pt idx="1">
                  <c:v>Sparx</c:v>
                </c:pt>
              </c:strCache>
            </c:strRef>
          </c:cat>
          <c:val>
            <c:numRef>
              <c:f>Pivot!$C$16:$C$18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0-45C2-9CFB-C429BE5849F8}"/>
            </c:ext>
          </c:extLst>
        </c:ser>
        <c:ser>
          <c:idx val="2"/>
          <c:order val="1"/>
          <c:tx>
            <c:strRef>
              <c:f>Pivot!$D$15</c:f>
              <c:strCache>
                <c:ptCount val="1"/>
                <c:pt idx="0">
                  <c:v>Sum of Stock Remains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Pivot!$B$16:$B$18</c:f>
              <c:strCache>
                <c:ptCount val="2"/>
                <c:pt idx="0">
                  <c:v>Latest</c:v>
                </c:pt>
                <c:pt idx="1">
                  <c:v>Sparx</c:v>
                </c:pt>
              </c:strCache>
            </c:strRef>
          </c:cat>
          <c:val>
            <c:numRef>
              <c:f>Pivot!$D$16:$D$18</c:f>
              <c:numCache>
                <c:formatCode>General</c:formatCode>
                <c:ptCount val="2"/>
                <c:pt idx="0">
                  <c:v>95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0-45C2-9CFB-C429BE5849F8}"/>
            </c:ext>
          </c:extLst>
        </c:ser>
        <c:ser>
          <c:idx val="0"/>
          <c:order val="2"/>
          <c:tx>
            <c:strRef>
              <c:f>Pivot!$E$15</c:f>
              <c:strCache>
                <c:ptCount val="1"/>
                <c:pt idx="0">
                  <c:v>Sum of P Units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Pivot!$B$16:$B$18</c:f>
              <c:strCache>
                <c:ptCount val="2"/>
                <c:pt idx="0">
                  <c:v>Latest</c:v>
                </c:pt>
                <c:pt idx="1">
                  <c:v>Sparx</c:v>
                </c:pt>
              </c:strCache>
            </c:strRef>
          </c:cat>
          <c:val>
            <c:numRef>
              <c:f>Pivot!$E$16:$E$18</c:f>
              <c:numCache>
                <c:formatCode>General</c:formatCode>
                <c:ptCount val="2"/>
                <c:pt idx="0">
                  <c:v>100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0-45C2-9CFB-C429BE5849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482816"/>
        <c:axId val="329466496"/>
      </c:barChart>
      <c:catAx>
        <c:axId val="3294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66496"/>
        <c:crosses val="autoZero"/>
        <c:auto val="1"/>
        <c:lblAlgn val="ctr"/>
        <c:lblOffset val="100"/>
        <c:noMultiLvlLbl val="0"/>
      </c:catAx>
      <c:valAx>
        <c:axId val="3294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Management.xlsx]Pivot!Product wise 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Pivot!$B$23:$B$25</c:f>
              <c:strCache>
                <c:ptCount val="2"/>
                <c:pt idx="0">
                  <c:v>Latest</c:v>
                </c:pt>
                <c:pt idx="1">
                  <c:v>Sparx</c:v>
                </c:pt>
              </c:strCache>
            </c:strRef>
          </c:cat>
          <c:val>
            <c:numRef>
              <c:f>Pivot!$C$23:$C$25</c:f>
              <c:numCache>
                <c:formatCode>General</c:formatCode>
                <c:ptCount val="2"/>
                <c:pt idx="0">
                  <c:v>550</c:v>
                </c:pt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A-4929-B368-400149D5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0237488"/>
        <c:axId val="550238928"/>
      </c:barChart>
      <c:catAx>
        <c:axId val="5502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8928"/>
        <c:crosses val="autoZero"/>
        <c:auto val="1"/>
        <c:lblAlgn val="ctr"/>
        <c:lblOffset val="100"/>
        <c:noMultiLvlLbl val="0"/>
      </c:catAx>
      <c:valAx>
        <c:axId val="5502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13" Type="http://schemas.openxmlformats.org/officeDocument/2006/relationships/image" Target="../media/image5.png"/><Relationship Id="rId18" Type="http://schemas.openxmlformats.org/officeDocument/2006/relationships/chart" Target="../charts/chart1.xml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png"/><Relationship Id="rId2" Type="http://schemas.openxmlformats.org/officeDocument/2006/relationships/hyperlink" Target="#Customers!A1"/><Relationship Id="rId16" Type="http://schemas.openxmlformats.org/officeDocument/2006/relationships/image" Target="../media/image8.png"/><Relationship Id="rId1" Type="http://schemas.openxmlformats.org/officeDocument/2006/relationships/hyperlink" Target="#Dashboard!A1"/><Relationship Id="rId6" Type="http://schemas.openxmlformats.org/officeDocument/2006/relationships/hyperlink" Target="#Purchase!A1"/><Relationship Id="rId11" Type="http://schemas.openxmlformats.org/officeDocument/2006/relationships/image" Target="../media/image3.png"/><Relationship Id="rId5" Type="http://schemas.openxmlformats.org/officeDocument/2006/relationships/hyperlink" Target="#'New Entry'!A1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19" Type="http://schemas.openxmlformats.org/officeDocument/2006/relationships/chart" Target="../charts/chart2.xml"/><Relationship Id="rId4" Type="http://schemas.openxmlformats.org/officeDocument/2006/relationships/hyperlink" Target="#Vendors!A1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13" Type="http://schemas.openxmlformats.org/officeDocument/2006/relationships/image" Target="../media/image5.png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png"/><Relationship Id="rId2" Type="http://schemas.openxmlformats.org/officeDocument/2006/relationships/hyperlink" Target="#Customers!A1"/><Relationship Id="rId16" Type="http://schemas.openxmlformats.org/officeDocument/2006/relationships/image" Target="../media/image8.png"/><Relationship Id="rId1" Type="http://schemas.openxmlformats.org/officeDocument/2006/relationships/hyperlink" Target="#Dashboard!A1"/><Relationship Id="rId6" Type="http://schemas.openxmlformats.org/officeDocument/2006/relationships/hyperlink" Target="#Purchase!A1"/><Relationship Id="rId11" Type="http://schemas.openxmlformats.org/officeDocument/2006/relationships/image" Target="../media/image3.png"/><Relationship Id="rId5" Type="http://schemas.openxmlformats.org/officeDocument/2006/relationships/hyperlink" Target="#'New Entry'!A1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hyperlink" Target="#Vendors!A1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13" Type="http://schemas.openxmlformats.org/officeDocument/2006/relationships/image" Target="../media/image5.png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png"/><Relationship Id="rId2" Type="http://schemas.openxmlformats.org/officeDocument/2006/relationships/hyperlink" Target="#Customers!A1"/><Relationship Id="rId16" Type="http://schemas.openxmlformats.org/officeDocument/2006/relationships/image" Target="../media/image8.png"/><Relationship Id="rId1" Type="http://schemas.openxmlformats.org/officeDocument/2006/relationships/hyperlink" Target="#Dashboard!A1"/><Relationship Id="rId6" Type="http://schemas.openxmlformats.org/officeDocument/2006/relationships/hyperlink" Target="#Purchase!A1"/><Relationship Id="rId11" Type="http://schemas.openxmlformats.org/officeDocument/2006/relationships/image" Target="../media/image3.png"/><Relationship Id="rId5" Type="http://schemas.openxmlformats.org/officeDocument/2006/relationships/hyperlink" Target="#'New Entry'!A1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hyperlink" Target="#Vendors!A1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13" Type="http://schemas.openxmlformats.org/officeDocument/2006/relationships/image" Target="../media/image5.png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png"/><Relationship Id="rId2" Type="http://schemas.openxmlformats.org/officeDocument/2006/relationships/hyperlink" Target="#Customers!A1"/><Relationship Id="rId16" Type="http://schemas.openxmlformats.org/officeDocument/2006/relationships/image" Target="../media/image8.png"/><Relationship Id="rId1" Type="http://schemas.openxmlformats.org/officeDocument/2006/relationships/hyperlink" Target="#Dashboard!A1"/><Relationship Id="rId6" Type="http://schemas.openxmlformats.org/officeDocument/2006/relationships/hyperlink" Target="#Purchase!A1"/><Relationship Id="rId11" Type="http://schemas.openxmlformats.org/officeDocument/2006/relationships/image" Target="../media/image3.png"/><Relationship Id="rId5" Type="http://schemas.openxmlformats.org/officeDocument/2006/relationships/hyperlink" Target="#'New Entry'!A1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hyperlink" Target="#Vendors!A1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13" Type="http://schemas.openxmlformats.org/officeDocument/2006/relationships/image" Target="../media/image5.png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png"/><Relationship Id="rId2" Type="http://schemas.openxmlformats.org/officeDocument/2006/relationships/hyperlink" Target="#Customers!A1"/><Relationship Id="rId16" Type="http://schemas.openxmlformats.org/officeDocument/2006/relationships/image" Target="../media/image8.png"/><Relationship Id="rId1" Type="http://schemas.openxmlformats.org/officeDocument/2006/relationships/hyperlink" Target="#Dashboard!A1"/><Relationship Id="rId6" Type="http://schemas.openxmlformats.org/officeDocument/2006/relationships/hyperlink" Target="#Purchase!A1"/><Relationship Id="rId11" Type="http://schemas.openxmlformats.org/officeDocument/2006/relationships/image" Target="../media/image3.png"/><Relationship Id="rId5" Type="http://schemas.openxmlformats.org/officeDocument/2006/relationships/hyperlink" Target="#'New Entry'!A1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hyperlink" Target="#Vendors!A1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13" Type="http://schemas.openxmlformats.org/officeDocument/2006/relationships/image" Target="../media/image5.png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png"/><Relationship Id="rId2" Type="http://schemas.openxmlformats.org/officeDocument/2006/relationships/hyperlink" Target="#Customers!A1"/><Relationship Id="rId16" Type="http://schemas.openxmlformats.org/officeDocument/2006/relationships/image" Target="../media/image8.png"/><Relationship Id="rId1" Type="http://schemas.openxmlformats.org/officeDocument/2006/relationships/hyperlink" Target="#Dashboard!A1"/><Relationship Id="rId6" Type="http://schemas.openxmlformats.org/officeDocument/2006/relationships/hyperlink" Target="#Purchase!A1"/><Relationship Id="rId11" Type="http://schemas.openxmlformats.org/officeDocument/2006/relationships/image" Target="../media/image3.png"/><Relationship Id="rId5" Type="http://schemas.openxmlformats.org/officeDocument/2006/relationships/hyperlink" Target="#'New Entry'!A1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hyperlink" Target="#Vendors!A1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7.png"/><Relationship Id="rId3" Type="http://schemas.openxmlformats.org/officeDocument/2006/relationships/hyperlink" Target="#Products!A1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2" Type="http://schemas.openxmlformats.org/officeDocument/2006/relationships/hyperlink" Target="#Customers!A1"/><Relationship Id="rId16" Type="http://schemas.openxmlformats.org/officeDocument/2006/relationships/image" Target="../media/image9.png"/><Relationship Id="rId1" Type="http://schemas.openxmlformats.org/officeDocument/2006/relationships/hyperlink" Target="#Dashboard!A1"/><Relationship Id="rId6" Type="http://schemas.openxmlformats.org/officeDocument/2006/relationships/hyperlink" Target="#Purchase!A1"/><Relationship Id="rId11" Type="http://schemas.openxmlformats.org/officeDocument/2006/relationships/image" Target="../media/image5.png"/><Relationship Id="rId5" Type="http://schemas.openxmlformats.org/officeDocument/2006/relationships/hyperlink" Target="#'New Entry'!A1"/><Relationship Id="rId15" Type="http://schemas.openxmlformats.org/officeDocument/2006/relationships/hyperlink" Target="#Inventory!A1"/><Relationship Id="rId10" Type="http://schemas.openxmlformats.org/officeDocument/2006/relationships/image" Target="../media/image4.png"/><Relationship Id="rId4" Type="http://schemas.openxmlformats.org/officeDocument/2006/relationships/hyperlink" Target="#Vendors!A1"/><Relationship Id="rId9" Type="http://schemas.openxmlformats.org/officeDocument/2006/relationships/image" Target="../media/image10.png"/><Relationship Id="rId1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Inventory!A1"/><Relationship Id="rId13" Type="http://schemas.openxmlformats.org/officeDocument/2006/relationships/image" Target="../media/image5.png"/><Relationship Id="rId3" Type="http://schemas.openxmlformats.org/officeDocument/2006/relationships/hyperlink" Target="#Products!A1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png"/><Relationship Id="rId2" Type="http://schemas.openxmlformats.org/officeDocument/2006/relationships/hyperlink" Target="#Customers!A1"/><Relationship Id="rId16" Type="http://schemas.openxmlformats.org/officeDocument/2006/relationships/image" Target="../media/image8.png"/><Relationship Id="rId1" Type="http://schemas.openxmlformats.org/officeDocument/2006/relationships/hyperlink" Target="#Dashboard!A1"/><Relationship Id="rId6" Type="http://schemas.openxmlformats.org/officeDocument/2006/relationships/hyperlink" Target="#Purchase!A1"/><Relationship Id="rId11" Type="http://schemas.openxmlformats.org/officeDocument/2006/relationships/image" Target="../media/image3.png"/><Relationship Id="rId5" Type="http://schemas.openxmlformats.org/officeDocument/2006/relationships/hyperlink" Target="#'New Entry'!A1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hyperlink" Target="#Vendors!A1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6</xdr:row>
      <xdr:rowOff>106680</xdr:rowOff>
    </xdr:from>
    <xdr:to>
      <xdr:col>4</xdr:col>
      <xdr:colOff>731520</xdr:colOff>
      <xdr:row>10</xdr:row>
      <xdr:rowOff>45720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3D02B3C6-D881-6AEC-0B8F-014D29B06730}"/>
            </a:ext>
          </a:extLst>
        </xdr:cNvPr>
        <xdr:cNvSpPr/>
      </xdr:nvSpPr>
      <xdr:spPr>
        <a:xfrm>
          <a:off x="2446020" y="1203960"/>
          <a:ext cx="1539240" cy="670560"/>
        </a:xfrm>
        <a:prstGeom prst="roundRect">
          <a:avLst/>
        </a:prstGeom>
        <a:solidFill>
          <a:schemeClr val="accent1">
            <a:alpha val="12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259080</xdr:colOff>
      <xdr:row>1</xdr:row>
      <xdr:rowOff>91440</xdr:rowOff>
    </xdr:from>
    <xdr:to>
      <xdr:col>1</xdr:col>
      <xdr:colOff>1432560</xdr:colOff>
      <xdr:row>5</xdr:row>
      <xdr:rowOff>121920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D9EB255-882C-45F2-8F23-6077F02CFA55}"/>
            </a:ext>
          </a:extLst>
        </xdr:cNvPr>
        <xdr:cNvSpPr/>
      </xdr:nvSpPr>
      <xdr:spPr>
        <a:xfrm>
          <a:off x="632460" y="91440"/>
          <a:ext cx="1173480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Inventory</a:t>
          </a:r>
          <a:r>
            <a:rPr lang="en-IN" sz="1200" b="1" baseline="0">
              <a:solidFill>
                <a:schemeClr val="bg1"/>
              </a:solidFill>
            </a:rPr>
            <a:t> Management System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541020</xdr:colOff>
      <xdr:row>6</xdr:row>
      <xdr:rowOff>0</xdr:rowOff>
    </xdr:from>
    <xdr:to>
      <xdr:col>1</xdr:col>
      <xdr:colOff>1627382</xdr:colOff>
      <xdr:row>7</xdr:row>
      <xdr:rowOff>68580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7588EE-11A6-43A0-A597-6D0A62EEAF8D}"/>
            </a:ext>
          </a:extLst>
        </xdr:cNvPr>
        <xdr:cNvSpPr/>
      </xdr:nvSpPr>
      <xdr:spPr>
        <a:xfrm>
          <a:off x="914400" y="914400"/>
          <a:ext cx="1086362" cy="25146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1</xdr:col>
      <xdr:colOff>537722</xdr:colOff>
      <xdr:row>7</xdr:row>
      <xdr:rowOff>137160</xdr:rowOff>
    </xdr:from>
    <xdr:to>
      <xdr:col>1</xdr:col>
      <xdr:colOff>1627382</xdr:colOff>
      <xdr:row>9</xdr:row>
      <xdr:rowOff>53340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EFF785-78D6-4698-8A7A-BE90E6ED78A5}"/>
            </a:ext>
          </a:extLst>
        </xdr:cNvPr>
        <xdr:cNvSpPr/>
      </xdr:nvSpPr>
      <xdr:spPr>
        <a:xfrm>
          <a:off x="911102" y="123444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537722</xdr:colOff>
      <xdr:row>9</xdr:row>
      <xdr:rowOff>114300</xdr:rowOff>
    </xdr:from>
    <xdr:to>
      <xdr:col>1</xdr:col>
      <xdr:colOff>1627382</xdr:colOff>
      <xdr:row>11</xdr:row>
      <xdr:rowOff>30480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2D8A82-67B3-4870-AB98-FB500A64FD3A}"/>
            </a:ext>
          </a:extLst>
        </xdr:cNvPr>
        <xdr:cNvSpPr/>
      </xdr:nvSpPr>
      <xdr:spPr>
        <a:xfrm>
          <a:off x="911102" y="157734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PRODUCT</a:t>
          </a:r>
        </a:p>
      </xdr:txBody>
    </xdr:sp>
    <xdr:clientData/>
  </xdr:twoCellAnchor>
  <xdr:twoCellAnchor>
    <xdr:from>
      <xdr:col>1</xdr:col>
      <xdr:colOff>537722</xdr:colOff>
      <xdr:row>11</xdr:row>
      <xdr:rowOff>121920</xdr:rowOff>
    </xdr:from>
    <xdr:to>
      <xdr:col>1</xdr:col>
      <xdr:colOff>1627382</xdr:colOff>
      <xdr:row>13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8D9A84-F1AB-48CA-A0C3-CF18B20BC66C}"/>
            </a:ext>
          </a:extLst>
        </xdr:cNvPr>
        <xdr:cNvSpPr/>
      </xdr:nvSpPr>
      <xdr:spPr>
        <a:xfrm>
          <a:off x="911102" y="19507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537722</xdr:colOff>
      <xdr:row>13</xdr:row>
      <xdr:rowOff>152400</xdr:rowOff>
    </xdr:from>
    <xdr:to>
      <xdr:col>1</xdr:col>
      <xdr:colOff>1627382</xdr:colOff>
      <xdr:row>15</xdr:row>
      <xdr:rowOff>68580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72F6002-9F9B-4642-ADB1-383F18745191}"/>
            </a:ext>
          </a:extLst>
        </xdr:cNvPr>
        <xdr:cNvSpPr/>
      </xdr:nvSpPr>
      <xdr:spPr>
        <a:xfrm>
          <a:off x="911102" y="234696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NEW</a:t>
          </a:r>
          <a:r>
            <a:rPr lang="en-IN" sz="1200" b="1" baseline="0">
              <a:solidFill>
                <a:schemeClr val="bg1">
                  <a:lumMod val="65000"/>
                </a:schemeClr>
              </a:solidFill>
            </a:rPr>
            <a:t> ENTRY</a:t>
          </a:r>
          <a:endParaRPr lang="en-IN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537722</xdr:colOff>
      <xdr:row>15</xdr:row>
      <xdr:rowOff>152400</xdr:rowOff>
    </xdr:from>
    <xdr:to>
      <xdr:col>1</xdr:col>
      <xdr:colOff>1627382</xdr:colOff>
      <xdr:row>17</xdr:row>
      <xdr:rowOff>68580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102564F-D907-4E79-87DF-23D39770D67B}"/>
            </a:ext>
          </a:extLst>
        </xdr:cNvPr>
        <xdr:cNvSpPr/>
      </xdr:nvSpPr>
      <xdr:spPr>
        <a:xfrm>
          <a:off x="911102" y="27127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537722</xdr:colOff>
      <xdr:row>18</xdr:row>
      <xdr:rowOff>7620</xdr:rowOff>
    </xdr:from>
    <xdr:to>
      <xdr:col>1</xdr:col>
      <xdr:colOff>1627382</xdr:colOff>
      <xdr:row>19</xdr:row>
      <xdr:rowOff>106680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EA137C3-33C8-431B-8C8B-2DDD7A78910C}"/>
            </a:ext>
          </a:extLst>
        </xdr:cNvPr>
        <xdr:cNvSpPr/>
      </xdr:nvSpPr>
      <xdr:spPr>
        <a:xfrm>
          <a:off x="911102" y="311658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537722</xdr:colOff>
      <xdr:row>20</xdr:row>
      <xdr:rowOff>45720</xdr:rowOff>
    </xdr:from>
    <xdr:to>
      <xdr:col>1</xdr:col>
      <xdr:colOff>1627382</xdr:colOff>
      <xdr:row>21</xdr:row>
      <xdr:rowOff>144780</xdr:rowOff>
    </xdr:to>
    <xdr:sp macro="" textlink="">
      <xdr:nvSpPr>
        <xdr:cNvPr id="10" name="Rectangle: Rounded Corner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A603B6D-076B-45EE-A231-FB8D81BF892D}"/>
            </a:ext>
          </a:extLst>
        </xdr:cNvPr>
        <xdr:cNvSpPr/>
      </xdr:nvSpPr>
      <xdr:spPr>
        <a:xfrm>
          <a:off x="911102" y="352044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411480</xdr:colOff>
      <xdr:row>1</xdr:row>
      <xdr:rowOff>137160</xdr:rowOff>
    </xdr:from>
    <xdr:to>
      <xdr:col>1</xdr:col>
      <xdr:colOff>1272540</xdr:colOff>
      <xdr:row>5</xdr:row>
      <xdr:rowOff>83820</xdr:rowOff>
    </xdr:to>
    <xdr:pic>
      <xdr:nvPicPr>
        <xdr:cNvPr id="11" name="Picture 10" descr="Inventory management ">
          <a:extLst>
            <a:ext uri="{FF2B5EF4-FFF2-40B4-BE49-F238E27FC236}">
              <a16:creationId xmlns:a16="http://schemas.microsoft.com/office/drawing/2014/main" id="{B24F4778-1564-4256-AD3D-5BBFCCCC0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alphaModFix amt="20000"/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137160"/>
          <a:ext cx="8610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5</xdr:row>
      <xdr:rowOff>114300</xdr:rowOff>
    </xdr:from>
    <xdr:to>
      <xdr:col>1</xdr:col>
      <xdr:colOff>586740</xdr:colOff>
      <xdr:row>7</xdr:row>
      <xdr:rowOff>45720</xdr:rowOff>
    </xdr:to>
    <xdr:pic>
      <xdr:nvPicPr>
        <xdr:cNvPr id="12" name="Picture 11" descr="Dashboard ">
          <a:extLst>
            <a:ext uri="{FF2B5EF4-FFF2-40B4-BE49-F238E27FC236}">
              <a16:creationId xmlns:a16="http://schemas.microsoft.com/office/drawing/2014/main" id="{47F432A8-508D-4576-9D76-21B7ED9D4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845820"/>
          <a:ext cx="586740" cy="29718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365760</xdr:colOff>
      <xdr:row>7</xdr:row>
      <xdr:rowOff>144780</xdr:rowOff>
    </xdr:from>
    <xdr:to>
      <xdr:col>1</xdr:col>
      <xdr:colOff>533400</xdr:colOff>
      <xdr:row>9</xdr:row>
      <xdr:rowOff>45720</xdr:rowOff>
    </xdr:to>
    <xdr:pic>
      <xdr:nvPicPr>
        <xdr:cNvPr id="13" name="Picture 12" descr="Customer ">
          <a:extLst>
            <a:ext uri="{FF2B5EF4-FFF2-40B4-BE49-F238E27FC236}">
              <a16:creationId xmlns:a16="http://schemas.microsoft.com/office/drawing/2014/main" id="{84905BC9-8C79-4452-9C03-914B9829F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242060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9</xdr:row>
      <xdr:rowOff>129540</xdr:rowOff>
    </xdr:from>
    <xdr:to>
      <xdr:col>1</xdr:col>
      <xdr:colOff>533400</xdr:colOff>
      <xdr:row>11</xdr:row>
      <xdr:rowOff>68580</xdr:rowOff>
    </xdr:to>
    <xdr:pic>
      <xdr:nvPicPr>
        <xdr:cNvPr id="14" name="Picture 13" descr="Box ">
          <a:extLst>
            <a:ext uri="{FF2B5EF4-FFF2-40B4-BE49-F238E27FC236}">
              <a16:creationId xmlns:a16="http://schemas.microsoft.com/office/drawing/2014/main" id="{E3E8A438-E458-4E78-9307-877ED1C45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592580"/>
          <a:ext cx="533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11</xdr:row>
      <xdr:rowOff>152400</xdr:rowOff>
    </xdr:from>
    <xdr:to>
      <xdr:col>1</xdr:col>
      <xdr:colOff>548640</xdr:colOff>
      <xdr:row>13</xdr:row>
      <xdr:rowOff>0</xdr:rowOff>
    </xdr:to>
    <xdr:pic>
      <xdr:nvPicPr>
        <xdr:cNvPr id="15" name="Picture 14" descr="Global ">
          <a:extLst>
            <a:ext uri="{FF2B5EF4-FFF2-40B4-BE49-F238E27FC236}">
              <a16:creationId xmlns:a16="http://schemas.microsoft.com/office/drawing/2014/main" id="{355A320A-C6D4-4B4D-A769-0CEF91076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981200"/>
          <a:ext cx="5486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13</xdr:row>
      <xdr:rowOff>152400</xdr:rowOff>
    </xdr:from>
    <xdr:to>
      <xdr:col>1</xdr:col>
      <xdr:colOff>586740</xdr:colOff>
      <xdr:row>15</xdr:row>
      <xdr:rowOff>45720</xdr:rowOff>
    </xdr:to>
    <xdr:pic>
      <xdr:nvPicPr>
        <xdr:cNvPr id="16" name="Picture 15" descr="New file ">
          <a:extLst>
            <a:ext uri="{FF2B5EF4-FFF2-40B4-BE49-F238E27FC236}">
              <a16:creationId xmlns:a16="http://schemas.microsoft.com/office/drawing/2014/main" id="{AB20F954-1822-4847-AB23-917D2BA93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346960"/>
          <a:ext cx="58674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15</xdr:row>
      <xdr:rowOff>144781</xdr:rowOff>
    </xdr:from>
    <xdr:to>
      <xdr:col>1</xdr:col>
      <xdr:colOff>464820</xdr:colOff>
      <xdr:row>17</xdr:row>
      <xdr:rowOff>83821</xdr:rowOff>
    </xdr:to>
    <xdr:pic>
      <xdr:nvPicPr>
        <xdr:cNvPr id="17" name="Picture 16" descr="Payment method ">
          <a:extLst>
            <a:ext uri="{FF2B5EF4-FFF2-40B4-BE49-F238E27FC236}">
              <a16:creationId xmlns:a16="http://schemas.microsoft.com/office/drawing/2014/main" id="{99DF1E3A-3F73-4211-89C8-6DDC6B42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705101"/>
          <a:ext cx="46482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17</xdr:row>
      <xdr:rowOff>144780</xdr:rowOff>
    </xdr:from>
    <xdr:to>
      <xdr:col>1</xdr:col>
      <xdr:colOff>579120</xdr:colOff>
      <xdr:row>19</xdr:row>
      <xdr:rowOff>99060</xdr:rowOff>
    </xdr:to>
    <xdr:pic>
      <xdr:nvPicPr>
        <xdr:cNvPr id="18" name="Picture 17" descr="Sales ">
          <a:extLst>
            <a:ext uri="{FF2B5EF4-FFF2-40B4-BE49-F238E27FC236}">
              <a16:creationId xmlns:a16="http://schemas.microsoft.com/office/drawing/2014/main" id="{D1EAF065-D2F9-410C-A750-8E71E8D5C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070860"/>
          <a:ext cx="57912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19</xdr:row>
      <xdr:rowOff>167640</xdr:rowOff>
    </xdr:from>
    <xdr:to>
      <xdr:col>1</xdr:col>
      <xdr:colOff>563880</xdr:colOff>
      <xdr:row>21</xdr:row>
      <xdr:rowOff>137160</xdr:rowOff>
    </xdr:to>
    <xdr:pic>
      <xdr:nvPicPr>
        <xdr:cNvPr id="19" name="Picture 18" descr="Track ">
          <a:extLst>
            <a:ext uri="{FF2B5EF4-FFF2-40B4-BE49-F238E27FC236}">
              <a16:creationId xmlns:a16="http://schemas.microsoft.com/office/drawing/2014/main" id="{4D4FB9FD-D23F-43D9-91CC-B2A4EC3C5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459480"/>
          <a:ext cx="5638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22860</xdr:colOff>
      <xdr:row>0</xdr:row>
      <xdr:rowOff>144780</xdr:rowOff>
    </xdr:from>
    <xdr:to>
      <xdr:col>20</xdr:col>
      <xdr:colOff>60960</xdr:colOff>
      <xdr:row>5</xdr:row>
      <xdr:rowOff>91440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4DFD246-F5A9-B975-229F-73C49A7E66B8}"/>
            </a:ext>
          </a:extLst>
        </xdr:cNvPr>
        <xdr:cNvSpPr/>
      </xdr:nvSpPr>
      <xdr:spPr>
        <a:xfrm>
          <a:off x="2034540" y="144780"/>
          <a:ext cx="11635740" cy="861060"/>
        </a:xfrm>
        <a:prstGeom prst="roundRect">
          <a:avLst/>
        </a:prstGeom>
        <a:gradFill flip="none" rotWithShape="1">
          <a:gsLst>
            <a:gs pos="0">
              <a:srgbClr val="004F88">
                <a:shade val="30000"/>
                <a:satMod val="115000"/>
              </a:srgbClr>
            </a:gs>
            <a:gs pos="50000">
              <a:srgbClr val="004F88">
                <a:shade val="67500"/>
                <a:satMod val="115000"/>
              </a:srgbClr>
            </a:gs>
            <a:gs pos="100000">
              <a:srgbClr val="004F88">
                <a:shade val="100000"/>
                <a:satMod val="115000"/>
              </a:srgb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>
              <a:solidFill>
                <a:schemeClr val="bg1">
                  <a:lumMod val="75000"/>
                </a:schemeClr>
              </a:solidFill>
            </a:rPr>
            <a:t>Inventory</a:t>
          </a:r>
          <a:r>
            <a:rPr lang="en-IN" sz="2800" b="1" baseline="0">
              <a:solidFill>
                <a:schemeClr val="bg1">
                  <a:lumMod val="75000"/>
                </a:schemeClr>
              </a:solidFill>
            </a:rPr>
            <a:t> Management System</a:t>
          </a:r>
          <a:endParaRPr lang="en-IN" sz="2800" b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45720</xdr:colOff>
      <xdr:row>7</xdr:row>
      <xdr:rowOff>76200</xdr:rowOff>
    </xdr:from>
    <xdr:to>
      <xdr:col>4</xdr:col>
      <xdr:colOff>480060</xdr:colOff>
      <xdr:row>9</xdr:row>
      <xdr:rowOff>129540</xdr:rowOff>
    </xdr:to>
    <xdr:sp macro="" textlink="Pivot!E4">
      <xdr:nvSpPr>
        <xdr:cNvPr id="22" name="TextBox 21">
          <a:extLst>
            <a:ext uri="{FF2B5EF4-FFF2-40B4-BE49-F238E27FC236}">
              <a16:creationId xmlns:a16="http://schemas.microsoft.com/office/drawing/2014/main" id="{07D06AC0-3116-BE75-B504-9937F5B68B78}"/>
            </a:ext>
          </a:extLst>
        </xdr:cNvPr>
        <xdr:cNvSpPr txBox="1"/>
      </xdr:nvSpPr>
      <xdr:spPr>
        <a:xfrm>
          <a:off x="2606040" y="1356360"/>
          <a:ext cx="1127760" cy="419100"/>
        </a:xfrm>
        <a:prstGeom prst="rect">
          <a:avLst/>
        </a:prstGeom>
        <a:solidFill>
          <a:schemeClr val="lt1">
            <a:alpha val="13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Arial Narrow" panose="020B0606020202030204" pitchFamily="34" charset="0"/>
              <a:ea typeface="Calibri"/>
              <a:cs typeface="Calibri"/>
            </a:rPr>
            <a:t>Sales Amount</a:t>
          </a:r>
        </a:p>
        <a:p>
          <a:pPr algn="ctr"/>
          <a:fld id="{7BD2D917-4DB1-422B-9F68-DAE5796269B9}" type="TxLink">
            <a:rPr lang="en-US" sz="1100" b="1" i="0" u="none" strike="noStrike">
              <a:solidFill>
                <a:srgbClr val="000000"/>
              </a:solidFill>
              <a:latin typeface="Arial Narrow" panose="020B0606020202030204" pitchFamily="34" charset="0"/>
              <a:ea typeface="Calibri"/>
              <a:cs typeface="Calibri"/>
            </a:rPr>
            <a:t>1450</a:t>
          </a:fld>
          <a:endParaRPr lang="en-US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708660</xdr:colOff>
      <xdr:row>6</xdr:row>
      <xdr:rowOff>99060</xdr:rowOff>
    </xdr:from>
    <xdr:to>
      <xdr:col>8</xdr:col>
      <xdr:colOff>487680</xdr:colOff>
      <xdr:row>10</xdr:row>
      <xdr:rowOff>38100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E80F4DC-7ED6-2A7B-3BE3-10F661C03EE8}"/>
            </a:ext>
          </a:extLst>
        </xdr:cNvPr>
        <xdr:cNvSpPr/>
      </xdr:nvSpPr>
      <xdr:spPr>
        <a:xfrm>
          <a:off x="5867400" y="1196340"/>
          <a:ext cx="1539240" cy="670560"/>
        </a:xfrm>
        <a:prstGeom prst="roundRect">
          <a:avLst/>
        </a:prstGeom>
        <a:solidFill>
          <a:schemeClr val="accent1">
            <a:alpha val="12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822960</xdr:colOff>
      <xdr:row>6</xdr:row>
      <xdr:rowOff>160020</xdr:rowOff>
    </xdr:from>
    <xdr:to>
      <xdr:col>8</xdr:col>
      <xdr:colOff>373380</xdr:colOff>
      <xdr:row>9</xdr:row>
      <xdr:rowOff>129540</xdr:rowOff>
    </xdr:to>
    <xdr:sp macro="" textlink="Pivot!J16">
      <xdr:nvSpPr>
        <xdr:cNvPr id="24" name="TextBox 23">
          <a:extLst>
            <a:ext uri="{FF2B5EF4-FFF2-40B4-BE49-F238E27FC236}">
              <a16:creationId xmlns:a16="http://schemas.microsoft.com/office/drawing/2014/main" id="{73281E49-C475-EC00-B1CA-203B7D32091B}"/>
            </a:ext>
          </a:extLst>
        </xdr:cNvPr>
        <xdr:cNvSpPr txBox="1"/>
      </xdr:nvSpPr>
      <xdr:spPr>
        <a:xfrm>
          <a:off x="5981700" y="1257300"/>
          <a:ext cx="1310640" cy="518160"/>
        </a:xfrm>
        <a:prstGeom prst="rect">
          <a:avLst/>
        </a:prstGeom>
        <a:solidFill>
          <a:schemeClr val="lt1">
            <a:alpha val="13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Arial Narrow" panose="020B0606020202030204" pitchFamily="34" charset="0"/>
              <a:ea typeface="Calibri"/>
              <a:cs typeface="Calibri"/>
            </a:rPr>
            <a:t>Stocks</a:t>
          </a:r>
          <a:r>
            <a:rPr lang="en-US" sz="1100" b="1" i="0" u="none" strike="noStrike" baseline="0">
              <a:solidFill>
                <a:srgbClr val="000000"/>
              </a:solidFill>
              <a:latin typeface="Arial Narrow" panose="020B0606020202030204" pitchFamily="34" charset="0"/>
              <a:ea typeface="Calibri"/>
              <a:cs typeface="Calibri"/>
            </a:rPr>
            <a:t> Remains</a:t>
          </a:r>
          <a:endParaRPr lang="en-US" sz="1100" b="1" i="0" u="none" strike="noStrike">
            <a:solidFill>
              <a:srgbClr val="000000"/>
            </a:solidFill>
            <a:latin typeface="Arial Narrow" panose="020B0606020202030204" pitchFamily="34" charset="0"/>
            <a:ea typeface="Calibri"/>
            <a:cs typeface="Calibri"/>
          </a:endParaRPr>
        </a:p>
        <a:p>
          <a:pPr algn="ctr"/>
          <a:fld id="{10DD091D-E268-40B6-A35C-3482D3D3F6AB}" type="TxLink">
            <a:rPr lang="en-US" sz="1100" b="1" i="0" u="none" strike="noStrike">
              <a:solidFill>
                <a:srgbClr val="000000"/>
              </a:solidFill>
              <a:latin typeface="Arial Narrow" panose="020B0606020202030204" pitchFamily="34" charset="0"/>
              <a:ea typeface="Calibri"/>
              <a:cs typeface="Calibri"/>
            </a:rPr>
            <a:t>142</a:t>
          </a:fld>
          <a:endParaRPr lang="en-US" sz="1000" b="1" i="0" u="none" strike="noStrike">
            <a:latin typeface="Arial Narrow" panose="020B060602020203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106680</xdr:colOff>
      <xdr:row>6</xdr:row>
      <xdr:rowOff>106680</xdr:rowOff>
    </xdr:from>
    <xdr:to>
      <xdr:col>6</xdr:col>
      <xdr:colOff>525780</xdr:colOff>
      <xdr:row>10</xdr:row>
      <xdr:rowOff>45720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42C2ACE-76BA-8E63-B08A-BB18AC90899E}"/>
            </a:ext>
          </a:extLst>
        </xdr:cNvPr>
        <xdr:cNvSpPr/>
      </xdr:nvSpPr>
      <xdr:spPr>
        <a:xfrm>
          <a:off x="4145280" y="1203960"/>
          <a:ext cx="1539240" cy="670560"/>
        </a:xfrm>
        <a:prstGeom prst="roundRect">
          <a:avLst/>
        </a:prstGeom>
        <a:solidFill>
          <a:schemeClr val="accent1">
            <a:alpha val="12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388620</xdr:colOff>
      <xdr:row>7</xdr:row>
      <xdr:rowOff>53340</xdr:rowOff>
    </xdr:from>
    <xdr:to>
      <xdr:col>6</xdr:col>
      <xdr:colOff>182880</xdr:colOff>
      <xdr:row>9</xdr:row>
      <xdr:rowOff>106680</xdr:rowOff>
    </xdr:to>
    <xdr:sp macro="" textlink="Pivot!H16">
      <xdr:nvSpPr>
        <xdr:cNvPr id="26" name="TextBox 25">
          <a:extLst>
            <a:ext uri="{FF2B5EF4-FFF2-40B4-BE49-F238E27FC236}">
              <a16:creationId xmlns:a16="http://schemas.microsoft.com/office/drawing/2014/main" id="{253D78FF-C2EE-D9E1-C4FF-648417FC220E}"/>
            </a:ext>
          </a:extLst>
        </xdr:cNvPr>
        <xdr:cNvSpPr txBox="1"/>
      </xdr:nvSpPr>
      <xdr:spPr>
        <a:xfrm>
          <a:off x="4427220" y="1333500"/>
          <a:ext cx="914400" cy="419100"/>
        </a:xfrm>
        <a:prstGeom prst="rect">
          <a:avLst/>
        </a:prstGeom>
        <a:solidFill>
          <a:schemeClr val="lt1">
            <a:alpha val="13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Arial Narrow" panose="020B0606020202030204" pitchFamily="34" charset="0"/>
              <a:ea typeface="Calibri"/>
              <a:cs typeface="Calibri"/>
            </a:rPr>
            <a:t>Sales Qty</a:t>
          </a:r>
        </a:p>
        <a:p>
          <a:pPr algn="ctr"/>
          <a:fld id="{897B63C8-AD29-4B1D-979B-8E8BB7BF4174}" type="TxLink">
            <a:rPr lang="en-US" sz="1100" b="1" i="0" u="none" strike="noStrike">
              <a:solidFill>
                <a:srgbClr val="000000"/>
              </a:solidFill>
              <a:latin typeface="Arial Narrow" panose="020B0606020202030204" pitchFamily="34" charset="0"/>
              <a:ea typeface="Calibri"/>
              <a:cs typeface="Calibri"/>
            </a:rPr>
            <a:t>8</a:t>
          </a:fld>
          <a:endParaRPr lang="en-US" sz="1100" b="1">
            <a:solidFill>
              <a:schemeClr val="tx1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8</xdr:col>
      <xdr:colOff>601980</xdr:colOff>
      <xdr:row>6</xdr:row>
      <xdr:rowOff>76200</xdr:rowOff>
    </xdr:from>
    <xdr:to>
      <xdr:col>11</xdr:col>
      <xdr:colOff>312420</xdr:colOff>
      <xdr:row>10</xdr:row>
      <xdr:rowOff>15240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9336D26-6669-62D4-611F-7D8BD4975152}"/>
            </a:ext>
          </a:extLst>
        </xdr:cNvPr>
        <xdr:cNvSpPr/>
      </xdr:nvSpPr>
      <xdr:spPr>
        <a:xfrm>
          <a:off x="7520940" y="1173480"/>
          <a:ext cx="1539240" cy="670560"/>
        </a:xfrm>
        <a:prstGeom prst="roundRect">
          <a:avLst/>
        </a:prstGeom>
        <a:solidFill>
          <a:schemeClr val="accent1">
            <a:alpha val="12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106680</xdr:colOff>
      <xdr:row>6</xdr:row>
      <xdr:rowOff>137160</xdr:rowOff>
    </xdr:from>
    <xdr:to>
      <xdr:col>11</xdr:col>
      <xdr:colOff>198120</xdr:colOff>
      <xdr:row>9</xdr:row>
      <xdr:rowOff>106680</xdr:rowOff>
    </xdr:to>
    <xdr:sp macro="" textlink="Pivot!H24">
      <xdr:nvSpPr>
        <xdr:cNvPr id="32" name="TextBox 31">
          <a:extLst>
            <a:ext uri="{FF2B5EF4-FFF2-40B4-BE49-F238E27FC236}">
              <a16:creationId xmlns:a16="http://schemas.microsoft.com/office/drawing/2014/main" id="{3D122D40-51B7-73C8-5C0C-9295EEFBD20B}"/>
            </a:ext>
          </a:extLst>
        </xdr:cNvPr>
        <xdr:cNvSpPr txBox="1"/>
      </xdr:nvSpPr>
      <xdr:spPr>
        <a:xfrm>
          <a:off x="7635240" y="1234440"/>
          <a:ext cx="1310640" cy="518160"/>
        </a:xfrm>
        <a:prstGeom prst="rect">
          <a:avLst/>
        </a:prstGeom>
        <a:solidFill>
          <a:schemeClr val="lt1">
            <a:alpha val="13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Arial Narrow" panose="020B0606020202030204" pitchFamily="34" charset="0"/>
              <a:ea typeface="Calibri"/>
              <a:cs typeface="Calibri"/>
            </a:rPr>
            <a:t>Total Customer</a:t>
          </a:r>
        </a:p>
        <a:p>
          <a:pPr algn="ctr"/>
          <a:fld id="{2B9E0181-D9F6-47BC-B5E2-D12FA57B996A}" type="TxLink">
            <a:rPr lang="en-US" sz="1100" b="1" i="0" u="none" strike="noStrike">
              <a:solidFill>
                <a:srgbClr val="000000"/>
              </a:solidFill>
              <a:latin typeface="Arial Narrow" panose="020B0606020202030204" pitchFamily="34" charset="0"/>
              <a:ea typeface="Calibri"/>
              <a:cs typeface="Calibri"/>
            </a:rPr>
            <a:t>4</a:t>
          </a:fld>
          <a:endParaRPr lang="en-US" b="1" i="0" u="none" strike="noStrike">
            <a:latin typeface="Arial Narrow" panose="020B060602020203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129540</xdr:colOff>
      <xdr:row>10</xdr:row>
      <xdr:rowOff>167640</xdr:rowOff>
    </xdr:from>
    <xdr:to>
      <xdr:col>6</xdr:col>
      <xdr:colOff>175260</xdr:colOff>
      <xdr:row>21</xdr:row>
      <xdr:rowOff>83820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2EDB7EC-6529-4893-8A54-3029D0DF8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320040</xdr:colOff>
      <xdr:row>10</xdr:row>
      <xdr:rowOff>137160</xdr:rowOff>
    </xdr:from>
    <xdr:to>
      <xdr:col>10</xdr:col>
      <xdr:colOff>0</xdr:colOff>
      <xdr:row>21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37F2A32-E39A-4413-90AC-B5810EA69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</xdr:row>
      <xdr:rowOff>91440</xdr:rowOff>
    </xdr:from>
    <xdr:to>
      <xdr:col>1</xdr:col>
      <xdr:colOff>1432560</xdr:colOff>
      <xdr:row>5</xdr:row>
      <xdr:rowOff>121920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9AFFA25-462C-4C8A-A78E-E3FA2E15CA9F}"/>
            </a:ext>
          </a:extLst>
        </xdr:cNvPr>
        <xdr:cNvSpPr/>
      </xdr:nvSpPr>
      <xdr:spPr>
        <a:xfrm>
          <a:off x="632460" y="274320"/>
          <a:ext cx="1173480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Inventory</a:t>
          </a:r>
          <a:r>
            <a:rPr lang="en-IN" sz="1200" b="1" baseline="0">
              <a:solidFill>
                <a:schemeClr val="bg1"/>
              </a:solidFill>
            </a:rPr>
            <a:t> Management System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541020</xdr:colOff>
      <xdr:row>6</xdr:row>
      <xdr:rowOff>0</xdr:rowOff>
    </xdr:from>
    <xdr:to>
      <xdr:col>1</xdr:col>
      <xdr:colOff>1627382</xdr:colOff>
      <xdr:row>7</xdr:row>
      <xdr:rowOff>68580</xdr:rowOff>
    </xdr:to>
    <xdr:sp macro="" textlink="">
      <xdr:nvSpPr>
        <xdr:cNvPr id="21" name="Rectangle: Rounded Corners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D67D2-360B-42D8-9144-750FED488BF6}"/>
            </a:ext>
          </a:extLst>
        </xdr:cNvPr>
        <xdr:cNvSpPr/>
      </xdr:nvSpPr>
      <xdr:spPr>
        <a:xfrm>
          <a:off x="914400" y="1097280"/>
          <a:ext cx="1086362" cy="25146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537722</xdr:colOff>
      <xdr:row>7</xdr:row>
      <xdr:rowOff>137160</xdr:rowOff>
    </xdr:from>
    <xdr:to>
      <xdr:col>1</xdr:col>
      <xdr:colOff>1627382</xdr:colOff>
      <xdr:row>9</xdr:row>
      <xdr:rowOff>53340</xdr:rowOff>
    </xdr:to>
    <xdr:sp macro="" textlink="">
      <xdr:nvSpPr>
        <xdr:cNvPr id="22" name="Rectangle: Rounded Corners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9A442F-36A6-4751-9C71-D0A4433038D8}"/>
            </a:ext>
          </a:extLst>
        </xdr:cNvPr>
        <xdr:cNvSpPr/>
      </xdr:nvSpPr>
      <xdr:spPr>
        <a:xfrm>
          <a:off x="911102" y="1417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537722</xdr:colOff>
      <xdr:row>9</xdr:row>
      <xdr:rowOff>114300</xdr:rowOff>
    </xdr:from>
    <xdr:to>
      <xdr:col>1</xdr:col>
      <xdr:colOff>1627382</xdr:colOff>
      <xdr:row>11</xdr:row>
      <xdr:rowOff>30480</xdr:rowOff>
    </xdr:to>
    <xdr:sp macro="" textlink="">
      <xdr:nvSpPr>
        <xdr:cNvPr id="23" name="Rectangle: Rounded Corners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F1A312-4CB1-4903-B459-AF99BA9E7BF5}"/>
            </a:ext>
          </a:extLst>
        </xdr:cNvPr>
        <xdr:cNvSpPr/>
      </xdr:nvSpPr>
      <xdr:spPr>
        <a:xfrm>
          <a:off x="911102" y="17602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PRODUCT</a:t>
          </a:r>
        </a:p>
      </xdr:txBody>
    </xdr:sp>
    <xdr:clientData/>
  </xdr:twoCellAnchor>
  <xdr:twoCellAnchor>
    <xdr:from>
      <xdr:col>1</xdr:col>
      <xdr:colOff>537722</xdr:colOff>
      <xdr:row>11</xdr:row>
      <xdr:rowOff>121920</xdr:rowOff>
    </xdr:from>
    <xdr:to>
      <xdr:col>1</xdr:col>
      <xdr:colOff>1627382</xdr:colOff>
      <xdr:row>13</xdr:row>
      <xdr:rowOff>38100</xdr:rowOff>
    </xdr:to>
    <xdr:sp macro="" textlink="">
      <xdr:nvSpPr>
        <xdr:cNvPr id="24" name="Rectangle: Rounded Corners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46060AF-7E46-4B03-92D6-AC04F2CCAC9A}"/>
            </a:ext>
          </a:extLst>
        </xdr:cNvPr>
        <xdr:cNvSpPr/>
      </xdr:nvSpPr>
      <xdr:spPr>
        <a:xfrm>
          <a:off x="911102" y="2133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537722</xdr:colOff>
      <xdr:row>13</xdr:row>
      <xdr:rowOff>152400</xdr:rowOff>
    </xdr:from>
    <xdr:to>
      <xdr:col>1</xdr:col>
      <xdr:colOff>1627382</xdr:colOff>
      <xdr:row>15</xdr:row>
      <xdr:rowOff>68580</xdr:rowOff>
    </xdr:to>
    <xdr:sp macro="" textlink="">
      <xdr:nvSpPr>
        <xdr:cNvPr id="25" name="Rectangle: Rounded Corners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F14C2E5-6079-4463-B634-339C6DFA2EE8}"/>
            </a:ext>
          </a:extLst>
        </xdr:cNvPr>
        <xdr:cNvSpPr/>
      </xdr:nvSpPr>
      <xdr:spPr>
        <a:xfrm>
          <a:off x="911102" y="252984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NEW</a:t>
          </a:r>
          <a:r>
            <a:rPr lang="en-IN" sz="1200" b="1" baseline="0">
              <a:solidFill>
                <a:schemeClr val="bg1">
                  <a:lumMod val="65000"/>
                </a:schemeClr>
              </a:solidFill>
            </a:rPr>
            <a:t> ENTRY</a:t>
          </a:r>
          <a:endParaRPr lang="en-IN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537722</xdr:colOff>
      <xdr:row>15</xdr:row>
      <xdr:rowOff>152400</xdr:rowOff>
    </xdr:from>
    <xdr:to>
      <xdr:col>1</xdr:col>
      <xdr:colOff>1627382</xdr:colOff>
      <xdr:row>17</xdr:row>
      <xdr:rowOff>68580</xdr:rowOff>
    </xdr:to>
    <xdr:sp macro="" textlink="">
      <xdr:nvSpPr>
        <xdr:cNvPr id="26" name="Rectangle: Rounded Corners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F09A231-C582-4885-9EF2-FB52589B38D2}"/>
            </a:ext>
          </a:extLst>
        </xdr:cNvPr>
        <xdr:cNvSpPr/>
      </xdr:nvSpPr>
      <xdr:spPr>
        <a:xfrm>
          <a:off x="911102" y="2895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537722</xdr:colOff>
      <xdr:row>18</xdr:row>
      <xdr:rowOff>7620</xdr:rowOff>
    </xdr:from>
    <xdr:to>
      <xdr:col>1</xdr:col>
      <xdr:colOff>1627382</xdr:colOff>
      <xdr:row>19</xdr:row>
      <xdr:rowOff>106680</xdr:rowOff>
    </xdr:to>
    <xdr:sp macro="" textlink="">
      <xdr:nvSpPr>
        <xdr:cNvPr id="27" name="Rectangle: Rounded Corners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BE13DC9-C2B9-4A0F-834A-C223C9020AEB}"/>
            </a:ext>
          </a:extLst>
        </xdr:cNvPr>
        <xdr:cNvSpPr/>
      </xdr:nvSpPr>
      <xdr:spPr>
        <a:xfrm>
          <a:off x="911102" y="329946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537722</xdr:colOff>
      <xdr:row>20</xdr:row>
      <xdr:rowOff>45720</xdr:rowOff>
    </xdr:from>
    <xdr:to>
      <xdr:col>1</xdr:col>
      <xdr:colOff>1627382</xdr:colOff>
      <xdr:row>21</xdr:row>
      <xdr:rowOff>144780</xdr:rowOff>
    </xdr:to>
    <xdr:sp macro="" textlink="">
      <xdr:nvSpPr>
        <xdr:cNvPr id="28" name="Rectangle: Rounded Corners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A38428F-CF72-4876-A224-B8CC86B15E2A}"/>
            </a:ext>
          </a:extLst>
        </xdr:cNvPr>
        <xdr:cNvSpPr/>
      </xdr:nvSpPr>
      <xdr:spPr>
        <a:xfrm>
          <a:off x="911102" y="3703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411480</xdr:colOff>
      <xdr:row>1</xdr:row>
      <xdr:rowOff>137160</xdr:rowOff>
    </xdr:from>
    <xdr:to>
      <xdr:col>1</xdr:col>
      <xdr:colOff>1272540</xdr:colOff>
      <xdr:row>5</xdr:row>
      <xdr:rowOff>83820</xdr:rowOff>
    </xdr:to>
    <xdr:pic>
      <xdr:nvPicPr>
        <xdr:cNvPr id="29" name="Picture 28" descr="Inventory management ">
          <a:extLst>
            <a:ext uri="{FF2B5EF4-FFF2-40B4-BE49-F238E27FC236}">
              <a16:creationId xmlns:a16="http://schemas.microsoft.com/office/drawing/2014/main" id="{CDD3D684-CE2A-4704-9F6D-02837039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alphaModFix amt="20000"/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320040"/>
          <a:ext cx="8610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5</xdr:row>
      <xdr:rowOff>114300</xdr:rowOff>
    </xdr:from>
    <xdr:to>
      <xdr:col>1</xdr:col>
      <xdr:colOff>579120</xdr:colOff>
      <xdr:row>7</xdr:row>
      <xdr:rowOff>45720</xdr:rowOff>
    </xdr:to>
    <xdr:pic>
      <xdr:nvPicPr>
        <xdr:cNvPr id="30" name="Picture 29" descr="Dashboard ">
          <a:extLst>
            <a:ext uri="{FF2B5EF4-FFF2-40B4-BE49-F238E27FC236}">
              <a16:creationId xmlns:a16="http://schemas.microsoft.com/office/drawing/2014/main" id="{2F96B35C-C21F-4DBE-997D-9A56F1E68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028700"/>
          <a:ext cx="5867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7</xdr:row>
      <xdr:rowOff>144780</xdr:rowOff>
    </xdr:from>
    <xdr:to>
      <xdr:col>1</xdr:col>
      <xdr:colOff>525780</xdr:colOff>
      <xdr:row>8</xdr:row>
      <xdr:rowOff>144780</xdr:rowOff>
    </xdr:to>
    <xdr:pic>
      <xdr:nvPicPr>
        <xdr:cNvPr id="31" name="Picture 30" descr="Customer ">
          <a:extLst>
            <a:ext uri="{FF2B5EF4-FFF2-40B4-BE49-F238E27FC236}">
              <a16:creationId xmlns:a16="http://schemas.microsoft.com/office/drawing/2014/main" id="{0AD1DD0C-4192-4EA8-AA14-4CB556D6E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424940"/>
          <a:ext cx="533400" cy="2667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365760</xdr:colOff>
      <xdr:row>9</xdr:row>
      <xdr:rowOff>129540</xdr:rowOff>
    </xdr:from>
    <xdr:to>
      <xdr:col>1</xdr:col>
      <xdr:colOff>525780</xdr:colOff>
      <xdr:row>11</xdr:row>
      <xdr:rowOff>68580</xdr:rowOff>
    </xdr:to>
    <xdr:pic>
      <xdr:nvPicPr>
        <xdr:cNvPr id="32" name="Picture 31" descr="Box ">
          <a:extLst>
            <a:ext uri="{FF2B5EF4-FFF2-40B4-BE49-F238E27FC236}">
              <a16:creationId xmlns:a16="http://schemas.microsoft.com/office/drawing/2014/main" id="{FF353C43-BA4D-4098-AA82-7BB104E29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775460"/>
          <a:ext cx="533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11</xdr:row>
      <xdr:rowOff>152400</xdr:rowOff>
    </xdr:from>
    <xdr:to>
      <xdr:col>1</xdr:col>
      <xdr:colOff>541020</xdr:colOff>
      <xdr:row>13</xdr:row>
      <xdr:rowOff>0</xdr:rowOff>
    </xdr:to>
    <xdr:pic>
      <xdr:nvPicPr>
        <xdr:cNvPr id="33" name="Picture 32" descr="Global ">
          <a:extLst>
            <a:ext uri="{FF2B5EF4-FFF2-40B4-BE49-F238E27FC236}">
              <a16:creationId xmlns:a16="http://schemas.microsoft.com/office/drawing/2014/main" id="{0D489857-43E1-45A0-B30A-EF66F24E1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164080"/>
          <a:ext cx="5486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13</xdr:row>
      <xdr:rowOff>152400</xdr:rowOff>
    </xdr:from>
    <xdr:to>
      <xdr:col>1</xdr:col>
      <xdr:colOff>579120</xdr:colOff>
      <xdr:row>15</xdr:row>
      <xdr:rowOff>45720</xdr:rowOff>
    </xdr:to>
    <xdr:pic>
      <xdr:nvPicPr>
        <xdr:cNvPr id="34" name="Picture 33" descr="New file ">
          <a:extLst>
            <a:ext uri="{FF2B5EF4-FFF2-40B4-BE49-F238E27FC236}">
              <a16:creationId xmlns:a16="http://schemas.microsoft.com/office/drawing/2014/main" id="{0ADFF45B-6E65-47FD-A575-4919840E1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529840"/>
          <a:ext cx="58674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15</xdr:row>
      <xdr:rowOff>144781</xdr:rowOff>
    </xdr:from>
    <xdr:to>
      <xdr:col>1</xdr:col>
      <xdr:colOff>457200</xdr:colOff>
      <xdr:row>17</xdr:row>
      <xdr:rowOff>83821</xdr:rowOff>
    </xdr:to>
    <xdr:pic>
      <xdr:nvPicPr>
        <xdr:cNvPr id="35" name="Picture 34" descr="Payment method ">
          <a:extLst>
            <a:ext uri="{FF2B5EF4-FFF2-40B4-BE49-F238E27FC236}">
              <a16:creationId xmlns:a16="http://schemas.microsoft.com/office/drawing/2014/main" id="{66376CC7-6E24-46CD-9C9F-BA9FC714B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887981"/>
          <a:ext cx="46482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17</xdr:row>
      <xdr:rowOff>144780</xdr:rowOff>
    </xdr:from>
    <xdr:to>
      <xdr:col>1</xdr:col>
      <xdr:colOff>571500</xdr:colOff>
      <xdr:row>19</xdr:row>
      <xdr:rowOff>99060</xdr:rowOff>
    </xdr:to>
    <xdr:pic>
      <xdr:nvPicPr>
        <xdr:cNvPr id="36" name="Picture 35" descr="Sales ">
          <a:extLst>
            <a:ext uri="{FF2B5EF4-FFF2-40B4-BE49-F238E27FC236}">
              <a16:creationId xmlns:a16="http://schemas.microsoft.com/office/drawing/2014/main" id="{54BE875F-9BB2-4283-8157-B21FE77E2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253740"/>
          <a:ext cx="57912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19</xdr:row>
      <xdr:rowOff>167640</xdr:rowOff>
    </xdr:from>
    <xdr:to>
      <xdr:col>1</xdr:col>
      <xdr:colOff>556260</xdr:colOff>
      <xdr:row>21</xdr:row>
      <xdr:rowOff>137160</xdr:rowOff>
    </xdr:to>
    <xdr:pic>
      <xdr:nvPicPr>
        <xdr:cNvPr id="37" name="Picture 36" descr="Track ">
          <a:extLst>
            <a:ext uri="{FF2B5EF4-FFF2-40B4-BE49-F238E27FC236}">
              <a16:creationId xmlns:a16="http://schemas.microsoft.com/office/drawing/2014/main" id="{F1C3066A-9AD5-4B0E-ADC8-C8FD90D14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642360"/>
          <a:ext cx="5638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22860</xdr:colOff>
      <xdr:row>0</xdr:row>
      <xdr:rowOff>144780</xdr:rowOff>
    </xdr:from>
    <xdr:to>
      <xdr:col>20</xdr:col>
      <xdr:colOff>289560</xdr:colOff>
      <xdr:row>5</xdr:row>
      <xdr:rowOff>91440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33F40A08-AFA9-4E2F-8900-47336A9FD8FF}"/>
            </a:ext>
          </a:extLst>
        </xdr:cNvPr>
        <xdr:cNvSpPr/>
      </xdr:nvSpPr>
      <xdr:spPr>
        <a:xfrm>
          <a:off x="2034540" y="144780"/>
          <a:ext cx="11635740" cy="861060"/>
        </a:xfrm>
        <a:prstGeom prst="roundRect">
          <a:avLst/>
        </a:prstGeom>
        <a:gradFill flip="none" rotWithShape="1">
          <a:gsLst>
            <a:gs pos="0">
              <a:srgbClr val="004F88">
                <a:shade val="30000"/>
                <a:satMod val="115000"/>
              </a:srgbClr>
            </a:gs>
            <a:gs pos="50000">
              <a:srgbClr val="004F88">
                <a:shade val="67500"/>
                <a:satMod val="115000"/>
              </a:srgbClr>
            </a:gs>
            <a:gs pos="100000">
              <a:srgbClr val="004F88">
                <a:shade val="100000"/>
                <a:satMod val="115000"/>
              </a:srgb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>
              <a:solidFill>
                <a:schemeClr val="bg1">
                  <a:lumMod val="75000"/>
                </a:schemeClr>
              </a:solidFill>
            </a:rPr>
            <a:t>CUSTOMERS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</xdr:row>
      <xdr:rowOff>91440</xdr:rowOff>
    </xdr:from>
    <xdr:to>
      <xdr:col>1</xdr:col>
      <xdr:colOff>1432560</xdr:colOff>
      <xdr:row>5</xdr:row>
      <xdr:rowOff>121920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78CA331-C763-4E69-8D2D-66112D5C5192}"/>
            </a:ext>
          </a:extLst>
        </xdr:cNvPr>
        <xdr:cNvSpPr/>
      </xdr:nvSpPr>
      <xdr:spPr>
        <a:xfrm>
          <a:off x="632460" y="274320"/>
          <a:ext cx="1173480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Inventory</a:t>
          </a:r>
          <a:r>
            <a:rPr lang="en-IN" sz="1200" b="1" baseline="0">
              <a:solidFill>
                <a:schemeClr val="bg1"/>
              </a:solidFill>
            </a:rPr>
            <a:t> Management System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541020</xdr:colOff>
      <xdr:row>6</xdr:row>
      <xdr:rowOff>0</xdr:rowOff>
    </xdr:from>
    <xdr:to>
      <xdr:col>1</xdr:col>
      <xdr:colOff>1627382</xdr:colOff>
      <xdr:row>7</xdr:row>
      <xdr:rowOff>68580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51985B-CE17-4BBF-AEA0-0E2CD7A3434F}"/>
            </a:ext>
          </a:extLst>
        </xdr:cNvPr>
        <xdr:cNvSpPr/>
      </xdr:nvSpPr>
      <xdr:spPr>
        <a:xfrm>
          <a:off x="914400" y="1097280"/>
          <a:ext cx="1086362" cy="25146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537722</xdr:colOff>
      <xdr:row>7</xdr:row>
      <xdr:rowOff>137160</xdr:rowOff>
    </xdr:from>
    <xdr:to>
      <xdr:col>1</xdr:col>
      <xdr:colOff>1627382</xdr:colOff>
      <xdr:row>9</xdr:row>
      <xdr:rowOff>53340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D23922-7071-4CDA-83CC-B93B0DF642BE}"/>
            </a:ext>
          </a:extLst>
        </xdr:cNvPr>
        <xdr:cNvSpPr/>
      </xdr:nvSpPr>
      <xdr:spPr>
        <a:xfrm>
          <a:off x="911102" y="1417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537722</xdr:colOff>
      <xdr:row>9</xdr:row>
      <xdr:rowOff>114300</xdr:rowOff>
    </xdr:from>
    <xdr:to>
      <xdr:col>1</xdr:col>
      <xdr:colOff>1627382</xdr:colOff>
      <xdr:row>11</xdr:row>
      <xdr:rowOff>30480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A340FB-A812-415D-9320-C84086ABAEE8}"/>
            </a:ext>
          </a:extLst>
        </xdr:cNvPr>
        <xdr:cNvSpPr/>
      </xdr:nvSpPr>
      <xdr:spPr>
        <a:xfrm>
          <a:off x="911102" y="17602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PRODUCTS</a:t>
          </a:r>
        </a:p>
        <a:p>
          <a:pPr algn="ctr"/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537722</xdr:colOff>
      <xdr:row>11</xdr:row>
      <xdr:rowOff>121920</xdr:rowOff>
    </xdr:from>
    <xdr:to>
      <xdr:col>1</xdr:col>
      <xdr:colOff>1627382</xdr:colOff>
      <xdr:row>13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7C7263-FB18-4077-BA7B-548DAEC19BF1}"/>
            </a:ext>
          </a:extLst>
        </xdr:cNvPr>
        <xdr:cNvSpPr/>
      </xdr:nvSpPr>
      <xdr:spPr>
        <a:xfrm>
          <a:off x="911102" y="2133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537722</xdr:colOff>
      <xdr:row>13</xdr:row>
      <xdr:rowOff>152400</xdr:rowOff>
    </xdr:from>
    <xdr:to>
      <xdr:col>1</xdr:col>
      <xdr:colOff>1627382</xdr:colOff>
      <xdr:row>15</xdr:row>
      <xdr:rowOff>68580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8BE4BF-6912-4225-93BE-5162F5074816}"/>
            </a:ext>
          </a:extLst>
        </xdr:cNvPr>
        <xdr:cNvSpPr/>
      </xdr:nvSpPr>
      <xdr:spPr>
        <a:xfrm>
          <a:off x="911102" y="252984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NEW</a:t>
          </a:r>
          <a:r>
            <a:rPr lang="en-IN" sz="1200" b="1" baseline="0">
              <a:solidFill>
                <a:schemeClr val="bg1">
                  <a:lumMod val="65000"/>
                </a:schemeClr>
              </a:solidFill>
            </a:rPr>
            <a:t> ENTRY</a:t>
          </a:r>
          <a:endParaRPr lang="en-IN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537722</xdr:colOff>
      <xdr:row>15</xdr:row>
      <xdr:rowOff>152400</xdr:rowOff>
    </xdr:from>
    <xdr:to>
      <xdr:col>1</xdr:col>
      <xdr:colOff>1627382</xdr:colOff>
      <xdr:row>17</xdr:row>
      <xdr:rowOff>68580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F95557A-8109-41C5-8821-A90E53EB2B50}"/>
            </a:ext>
          </a:extLst>
        </xdr:cNvPr>
        <xdr:cNvSpPr/>
      </xdr:nvSpPr>
      <xdr:spPr>
        <a:xfrm>
          <a:off x="911102" y="2895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537722</xdr:colOff>
      <xdr:row>18</xdr:row>
      <xdr:rowOff>7620</xdr:rowOff>
    </xdr:from>
    <xdr:to>
      <xdr:col>1</xdr:col>
      <xdr:colOff>1627382</xdr:colOff>
      <xdr:row>19</xdr:row>
      <xdr:rowOff>106680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DAAA75-45FE-4A43-BEE5-DEF7859FE896}"/>
            </a:ext>
          </a:extLst>
        </xdr:cNvPr>
        <xdr:cNvSpPr/>
      </xdr:nvSpPr>
      <xdr:spPr>
        <a:xfrm>
          <a:off x="911102" y="329946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537722</xdr:colOff>
      <xdr:row>20</xdr:row>
      <xdr:rowOff>45720</xdr:rowOff>
    </xdr:from>
    <xdr:to>
      <xdr:col>1</xdr:col>
      <xdr:colOff>1627382</xdr:colOff>
      <xdr:row>21</xdr:row>
      <xdr:rowOff>144780</xdr:rowOff>
    </xdr:to>
    <xdr:sp macro="" textlink="">
      <xdr:nvSpPr>
        <xdr:cNvPr id="10" name="Rectangle: Rounded Corner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5E66CB-B91E-4424-B77D-4093A7D8F815}"/>
            </a:ext>
          </a:extLst>
        </xdr:cNvPr>
        <xdr:cNvSpPr/>
      </xdr:nvSpPr>
      <xdr:spPr>
        <a:xfrm>
          <a:off x="911102" y="3703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411480</xdr:colOff>
      <xdr:row>1</xdr:row>
      <xdr:rowOff>137160</xdr:rowOff>
    </xdr:from>
    <xdr:to>
      <xdr:col>1</xdr:col>
      <xdr:colOff>1272540</xdr:colOff>
      <xdr:row>5</xdr:row>
      <xdr:rowOff>83820</xdr:rowOff>
    </xdr:to>
    <xdr:pic>
      <xdr:nvPicPr>
        <xdr:cNvPr id="11" name="Picture 10" descr="Inventory management ">
          <a:extLst>
            <a:ext uri="{FF2B5EF4-FFF2-40B4-BE49-F238E27FC236}">
              <a16:creationId xmlns:a16="http://schemas.microsoft.com/office/drawing/2014/main" id="{F2A0DC0E-50AD-4990-82A2-B6C00BDA0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alphaModFix amt="20000"/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320040"/>
          <a:ext cx="8610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5</xdr:row>
      <xdr:rowOff>114300</xdr:rowOff>
    </xdr:from>
    <xdr:to>
      <xdr:col>1</xdr:col>
      <xdr:colOff>579120</xdr:colOff>
      <xdr:row>7</xdr:row>
      <xdr:rowOff>45720</xdr:rowOff>
    </xdr:to>
    <xdr:pic>
      <xdr:nvPicPr>
        <xdr:cNvPr id="12" name="Picture 11" descr="Dashboard ">
          <a:extLst>
            <a:ext uri="{FF2B5EF4-FFF2-40B4-BE49-F238E27FC236}">
              <a16:creationId xmlns:a16="http://schemas.microsoft.com/office/drawing/2014/main" id="{56B7138C-6F42-4179-ACE2-46BED85ED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028700"/>
          <a:ext cx="5867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7</xdr:row>
      <xdr:rowOff>144780</xdr:rowOff>
    </xdr:from>
    <xdr:to>
      <xdr:col>1</xdr:col>
      <xdr:colOff>525780</xdr:colOff>
      <xdr:row>9</xdr:row>
      <xdr:rowOff>45720</xdr:rowOff>
    </xdr:to>
    <xdr:pic>
      <xdr:nvPicPr>
        <xdr:cNvPr id="13" name="Picture 12" descr="Customer ">
          <a:extLst>
            <a:ext uri="{FF2B5EF4-FFF2-40B4-BE49-F238E27FC236}">
              <a16:creationId xmlns:a16="http://schemas.microsoft.com/office/drawing/2014/main" id="{4153896F-F8B4-4C91-9594-60FB944A1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424940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9</xdr:row>
      <xdr:rowOff>129540</xdr:rowOff>
    </xdr:from>
    <xdr:to>
      <xdr:col>1</xdr:col>
      <xdr:colOff>525780</xdr:colOff>
      <xdr:row>11</xdr:row>
      <xdr:rowOff>68580</xdr:rowOff>
    </xdr:to>
    <xdr:pic>
      <xdr:nvPicPr>
        <xdr:cNvPr id="14" name="Picture 13" descr="Box ">
          <a:extLst>
            <a:ext uri="{FF2B5EF4-FFF2-40B4-BE49-F238E27FC236}">
              <a16:creationId xmlns:a16="http://schemas.microsoft.com/office/drawing/2014/main" id="{C4F413ED-C6E0-4CED-9451-F7A040127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775460"/>
          <a:ext cx="533400" cy="3048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365760</xdr:colOff>
      <xdr:row>11</xdr:row>
      <xdr:rowOff>152400</xdr:rowOff>
    </xdr:from>
    <xdr:to>
      <xdr:col>1</xdr:col>
      <xdr:colOff>541020</xdr:colOff>
      <xdr:row>13</xdr:row>
      <xdr:rowOff>0</xdr:rowOff>
    </xdr:to>
    <xdr:pic>
      <xdr:nvPicPr>
        <xdr:cNvPr id="15" name="Picture 14" descr="Global ">
          <a:extLst>
            <a:ext uri="{FF2B5EF4-FFF2-40B4-BE49-F238E27FC236}">
              <a16:creationId xmlns:a16="http://schemas.microsoft.com/office/drawing/2014/main" id="{342A5385-A605-4A5E-A570-EAC59B8A5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164080"/>
          <a:ext cx="548640" cy="21336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365760</xdr:colOff>
      <xdr:row>13</xdr:row>
      <xdr:rowOff>152400</xdr:rowOff>
    </xdr:from>
    <xdr:to>
      <xdr:col>1</xdr:col>
      <xdr:colOff>579120</xdr:colOff>
      <xdr:row>15</xdr:row>
      <xdr:rowOff>45720</xdr:rowOff>
    </xdr:to>
    <xdr:pic>
      <xdr:nvPicPr>
        <xdr:cNvPr id="16" name="Picture 15" descr="New file ">
          <a:extLst>
            <a:ext uri="{FF2B5EF4-FFF2-40B4-BE49-F238E27FC236}">
              <a16:creationId xmlns:a16="http://schemas.microsoft.com/office/drawing/2014/main" id="{61A313C4-39BF-4452-8940-D44A6539A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529840"/>
          <a:ext cx="58674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15</xdr:row>
      <xdr:rowOff>144781</xdr:rowOff>
    </xdr:from>
    <xdr:to>
      <xdr:col>1</xdr:col>
      <xdr:colOff>457200</xdr:colOff>
      <xdr:row>17</xdr:row>
      <xdr:rowOff>83821</xdr:rowOff>
    </xdr:to>
    <xdr:pic>
      <xdr:nvPicPr>
        <xdr:cNvPr id="17" name="Picture 16" descr="Payment method ">
          <a:extLst>
            <a:ext uri="{FF2B5EF4-FFF2-40B4-BE49-F238E27FC236}">
              <a16:creationId xmlns:a16="http://schemas.microsoft.com/office/drawing/2014/main" id="{01705991-7D0D-46DA-9147-99FE16ECF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887981"/>
          <a:ext cx="46482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17</xdr:row>
      <xdr:rowOff>144780</xdr:rowOff>
    </xdr:from>
    <xdr:to>
      <xdr:col>1</xdr:col>
      <xdr:colOff>571500</xdr:colOff>
      <xdr:row>19</xdr:row>
      <xdr:rowOff>99060</xdr:rowOff>
    </xdr:to>
    <xdr:pic>
      <xdr:nvPicPr>
        <xdr:cNvPr id="18" name="Picture 17" descr="Sales ">
          <a:extLst>
            <a:ext uri="{FF2B5EF4-FFF2-40B4-BE49-F238E27FC236}">
              <a16:creationId xmlns:a16="http://schemas.microsoft.com/office/drawing/2014/main" id="{3BECD9BC-A09D-4FF2-BFD1-95CB31C20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253740"/>
          <a:ext cx="57912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19</xdr:row>
      <xdr:rowOff>167640</xdr:rowOff>
    </xdr:from>
    <xdr:to>
      <xdr:col>1</xdr:col>
      <xdr:colOff>556260</xdr:colOff>
      <xdr:row>21</xdr:row>
      <xdr:rowOff>137160</xdr:rowOff>
    </xdr:to>
    <xdr:pic>
      <xdr:nvPicPr>
        <xdr:cNvPr id="19" name="Picture 18" descr="Track ">
          <a:extLst>
            <a:ext uri="{FF2B5EF4-FFF2-40B4-BE49-F238E27FC236}">
              <a16:creationId xmlns:a16="http://schemas.microsoft.com/office/drawing/2014/main" id="{1354A447-3C2B-4723-BCE9-4A80DE636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642360"/>
          <a:ext cx="5638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22860</xdr:colOff>
      <xdr:row>0</xdr:row>
      <xdr:rowOff>144780</xdr:rowOff>
    </xdr:from>
    <xdr:to>
      <xdr:col>19</xdr:col>
      <xdr:colOff>365760</xdr:colOff>
      <xdr:row>5</xdr:row>
      <xdr:rowOff>91440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7EE9DF36-06CF-40CE-A03C-10CF6EB873E8}"/>
            </a:ext>
          </a:extLst>
        </xdr:cNvPr>
        <xdr:cNvSpPr/>
      </xdr:nvSpPr>
      <xdr:spPr>
        <a:xfrm>
          <a:off x="2034540" y="144780"/>
          <a:ext cx="11635740" cy="861060"/>
        </a:xfrm>
        <a:prstGeom prst="roundRect">
          <a:avLst/>
        </a:prstGeom>
        <a:gradFill flip="none" rotWithShape="1">
          <a:gsLst>
            <a:gs pos="0">
              <a:srgbClr val="004F88">
                <a:shade val="30000"/>
                <a:satMod val="115000"/>
              </a:srgbClr>
            </a:gs>
            <a:gs pos="50000">
              <a:srgbClr val="004F88">
                <a:shade val="67500"/>
                <a:satMod val="115000"/>
              </a:srgbClr>
            </a:gs>
            <a:gs pos="100000">
              <a:srgbClr val="004F88">
                <a:shade val="100000"/>
                <a:satMod val="115000"/>
              </a:srgb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>
              <a:solidFill>
                <a:schemeClr val="bg1">
                  <a:lumMod val="75000"/>
                </a:schemeClr>
              </a:solidFill>
            </a:rPr>
            <a:t>PRODUCTS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</xdr:row>
      <xdr:rowOff>91440</xdr:rowOff>
    </xdr:from>
    <xdr:to>
      <xdr:col>1</xdr:col>
      <xdr:colOff>1432560</xdr:colOff>
      <xdr:row>5</xdr:row>
      <xdr:rowOff>121920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7A401CC-571A-48FB-8BD0-7D8C60B017C1}"/>
            </a:ext>
          </a:extLst>
        </xdr:cNvPr>
        <xdr:cNvSpPr/>
      </xdr:nvSpPr>
      <xdr:spPr>
        <a:xfrm>
          <a:off x="632460" y="274320"/>
          <a:ext cx="1173480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Inventory</a:t>
          </a:r>
          <a:r>
            <a:rPr lang="en-IN" sz="1200" b="1" baseline="0">
              <a:solidFill>
                <a:schemeClr val="bg1"/>
              </a:solidFill>
            </a:rPr>
            <a:t> Management System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541020</xdr:colOff>
      <xdr:row>6</xdr:row>
      <xdr:rowOff>0</xdr:rowOff>
    </xdr:from>
    <xdr:to>
      <xdr:col>1</xdr:col>
      <xdr:colOff>1627382</xdr:colOff>
      <xdr:row>7</xdr:row>
      <xdr:rowOff>68580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772250-5172-4AB1-BE3E-39D12F518B18}"/>
            </a:ext>
          </a:extLst>
        </xdr:cNvPr>
        <xdr:cNvSpPr/>
      </xdr:nvSpPr>
      <xdr:spPr>
        <a:xfrm>
          <a:off x="914400" y="1097280"/>
          <a:ext cx="1086362" cy="25146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537722</xdr:colOff>
      <xdr:row>7</xdr:row>
      <xdr:rowOff>137160</xdr:rowOff>
    </xdr:from>
    <xdr:to>
      <xdr:col>1</xdr:col>
      <xdr:colOff>1627382</xdr:colOff>
      <xdr:row>9</xdr:row>
      <xdr:rowOff>53340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E1413F-C62B-42C5-92DA-F5286A0D83B0}"/>
            </a:ext>
          </a:extLst>
        </xdr:cNvPr>
        <xdr:cNvSpPr/>
      </xdr:nvSpPr>
      <xdr:spPr>
        <a:xfrm>
          <a:off x="911102" y="1417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537722</xdr:colOff>
      <xdr:row>9</xdr:row>
      <xdr:rowOff>114300</xdr:rowOff>
    </xdr:from>
    <xdr:to>
      <xdr:col>1</xdr:col>
      <xdr:colOff>1627382</xdr:colOff>
      <xdr:row>11</xdr:row>
      <xdr:rowOff>30480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440D03-0BA9-4D30-8635-E21EBEB1FE4B}"/>
            </a:ext>
          </a:extLst>
        </xdr:cNvPr>
        <xdr:cNvSpPr/>
      </xdr:nvSpPr>
      <xdr:spPr>
        <a:xfrm>
          <a:off x="911102" y="17602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PRODUCT</a:t>
          </a:r>
        </a:p>
      </xdr:txBody>
    </xdr:sp>
    <xdr:clientData/>
  </xdr:twoCellAnchor>
  <xdr:twoCellAnchor>
    <xdr:from>
      <xdr:col>1</xdr:col>
      <xdr:colOff>537722</xdr:colOff>
      <xdr:row>11</xdr:row>
      <xdr:rowOff>121920</xdr:rowOff>
    </xdr:from>
    <xdr:to>
      <xdr:col>1</xdr:col>
      <xdr:colOff>1627382</xdr:colOff>
      <xdr:row>13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746442-68DC-425C-9568-6A930E98A9C6}"/>
            </a:ext>
          </a:extLst>
        </xdr:cNvPr>
        <xdr:cNvSpPr/>
      </xdr:nvSpPr>
      <xdr:spPr>
        <a:xfrm>
          <a:off x="911102" y="2133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VENDORS</a:t>
          </a:r>
        </a:p>
      </xdr:txBody>
    </xdr:sp>
    <xdr:clientData/>
  </xdr:twoCellAnchor>
  <xdr:twoCellAnchor>
    <xdr:from>
      <xdr:col>1</xdr:col>
      <xdr:colOff>537722</xdr:colOff>
      <xdr:row>13</xdr:row>
      <xdr:rowOff>152400</xdr:rowOff>
    </xdr:from>
    <xdr:to>
      <xdr:col>1</xdr:col>
      <xdr:colOff>1627382</xdr:colOff>
      <xdr:row>15</xdr:row>
      <xdr:rowOff>68580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BE64F9-C1D6-45ED-AD27-35861C500BBC}"/>
            </a:ext>
          </a:extLst>
        </xdr:cNvPr>
        <xdr:cNvSpPr/>
      </xdr:nvSpPr>
      <xdr:spPr>
        <a:xfrm>
          <a:off x="911102" y="252984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NEW</a:t>
          </a:r>
          <a:r>
            <a:rPr lang="en-IN" sz="1200" b="1" baseline="0">
              <a:solidFill>
                <a:schemeClr val="bg1">
                  <a:lumMod val="65000"/>
                </a:schemeClr>
              </a:solidFill>
            </a:rPr>
            <a:t> ENTRY</a:t>
          </a:r>
          <a:endParaRPr lang="en-IN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537722</xdr:colOff>
      <xdr:row>15</xdr:row>
      <xdr:rowOff>152400</xdr:rowOff>
    </xdr:from>
    <xdr:to>
      <xdr:col>1</xdr:col>
      <xdr:colOff>1627382</xdr:colOff>
      <xdr:row>17</xdr:row>
      <xdr:rowOff>68580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56B2B4C-645A-404F-BC3F-37DAE9506A6A}"/>
            </a:ext>
          </a:extLst>
        </xdr:cNvPr>
        <xdr:cNvSpPr/>
      </xdr:nvSpPr>
      <xdr:spPr>
        <a:xfrm>
          <a:off x="911102" y="2895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537722</xdr:colOff>
      <xdr:row>18</xdr:row>
      <xdr:rowOff>7620</xdr:rowOff>
    </xdr:from>
    <xdr:to>
      <xdr:col>1</xdr:col>
      <xdr:colOff>1627382</xdr:colOff>
      <xdr:row>19</xdr:row>
      <xdr:rowOff>106680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F185C1-7E6F-42B6-B35C-41B31E61DCAF}"/>
            </a:ext>
          </a:extLst>
        </xdr:cNvPr>
        <xdr:cNvSpPr/>
      </xdr:nvSpPr>
      <xdr:spPr>
        <a:xfrm>
          <a:off x="911102" y="329946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537722</xdr:colOff>
      <xdr:row>20</xdr:row>
      <xdr:rowOff>45720</xdr:rowOff>
    </xdr:from>
    <xdr:to>
      <xdr:col>1</xdr:col>
      <xdr:colOff>1627382</xdr:colOff>
      <xdr:row>21</xdr:row>
      <xdr:rowOff>144780</xdr:rowOff>
    </xdr:to>
    <xdr:sp macro="" textlink="">
      <xdr:nvSpPr>
        <xdr:cNvPr id="10" name="Rectangle: Rounded Corner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218023E-0B29-40BA-97AF-3394973B6285}"/>
            </a:ext>
          </a:extLst>
        </xdr:cNvPr>
        <xdr:cNvSpPr/>
      </xdr:nvSpPr>
      <xdr:spPr>
        <a:xfrm>
          <a:off x="911102" y="3703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411480</xdr:colOff>
      <xdr:row>1</xdr:row>
      <xdr:rowOff>137160</xdr:rowOff>
    </xdr:from>
    <xdr:to>
      <xdr:col>1</xdr:col>
      <xdr:colOff>1272540</xdr:colOff>
      <xdr:row>4</xdr:row>
      <xdr:rowOff>152400</xdr:rowOff>
    </xdr:to>
    <xdr:pic>
      <xdr:nvPicPr>
        <xdr:cNvPr id="11" name="Picture 10" descr="Inventory management ">
          <a:extLst>
            <a:ext uri="{FF2B5EF4-FFF2-40B4-BE49-F238E27FC236}">
              <a16:creationId xmlns:a16="http://schemas.microsoft.com/office/drawing/2014/main" id="{03B0CA5D-05E8-4295-ABB1-AD673B75E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alphaModFix amt="20000"/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320040"/>
          <a:ext cx="8610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5</xdr:row>
      <xdr:rowOff>114300</xdr:rowOff>
    </xdr:from>
    <xdr:to>
      <xdr:col>1</xdr:col>
      <xdr:colOff>579120</xdr:colOff>
      <xdr:row>6</xdr:row>
      <xdr:rowOff>190500</xdr:rowOff>
    </xdr:to>
    <xdr:pic>
      <xdr:nvPicPr>
        <xdr:cNvPr id="12" name="Picture 11" descr="Dashboard ">
          <a:extLst>
            <a:ext uri="{FF2B5EF4-FFF2-40B4-BE49-F238E27FC236}">
              <a16:creationId xmlns:a16="http://schemas.microsoft.com/office/drawing/2014/main" id="{9A42C28C-51A2-47CF-BA09-1AC0AF574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028700"/>
          <a:ext cx="5867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7</xdr:row>
      <xdr:rowOff>144780</xdr:rowOff>
    </xdr:from>
    <xdr:to>
      <xdr:col>1</xdr:col>
      <xdr:colOff>525780</xdr:colOff>
      <xdr:row>8</xdr:row>
      <xdr:rowOff>190500</xdr:rowOff>
    </xdr:to>
    <xdr:pic>
      <xdr:nvPicPr>
        <xdr:cNvPr id="13" name="Picture 12" descr="Customer ">
          <a:extLst>
            <a:ext uri="{FF2B5EF4-FFF2-40B4-BE49-F238E27FC236}">
              <a16:creationId xmlns:a16="http://schemas.microsoft.com/office/drawing/2014/main" id="{A9287974-800C-48BF-9F15-FB5BFABCC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424940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9</xdr:row>
      <xdr:rowOff>129540</xdr:rowOff>
    </xdr:from>
    <xdr:to>
      <xdr:col>1</xdr:col>
      <xdr:colOff>525780</xdr:colOff>
      <xdr:row>10</xdr:row>
      <xdr:rowOff>213360</xdr:rowOff>
    </xdr:to>
    <xdr:pic>
      <xdr:nvPicPr>
        <xdr:cNvPr id="14" name="Picture 13" descr="Box ">
          <a:extLst>
            <a:ext uri="{FF2B5EF4-FFF2-40B4-BE49-F238E27FC236}">
              <a16:creationId xmlns:a16="http://schemas.microsoft.com/office/drawing/2014/main" id="{1A0CFC62-8D11-47D7-990D-A3368BC40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775460"/>
          <a:ext cx="533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11</xdr:row>
      <xdr:rowOff>152400</xdr:rowOff>
    </xdr:from>
    <xdr:to>
      <xdr:col>1</xdr:col>
      <xdr:colOff>541020</xdr:colOff>
      <xdr:row>12</xdr:row>
      <xdr:rowOff>144780</xdr:rowOff>
    </xdr:to>
    <xdr:pic>
      <xdr:nvPicPr>
        <xdr:cNvPr id="15" name="Picture 14" descr="Global ">
          <a:extLst>
            <a:ext uri="{FF2B5EF4-FFF2-40B4-BE49-F238E27FC236}">
              <a16:creationId xmlns:a16="http://schemas.microsoft.com/office/drawing/2014/main" id="{23937D06-096A-4C2E-BD8A-036EEB3D3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164080"/>
          <a:ext cx="548640" cy="21336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365760</xdr:colOff>
      <xdr:row>13</xdr:row>
      <xdr:rowOff>152400</xdr:rowOff>
    </xdr:from>
    <xdr:to>
      <xdr:col>1</xdr:col>
      <xdr:colOff>579120</xdr:colOff>
      <xdr:row>14</xdr:row>
      <xdr:rowOff>190500</xdr:rowOff>
    </xdr:to>
    <xdr:pic>
      <xdr:nvPicPr>
        <xdr:cNvPr id="16" name="Picture 15" descr="New file ">
          <a:extLst>
            <a:ext uri="{FF2B5EF4-FFF2-40B4-BE49-F238E27FC236}">
              <a16:creationId xmlns:a16="http://schemas.microsoft.com/office/drawing/2014/main" id="{C48BCF9D-22C7-44B3-8894-3ED20F32E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529840"/>
          <a:ext cx="58674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15</xdr:row>
      <xdr:rowOff>144781</xdr:rowOff>
    </xdr:from>
    <xdr:to>
      <xdr:col>1</xdr:col>
      <xdr:colOff>457200</xdr:colOff>
      <xdr:row>17</xdr:row>
      <xdr:rowOff>7621</xdr:rowOff>
    </xdr:to>
    <xdr:pic>
      <xdr:nvPicPr>
        <xdr:cNvPr id="17" name="Picture 16" descr="Payment method ">
          <a:extLst>
            <a:ext uri="{FF2B5EF4-FFF2-40B4-BE49-F238E27FC236}">
              <a16:creationId xmlns:a16="http://schemas.microsoft.com/office/drawing/2014/main" id="{374E0A4A-8881-448C-9F53-652573E75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887981"/>
          <a:ext cx="46482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17</xdr:row>
      <xdr:rowOff>144780</xdr:rowOff>
    </xdr:from>
    <xdr:to>
      <xdr:col>1</xdr:col>
      <xdr:colOff>571500</xdr:colOff>
      <xdr:row>19</xdr:row>
      <xdr:rowOff>22860</xdr:rowOff>
    </xdr:to>
    <xdr:pic>
      <xdr:nvPicPr>
        <xdr:cNvPr id="18" name="Picture 17" descr="Sales ">
          <a:extLst>
            <a:ext uri="{FF2B5EF4-FFF2-40B4-BE49-F238E27FC236}">
              <a16:creationId xmlns:a16="http://schemas.microsoft.com/office/drawing/2014/main" id="{2B9384DD-7AE2-4BED-B759-6E6036901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253740"/>
          <a:ext cx="57912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19</xdr:row>
      <xdr:rowOff>167640</xdr:rowOff>
    </xdr:from>
    <xdr:to>
      <xdr:col>1</xdr:col>
      <xdr:colOff>556260</xdr:colOff>
      <xdr:row>21</xdr:row>
      <xdr:rowOff>60960</xdr:rowOff>
    </xdr:to>
    <xdr:pic>
      <xdr:nvPicPr>
        <xdr:cNvPr id="19" name="Picture 18" descr="Track ">
          <a:extLst>
            <a:ext uri="{FF2B5EF4-FFF2-40B4-BE49-F238E27FC236}">
              <a16:creationId xmlns:a16="http://schemas.microsoft.com/office/drawing/2014/main" id="{491DE596-383E-4883-9999-7E03B51C8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642360"/>
          <a:ext cx="5638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22860</xdr:colOff>
      <xdr:row>0</xdr:row>
      <xdr:rowOff>144780</xdr:rowOff>
    </xdr:from>
    <xdr:to>
      <xdr:col>21</xdr:col>
      <xdr:colOff>76200</xdr:colOff>
      <xdr:row>5</xdr:row>
      <xdr:rowOff>91440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A73E295-275B-4D17-B08D-487D972E4A33}"/>
            </a:ext>
          </a:extLst>
        </xdr:cNvPr>
        <xdr:cNvSpPr/>
      </xdr:nvSpPr>
      <xdr:spPr>
        <a:xfrm>
          <a:off x="2034540" y="144780"/>
          <a:ext cx="11635740" cy="861060"/>
        </a:xfrm>
        <a:prstGeom prst="roundRect">
          <a:avLst/>
        </a:prstGeom>
        <a:gradFill flip="none" rotWithShape="1">
          <a:gsLst>
            <a:gs pos="0">
              <a:srgbClr val="004F88">
                <a:shade val="30000"/>
                <a:satMod val="115000"/>
              </a:srgbClr>
            </a:gs>
            <a:gs pos="50000">
              <a:srgbClr val="004F88">
                <a:shade val="67500"/>
                <a:satMod val="115000"/>
              </a:srgbClr>
            </a:gs>
            <a:gs pos="100000">
              <a:srgbClr val="004F88">
                <a:shade val="100000"/>
                <a:satMod val="115000"/>
              </a:srgb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>
              <a:solidFill>
                <a:schemeClr val="bg1">
                  <a:lumMod val="75000"/>
                </a:schemeClr>
              </a:solidFill>
            </a:rPr>
            <a:t>VENDORS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</xdr:row>
      <xdr:rowOff>91440</xdr:rowOff>
    </xdr:from>
    <xdr:to>
      <xdr:col>1</xdr:col>
      <xdr:colOff>1432560</xdr:colOff>
      <xdr:row>5</xdr:row>
      <xdr:rowOff>121920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9BD41AA-C72D-4599-BBDC-AB986EDCD035}"/>
            </a:ext>
          </a:extLst>
        </xdr:cNvPr>
        <xdr:cNvSpPr/>
      </xdr:nvSpPr>
      <xdr:spPr>
        <a:xfrm>
          <a:off x="632460" y="274320"/>
          <a:ext cx="1173480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Inventory</a:t>
          </a:r>
          <a:r>
            <a:rPr lang="en-IN" sz="1200" b="1" baseline="0">
              <a:solidFill>
                <a:schemeClr val="bg1"/>
              </a:solidFill>
            </a:rPr>
            <a:t> Management System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541020</xdr:colOff>
      <xdr:row>6</xdr:row>
      <xdr:rowOff>0</xdr:rowOff>
    </xdr:from>
    <xdr:to>
      <xdr:col>1</xdr:col>
      <xdr:colOff>1627382</xdr:colOff>
      <xdr:row>7</xdr:row>
      <xdr:rowOff>68580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FCBE8C-7564-4E7A-8536-86BC3A0EC81B}"/>
            </a:ext>
          </a:extLst>
        </xdr:cNvPr>
        <xdr:cNvSpPr/>
      </xdr:nvSpPr>
      <xdr:spPr>
        <a:xfrm>
          <a:off x="914400" y="1097280"/>
          <a:ext cx="1086362" cy="25146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537722</xdr:colOff>
      <xdr:row>7</xdr:row>
      <xdr:rowOff>137160</xdr:rowOff>
    </xdr:from>
    <xdr:to>
      <xdr:col>1</xdr:col>
      <xdr:colOff>1627382</xdr:colOff>
      <xdr:row>9</xdr:row>
      <xdr:rowOff>53340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EA0083-A012-4E0C-A0A2-87D788E2A8CD}"/>
            </a:ext>
          </a:extLst>
        </xdr:cNvPr>
        <xdr:cNvSpPr/>
      </xdr:nvSpPr>
      <xdr:spPr>
        <a:xfrm>
          <a:off x="911102" y="1417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537722</xdr:colOff>
      <xdr:row>9</xdr:row>
      <xdr:rowOff>114300</xdr:rowOff>
    </xdr:from>
    <xdr:to>
      <xdr:col>1</xdr:col>
      <xdr:colOff>1627382</xdr:colOff>
      <xdr:row>11</xdr:row>
      <xdr:rowOff>30480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7FCEF8-2F38-4F85-872F-5F4F66369D16}"/>
            </a:ext>
          </a:extLst>
        </xdr:cNvPr>
        <xdr:cNvSpPr/>
      </xdr:nvSpPr>
      <xdr:spPr>
        <a:xfrm>
          <a:off x="911102" y="17602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PRODUCT</a:t>
          </a:r>
        </a:p>
      </xdr:txBody>
    </xdr:sp>
    <xdr:clientData/>
  </xdr:twoCellAnchor>
  <xdr:twoCellAnchor>
    <xdr:from>
      <xdr:col>1</xdr:col>
      <xdr:colOff>537722</xdr:colOff>
      <xdr:row>11</xdr:row>
      <xdr:rowOff>121920</xdr:rowOff>
    </xdr:from>
    <xdr:to>
      <xdr:col>1</xdr:col>
      <xdr:colOff>1627382</xdr:colOff>
      <xdr:row>13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6CAF49-8A90-4ABC-B491-BA14C2AAF153}"/>
            </a:ext>
          </a:extLst>
        </xdr:cNvPr>
        <xdr:cNvSpPr/>
      </xdr:nvSpPr>
      <xdr:spPr>
        <a:xfrm>
          <a:off x="911102" y="2133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537722</xdr:colOff>
      <xdr:row>13</xdr:row>
      <xdr:rowOff>152400</xdr:rowOff>
    </xdr:from>
    <xdr:to>
      <xdr:col>1</xdr:col>
      <xdr:colOff>1627382</xdr:colOff>
      <xdr:row>15</xdr:row>
      <xdr:rowOff>68580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0B9AB9-6216-4E3D-85DA-19B75CAAC997}"/>
            </a:ext>
          </a:extLst>
        </xdr:cNvPr>
        <xdr:cNvSpPr/>
      </xdr:nvSpPr>
      <xdr:spPr>
        <a:xfrm>
          <a:off x="911102" y="252984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NEW</a:t>
          </a:r>
          <a:r>
            <a:rPr lang="en-IN" sz="1200" b="1" baseline="0">
              <a:solidFill>
                <a:schemeClr val="bg1">
                  <a:lumMod val="65000"/>
                </a:schemeClr>
              </a:solidFill>
            </a:rPr>
            <a:t> </a:t>
          </a:r>
          <a:r>
            <a:rPr lang="en-IN" sz="1200" b="1" baseline="0">
              <a:solidFill>
                <a:schemeClr val="bg1"/>
              </a:solidFill>
            </a:rPr>
            <a:t>ENTRY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537722</xdr:colOff>
      <xdr:row>15</xdr:row>
      <xdr:rowOff>152400</xdr:rowOff>
    </xdr:from>
    <xdr:to>
      <xdr:col>1</xdr:col>
      <xdr:colOff>1627382</xdr:colOff>
      <xdr:row>17</xdr:row>
      <xdr:rowOff>68580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3FF4EFB-03F4-4EA8-B866-B4FD2B51CBE1}"/>
            </a:ext>
          </a:extLst>
        </xdr:cNvPr>
        <xdr:cNvSpPr/>
      </xdr:nvSpPr>
      <xdr:spPr>
        <a:xfrm>
          <a:off x="911102" y="2895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537722</xdr:colOff>
      <xdr:row>18</xdr:row>
      <xdr:rowOff>7620</xdr:rowOff>
    </xdr:from>
    <xdr:to>
      <xdr:col>1</xdr:col>
      <xdr:colOff>1627382</xdr:colOff>
      <xdr:row>19</xdr:row>
      <xdr:rowOff>106680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CD55BBA-37AA-4838-9907-509229B074F1}"/>
            </a:ext>
          </a:extLst>
        </xdr:cNvPr>
        <xdr:cNvSpPr/>
      </xdr:nvSpPr>
      <xdr:spPr>
        <a:xfrm>
          <a:off x="911102" y="329946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537722</xdr:colOff>
      <xdr:row>20</xdr:row>
      <xdr:rowOff>45720</xdr:rowOff>
    </xdr:from>
    <xdr:to>
      <xdr:col>1</xdr:col>
      <xdr:colOff>1627382</xdr:colOff>
      <xdr:row>21</xdr:row>
      <xdr:rowOff>144780</xdr:rowOff>
    </xdr:to>
    <xdr:sp macro="" textlink="">
      <xdr:nvSpPr>
        <xdr:cNvPr id="10" name="Rectangle: Rounded Corner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82D2360-9158-4553-A705-F8A4386AFAFE}"/>
            </a:ext>
          </a:extLst>
        </xdr:cNvPr>
        <xdr:cNvSpPr/>
      </xdr:nvSpPr>
      <xdr:spPr>
        <a:xfrm>
          <a:off x="911102" y="3703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411480</xdr:colOff>
      <xdr:row>1</xdr:row>
      <xdr:rowOff>137160</xdr:rowOff>
    </xdr:from>
    <xdr:to>
      <xdr:col>1</xdr:col>
      <xdr:colOff>1272540</xdr:colOff>
      <xdr:row>5</xdr:row>
      <xdr:rowOff>83820</xdr:rowOff>
    </xdr:to>
    <xdr:pic>
      <xdr:nvPicPr>
        <xdr:cNvPr id="11" name="Picture 10" descr="Inventory management ">
          <a:extLst>
            <a:ext uri="{FF2B5EF4-FFF2-40B4-BE49-F238E27FC236}">
              <a16:creationId xmlns:a16="http://schemas.microsoft.com/office/drawing/2014/main" id="{ED5C5C39-5957-4C2B-9616-A3FDD3767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alphaModFix amt="20000"/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320040"/>
          <a:ext cx="8610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5</xdr:row>
      <xdr:rowOff>114300</xdr:rowOff>
    </xdr:from>
    <xdr:to>
      <xdr:col>1</xdr:col>
      <xdr:colOff>579120</xdr:colOff>
      <xdr:row>7</xdr:row>
      <xdr:rowOff>45720</xdr:rowOff>
    </xdr:to>
    <xdr:pic>
      <xdr:nvPicPr>
        <xdr:cNvPr id="12" name="Picture 11" descr="Dashboard ">
          <a:extLst>
            <a:ext uri="{FF2B5EF4-FFF2-40B4-BE49-F238E27FC236}">
              <a16:creationId xmlns:a16="http://schemas.microsoft.com/office/drawing/2014/main" id="{902B88D6-7728-48D4-9866-8E3D5DAE9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028700"/>
          <a:ext cx="5867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7</xdr:row>
      <xdr:rowOff>144780</xdr:rowOff>
    </xdr:from>
    <xdr:to>
      <xdr:col>1</xdr:col>
      <xdr:colOff>525780</xdr:colOff>
      <xdr:row>9</xdr:row>
      <xdr:rowOff>45720</xdr:rowOff>
    </xdr:to>
    <xdr:pic>
      <xdr:nvPicPr>
        <xdr:cNvPr id="13" name="Picture 12" descr="Customer ">
          <a:extLst>
            <a:ext uri="{FF2B5EF4-FFF2-40B4-BE49-F238E27FC236}">
              <a16:creationId xmlns:a16="http://schemas.microsoft.com/office/drawing/2014/main" id="{20C7A498-4065-491B-AAAF-88AC52131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424940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9</xdr:row>
      <xdr:rowOff>129540</xdr:rowOff>
    </xdr:from>
    <xdr:to>
      <xdr:col>1</xdr:col>
      <xdr:colOff>525780</xdr:colOff>
      <xdr:row>11</xdr:row>
      <xdr:rowOff>68580</xdr:rowOff>
    </xdr:to>
    <xdr:pic>
      <xdr:nvPicPr>
        <xdr:cNvPr id="14" name="Picture 13" descr="Box ">
          <a:extLst>
            <a:ext uri="{FF2B5EF4-FFF2-40B4-BE49-F238E27FC236}">
              <a16:creationId xmlns:a16="http://schemas.microsoft.com/office/drawing/2014/main" id="{70089A81-827A-443F-911C-8191631AC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775460"/>
          <a:ext cx="533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11</xdr:row>
      <xdr:rowOff>152400</xdr:rowOff>
    </xdr:from>
    <xdr:to>
      <xdr:col>1</xdr:col>
      <xdr:colOff>541020</xdr:colOff>
      <xdr:row>13</xdr:row>
      <xdr:rowOff>0</xdr:rowOff>
    </xdr:to>
    <xdr:pic>
      <xdr:nvPicPr>
        <xdr:cNvPr id="15" name="Picture 14" descr="Global ">
          <a:extLst>
            <a:ext uri="{FF2B5EF4-FFF2-40B4-BE49-F238E27FC236}">
              <a16:creationId xmlns:a16="http://schemas.microsoft.com/office/drawing/2014/main" id="{10E8059E-FB68-4A7F-9C6F-102A5EB8C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164080"/>
          <a:ext cx="5486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13</xdr:row>
      <xdr:rowOff>152400</xdr:rowOff>
    </xdr:from>
    <xdr:to>
      <xdr:col>1</xdr:col>
      <xdr:colOff>579120</xdr:colOff>
      <xdr:row>15</xdr:row>
      <xdr:rowOff>45720</xdr:rowOff>
    </xdr:to>
    <xdr:pic>
      <xdr:nvPicPr>
        <xdr:cNvPr id="16" name="Picture 15" descr="New file ">
          <a:extLst>
            <a:ext uri="{FF2B5EF4-FFF2-40B4-BE49-F238E27FC236}">
              <a16:creationId xmlns:a16="http://schemas.microsoft.com/office/drawing/2014/main" id="{DEAB0232-6F3E-44B0-B9F1-73AD40C7C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529840"/>
          <a:ext cx="586740" cy="25908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365760</xdr:colOff>
      <xdr:row>15</xdr:row>
      <xdr:rowOff>144781</xdr:rowOff>
    </xdr:from>
    <xdr:to>
      <xdr:col>1</xdr:col>
      <xdr:colOff>457200</xdr:colOff>
      <xdr:row>17</xdr:row>
      <xdr:rowOff>83821</xdr:rowOff>
    </xdr:to>
    <xdr:pic>
      <xdr:nvPicPr>
        <xdr:cNvPr id="17" name="Picture 16" descr="Payment method ">
          <a:extLst>
            <a:ext uri="{FF2B5EF4-FFF2-40B4-BE49-F238E27FC236}">
              <a16:creationId xmlns:a16="http://schemas.microsoft.com/office/drawing/2014/main" id="{912F1AFC-7C3C-469B-9491-01F1EC813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887981"/>
          <a:ext cx="46482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17</xdr:row>
      <xdr:rowOff>144780</xdr:rowOff>
    </xdr:from>
    <xdr:to>
      <xdr:col>1</xdr:col>
      <xdr:colOff>571500</xdr:colOff>
      <xdr:row>19</xdr:row>
      <xdr:rowOff>99060</xdr:rowOff>
    </xdr:to>
    <xdr:pic>
      <xdr:nvPicPr>
        <xdr:cNvPr id="18" name="Picture 17" descr="Sales ">
          <a:extLst>
            <a:ext uri="{FF2B5EF4-FFF2-40B4-BE49-F238E27FC236}">
              <a16:creationId xmlns:a16="http://schemas.microsoft.com/office/drawing/2014/main" id="{0F8B1F07-821A-458C-BED6-C54502B89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253740"/>
          <a:ext cx="57912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19</xdr:row>
      <xdr:rowOff>167640</xdr:rowOff>
    </xdr:from>
    <xdr:to>
      <xdr:col>1</xdr:col>
      <xdr:colOff>556260</xdr:colOff>
      <xdr:row>21</xdr:row>
      <xdr:rowOff>137160</xdr:rowOff>
    </xdr:to>
    <xdr:pic>
      <xdr:nvPicPr>
        <xdr:cNvPr id="19" name="Picture 18" descr="Track ">
          <a:extLst>
            <a:ext uri="{FF2B5EF4-FFF2-40B4-BE49-F238E27FC236}">
              <a16:creationId xmlns:a16="http://schemas.microsoft.com/office/drawing/2014/main" id="{86DB1644-D940-4089-9405-ED7D55B6D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642360"/>
          <a:ext cx="5638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22860</xdr:colOff>
      <xdr:row>0</xdr:row>
      <xdr:rowOff>144780</xdr:rowOff>
    </xdr:from>
    <xdr:to>
      <xdr:col>21</xdr:col>
      <xdr:colOff>76200</xdr:colOff>
      <xdr:row>5</xdr:row>
      <xdr:rowOff>91440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A4CB266-40C1-4A19-AC58-CE24E6949CBA}"/>
            </a:ext>
          </a:extLst>
        </xdr:cNvPr>
        <xdr:cNvSpPr/>
      </xdr:nvSpPr>
      <xdr:spPr>
        <a:xfrm>
          <a:off x="2034540" y="144780"/>
          <a:ext cx="11635740" cy="861060"/>
        </a:xfrm>
        <a:prstGeom prst="roundRect">
          <a:avLst/>
        </a:prstGeom>
        <a:gradFill flip="none" rotWithShape="1">
          <a:gsLst>
            <a:gs pos="0">
              <a:srgbClr val="004F88">
                <a:shade val="30000"/>
                <a:satMod val="115000"/>
              </a:srgbClr>
            </a:gs>
            <a:gs pos="50000">
              <a:srgbClr val="004F88">
                <a:shade val="67500"/>
                <a:satMod val="115000"/>
              </a:srgbClr>
            </a:gs>
            <a:gs pos="100000">
              <a:srgbClr val="004F88">
                <a:shade val="100000"/>
                <a:satMod val="115000"/>
              </a:srgb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>
              <a:solidFill>
                <a:schemeClr val="bg1">
                  <a:lumMod val="75000"/>
                </a:schemeClr>
              </a:solidFill>
            </a:rPr>
            <a:t>NEW</a:t>
          </a:r>
          <a:r>
            <a:rPr lang="en-IN" sz="2800" b="1" baseline="0">
              <a:solidFill>
                <a:schemeClr val="bg1">
                  <a:lumMod val="75000"/>
                </a:schemeClr>
              </a:solidFill>
            </a:rPr>
            <a:t> ENTRY</a:t>
          </a:r>
          <a:endParaRPr lang="en-IN" sz="2800" b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</xdr:row>
      <xdr:rowOff>91440</xdr:rowOff>
    </xdr:from>
    <xdr:to>
      <xdr:col>1</xdr:col>
      <xdr:colOff>1432560</xdr:colOff>
      <xdr:row>5</xdr:row>
      <xdr:rowOff>121920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2B670AE-1AE7-4C62-B9FC-C10EC3C002D8}"/>
            </a:ext>
          </a:extLst>
        </xdr:cNvPr>
        <xdr:cNvSpPr/>
      </xdr:nvSpPr>
      <xdr:spPr>
        <a:xfrm>
          <a:off x="632460" y="274320"/>
          <a:ext cx="1173480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Inventory</a:t>
          </a:r>
          <a:r>
            <a:rPr lang="en-IN" sz="1200" b="1" baseline="0">
              <a:solidFill>
                <a:schemeClr val="bg1"/>
              </a:solidFill>
            </a:rPr>
            <a:t> Management System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541020</xdr:colOff>
      <xdr:row>6</xdr:row>
      <xdr:rowOff>0</xdr:rowOff>
    </xdr:from>
    <xdr:to>
      <xdr:col>1</xdr:col>
      <xdr:colOff>1627382</xdr:colOff>
      <xdr:row>7</xdr:row>
      <xdr:rowOff>68580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D56293-D025-4192-918C-2F846BF490A6}"/>
            </a:ext>
          </a:extLst>
        </xdr:cNvPr>
        <xdr:cNvSpPr/>
      </xdr:nvSpPr>
      <xdr:spPr>
        <a:xfrm>
          <a:off x="914400" y="1097280"/>
          <a:ext cx="1086362" cy="25146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537722</xdr:colOff>
      <xdr:row>7</xdr:row>
      <xdr:rowOff>137160</xdr:rowOff>
    </xdr:from>
    <xdr:to>
      <xdr:col>1</xdr:col>
      <xdr:colOff>1627382</xdr:colOff>
      <xdr:row>9</xdr:row>
      <xdr:rowOff>53340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291FCD-F066-40B0-A8C2-DEA47BF95987}"/>
            </a:ext>
          </a:extLst>
        </xdr:cNvPr>
        <xdr:cNvSpPr/>
      </xdr:nvSpPr>
      <xdr:spPr>
        <a:xfrm>
          <a:off x="911102" y="1417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537722</xdr:colOff>
      <xdr:row>9</xdr:row>
      <xdr:rowOff>114300</xdr:rowOff>
    </xdr:from>
    <xdr:to>
      <xdr:col>1</xdr:col>
      <xdr:colOff>1627382</xdr:colOff>
      <xdr:row>11</xdr:row>
      <xdr:rowOff>30480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8B5939-A230-46B9-A83D-889FFED5D4FA}"/>
            </a:ext>
          </a:extLst>
        </xdr:cNvPr>
        <xdr:cNvSpPr/>
      </xdr:nvSpPr>
      <xdr:spPr>
        <a:xfrm>
          <a:off x="911102" y="17602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PRODUCT</a:t>
          </a:r>
        </a:p>
      </xdr:txBody>
    </xdr:sp>
    <xdr:clientData/>
  </xdr:twoCellAnchor>
  <xdr:twoCellAnchor>
    <xdr:from>
      <xdr:col>1</xdr:col>
      <xdr:colOff>537722</xdr:colOff>
      <xdr:row>11</xdr:row>
      <xdr:rowOff>121920</xdr:rowOff>
    </xdr:from>
    <xdr:to>
      <xdr:col>1</xdr:col>
      <xdr:colOff>1627382</xdr:colOff>
      <xdr:row>13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2DBD4E-A4F2-43E0-9882-A19FB050CEA0}"/>
            </a:ext>
          </a:extLst>
        </xdr:cNvPr>
        <xdr:cNvSpPr/>
      </xdr:nvSpPr>
      <xdr:spPr>
        <a:xfrm>
          <a:off x="911102" y="2133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537722</xdr:colOff>
      <xdr:row>13</xdr:row>
      <xdr:rowOff>152400</xdr:rowOff>
    </xdr:from>
    <xdr:to>
      <xdr:col>1</xdr:col>
      <xdr:colOff>1627382</xdr:colOff>
      <xdr:row>15</xdr:row>
      <xdr:rowOff>68580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487CC70-CA0A-4D06-92A2-37D1D96A27F0}"/>
            </a:ext>
          </a:extLst>
        </xdr:cNvPr>
        <xdr:cNvSpPr/>
      </xdr:nvSpPr>
      <xdr:spPr>
        <a:xfrm>
          <a:off x="911102" y="252984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NEW</a:t>
          </a:r>
          <a:r>
            <a:rPr lang="en-IN" sz="1200" b="1" baseline="0">
              <a:solidFill>
                <a:schemeClr val="bg1">
                  <a:lumMod val="65000"/>
                </a:schemeClr>
              </a:solidFill>
            </a:rPr>
            <a:t> ENTRY</a:t>
          </a:r>
          <a:endParaRPr lang="en-IN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537722</xdr:colOff>
      <xdr:row>15</xdr:row>
      <xdr:rowOff>152400</xdr:rowOff>
    </xdr:from>
    <xdr:to>
      <xdr:col>1</xdr:col>
      <xdr:colOff>1627382</xdr:colOff>
      <xdr:row>17</xdr:row>
      <xdr:rowOff>68580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4D2CB01-EE47-46E2-81D3-946F008596AA}"/>
            </a:ext>
          </a:extLst>
        </xdr:cNvPr>
        <xdr:cNvSpPr/>
      </xdr:nvSpPr>
      <xdr:spPr>
        <a:xfrm>
          <a:off x="911102" y="2895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PURCHASE</a:t>
          </a:r>
        </a:p>
      </xdr:txBody>
    </xdr:sp>
    <xdr:clientData/>
  </xdr:twoCellAnchor>
  <xdr:twoCellAnchor>
    <xdr:from>
      <xdr:col>1</xdr:col>
      <xdr:colOff>537722</xdr:colOff>
      <xdr:row>18</xdr:row>
      <xdr:rowOff>7620</xdr:rowOff>
    </xdr:from>
    <xdr:to>
      <xdr:col>1</xdr:col>
      <xdr:colOff>1627382</xdr:colOff>
      <xdr:row>19</xdr:row>
      <xdr:rowOff>106680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50CAD56-5EB3-419D-829A-35314C584B8D}"/>
            </a:ext>
          </a:extLst>
        </xdr:cNvPr>
        <xdr:cNvSpPr/>
      </xdr:nvSpPr>
      <xdr:spPr>
        <a:xfrm>
          <a:off x="911102" y="329946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537722</xdr:colOff>
      <xdr:row>20</xdr:row>
      <xdr:rowOff>45720</xdr:rowOff>
    </xdr:from>
    <xdr:to>
      <xdr:col>1</xdr:col>
      <xdr:colOff>1627382</xdr:colOff>
      <xdr:row>21</xdr:row>
      <xdr:rowOff>144780</xdr:rowOff>
    </xdr:to>
    <xdr:sp macro="" textlink="">
      <xdr:nvSpPr>
        <xdr:cNvPr id="10" name="Rectangle: Rounded Corner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2C0A130-909B-4DB8-901B-C8A7A5184808}"/>
            </a:ext>
          </a:extLst>
        </xdr:cNvPr>
        <xdr:cNvSpPr/>
      </xdr:nvSpPr>
      <xdr:spPr>
        <a:xfrm>
          <a:off x="911102" y="3703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411480</xdr:colOff>
      <xdr:row>1</xdr:row>
      <xdr:rowOff>137160</xdr:rowOff>
    </xdr:from>
    <xdr:to>
      <xdr:col>1</xdr:col>
      <xdr:colOff>1272540</xdr:colOff>
      <xdr:row>5</xdr:row>
      <xdr:rowOff>53340</xdr:rowOff>
    </xdr:to>
    <xdr:pic>
      <xdr:nvPicPr>
        <xdr:cNvPr id="11" name="Picture 10" descr="Inventory management ">
          <a:extLst>
            <a:ext uri="{FF2B5EF4-FFF2-40B4-BE49-F238E27FC236}">
              <a16:creationId xmlns:a16="http://schemas.microsoft.com/office/drawing/2014/main" id="{4D00E934-4C1D-45D6-B589-91BBC1661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alphaModFix amt="20000"/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320040"/>
          <a:ext cx="8610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5</xdr:row>
      <xdr:rowOff>114300</xdr:rowOff>
    </xdr:from>
    <xdr:to>
      <xdr:col>1</xdr:col>
      <xdr:colOff>579120</xdr:colOff>
      <xdr:row>7</xdr:row>
      <xdr:rowOff>106680</xdr:rowOff>
    </xdr:to>
    <xdr:pic>
      <xdr:nvPicPr>
        <xdr:cNvPr id="12" name="Picture 11" descr="Dashboard ">
          <a:extLst>
            <a:ext uri="{FF2B5EF4-FFF2-40B4-BE49-F238E27FC236}">
              <a16:creationId xmlns:a16="http://schemas.microsoft.com/office/drawing/2014/main" id="{F510CB30-A953-4CA9-A6A7-0D835548E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028700"/>
          <a:ext cx="5867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7</xdr:row>
      <xdr:rowOff>144780</xdr:rowOff>
    </xdr:from>
    <xdr:to>
      <xdr:col>1</xdr:col>
      <xdr:colOff>525780</xdr:colOff>
      <xdr:row>9</xdr:row>
      <xdr:rowOff>30480</xdr:rowOff>
    </xdr:to>
    <xdr:pic>
      <xdr:nvPicPr>
        <xdr:cNvPr id="13" name="Picture 12" descr="Customer ">
          <a:extLst>
            <a:ext uri="{FF2B5EF4-FFF2-40B4-BE49-F238E27FC236}">
              <a16:creationId xmlns:a16="http://schemas.microsoft.com/office/drawing/2014/main" id="{6AA33B03-7EB7-4854-A27D-7E2757034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424940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9</xdr:row>
      <xdr:rowOff>129540</xdr:rowOff>
    </xdr:from>
    <xdr:to>
      <xdr:col>1</xdr:col>
      <xdr:colOff>525780</xdr:colOff>
      <xdr:row>11</xdr:row>
      <xdr:rowOff>53340</xdr:rowOff>
    </xdr:to>
    <xdr:pic>
      <xdr:nvPicPr>
        <xdr:cNvPr id="14" name="Picture 13" descr="Box ">
          <a:extLst>
            <a:ext uri="{FF2B5EF4-FFF2-40B4-BE49-F238E27FC236}">
              <a16:creationId xmlns:a16="http://schemas.microsoft.com/office/drawing/2014/main" id="{BA8639B3-7D28-4686-8F36-0F23B8A80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775460"/>
          <a:ext cx="533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11</xdr:row>
      <xdr:rowOff>152400</xdr:rowOff>
    </xdr:from>
    <xdr:to>
      <xdr:col>1</xdr:col>
      <xdr:colOff>541020</xdr:colOff>
      <xdr:row>12</xdr:row>
      <xdr:rowOff>175260</xdr:rowOff>
    </xdr:to>
    <xdr:pic>
      <xdr:nvPicPr>
        <xdr:cNvPr id="15" name="Picture 14" descr="Global ">
          <a:extLst>
            <a:ext uri="{FF2B5EF4-FFF2-40B4-BE49-F238E27FC236}">
              <a16:creationId xmlns:a16="http://schemas.microsoft.com/office/drawing/2014/main" id="{80A01F37-6084-4420-A70F-0EC62FFE1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164080"/>
          <a:ext cx="5486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13</xdr:row>
      <xdr:rowOff>152400</xdr:rowOff>
    </xdr:from>
    <xdr:to>
      <xdr:col>1</xdr:col>
      <xdr:colOff>579120</xdr:colOff>
      <xdr:row>15</xdr:row>
      <xdr:rowOff>30480</xdr:rowOff>
    </xdr:to>
    <xdr:pic>
      <xdr:nvPicPr>
        <xdr:cNvPr id="16" name="Picture 15" descr="New file ">
          <a:extLst>
            <a:ext uri="{FF2B5EF4-FFF2-40B4-BE49-F238E27FC236}">
              <a16:creationId xmlns:a16="http://schemas.microsoft.com/office/drawing/2014/main" id="{00BF45D4-D076-427F-9AC7-D5FFDCB1C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529840"/>
          <a:ext cx="58674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15</xdr:row>
      <xdr:rowOff>144781</xdr:rowOff>
    </xdr:from>
    <xdr:to>
      <xdr:col>1</xdr:col>
      <xdr:colOff>457200</xdr:colOff>
      <xdr:row>17</xdr:row>
      <xdr:rowOff>68581</xdr:rowOff>
    </xdr:to>
    <xdr:pic>
      <xdr:nvPicPr>
        <xdr:cNvPr id="17" name="Picture 16" descr="Payment method ">
          <a:extLst>
            <a:ext uri="{FF2B5EF4-FFF2-40B4-BE49-F238E27FC236}">
              <a16:creationId xmlns:a16="http://schemas.microsoft.com/office/drawing/2014/main" id="{EFDCC40A-E318-4001-A80A-BAEE34DCE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887981"/>
          <a:ext cx="464820" cy="3048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365760</xdr:colOff>
      <xdr:row>17</xdr:row>
      <xdr:rowOff>144780</xdr:rowOff>
    </xdr:from>
    <xdr:to>
      <xdr:col>1</xdr:col>
      <xdr:colOff>571500</xdr:colOff>
      <xdr:row>19</xdr:row>
      <xdr:rowOff>83820</xdr:rowOff>
    </xdr:to>
    <xdr:pic>
      <xdr:nvPicPr>
        <xdr:cNvPr id="18" name="Picture 17" descr="Sales ">
          <a:extLst>
            <a:ext uri="{FF2B5EF4-FFF2-40B4-BE49-F238E27FC236}">
              <a16:creationId xmlns:a16="http://schemas.microsoft.com/office/drawing/2014/main" id="{28521AA1-D00C-4CCF-8C9E-0C30AF6D4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253740"/>
          <a:ext cx="579120" cy="32004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365760</xdr:colOff>
      <xdr:row>19</xdr:row>
      <xdr:rowOff>167640</xdr:rowOff>
    </xdr:from>
    <xdr:to>
      <xdr:col>1</xdr:col>
      <xdr:colOff>556260</xdr:colOff>
      <xdr:row>21</xdr:row>
      <xdr:rowOff>121920</xdr:rowOff>
    </xdr:to>
    <xdr:pic>
      <xdr:nvPicPr>
        <xdr:cNvPr id="19" name="Picture 18" descr="Track ">
          <a:extLst>
            <a:ext uri="{FF2B5EF4-FFF2-40B4-BE49-F238E27FC236}">
              <a16:creationId xmlns:a16="http://schemas.microsoft.com/office/drawing/2014/main" id="{577F85E8-EFDC-408C-89B4-084633E9A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642360"/>
          <a:ext cx="5638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22860</xdr:colOff>
      <xdr:row>0</xdr:row>
      <xdr:rowOff>144780</xdr:rowOff>
    </xdr:from>
    <xdr:to>
      <xdr:col>19</xdr:col>
      <xdr:colOff>99060</xdr:colOff>
      <xdr:row>5</xdr:row>
      <xdr:rowOff>53340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31AB9A8F-EEB9-4E08-814C-A8F75A25F2AC}"/>
            </a:ext>
          </a:extLst>
        </xdr:cNvPr>
        <xdr:cNvSpPr/>
      </xdr:nvSpPr>
      <xdr:spPr>
        <a:xfrm>
          <a:off x="2034540" y="144780"/>
          <a:ext cx="11635740" cy="861060"/>
        </a:xfrm>
        <a:prstGeom prst="roundRect">
          <a:avLst/>
        </a:prstGeom>
        <a:gradFill flip="none" rotWithShape="1">
          <a:gsLst>
            <a:gs pos="0">
              <a:srgbClr val="004F88">
                <a:shade val="30000"/>
                <a:satMod val="115000"/>
              </a:srgbClr>
            </a:gs>
            <a:gs pos="50000">
              <a:srgbClr val="004F88">
                <a:shade val="67500"/>
                <a:satMod val="115000"/>
              </a:srgbClr>
            </a:gs>
            <a:gs pos="100000">
              <a:srgbClr val="004F88">
                <a:shade val="100000"/>
                <a:satMod val="115000"/>
              </a:srgb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>
              <a:solidFill>
                <a:schemeClr val="bg1">
                  <a:lumMod val="75000"/>
                </a:schemeClr>
              </a:solidFill>
            </a:rPr>
            <a:t>PURCHASE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</xdr:row>
      <xdr:rowOff>91440</xdr:rowOff>
    </xdr:from>
    <xdr:to>
      <xdr:col>1</xdr:col>
      <xdr:colOff>1432560</xdr:colOff>
      <xdr:row>5</xdr:row>
      <xdr:rowOff>121920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37F7C9B-C6EC-42C8-9B99-F270BCE114F9}"/>
            </a:ext>
          </a:extLst>
        </xdr:cNvPr>
        <xdr:cNvSpPr/>
      </xdr:nvSpPr>
      <xdr:spPr>
        <a:xfrm>
          <a:off x="632460" y="274320"/>
          <a:ext cx="1173480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Inventory</a:t>
          </a:r>
          <a:r>
            <a:rPr lang="en-IN" sz="1200" b="1" baseline="0">
              <a:solidFill>
                <a:schemeClr val="bg1"/>
              </a:solidFill>
            </a:rPr>
            <a:t> Management System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541020</xdr:colOff>
      <xdr:row>6</xdr:row>
      <xdr:rowOff>0</xdr:rowOff>
    </xdr:from>
    <xdr:to>
      <xdr:col>1</xdr:col>
      <xdr:colOff>1627382</xdr:colOff>
      <xdr:row>7</xdr:row>
      <xdr:rowOff>68580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6D01-946F-4BD3-ACC2-90BA41DEEA76}"/>
            </a:ext>
          </a:extLst>
        </xdr:cNvPr>
        <xdr:cNvSpPr/>
      </xdr:nvSpPr>
      <xdr:spPr>
        <a:xfrm>
          <a:off x="914400" y="1097280"/>
          <a:ext cx="1086362" cy="25146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537722</xdr:colOff>
      <xdr:row>7</xdr:row>
      <xdr:rowOff>137160</xdr:rowOff>
    </xdr:from>
    <xdr:to>
      <xdr:col>1</xdr:col>
      <xdr:colOff>1627382</xdr:colOff>
      <xdr:row>9</xdr:row>
      <xdr:rowOff>53340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DC6F52-EAF6-4947-B143-5E57E6E70763}"/>
            </a:ext>
          </a:extLst>
        </xdr:cNvPr>
        <xdr:cNvSpPr/>
      </xdr:nvSpPr>
      <xdr:spPr>
        <a:xfrm>
          <a:off x="911102" y="1417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537722</xdr:colOff>
      <xdr:row>9</xdr:row>
      <xdr:rowOff>114300</xdr:rowOff>
    </xdr:from>
    <xdr:to>
      <xdr:col>1</xdr:col>
      <xdr:colOff>1627382</xdr:colOff>
      <xdr:row>11</xdr:row>
      <xdr:rowOff>30480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8F2C44-AE03-489B-96A7-696E94AFB865}"/>
            </a:ext>
          </a:extLst>
        </xdr:cNvPr>
        <xdr:cNvSpPr/>
      </xdr:nvSpPr>
      <xdr:spPr>
        <a:xfrm>
          <a:off x="911102" y="17602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PRODUCT</a:t>
          </a:r>
        </a:p>
      </xdr:txBody>
    </xdr:sp>
    <xdr:clientData/>
  </xdr:twoCellAnchor>
  <xdr:twoCellAnchor>
    <xdr:from>
      <xdr:col>1</xdr:col>
      <xdr:colOff>537722</xdr:colOff>
      <xdr:row>11</xdr:row>
      <xdr:rowOff>121920</xdr:rowOff>
    </xdr:from>
    <xdr:to>
      <xdr:col>1</xdr:col>
      <xdr:colOff>1627382</xdr:colOff>
      <xdr:row>13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902453-F939-47AB-A4B1-48BDEF716BB0}"/>
            </a:ext>
          </a:extLst>
        </xdr:cNvPr>
        <xdr:cNvSpPr/>
      </xdr:nvSpPr>
      <xdr:spPr>
        <a:xfrm>
          <a:off x="911102" y="2133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537722</xdr:colOff>
      <xdr:row>13</xdr:row>
      <xdr:rowOff>152400</xdr:rowOff>
    </xdr:from>
    <xdr:to>
      <xdr:col>1</xdr:col>
      <xdr:colOff>1627382</xdr:colOff>
      <xdr:row>15</xdr:row>
      <xdr:rowOff>68580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8F5A2BD-4D3B-4477-A7B5-142D69D9CD77}"/>
            </a:ext>
          </a:extLst>
        </xdr:cNvPr>
        <xdr:cNvSpPr/>
      </xdr:nvSpPr>
      <xdr:spPr>
        <a:xfrm>
          <a:off x="911102" y="252984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NEW</a:t>
          </a:r>
          <a:r>
            <a:rPr lang="en-IN" sz="1200" b="1" baseline="0">
              <a:solidFill>
                <a:schemeClr val="bg1">
                  <a:lumMod val="65000"/>
                </a:schemeClr>
              </a:solidFill>
            </a:rPr>
            <a:t> ENTRY</a:t>
          </a:r>
          <a:endParaRPr lang="en-IN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604957</xdr:colOff>
      <xdr:row>15</xdr:row>
      <xdr:rowOff>62754</xdr:rowOff>
    </xdr:from>
    <xdr:to>
      <xdr:col>2</xdr:col>
      <xdr:colOff>58558</xdr:colOff>
      <xdr:row>16</xdr:row>
      <xdr:rowOff>67236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F0ADBC3-5D6D-4E95-959A-36CAD87CB53F}"/>
            </a:ext>
          </a:extLst>
        </xdr:cNvPr>
        <xdr:cNvSpPr/>
      </xdr:nvSpPr>
      <xdr:spPr>
        <a:xfrm>
          <a:off x="974751" y="3928783"/>
          <a:ext cx="1089660" cy="262218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PURCHASE</a:t>
          </a:r>
        </a:p>
      </xdr:txBody>
    </xdr:sp>
    <xdr:clientData/>
  </xdr:twoCellAnchor>
  <xdr:twoCellAnchor editAs="oneCell">
    <xdr:from>
      <xdr:col>1</xdr:col>
      <xdr:colOff>411480</xdr:colOff>
      <xdr:row>1</xdr:row>
      <xdr:rowOff>137160</xdr:rowOff>
    </xdr:from>
    <xdr:to>
      <xdr:col>1</xdr:col>
      <xdr:colOff>1272540</xdr:colOff>
      <xdr:row>4</xdr:row>
      <xdr:rowOff>27791</xdr:rowOff>
    </xdr:to>
    <xdr:pic>
      <xdr:nvPicPr>
        <xdr:cNvPr id="11" name="Picture 10" descr="Inventory management ">
          <a:extLst>
            <a:ext uri="{FF2B5EF4-FFF2-40B4-BE49-F238E27FC236}">
              <a16:creationId xmlns:a16="http://schemas.microsoft.com/office/drawing/2014/main" id="{435C6D80-0AD9-4962-AE6F-FFDB71D19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alphaModFix amt="20000"/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320040"/>
          <a:ext cx="8610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5</xdr:row>
      <xdr:rowOff>114300</xdr:rowOff>
    </xdr:from>
    <xdr:to>
      <xdr:col>1</xdr:col>
      <xdr:colOff>579120</xdr:colOff>
      <xdr:row>6</xdr:row>
      <xdr:rowOff>146572</xdr:rowOff>
    </xdr:to>
    <xdr:pic>
      <xdr:nvPicPr>
        <xdr:cNvPr id="12" name="Picture 11" descr="Dashboard ">
          <a:extLst>
            <a:ext uri="{FF2B5EF4-FFF2-40B4-BE49-F238E27FC236}">
              <a16:creationId xmlns:a16="http://schemas.microsoft.com/office/drawing/2014/main" id="{E9DB8A08-AFCC-4975-A6AE-2A7D24640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028700"/>
          <a:ext cx="5867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7</xdr:row>
      <xdr:rowOff>144780</xdr:rowOff>
    </xdr:from>
    <xdr:to>
      <xdr:col>1</xdr:col>
      <xdr:colOff>525780</xdr:colOff>
      <xdr:row>8</xdr:row>
      <xdr:rowOff>155986</xdr:rowOff>
    </xdr:to>
    <xdr:pic>
      <xdr:nvPicPr>
        <xdr:cNvPr id="13" name="Picture 12" descr="Customer ">
          <a:extLst>
            <a:ext uri="{FF2B5EF4-FFF2-40B4-BE49-F238E27FC236}">
              <a16:creationId xmlns:a16="http://schemas.microsoft.com/office/drawing/2014/main" id="{E6C6EBAE-FA90-494A-BA3D-572337641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424940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9</xdr:row>
      <xdr:rowOff>129540</xdr:rowOff>
    </xdr:from>
    <xdr:to>
      <xdr:col>1</xdr:col>
      <xdr:colOff>525780</xdr:colOff>
      <xdr:row>10</xdr:row>
      <xdr:rowOff>178846</xdr:rowOff>
    </xdr:to>
    <xdr:pic>
      <xdr:nvPicPr>
        <xdr:cNvPr id="14" name="Picture 13" descr="Box ">
          <a:extLst>
            <a:ext uri="{FF2B5EF4-FFF2-40B4-BE49-F238E27FC236}">
              <a16:creationId xmlns:a16="http://schemas.microsoft.com/office/drawing/2014/main" id="{3EA0D925-5AD4-4638-8612-31A6A5560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775460"/>
          <a:ext cx="533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11</xdr:row>
      <xdr:rowOff>152400</xdr:rowOff>
    </xdr:from>
    <xdr:to>
      <xdr:col>1</xdr:col>
      <xdr:colOff>541020</xdr:colOff>
      <xdr:row>12</xdr:row>
      <xdr:rowOff>110265</xdr:rowOff>
    </xdr:to>
    <xdr:pic>
      <xdr:nvPicPr>
        <xdr:cNvPr id="15" name="Picture 14" descr="Global ">
          <a:extLst>
            <a:ext uri="{FF2B5EF4-FFF2-40B4-BE49-F238E27FC236}">
              <a16:creationId xmlns:a16="http://schemas.microsoft.com/office/drawing/2014/main" id="{66CF67C1-02BF-4561-BEB0-A214DF612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164080"/>
          <a:ext cx="5486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13</xdr:row>
      <xdr:rowOff>152400</xdr:rowOff>
    </xdr:from>
    <xdr:to>
      <xdr:col>1</xdr:col>
      <xdr:colOff>579120</xdr:colOff>
      <xdr:row>14</xdr:row>
      <xdr:rowOff>155986</xdr:rowOff>
    </xdr:to>
    <xdr:pic>
      <xdr:nvPicPr>
        <xdr:cNvPr id="16" name="Picture 15" descr="New file ">
          <a:extLst>
            <a:ext uri="{FF2B5EF4-FFF2-40B4-BE49-F238E27FC236}">
              <a16:creationId xmlns:a16="http://schemas.microsoft.com/office/drawing/2014/main" id="{7DCB75CB-6DDC-446C-A252-FC765E912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529840"/>
          <a:ext cx="58674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15</xdr:row>
      <xdr:rowOff>144781</xdr:rowOff>
    </xdr:from>
    <xdr:to>
      <xdr:col>1</xdr:col>
      <xdr:colOff>457200</xdr:colOff>
      <xdr:row>16</xdr:row>
      <xdr:rowOff>194086</xdr:rowOff>
    </xdr:to>
    <xdr:pic>
      <xdr:nvPicPr>
        <xdr:cNvPr id="17" name="Picture 16" descr="Payment method ">
          <a:extLst>
            <a:ext uri="{FF2B5EF4-FFF2-40B4-BE49-F238E27FC236}">
              <a16:creationId xmlns:a16="http://schemas.microsoft.com/office/drawing/2014/main" id="{6FC44339-ADA5-44B0-9E93-9CDBC937D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887981"/>
          <a:ext cx="46482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29583</xdr:colOff>
      <xdr:row>17</xdr:row>
      <xdr:rowOff>134470</xdr:rowOff>
    </xdr:from>
    <xdr:to>
      <xdr:col>1</xdr:col>
      <xdr:colOff>605117</xdr:colOff>
      <xdr:row>18</xdr:row>
      <xdr:rowOff>199016</xdr:rowOff>
    </xdr:to>
    <xdr:pic>
      <xdr:nvPicPr>
        <xdr:cNvPr id="18" name="Picture 17" descr="Sales ">
          <a:extLst>
            <a:ext uri="{FF2B5EF4-FFF2-40B4-BE49-F238E27FC236}">
              <a16:creationId xmlns:a16="http://schemas.microsoft.com/office/drawing/2014/main" id="{25A2D7F0-0E0D-4CF9-B903-E9C340980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377" y="4515970"/>
          <a:ext cx="575534" cy="322281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absolute">
    <xdr:from>
      <xdr:col>2</xdr:col>
      <xdr:colOff>146125</xdr:colOff>
      <xdr:row>0</xdr:row>
      <xdr:rowOff>200809</xdr:rowOff>
    </xdr:from>
    <xdr:to>
      <xdr:col>10</xdr:col>
      <xdr:colOff>505609</xdr:colOff>
      <xdr:row>6</xdr:row>
      <xdr:rowOff>11205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2917774-2F6B-4274-AD7B-99AB7CD5B313}"/>
            </a:ext>
          </a:extLst>
        </xdr:cNvPr>
        <xdr:cNvSpPr/>
      </xdr:nvSpPr>
      <xdr:spPr>
        <a:xfrm>
          <a:off x="2151978" y="200809"/>
          <a:ext cx="11621396" cy="1356808"/>
        </a:xfrm>
        <a:prstGeom prst="roundRect">
          <a:avLst/>
        </a:prstGeom>
        <a:gradFill flip="none" rotWithShape="1">
          <a:gsLst>
            <a:gs pos="0">
              <a:srgbClr val="004F88">
                <a:shade val="30000"/>
                <a:satMod val="115000"/>
              </a:srgbClr>
            </a:gs>
            <a:gs pos="50000">
              <a:srgbClr val="004F88">
                <a:shade val="67500"/>
                <a:satMod val="115000"/>
              </a:srgbClr>
            </a:gs>
            <a:gs pos="100000">
              <a:srgbClr val="004F88">
                <a:shade val="100000"/>
                <a:satMod val="115000"/>
              </a:srgb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>
              <a:solidFill>
                <a:schemeClr val="bg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616325</xdr:colOff>
      <xdr:row>19</xdr:row>
      <xdr:rowOff>78442</xdr:rowOff>
    </xdr:from>
    <xdr:to>
      <xdr:col>2</xdr:col>
      <xdr:colOff>69926</xdr:colOff>
      <xdr:row>20</xdr:row>
      <xdr:rowOff>177502</xdr:rowOff>
    </xdr:to>
    <xdr:sp macro="" textlink="">
      <xdr:nvSpPr>
        <xdr:cNvPr id="57" name="Rectangle: Rounded Corners 5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1B5C4FC-F067-4397-9305-9B9F13B10B55}"/>
            </a:ext>
          </a:extLst>
        </xdr:cNvPr>
        <xdr:cNvSpPr/>
      </xdr:nvSpPr>
      <xdr:spPr>
        <a:xfrm>
          <a:off x="986119" y="4975413"/>
          <a:ext cx="1089660" cy="356795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22413</xdr:colOff>
      <xdr:row>19</xdr:row>
      <xdr:rowOff>89646</xdr:rowOff>
    </xdr:from>
    <xdr:to>
      <xdr:col>1</xdr:col>
      <xdr:colOff>582707</xdr:colOff>
      <xdr:row>20</xdr:row>
      <xdr:rowOff>169432</xdr:rowOff>
    </xdr:to>
    <xdr:pic>
      <xdr:nvPicPr>
        <xdr:cNvPr id="58" name="Picture 57" descr="Track ">
          <a:extLst>
            <a:ext uri="{FF2B5EF4-FFF2-40B4-BE49-F238E27FC236}">
              <a16:creationId xmlns:a16="http://schemas.microsoft.com/office/drawing/2014/main" id="{EFF2053C-F616-4779-8233-206A198CC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207" y="4986617"/>
          <a:ext cx="560294" cy="337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750794</xdr:colOff>
      <xdr:row>17</xdr:row>
      <xdr:rowOff>78441</xdr:rowOff>
    </xdr:from>
    <xdr:to>
      <xdr:col>1</xdr:col>
      <xdr:colOff>1624853</xdr:colOff>
      <xdr:row>18</xdr:row>
      <xdr:rowOff>156883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1AACC5D0-49EA-19D6-BDAD-F20421BB20DD}"/>
            </a:ext>
          </a:extLst>
        </xdr:cNvPr>
        <xdr:cNvSpPr/>
      </xdr:nvSpPr>
      <xdr:spPr>
        <a:xfrm>
          <a:off x="1120588" y="4459941"/>
          <a:ext cx="874059" cy="336177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750794</xdr:colOff>
      <xdr:row>18</xdr:row>
      <xdr:rowOff>78441</xdr:rowOff>
    </xdr:from>
    <xdr:to>
      <xdr:col>1</xdr:col>
      <xdr:colOff>1624853</xdr:colOff>
      <xdr:row>19</xdr:row>
      <xdr:rowOff>156883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61C2F5C0-F398-48A2-A110-C0E848B24CA4}"/>
            </a:ext>
          </a:extLst>
        </xdr:cNvPr>
        <xdr:cNvSpPr/>
      </xdr:nvSpPr>
      <xdr:spPr>
        <a:xfrm>
          <a:off x="1120588" y="4459941"/>
          <a:ext cx="874059" cy="336177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750794</xdr:colOff>
      <xdr:row>19</xdr:row>
      <xdr:rowOff>78441</xdr:rowOff>
    </xdr:from>
    <xdr:to>
      <xdr:col>1</xdr:col>
      <xdr:colOff>1624853</xdr:colOff>
      <xdr:row>20</xdr:row>
      <xdr:rowOff>156883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98D7ECEF-4732-4D08-A95F-3376A44521F8}"/>
            </a:ext>
          </a:extLst>
        </xdr:cNvPr>
        <xdr:cNvSpPr/>
      </xdr:nvSpPr>
      <xdr:spPr>
        <a:xfrm>
          <a:off x="1120588" y="4459941"/>
          <a:ext cx="874059" cy="336177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739588</xdr:colOff>
      <xdr:row>17</xdr:row>
      <xdr:rowOff>78441</xdr:rowOff>
    </xdr:from>
    <xdr:to>
      <xdr:col>1</xdr:col>
      <xdr:colOff>1613647</xdr:colOff>
      <xdr:row>18</xdr:row>
      <xdr:rowOff>156883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1C68E188-1963-4D90-94C2-BDC0E5CA6D2F}"/>
            </a:ext>
          </a:extLst>
        </xdr:cNvPr>
        <xdr:cNvSpPr/>
      </xdr:nvSpPr>
      <xdr:spPr>
        <a:xfrm>
          <a:off x="1109382" y="4459941"/>
          <a:ext cx="874059" cy="336177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solidFill>
                <a:schemeClr val="bg1"/>
              </a:solidFill>
            </a:rPr>
            <a:t>Sales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</xdr:row>
      <xdr:rowOff>91440</xdr:rowOff>
    </xdr:from>
    <xdr:to>
      <xdr:col>1</xdr:col>
      <xdr:colOff>1432560</xdr:colOff>
      <xdr:row>5</xdr:row>
      <xdr:rowOff>121920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82D2C4A-ED75-4881-88B3-0C8DAD73CFAF}"/>
            </a:ext>
          </a:extLst>
        </xdr:cNvPr>
        <xdr:cNvSpPr/>
      </xdr:nvSpPr>
      <xdr:spPr>
        <a:xfrm>
          <a:off x="632460" y="274320"/>
          <a:ext cx="1173480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Inventory</a:t>
          </a:r>
          <a:r>
            <a:rPr lang="en-IN" sz="1200" b="1" baseline="0">
              <a:solidFill>
                <a:schemeClr val="bg1"/>
              </a:solidFill>
            </a:rPr>
            <a:t> Management System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541020</xdr:colOff>
      <xdr:row>6</xdr:row>
      <xdr:rowOff>0</xdr:rowOff>
    </xdr:from>
    <xdr:to>
      <xdr:col>1</xdr:col>
      <xdr:colOff>1627382</xdr:colOff>
      <xdr:row>7</xdr:row>
      <xdr:rowOff>68580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8E887F-A400-4C88-82BC-46A07F1FADBB}"/>
            </a:ext>
          </a:extLst>
        </xdr:cNvPr>
        <xdr:cNvSpPr/>
      </xdr:nvSpPr>
      <xdr:spPr>
        <a:xfrm>
          <a:off x="914400" y="1097280"/>
          <a:ext cx="1086362" cy="25146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537722</xdr:colOff>
      <xdr:row>7</xdr:row>
      <xdr:rowOff>137160</xdr:rowOff>
    </xdr:from>
    <xdr:to>
      <xdr:col>1</xdr:col>
      <xdr:colOff>1627382</xdr:colOff>
      <xdr:row>9</xdr:row>
      <xdr:rowOff>53340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3624C3-7F68-4220-B435-164CCD32314A}"/>
            </a:ext>
          </a:extLst>
        </xdr:cNvPr>
        <xdr:cNvSpPr/>
      </xdr:nvSpPr>
      <xdr:spPr>
        <a:xfrm>
          <a:off x="911102" y="1417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537722</xdr:colOff>
      <xdr:row>9</xdr:row>
      <xdr:rowOff>114300</xdr:rowOff>
    </xdr:from>
    <xdr:to>
      <xdr:col>1</xdr:col>
      <xdr:colOff>1627382</xdr:colOff>
      <xdr:row>11</xdr:row>
      <xdr:rowOff>30480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E80A33-78A9-48F1-91DB-006B7F9167E6}"/>
            </a:ext>
          </a:extLst>
        </xdr:cNvPr>
        <xdr:cNvSpPr/>
      </xdr:nvSpPr>
      <xdr:spPr>
        <a:xfrm>
          <a:off x="911102" y="17602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PRODUCT</a:t>
          </a:r>
        </a:p>
      </xdr:txBody>
    </xdr:sp>
    <xdr:clientData/>
  </xdr:twoCellAnchor>
  <xdr:twoCellAnchor>
    <xdr:from>
      <xdr:col>1</xdr:col>
      <xdr:colOff>537722</xdr:colOff>
      <xdr:row>11</xdr:row>
      <xdr:rowOff>121920</xdr:rowOff>
    </xdr:from>
    <xdr:to>
      <xdr:col>1</xdr:col>
      <xdr:colOff>1627382</xdr:colOff>
      <xdr:row>13</xdr:row>
      <xdr:rowOff>38100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1D038C5-8E18-45CC-BEEF-5DE670DFA371}"/>
            </a:ext>
          </a:extLst>
        </xdr:cNvPr>
        <xdr:cNvSpPr/>
      </xdr:nvSpPr>
      <xdr:spPr>
        <a:xfrm>
          <a:off x="911102" y="2133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537722</xdr:colOff>
      <xdr:row>13</xdr:row>
      <xdr:rowOff>152400</xdr:rowOff>
    </xdr:from>
    <xdr:to>
      <xdr:col>1</xdr:col>
      <xdr:colOff>1627382</xdr:colOff>
      <xdr:row>15</xdr:row>
      <xdr:rowOff>68580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540990-44FF-4B3E-9545-49E4ECCF0E8E}"/>
            </a:ext>
          </a:extLst>
        </xdr:cNvPr>
        <xdr:cNvSpPr/>
      </xdr:nvSpPr>
      <xdr:spPr>
        <a:xfrm>
          <a:off x="911102" y="252984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NEW</a:t>
          </a:r>
          <a:r>
            <a:rPr lang="en-IN" sz="1200" b="1" baseline="0">
              <a:solidFill>
                <a:schemeClr val="bg1">
                  <a:lumMod val="65000"/>
                </a:schemeClr>
              </a:solidFill>
            </a:rPr>
            <a:t> ENTRY</a:t>
          </a:r>
          <a:endParaRPr lang="en-IN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537722</xdr:colOff>
      <xdr:row>15</xdr:row>
      <xdr:rowOff>152400</xdr:rowOff>
    </xdr:from>
    <xdr:to>
      <xdr:col>1</xdr:col>
      <xdr:colOff>1627382</xdr:colOff>
      <xdr:row>17</xdr:row>
      <xdr:rowOff>68580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C8A0CCC-C83E-4C6C-892D-3214BE4C241D}"/>
            </a:ext>
          </a:extLst>
        </xdr:cNvPr>
        <xdr:cNvSpPr/>
      </xdr:nvSpPr>
      <xdr:spPr>
        <a:xfrm>
          <a:off x="911102" y="289560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537722</xdr:colOff>
      <xdr:row>18</xdr:row>
      <xdr:rowOff>7620</xdr:rowOff>
    </xdr:from>
    <xdr:to>
      <xdr:col>1</xdr:col>
      <xdr:colOff>1627382</xdr:colOff>
      <xdr:row>19</xdr:row>
      <xdr:rowOff>106680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C7293D7-1C33-41E0-96E1-C1D7F0C0C7FC}"/>
            </a:ext>
          </a:extLst>
        </xdr:cNvPr>
        <xdr:cNvSpPr/>
      </xdr:nvSpPr>
      <xdr:spPr>
        <a:xfrm>
          <a:off x="911102" y="329946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>
                  <a:lumMod val="6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537722</xdr:colOff>
      <xdr:row>20</xdr:row>
      <xdr:rowOff>45720</xdr:rowOff>
    </xdr:from>
    <xdr:to>
      <xdr:col>1</xdr:col>
      <xdr:colOff>1627382</xdr:colOff>
      <xdr:row>21</xdr:row>
      <xdr:rowOff>144780</xdr:rowOff>
    </xdr:to>
    <xdr:sp macro="" textlink="">
      <xdr:nvSpPr>
        <xdr:cNvPr id="10" name="Rectangle: Rounded Corner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DBC55FF-C199-4869-998A-F399CC12ACEF}"/>
            </a:ext>
          </a:extLst>
        </xdr:cNvPr>
        <xdr:cNvSpPr/>
      </xdr:nvSpPr>
      <xdr:spPr>
        <a:xfrm>
          <a:off x="911102" y="3703320"/>
          <a:ext cx="1089660" cy="281940"/>
        </a:xfrm>
        <a:prstGeom prst="roundRect">
          <a:avLst>
            <a:gd name="adj" fmla="val 11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411480</xdr:colOff>
      <xdr:row>1</xdr:row>
      <xdr:rowOff>137160</xdr:rowOff>
    </xdr:from>
    <xdr:to>
      <xdr:col>1</xdr:col>
      <xdr:colOff>1272540</xdr:colOff>
      <xdr:row>5</xdr:row>
      <xdr:rowOff>83820</xdr:rowOff>
    </xdr:to>
    <xdr:pic>
      <xdr:nvPicPr>
        <xdr:cNvPr id="11" name="Picture 10" descr="Inventory management ">
          <a:extLst>
            <a:ext uri="{FF2B5EF4-FFF2-40B4-BE49-F238E27FC236}">
              <a16:creationId xmlns:a16="http://schemas.microsoft.com/office/drawing/2014/main" id="{72CDA57D-D642-4109-82EF-58555888C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alphaModFix amt="20000"/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320040"/>
          <a:ext cx="8610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5</xdr:row>
      <xdr:rowOff>114300</xdr:rowOff>
    </xdr:from>
    <xdr:to>
      <xdr:col>1</xdr:col>
      <xdr:colOff>579120</xdr:colOff>
      <xdr:row>7</xdr:row>
      <xdr:rowOff>45720</xdr:rowOff>
    </xdr:to>
    <xdr:pic>
      <xdr:nvPicPr>
        <xdr:cNvPr id="12" name="Picture 11" descr="Dashboard ">
          <a:extLst>
            <a:ext uri="{FF2B5EF4-FFF2-40B4-BE49-F238E27FC236}">
              <a16:creationId xmlns:a16="http://schemas.microsoft.com/office/drawing/2014/main" id="{46ECBB49-C872-4C89-886C-5F83FAEA0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028700"/>
          <a:ext cx="58674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7</xdr:row>
      <xdr:rowOff>144780</xdr:rowOff>
    </xdr:from>
    <xdr:to>
      <xdr:col>1</xdr:col>
      <xdr:colOff>525780</xdr:colOff>
      <xdr:row>9</xdr:row>
      <xdr:rowOff>45720</xdr:rowOff>
    </xdr:to>
    <xdr:pic>
      <xdr:nvPicPr>
        <xdr:cNvPr id="13" name="Picture 12" descr="Customer ">
          <a:extLst>
            <a:ext uri="{FF2B5EF4-FFF2-40B4-BE49-F238E27FC236}">
              <a16:creationId xmlns:a16="http://schemas.microsoft.com/office/drawing/2014/main" id="{711DFAB7-746A-4632-9DF2-F0B3B286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424940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9</xdr:row>
      <xdr:rowOff>129540</xdr:rowOff>
    </xdr:from>
    <xdr:to>
      <xdr:col>1</xdr:col>
      <xdr:colOff>525780</xdr:colOff>
      <xdr:row>11</xdr:row>
      <xdr:rowOff>68580</xdr:rowOff>
    </xdr:to>
    <xdr:pic>
      <xdr:nvPicPr>
        <xdr:cNvPr id="14" name="Picture 13" descr="Box ">
          <a:extLst>
            <a:ext uri="{FF2B5EF4-FFF2-40B4-BE49-F238E27FC236}">
              <a16:creationId xmlns:a16="http://schemas.microsoft.com/office/drawing/2014/main" id="{D15ED299-4C92-4AC3-8570-8610064C2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775460"/>
          <a:ext cx="533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11</xdr:row>
      <xdr:rowOff>152400</xdr:rowOff>
    </xdr:from>
    <xdr:to>
      <xdr:col>1</xdr:col>
      <xdr:colOff>541020</xdr:colOff>
      <xdr:row>13</xdr:row>
      <xdr:rowOff>0</xdr:rowOff>
    </xdr:to>
    <xdr:pic>
      <xdr:nvPicPr>
        <xdr:cNvPr id="15" name="Picture 14" descr="Global ">
          <a:extLst>
            <a:ext uri="{FF2B5EF4-FFF2-40B4-BE49-F238E27FC236}">
              <a16:creationId xmlns:a16="http://schemas.microsoft.com/office/drawing/2014/main" id="{6A3908F2-B12D-4A5D-80CB-16FFF79DC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164080"/>
          <a:ext cx="5486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13</xdr:row>
      <xdr:rowOff>152400</xdr:rowOff>
    </xdr:from>
    <xdr:to>
      <xdr:col>1</xdr:col>
      <xdr:colOff>579120</xdr:colOff>
      <xdr:row>15</xdr:row>
      <xdr:rowOff>45720</xdr:rowOff>
    </xdr:to>
    <xdr:pic>
      <xdr:nvPicPr>
        <xdr:cNvPr id="16" name="Picture 15" descr="New file ">
          <a:extLst>
            <a:ext uri="{FF2B5EF4-FFF2-40B4-BE49-F238E27FC236}">
              <a16:creationId xmlns:a16="http://schemas.microsoft.com/office/drawing/2014/main" id="{DCA17D80-F3B5-4B90-88C4-14F47F2F6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529840"/>
          <a:ext cx="58674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15</xdr:row>
      <xdr:rowOff>144781</xdr:rowOff>
    </xdr:from>
    <xdr:to>
      <xdr:col>1</xdr:col>
      <xdr:colOff>457200</xdr:colOff>
      <xdr:row>17</xdr:row>
      <xdr:rowOff>83821</xdr:rowOff>
    </xdr:to>
    <xdr:pic>
      <xdr:nvPicPr>
        <xdr:cNvPr id="17" name="Picture 16" descr="Payment method ">
          <a:extLst>
            <a:ext uri="{FF2B5EF4-FFF2-40B4-BE49-F238E27FC236}">
              <a16:creationId xmlns:a16="http://schemas.microsoft.com/office/drawing/2014/main" id="{0E09FFA3-05D7-42FD-9BC9-35C59331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887981"/>
          <a:ext cx="46482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17</xdr:row>
      <xdr:rowOff>144780</xdr:rowOff>
    </xdr:from>
    <xdr:to>
      <xdr:col>1</xdr:col>
      <xdr:colOff>571500</xdr:colOff>
      <xdr:row>19</xdr:row>
      <xdr:rowOff>99060</xdr:rowOff>
    </xdr:to>
    <xdr:pic>
      <xdr:nvPicPr>
        <xdr:cNvPr id="18" name="Picture 17" descr="Sales ">
          <a:extLst>
            <a:ext uri="{FF2B5EF4-FFF2-40B4-BE49-F238E27FC236}">
              <a16:creationId xmlns:a16="http://schemas.microsoft.com/office/drawing/2014/main" id="{3758B99E-7B51-484D-9499-6CF64F867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253740"/>
          <a:ext cx="57912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365760</xdr:colOff>
      <xdr:row>19</xdr:row>
      <xdr:rowOff>167640</xdr:rowOff>
    </xdr:from>
    <xdr:to>
      <xdr:col>1</xdr:col>
      <xdr:colOff>556260</xdr:colOff>
      <xdr:row>21</xdr:row>
      <xdr:rowOff>137160</xdr:rowOff>
    </xdr:to>
    <xdr:pic>
      <xdr:nvPicPr>
        <xdr:cNvPr id="19" name="Picture 18" descr="Track ">
          <a:extLst>
            <a:ext uri="{FF2B5EF4-FFF2-40B4-BE49-F238E27FC236}">
              <a16:creationId xmlns:a16="http://schemas.microsoft.com/office/drawing/2014/main" id="{C67ABEBC-5E5E-48AF-B8DB-BC0866218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3642360"/>
          <a:ext cx="563880" cy="33528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absolute">
    <xdr:from>
      <xdr:col>2</xdr:col>
      <xdr:colOff>22860</xdr:colOff>
      <xdr:row>0</xdr:row>
      <xdr:rowOff>144780</xdr:rowOff>
    </xdr:from>
    <xdr:to>
      <xdr:col>12</xdr:col>
      <xdr:colOff>807720</xdr:colOff>
      <xdr:row>5</xdr:row>
      <xdr:rowOff>91440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CF37878-AD5D-460E-BD0B-2FEF607832F9}"/>
            </a:ext>
          </a:extLst>
        </xdr:cNvPr>
        <xdr:cNvSpPr/>
      </xdr:nvSpPr>
      <xdr:spPr>
        <a:xfrm>
          <a:off x="2034540" y="144780"/>
          <a:ext cx="11635740" cy="861060"/>
        </a:xfrm>
        <a:prstGeom prst="roundRect">
          <a:avLst/>
        </a:prstGeom>
        <a:gradFill flip="none" rotWithShape="1">
          <a:gsLst>
            <a:gs pos="0">
              <a:srgbClr val="004F88">
                <a:shade val="30000"/>
                <a:satMod val="115000"/>
              </a:srgbClr>
            </a:gs>
            <a:gs pos="50000">
              <a:srgbClr val="004F88">
                <a:shade val="67500"/>
                <a:satMod val="115000"/>
              </a:srgbClr>
            </a:gs>
            <a:gs pos="100000">
              <a:srgbClr val="004F88">
                <a:shade val="100000"/>
                <a:satMod val="115000"/>
              </a:srgbClr>
            </a:gs>
          </a:gsLst>
          <a:lin ang="189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>
              <a:solidFill>
                <a:schemeClr val="bg1">
                  <a:lumMod val="75000"/>
                </a:schemeClr>
              </a:solidFill>
            </a:rPr>
            <a:t>INVENTORY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jay\Downloads\inventory%20management%20software%20by%20deepak%20eduworld%20(2).xlsx" TargetMode="External"/><Relationship Id="rId1" Type="http://schemas.openxmlformats.org/officeDocument/2006/relationships/externalLinkPath" Target="/Users/vijay/Downloads/inventory%20management%20software%20by%20deepak%20eduworld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Sheet9"/>
      <sheetName val="Customers"/>
      <sheetName val="Vendors"/>
      <sheetName val="Products"/>
      <sheetName val="New Entry"/>
      <sheetName val="Purchase"/>
      <sheetName val="Sales"/>
      <sheetName val="Inventory"/>
      <sheetName val="inventory management software b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kumar" refreshedDate="45933.544907175929" createdVersion="8" refreshedVersion="8" minRefreshableVersion="3" recordCount="220" xr:uid="{126E46E0-9D0C-439B-B021-D86D2E5C41A4}">
  <cacheSource type="worksheet">
    <worksheetSource name="Sales"/>
  </cacheSource>
  <cacheFields count="12">
    <cacheField name="Cust_ID" numFmtId="0">
      <sharedItems containsBlank="1"/>
    </cacheField>
    <cacheField name="Cust_Name" numFmtId="0">
      <sharedItems/>
    </cacheField>
    <cacheField name="HSN Code" numFmtId="0">
      <sharedItems containsBlank="1"/>
    </cacheField>
    <cacheField name="Product Name" numFmtId="0">
      <sharedItems count="3">
        <s v="Sparx"/>
        <s v="Latest"/>
        <s v=""/>
      </sharedItems>
    </cacheField>
    <cacheField name="Date" numFmtId="0">
      <sharedItems containsNonDate="0" containsDate="1" containsString="0" containsBlank="1" minDate="2025-10-03T13:04:16" maxDate="2025-10-03T13:04:16"/>
    </cacheField>
    <cacheField name="Stock(Units) Present in purchase" numFmtId="0">
      <sharedItems containsSemiMixedTypes="0" containsString="0" containsNumber="1" containsInteger="1" minValue="0" maxValue="100"/>
    </cacheField>
    <cacheField name="Units" numFmtId="0">
      <sharedItems containsString="0" containsBlank="1" containsNumber="1" containsInteger="1" minValue="1" maxValue="3"/>
    </cacheField>
    <cacheField name="Selling Price" numFmtId="1">
      <sharedItems containsMixedTypes="1" containsNumber="1" containsInteger="1" minValue="110" maxValue="300"/>
    </cacheField>
    <cacheField name="Cost Price" numFmtId="1">
      <sharedItems containsMixedTypes="1" containsNumber="1" containsInteger="1" minValue="82" maxValue="230"/>
    </cacheField>
    <cacheField name="Selling Amount" numFmtId="1">
      <sharedItems containsMixedTypes="1" containsNumber="1" containsInteger="1" minValue="220" maxValue="600"/>
    </cacheField>
    <cacheField name="Cost Amount" numFmtId="1">
      <sharedItems containsMixedTypes="1" containsNumber="1" containsInteger="1" minValue="164" maxValue="460" count="5">
        <n v="230"/>
        <n v="460"/>
        <n v="246"/>
        <n v="164"/>
        <s v=""/>
      </sharedItems>
    </cacheField>
    <cacheField name="Profit" numFmtId="1">
      <sharedItems containsMixedTypes="1" containsNumber="1" containsInteger="1" minValue="56" maxValue="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kumar" refreshedDate="45933.562604513892" createdVersion="8" refreshedVersion="8" minRefreshableVersion="3" recordCount="188" xr:uid="{27D533B6-C886-43D9-B37D-49312817FF11}">
  <cacheSource type="worksheet">
    <worksheetSource name="Inventory"/>
  </cacheSource>
  <cacheFields count="9">
    <cacheField name="HSN Code" numFmtId="0">
      <sharedItems containsMixedTypes="1" containsNumber="1" containsInteger="1" minValue="0" maxValue="0"/>
    </cacheField>
    <cacheField name="Product Name" numFmtId="0">
      <sharedItems containsMixedTypes="1" containsNumber="1" containsInteger="1" minValue="0" maxValue="0" count="4">
        <s v="Sparx"/>
        <s v="Latest"/>
        <n v="0"/>
        <s v=""/>
      </sharedItems>
    </cacheField>
    <cacheField name="Cost" numFmtId="0">
      <sharedItems containsMixedTypes="1" containsNumber="1" containsInteger="1" minValue="0" maxValue="230"/>
    </cacheField>
    <cacheField name="Selling Price" numFmtId="0">
      <sharedItems containsMixedTypes="1" containsNumber="1" containsInteger="1" minValue="0" maxValue="300"/>
    </cacheField>
    <cacheField name="P Units" numFmtId="0">
      <sharedItems containsSemiMixedTypes="0" containsString="0" containsNumber="1" containsInteger="1" minValue="0" maxValue="100"/>
    </cacheField>
    <cacheField name="S Units" numFmtId="0">
      <sharedItems containsSemiMixedTypes="0" containsString="0" containsNumber="1" containsInteger="1" minValue="0" maxValue="5"/>
    </cacheField>
    <cacheField name="Stock Remains" numFmtId="0">
      <sharedItems containsSemiMixedTypes="0" containsString="0" containsNumber="1" containsInteger="1" minValue="0" maxValue="95"/>
    </cacheField>
    <cacheField name="StockCost Amt. Remain" numFmtId="0">
      <sharedItems containsMixedTypes="1" containsNumber="1" containsInteger="1" minValue="0" maxValue="10810"/>
    </cacheField>
    <cacheField name="Cost of product Purchase which is sells" numFmtId="0">
      <sharedItems containsMixedTypes="1" containsNumber="1" containsInteger="1" minValue="0" maxValue="6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s v="03102025-1"/>
    <s v="Vijay"/>
    <s v="sf0204g"/>
    <x v="0"/>
    <d v="2025-10-03T13:04:16"/>
    <n v="50"/>
    <n v="1"/>
    <n v="300"/>
    <n v="230"/>
    <n v="300"/>
    <x v="0"/>
    <n v="70"/>
  </r>
  <r>
    <s v="03102025-2"/>
    <s v="Lukcy"/>
    <s v="sf0204g"/>
    <x v="0"/>
    <m/>
    <n v="50"/>
    <n v="2"/>
    <n v="300"/>
    <n v="230"/>
    <n v="600"/>
    <x v="1"/>
    <n v="140"/>
  </r>
  <r>
    <s v="03102025-3"/>
    <s v="Vikas"/>
    <s v="prince103"/>
    <x v="1"/>
    <m/>
    <n v="100"/>
    <n v="3"/>
    <n v="110"/>
    <n v="82"/>
    <n v="330"/>
    <x v="2"/>
    <n v="84"/>
  </r>
  <r>
    <s v="03102025-4"/>
    <s v="Manu"/>
    <s v="prince103"/>
    <x v="1"/>
    <m/>
    <n v="100"/>
    <n v="2"/>
    <n v="110"/>
    <n v="82"/>
    <n v="220"/>
    <x v="3"/>
    <n v="56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  <r>
    <m/>
    <s v=""/>
    <m/>
    <x v="2"/>
    <m/>
    <n v="0"/>
    <m/>
    <s v=""/>
    <s v=""/>
    <s v=""/>
    <x v="4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s v="SF0204G"/>
    <x v="0"/>
    <n v="230"/>
    <n v="300"/>
    <n v="50"/>
    <n v="3"/>
    <n v="47"/>
    <n v="10810"/>
    <n v="690"/>
  </r>
  <r>
    <s v="Prince103"/>
    <x v="1"/>
    <n v="82"/>
    <n v="110"/>
    <n v="100"/>
    <n v="5"/>
    <n v="95"/>
    <n v="7790"/>
    <n v="41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n v="0"/>
    <x v="2"/>
    <n v="0"/>
    <n v="0"/>
    <n v="0"/>
    <n v="0"/>
    <n v="0"/>
    <n v="0"/>
    <n v="0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  <r>
    <s v=""/>
    <x v="3"/>
    <s v=""/>
    <s v=""/>
    <n v="0"/>
    <n v="0"/>
    <n v="0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2AD94-0D27-4337-ABA7-F61537B1B342}" name="sales table to calculate number of customer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3:F24" firstHeaderRow="1" firstDataRow="1" firstDataCol="0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Cus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592DA-E2BA-4445-A78D-9F4BE22B5D0C}" name="Product wise sales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22:C25" firstHeaderRow="1" firstDataRow="1" firstDataCol="1"/>
  <pivotFields count="12">
    <pivotField showAll="0"/>
    <pivotField showAll="0"/>
    <pivotField showAll="0"/>
    <pivotField axis="axisRow" showAll="0">
      <items count="4"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 v="1"/>
    </i>
    <i>
      <x v="2"/>
    </i>
    <i t="grand">
      <x/>
    </i>
  </rowItems>
  <colItems count="1">
    <i/>
  </colItems>
  <dataFields count="1">
    <dataField name="Sum of Selling Amount" fld="9" baseField="3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94AD4-1A76-49DE-802D-3A5A6A3830CD}" name="sales to find units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15:E18" firstHeaderRow="0" firstDataRow="1" firstDataCol="1"/>
  <pivotFields count="9">
    <pivotField showAll="0"/>
    <pivotField axis="axisRow" showAll="0">
      <items count="5">
        <item h="1" x="2"/>
        <item h="1" x="3"/>
        <item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 Units" fld="5" baseField="0" baseItem="0"/>
    <dataField name="Sum of Stock Remains" fld="6" baseField="0" baseItem="0"/>
    <dataField name="Sum of P Units" fld="4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E858A-B5D2-436B-B60E-0DCC5D71A561}" name="sales to find  cost amount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B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3"/>
        <item x="0"/>
        <item x="2"/>
        <item x="1"/>
        <item x="4"/>
        <item t="default"/>
      </items>
    </pivotField>
    <pivotField showAll="0"/>
  </pivotFields>
  <rowItems count="1">
    <i/>
  </rowItems>
  <colItems count="1">
    <i/>
  </colItems>
  <dataFields count="1">
    <dataField name="Sum of Cost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2A9F8-0E9C-4F1C-B597-49F538CB383F}" name="sales to finnd selling amount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Selling Am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9D159-AEE4-4A02-A176-CBFB7F3B75AA}" name="Sales to find profit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B12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13EDF-B164-4F8E-A65C-A2320A300B38}" name="customer" displayName="customer" ref="D7:G16" totalsRowShown="0" headerRowDxfId="61" dataDxfId="60" tableBorderDxfId="59">
  <autoFilter ref="D7:G16" xr:uid="{E2213EDF-B164-4F8E-A65C-A2320A300B38}"/>
  <tableColumns count="4">
    <tableColumn id="1" xr3:uid="{0B2365DF-F8DC-457E-8943-FE14BA756AF6}" name="CUST_ID" dataDxfId="58"/>
    <tableColumn id="2" xr3:uid="{52F7E355-5694-41A5-9EBA-D0E48A5BBE25}" name="NAME" dataDxfId="57"/>
    <tableColumn id="3" xr3:uid="{F8219C30-969F-4161-A240-F7A0FCD70052}" name="Email" dataDxfId="56" dataCellStyle="Hyperlink"/>
    <tableColumn id="4" xr3:uid="{1EBCFA67-DC15-474C-94EE-135CF65D3F5F}" name="Address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DA103D-00AE-498B-B1BF-FB1737145D11}" name="Product" displayName="Product" ref="D7:G26" totalsRowShown="0" headerRowDxfId="54" dataDxfId="53">
  <autoFilter ref="D7:G26" xr:uid="{43DA103D-00AE-498B-B1BF-FB1737145D11}"/>
  <tableColumns count="4">
    <tableColumn id="1" xr3:uid="{980AF245-CB3D-4095-BAD0-08DD31774246}" name="HSN Code" dataDxfId="52"/>
    <tableColumn id="2" xr3:uid="{9EB94B32-4BF8-44EE-B6D8-327473C7596B}" name="Product Name" dataDxfId="51"/>
    <tableColumn id="3" xr3:uid="{4EB36BDF-D82E-41E0-8F68-2F57C6E8DF1F}" name="Cost" dataDxfId="50"/>
    <tableColumn id="4" xr3:uid="{C563532B-2A09-4638-8B53-9E7CA05FF113}" name="Selling Price" dataDxfId="4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54F8C0-7025-4E75-9C74-F7F2583FA7A7}" name="vendors" displayName="vendors" ref="D7:H17" totalsRowShown="0" headerRowDxfId="48" dataDxfId="46" headerRowBorderDxfId="47">
  <autoFilter ref="D7:H17" xr:uid="{9D54F8C0-7025-4E75-9C74-F7F2583FA7A7}"/>
  <tableColumns count="5">
    <tableColumn id="1" xr3:uid="{540517D7-5C81-4995-AA82-AE4FF353388E}" name="HSN Code" dataDxfId="45"/>
    <tableColumn id="2" xr3:uid="{B192407B-68EB-41F2-B88E-0CDFA08DA8CA}" name="Product Name" dataDxfId="44">
      <calculatedColumnFormula>IFERROR(VLOOKUP(vendors[[#This Row],[HSN Code]],Product[#All],2,0),"")</calculatedColumnFormula>
    </tableColumn>
    <tableColumn id="3" xr3:uid="{FD8D3D81-016A-4244-A88B-97264227D84E}" name="Vendor Name" dataDxfId="43"/>
    <tableColumn id="4" xr3:uid="{FD8EB039-E603-4948-B68D-EC25096FB267}" name="Phone" dataDxfId="42"/>
    <tableColumn id="5" xr3:uid="{FC502EA4-91E2-473D-AA9A-6BBC4BA6DC39}" name="Address" dataDxfId="4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F18EE-9EB6-4C4F-BAF1-D41A77D4239B}" name="Purchase" displayName="Purchase" ref="E7:K20" totalsRowShown="0" headerRowDxfId="40" headerRowBorderDxfId="39" tableBorderDxfId="38" totalsRowBorderDxfId="37">
  <autoFilter ref="E7:K20" xr:uid="{85AF18EE-9EB6-4C4F-BAF1-D41A77D4239B}"/>
  <tableColumns count="7">
    <tableColumn id="1" xr3:uid="{8777B2AA-FAB0-4D30-9536-898D17F2F9DA}" name="HSN Code" dataDxfId="36"/>
    <tableColumn id="2" xr3:uid="{BA2F9FA7-DF74-4E47-908A-4D1DCC0E3D1A}" name="Product Name" dataDxfId="35">
      <calculatedColumnFormula>IFERROR(VLOOKUP($E8,Product[#All],2,0),"")</calculatedColumnFormula>
    </tableColumn>
    <tableColumn id="3" xr3:uid="{B29E0F67-5504-43C8-8ED2-64809F1F24C5}" name="Vendor" dataDxfId="34">
      <calculatedColumnFormula>IFERROR(VLOOKUP($E8,vendors[#All],3,0),"")</calculatedColumnFormula>
    </tableColumn>
    <tableColumn id="4" xr3:uid="{9E0B2C6E-89A7-471F-B3DE-C071E2B861AF}" name="Date" dataDxfId="33"/>
    <tableColumn id="5" xr3:uid="{6527F0A4-531D-4829-9D9C-D5AF38929DE2}" name="Units" dataDxfId="32"/>
    <tableColumn id="6" xr3:uid="{7068EC4A-2BE3-405B-BE62-5B950704172B}" name="Cost" dataDxfId="31">
      <calculatedColumnFormula>IFERROR(VLOOKUP($E8,Product[#All],3,0),"")</calculatedColumnFormula>
    </tableColumn>
    <tableColumn id="7" xr3:uid="{49283DD9-DF31-4660-AB16-769D21B121A1}" name="Amount" dataDxfId="30">
      <calculatedColumnFormula>IFERROR(I8*J8,"")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D3AFDA-5B99-4592-8441-8D865BC4BBD2}" name="Sales" displayName="Sales" ref="D8:O228" totalsRowShown="0" headerRowDxfId="1" dataDxfId="0" headerRowBorderDxfId="29" tableBorderDxfId="28">
  <autoFilter ref="D8:O228" xr:uid="{7BD3AFDA-5B99-4592-8441-8D865BC4BBD2}"/>
  <tableColumns count="12">
    <tableColumn id="1" xr3:uid="{01F3F472-77A0-495F-9F17-3B79108A8028}" name="Cust_ID" dataDxfId="13"/>
    <tableColumn id="2" xr3:uid="{D090BABB-3BD5-4DAE-837C-67242FAE8C4A}" name="Cust_Name" dataDxfId="12">
      <calculatedColumnFormula>IFERROR(VLOOKUP(Sales[[#This Row],[Cust_ID]],Customers!$D$7:$G$1048576,2,0),"")</calculatedColumnFormula>
    </tableColumn>
    <tableColumn id="3" xr3:uid="{4A2B95CD-05F7-4A75-B862-C285D26AA48A}" name="HSN Code" dataDxfId="11"/>
    <tableColumn id="4" xr3:uid="{9D5C91CC-37B7-4E7A-8BBB-51476B97A5B6}" name="Product Name" dataDxfId="10">
      <calculatedColumnFormula>IFERROR(VLOOKUP($F9,Product[#All],2,0),"")</calculatedColumnFormula>
    </tableColumn>
    <tableColumn id="5" xr3:uid="{4916B976-0F04-4054-AFE3-7634F43C6A4A}" name="Date" dataDxfId="9"/>
    <tableColumn id="6" xr3:uid="{707E4D83-902C-4E76-ABCA-27CD2FF4D0DE}" name="Stock(Units) Present in purchase" dataDxfId="8">
      <calculatedColumnFormula>IFERROR(SUMIF(Purchase!$F$8:$F$20,Sales!$G9,Purchase!$I$8:$I$20),"")</calculatedColumnFormula>
    </tableColumn>
    <tableColumn id="7" xr3:uid="{BC963083-5341-40C2-A4A9-B72AA3147FC8}" name="Units" dataDxfId="7"/>
    <tableColumn id="8" xr3:uid="{03876F64-B7E1-4660-AD4A-65EDE691BCAC}" name="Selling Price" dataDxfId="6">
      <calculatedColumnFormula>IFERROR(VLOOKUP($F9,Product[#All],4,0),"")</calculatedColumnFormula>
    </tableColumn>
    <tableColumn id="10" xr3:uid="{A940B94F-24A4-436B-917B-F8B9D423DF7E}" name="Cost Price" dataDxfId="5">
      <calculatedColumnFormula>IFERROR(VLOOKUP(Sales[[#This Row],[HSN Code]],Products!$D$7:$G$1048576,3,0),"")</calculatedColumnFormula>
    </tableColumn>
    <tableColumn id="9" xr3:uid="{CFD4087F-EF63-476B-875E-F5A922093D4F}" name="Selling Amount" dataDxfId="4">
      <calculatedColumnFormula>IFERROR(J9*K9,"")</calculatedColumnFormula>
    </tableColumn>
    <tableColumn id="11" xr3:uid="{CA26AA20-FB04-4C8F-BEBC-6EFC2A207FE0}" name="Cost Amount" dataDxfId="3">
      <calculatedColumnFormula>IFERROR(Sales[[#This Row],[Units]]*Sales[[#This Row],[Cost Price]],"")</calculatedColumnFormula>
    </tableColumn>
    <tableColumn id="12" xr3:uid="{BF3FF6AE-DEE8-40B0-97C1-55400AD6345C}" name="Profit" dataDxfId="2">
      <calculatedColumnFormula>IFERROR(Sales[[#This Row],[Selling Amount]]-Sales[[#This Row],[Cost Amount]],"")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62BB6F-3B13-4C78-8B47-C69AA903BED8}" name="Inventory" displayName="Inventory" ref="D7:L195" totalsRowShown="0" headerRowDxfId="27" dataDxfId="25" headerRowBorderDxfId="26" tableBorderDxfId="24" totalsRowBorderDxfId="23">
  <autoFilter ref="D7:L195" xr:uid="{0D62BB6F-3B13-4C78-8B47-C69AA903BED8}"/>
  <tableColumns count="9">
    <tableColumn id="1" xr3:uid="{15D9B2FE-5C3C-4F4C-9242-CD3822A08F8A}" name="HSN Code" dataDxfId="22">
      <calculatedColumnFormula>IFERROR(Product[[#This Row],[HSN Code]],"")</calculatedColumnFormula>
    </tableColumn>
    <tableColumn id="2" xr3:uid="{80A74D46-2887-48F6-9844-2666350BB009}" name="Product Name" dataDxfId="21">
      <calculatedColumnFormula>IFERROR(Product[[#This Row],[Product Name]],"")</calculatedColumnFormula>
    </tableColumn>
    <tableColumn id="3" xr3:uid="{A0B6A002-A809-48BE-B4AD-535F1594248A}" name="Cost" dataDxfId="20">
      <calculatedColumnFormula>IFERROR(Product[[#This Row],[Cost]],"")</calculatedColumnFormula>
    </tableColumn>
    <tableColumn id="9" xr3:uid="{93200F1A-E2DC-4960-ACDD-2DD81472EBE0}" name="Selling Price" dataDxfId="19">
      <calculatedColumnFormula>IFERROR(Product[[#This Row],[Selling Price]],"")</calculatedColumnFormula>
    </tableColumn>
    <tableColumn id="4" xr3:uid="{630B3A08-E13B-405A-A52C-502C879C3508}" name="P Units" dataDxfId="18">
      <calculatedColumnFormula>IFERROR(SUMIF(Purchase!$F$8:$F$20,Inventory[[#This Row],[Product Name]],Purchase!$I$8:$I$20),"")</calculatedColumnFormula>
    </tableColumn>
    <tableColumn id="5" xr3:uid="{F373073C-54E2-49C3-BDC6-08AA558DD378}" name="S Units" dataDxfId="17">
      <calculatedColumnFormula>IFERROR(SUMIF(Sales!$G$9:$G$1048576,Inventory[[#This Row],[Product Name]],Sales!$J$9:$J$1048576),"")</calculatedColumnFormula>
    </tableColumn>
    <tableColumn id="6" xr3:uid="{D712F2D5-41DB-48E9-8E31-551086892A8F}" name="Stock Remains" dataDxfId="16">
      <calculatedColumnFormula>IFERROR(Inventory[[#This Row],[P Units]]-Inventory[[#This Row],[S Units]],"")</calculatedColumnFormula>
    </tableColumn>
    <tableColumn id="7" xr3:uid="{F035DD7E-ACB4-4B0C-9073-38E5FFE3CFAE}" name="StockCost Amt. Remain" dataDxfId="15">
      <calculatedColumnFormula>IFERROR(Inventory[[#This Row],[Cost]]*Inventory[[#This Row],[Stock Remains]],"")</calculatedColumnFormula>
    </tableColumn>
    <tableColumn id="8" xr3:uid="{38C34255-727F-44BB-8E77-8F923F9304F8}" name="Cost of product Purchase which is sells" dataDxfId="14">
      <calculatedColumnFormula>IFERROR(Inventory[[#This Row],[S Units]]*Inventory[[#This Row],[Cost]],"")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ikaskumar@gmail.com" TargetMode="External"/><Relationship Id="rId2" Type="http://schemas.openxmlformats.org/officeDocument/2006/relationships/hyperlink" Target="mailto:luckysohlot@gmail.com" TargetMode="External"/><Relationship Id="rId1" Type="http://schemas.openxmlformats.org/officeDocument/2006/relationships/hyperlink" Target="mailto:vijaysohlot@gmail.com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2.xml"/><Relationship Id="rId4" Type="http://schemas.openxmlformats.org/officeDocument/2006/relationships/hyperlink" Target="mailto:manu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969F-2C9D-4783-AFD2-CC1A8C872348}">
  <sheetPr>
    <tabColor rgb="FFFF0000"/>
  </sheetPr>
  <dimension ref="B1:N26"/>
  <sheetViews>
    <sheetView tabSelected="1" workbookViewId="0">
      <selection activeCell="G24" sqref="G24"/>
    </sheetView>
  </sheetViews>
  <sheetFormatPr defaultRowHeight="14.4" x14ac:dyDescent="0.3"/>
  <cols>
    <col min="1" max="1" width="4.5546875" style="2" customWidth="1"/>
    <col min="2" max="2" width="23.88671875" customWidth="1"/>
    <col min="3" max="3" width="8.88671875" style="2"/>
    <col min="4" max="4" width="10.109375" style="2" customWidth="1"/>
    <col min="5" max="5" width="11.44140625" style="2" customWidth="1"/>
    <col min="6" max="6" width="16.33203125" style="2" customWidth="1"/>
    <col min="7" max="7" width="16.77734375" style="2" bestFit="1" customWidth="1"/>
    <col min="8" max="16384" width="8.88671875" style="2"/>
  </cols>
  <sheetData>
    <row r="1" spans="2:14" x14ac:dyDescent="0.3">
      <c r="B1" s="2"/>
    </row>
    <row r="2" spans="2:14" x14ac:dyDescent="0.3">
      <c r="B2" s="1"/>
    </row>
    <row r="3" spans="2:14" x14ac:dyDescent="0.3">
      <c r="B3" s="1"/>
    </row>
    <row r="4" spans="2:14" x14ac:dyDescent="0.3">
      <c r="B4" s="1"/>
    </row>
    <row r="5" spans="2:14" x14ac:dyDescent="0.3">
      <c r="B5" s="1"/>
    </row>
    <row r="6" spans="2:14" x14ac:dyDescent="0.3">
      <c r="B6" s="1"/>
    </row>
    <row r="7" spans="2:14" x14ac:dyDescent="0.3">
      <c r="B7" s="1"/>
    </row>
    <row r="8" spans="2:14" x14ac:dyDescent="0.3">
      <c r="B8" s="1"/>
      <c r="D8" s="4"/>
      <c r="E8" s="4"/>
      <c r="F8" s="4"/>
      <c r="G8" s="4"/>
      <c r="H8" s="3"/>
      <c r="I8" s="3"/>
      <c r="J8" s="3"/>
      <c r="K8" s="3"/>
      <c r="L8" s="3"/>
      <c r="M8" s="3"/>
      <c r="N8" s="3"/>
    </row>
    <row r="9" spans="2:14" x14ac:dyDescent="0.3">
      <c r="B9" s="1"/>
      <c r="D9" s="4"/>
      <c r="E9" s="4"/>
      <c r="F9" s="4"/>
      <c r="G9" s="4"/>
      <c r="H9" s="3"/>
      <c r="I9" s="3"/>
      <c r="J9" s="3"/>
      <c r="K9" s="3"/>
      <c r="L9" s="3"/>
      <c r="M9" s="3"/>
      <c r="N9" s="3"/>
    </row>
    <row r="10" spans="2:14" x14ac:dyDescent="0.3">
      <c r="B10" s="1"/>
      <c r="D10" s="4"/>
      <c r="E10" s="4"/>
      <c r="F10" s="4"/>
      <c r="G10" s="4"/>
      <c r="H10" s="3"/>
      <c r="I10" s="3"/>
      <c r="J10" s="3"/>
      <c r="K10" s="3"/>
      <c r="L10" s="3"/>
      <c r="M10" s="3"/>
      <c r="N10" s="3"/>
    </row>
    <row r="11" spans="2:14" x14ac:dyDescent="0.3">
      <c r="B11" s="1"/>
      <c r="D11" s="4"/>
      <c r="E11" s="4"/>
      <c r="F11" s="4"/>
      <c r="G11" s="4"/>
      <c r="H11" s="3"/>
      <c r="I11" s="3"/>
      <c r="J11" s="3"/>
      <c r="K11" s="3"/>
      <c r="L11" s="3"/>
      <c r="M11" s="3"/>
      <c r="N11" s="3"/>
    </row>
    <row r="12" spans="2:14" x14ac:dyDescent="0.3">
      <c r="B12" s="1"/>
      <c r="D12" s="4"/>
      <c r="E12" s="4"/>
      <c r="F12" s="4"/>
      <c r="G12" s="4"/>
      <c r="H12" s="3"/>
      <c r="I12" s="3"/>
      <c r="J12" s="3"/>
      <c r="K12" s="3"/>
      <c r="L12" s="3"/>
      <c r="M12" s="3"/>
      <c r="N12" s="3"/>
    </row>
    <row r="13" spans="2:14" x14ac:dyDescent="0.3">
      <c r="B13" s="1"/>
      <c r="D13" s="4"/>
      <c r="E13" s="4"/>
      <c r="F13" s="4"/>
      <c r="G13" s="4"/>
      <c r="H13" s="3"/>
      <c r="I13" s="3"/>
      <c r="J13" s="3"/>
      <c r="K13" s="3"/>
      <c r="L13" s="3"/>
      <c r="M13" s="3"/>
      <c r="N13" s="3"/>
    </row>
    <row r="14" spans="2:14" x14ac:dyDescent="0.3">
      <c r="B14" s="1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</row>
    <row r="15" spans="2:14" x14ac:dyDescent="0.3">
      <c r="B15" s="1"/>
      <c r="D15" s="4"/>
      <c r="E15" s="4"/>
      <c r="F15" s="4"/>
      <c r="G15" s="4"/>
      <c r="H15" s="3"/>
      <c r="I15" s="3"/>
      <c r="J15" s="3"/>
      <c r="K15" s="3"/>
      <c r="L15" s="3"/>
      <c r="M15" s="3"/>
      <c r="N15" s="3"/>
    </row>
    <row r="16" spans="2:14" x14ac:dyDescent="0.3">
      <c r="B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 x14ac:dyDescent="0.3">
      <c r="B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 x14ac:dyDescent="0.3">
      <c r="B18" s="1"/>
    </row>
    <row r="19" spans="2:14" x14ac:dyDescent="0.3">
      <c r="B19" s="1"/>
    </row>
    <row r="20" spans="2:14" x14ac:dyDescent="0.3">
      <c r="B20" s="1"/>
    </row>
    <row r="21" spans="2:14" x14ac:dyDescent="0.3">
      <c r="B21" s="1"/>
    </row>
    <row r="22" spans="2:14" x14ac:dyDescent="0.3">
      <c r="B22" s="1"/>
    </row>
    <row r="23" spans="2:14" x14ac:dyDescent="0.3">
      <c r="B23" s="1"/>
    </row>
    <row r="24" spans="2:14" x14ac:dyDescent="0.3">
      <c r="B24" s="1"/>
    </row>
    <row r="25" spans="2:14" x14ac:dyDescent="0.3">
      <c r="B25" s="1"/>
    </row>
    <row r="26" spans="2:14" x14ac:dyDescent="0.3">
      <c r="B2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9631-8B36-4F9E-9C32-00094D95F668}">
  <sheetPr>
    <tabColor rgb="FF00B050"/>
  </sheetPr>
  <dimension ref="A1:G27"/>
  <sheetViews>
    <sheetView workbookViewId="0">
      <selection activeCell="G12" sqref="G12"/>
    </sheetView>
  </sheetViews>
  <sheetFormatPr defaultRowHeight="14.4" x14ac:dyDescent="0.3"/>
  <cols>
    <col min="1" max="1" width="5.44140625" style="2" customWidth="1"/>
    <col min="2" max="2" width="23.88671875" customWidth="1"/>
    <col min="3" max="3" width="8.88671875" style="2"/>
    <col min="4" max="4" width="16.21875" style="25" bestFit="1" customWidth="1"/>
    <col min="5" max="5" width="12.5546875" style="25" bestFit="1" customWidth="1"/>
    <col min="6" max="6" width="15.44140625" style="25" bestFit="1" customWidth="1"/>
    <col min="7" max="7" width="16.77734375" style="25" bestFit="1" customWidth="1"/>
    <col min="8" max="16384" width="8.88671875" style="2"/>
  </cols>
  <sheetData>
    <row r="1" spans="1:7" x14ac:dyDescent="0.3">
      <c r="B1" s="2"/>
      <c r="D1" s="2"/>
      <c r="E1" s="2"/>
      <c r="F1" s="2"/>
      <c r="G1" s="2"/>
    </row>
    <row r="2" spans="1:7" customFormat="1" x14ac:dyDescent="0.3">
      <c r="A2" s="2"/>
      <c r="B2" s="1"/>
    </row>
    <row r="3" spans="1:7" customFormat="1" x14ac:dyDescent="0.3">
      <c r="A3" s="2"/>
      <c r="B3" s="1"/>
    </row>
    <row r="4" spans="1:7" customFormat="1" x14ac:dyDescent="0.3">
      <c r="A4" s="2"/>
      <c r="B4" s="1"/>
    </row>
    <row r="5" spans="1:7" customFormat="1" x14ac:dyDescent="0.3">
      <c r="A5" s="2"/>
      <c r="B5" s="1"/>
    </row>
    <row r="6" spans="1:7" x14ac:dyDescent="0.3">
      <c r="B6" s="1"/>
      <c r="D6" s="2"/>
      <c r="E6" s="2"/>
      <c r="F6" s="2"/>
      <c r="G6" s="2"/>
    </row>
    <row r="7" spans="1:7" x14ac:dyDescent="0.3">
      <c r="B7" s="1"/>
      <c r="D7" s="26" t="s">
        <v>0</v>
      </c>
      <c r="E7" s="26" t="s">
        <v>1</v>
      </c>
      <c r="F7" s="26" t="s">
        <v>2</v>
      </c>
      <c r="G7" s="26" t="s">
        <v>3</v>
      </c>
    </row>
    <row r="8" spans="1:7" ht="21" x14ac:dyDescent="0.4">
      <c r="B8" s="1"/>
      <c r="D8" s="7" t="s">
        <v>27</v>
      </c>
      <c r="E8" s="12" t="s">
        <v>28</v>
      </c>
      <c r="F8" s="68" t="s">
        <v>63</v>
      </c>
      <c r="G8" s="12" t="s">
        <v>20</v>
      </c>
    </row>
    <row r="9" spans="1:7" x14ac:dyDescent="0.3">
      <c r="B9" s="1"/>
      <c r="D9" s="12" t="s">
        <v>30</v>
      </c>
      <c r="E9" s="12" t="s">
        <v>31</v>
      </c>
      <c r="F9" s="68" t="s">
        <v>64</v>
      </c>
      <c r="G9" s="12" t="s">
        <v>44</v>
      </c>
    </row>
    <row r="10" spans="1:7" x14ac:dyDescent="0.3">
      <c r="B10" s="1"/>
      <c r="D10" s="12" t="s">
        <v>37</v>
      </c>
      <c r="E10" s="12" t="s">
        <v>38</v>
      </c>
      <c r="F10" s="68" t="s">
        <v>65</v>
      </c>
      <c r="G10" s="12" t="s">
        <v>67</v>
      </c>
    </row>
    <row r="11" spans="1:7" x14ac:dyDescent="0.3">
      <c r="B11" s="1"/>
      <c r="D11" s="12" t="s">
        <v>39</v>
      </c>
      <c r="E11" s="12" t="s">
        <v>40</v>
      </c>
      <c r="F11" s="68" t="s">
        <v>66</v>
      </c>
      <c r="G11" s="12" t="s">
        <v>68</v>
      </c>
    </row>
    <row r="12" spans="1:7" x14ac:dyDescent="0.3">
      <c r="B12" s="1"/>
      <c r="D12" s="12"/>
      <c r="E12" s="12"/>
      <c r="F12" s="27"/>
      <c r="G12" s="12"/>
    </row>
    <row r="13" spans="1:7" x14ac:dyDescent="0.3">
      <c r="B13" s="1"/>
      <c r="D13" s="12"/>
      <c r="E13" s="12"/>
      <c r="F13" s="27"/>
      <c r="G13" s="12"/>
    </row>
    <row r="14" spans="1:7" x14ac:dyDescent="0.3">
      <c r="B14" s="1"/>
      <c r="D14" s="12"/>
      <c r="E14" s="12"/>
      <c r="F14" s="27"/>
      <c r="G14" s="12"/>
    </row>
    <row r="15" spans="1:7" x14ac:dyDescent="0.3">
      <c r="B15" s="1"/>
      <c r="D15" s="12"/>
      <c r="E15" s="12"/>
      <c r="F15" s="28"/>
      <c r="G15" s="12"/>
    </row>
    <row r="16" spans="1:7" x14ac:dyDescent="0.3">
      <c r="B16" s="1"/>
      <c r="D16" s="32"/>
      <c r="E16" s="32"/>
      <c r="F16" s="33"/>
      <c r="G16" s="32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</sheetData>
  <phoneticPr fontId="10" type="noConversion"/>
  <hyperlinks>
    <hyperlink ref="F8" r:id="rId1" xr:uid="{109A54E5-2488-41BB-8EAF-854C7ED54E9C}"/>
    <hyperlink ref="F9" r:id="rId2" xr:uid="{45FFC24E-1A52-41F6-AABD-0F390A2C4D7B}"/>
    <hyperlink ref="F10" r:id="rId3" xr:uid="{0E1FE9F9-C279-469E-AE75-DE136F98A21D}"/>
    <hyperlink ref="F11" r:id="rId4" xr:uid="{3E197C4A-5952-4CBF-BDA5-C93A8529B45F}"/>
  </hyperlinks>
  <pageMargins left="0.7" right="0.7" top="0.75" bottom="0.75" header="0.3" footer="0.3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2A68-545C-4E46-97C7-0C43C64CB26F}">
  <sheetPr>
    <tabColor rgb="FF0070C0"/>
  </sheetPr>
  <dimension ref="A1:G26"/>
  <sheetViews>
    <sheetView workbookViewId="0"/>
  </sheetViews>
  <sheetFormatPr defaultRowHeight="14.4" x14ac:dyDescent="0.3"/>
  <cols>
    <col min="1" max="1" width="5.44140625" style="2" customWidth="1"/>
    <col min="2" max="2" width="23.88671875" style="2" customWidth="1"/>
    <col min="3" max="3" width="8.88671875" style="2"/>
    <col min="4" max="4" width="11.5546875" style="16" bestFit="1" customWidth="1"/>
    <col min="5" max="5" width="15.44140625" style="16" bestFit="1" customWidth="1"/>
    <col min="6" max="6" width="8.88671875" style="16"/>
    <col min="7" max="7" width="13.21875" style="16" bestFit="1" customWidth="1"/>
    <col min="8" max="16384" width="8.88671875" style="2"/>
  </cols>
  <sheetData>
    <row r="1" spans="1:7" x14ac:dyDescent="0.3">
      <c r="D1" s="2"/>
      <c r="E1" s="2"/>
      <c r="F1" s="2"/>
      <c r="G1" s="2"/>
    </row>
    <row r="2" spans="1:7" customFormat="1" x14ac:dyDescent="0.3">
      <c r="A2" s="2"/>
      <c r="B2" s="1"/>
    </row>
    <row r="3" spans="1:7" customFormat="1" x14ac:dyDescent="0.3">
      <c r="A3" s="2"/>
      <c r="B3" s="1"/>
    </row>
    <row r="4" spans="1:7" customFormat="1" x14ac:dyDescent="0.3">
      <c r="A4" s="2"/>
      <c r="B4" s="1"/>
    </row>
    <row r="5" spans="1:7" customFormat="1" x14ac:dyDescent="0.3">
      <c r="A5" s="2"/>
      <c r="B5" s="1"/>
    </row>
    <row r="6" spans="1:7" customFormat="1" x14ac:dyDescent="0.3">
      <c r="A6" s="2"/>
      <c r="B6" s="1"/>
    </row>
    <row r="7" spans="1:7" x14ac:dyDescent="0.3">
      <c r="B7" s="1"/>
      <c r="D7" s="6" t="s">
        <v>4</v>
      </c>
      <c r="E7" s="6" t="s">
        <v>5</v>
      </c>
      <c r="F7" s="6" t="s">
        <v>8</v>
      </c>
      <c r="G7" s="6" t="s">
        <v>9</v>
      </c>
    </row>
    <row r="8" spans="1:7" x14ac:dyDescent="0.3">
      <c r="B8" s="1"/>
      <c r="D8" s="16" t="s">
        <v>24</v>
      </c>
      <c r="E8" s="16" t="s">
        <v>25</v>
      </c>
      <c r="F8" s="16">
        <v>230</v>
      </c>
      <c r="G8" s="16">
        <v>300</v>
      </c>
    </row>
    <row r="9" spans="1:7" x14ac:dyDescent="0.3">
      <c r="B9" s="1"/>
      <c r="D9" s="16" t="s">
        <v>35</v>
      </c>
      <c r="E9" s="16" t="s">
        <v>33</v>
      </c>
      <c r="F9" s="16">
        <v>82</v>
      </c>
      <c r="G9" s="16">
        <v>110</v>
      </c>
    </row>
    <row r="10" spans="1:7" x14ac:dyDescent="0.3">
      <c r="B10" s="1"/>
    </row>
    <row r="11" spans="1:7" x14ac:dyDescent="0.3">
      <c r="B11" s="1"/>
    </row>
    <row r="12" spans="1:7" x14ac:dyDescent="0.3">
      <c r="B12" s="1"/>
    </row>
    <row r="13" spans="1:7" x14ac:dyDescent="0.3">
      <c r="B13" s="1"/>
    </row>
    <row r="14" spans="1:7" x14ac:dyDescent="0.3">
      <c r="B14" s="1"/>
    </row>
    <row r="15" spans="1:7" x14ac:dyDescent="0.3">
      <c r="B15" s="1"/>
    </row>
    <row r="16" spans="1:7" x14ac:dyDescent="0.3">
      <c r="B16" s="1"/>
    </row>
    <row r="17" spans="2:7" x14ac:dyDescent="0.3">
      <c r="B17" s="1"/>
    </row>
    <row r="18" spans="2:7" x14ac:dyDescent="0.3">
      <c r="B18" s="1"/>
      <c r="D18" s="50"/>
      <c r="E18" s="50"/>
      <c r="F18" s="50"/>
      <c r="G18" s="50"/>
    </row>
    <row r="19" spans="2:7" x14ac:dyDescent="0.3">
      <c r="B19" s="1"/>
      <c r="D19" s="50"/>
      <c r="E19" s="50"/>
      <c r="F19" s="50"/>
      <c r="G19" s="50"/>
    </row>
    <row r="20" spans="2:7" x14ac:dyDescent="0.3">
      <c r="B20" s="1"/>
      <c r="D20" s="50"/>
      <c r="E20" s="50"/>
      <c r="F20" s="50"/>
      <c r="G20" s="50"/>
    </row>
    <row r="21" spans="2:7" x14ac:dyDescent="0.3">
      <c r="B21" s="1"/>
      <c r="D21" s="50"/>
      <c r="E21" s="50"/>
      <c r="F21" s="50"/>
      <c r="G21" s="50"/>
    </row>
    <row r="22" spans="2:7" x14ac:dyDescent="0.3">
      <c r="B22" s="1"/>
      <c r="D22" s="50"/>
      <c r="E22" s="50"/>
      <c r="F22" s="50"/>
      <c r="G22" s="50"/>
    </row>
    <row r="23" spans="2:7" x14ac:dyDescent="0.3">
      <c r="B23" s="1"/>
      <c r="D23" s="50"/>
      <c r="E23" s="50"/>
      <c r="F23" s="50"/>
      <c r="G23" s="50"/>
    </row>
    <row r="24" spans="2:7" x14ac:dyDescent="0.3">
      <c r="D24" s="50"/>
      <c r="E24" s="50"/>
      <c r="F24" s="50"/>
      <c r="G24" s="50"/>
    </row>
    <row r="25" spans="2:7" x14ac:dyDescent="0.3">
      <c r="D25" s="50"/>
      <c r="E25" s="50"/>
      <c r="F25" s="50"/>
      <c r="G25" s="50"/>
    </row>
    <row r="26" spans="2:7" x14ac:dyDescent="0.3">
      <c r="D26" s="50"/>
      <c r="E26" s="50"/>
      <c r="F26" s="50"/>
      <c r="G26" s="50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013C-55E0-43E6-A842-797DEB37CB09}">
  <sheetPr>
    <tabColor rgb="FFFFFF00"/>
  </sheetPr>
  <dimension ref="A1:O23"/>
  <sheetViews>
    <sheetView workbookViewId="0">
      <selection activeCell="F10" sqref="F10"/>
    </sheetView>
  </sheetViews>
  <sheetFormatPr defaultRowHeight="17.399999999999999" customHeight="1" x14ac:dyDescent="0.3"/>
  <cols>
    <col min="1" max="1" width="5.44140625" style="2" customWidth="1"/>
    <col min="2" max="2" width="23.88671875" style="2" customWidth="1"/>
    <col min="3" max="3" width="8.88671875" style="2"/>
    <col min="4" max="4" width="15.88671875" style="19" bestFit="1" customWidth="1"/>
    <col min="5" max="5" width="21.44140625" style="11" bestFit="1" customWidth="1"/>
    <col min="6" max="6" width="21" style="19" bestFit="1" customWidth="1"/>
    <col min="7" max="7" width="15.5546875" style="19" bestFit="1" customWidth="1"/>
    <col min="8" max="8" width="24.6640625" style="19" bestFit="1" customWidth="1"/>
    <col min="9" max="16384" width="8.88671875" style="2"/>
  </cols>
  <sheetData>
    <row r="1" spans="1:15" ht="17.399999999999999" customHeight="1" x14ac:dyDescent="0.3">
      <c r="D1" s="2"/>
      <c r="E1" s="2"/>
      <c r="F1" s="2"/>
      <c r="G1" s="2"/>
      <c r="H1" s="2"/>
    </row>
    <row r="2" spans="1:15" customFormat="1" ht="17.399999999999999" customHeight="1" x14ac:dyDescent="0.3">
      <c r="A2" s="2"/>
      <c r="B2" s="1"/>
    </row>
    <row r="3" spans="1:15" customFormat="1" ht="17.399999999999999" customHeight="1" x14ac:dyDescent="0.3">
      <c r="A3" s="2"/>
      <c r="B3" s="1"/>
    </row>
    <row r="4" spans="1:15" customFormat="1" ht="17.399999999999999" customHeight="1" x14ac:dyDescent="0.3">
      <c r="A4" s="2"/>
      <c r="B4" s="1"/>
    </row>
    <row r="5" spans="1:15" customFormat="1" ht="17.399999999999999" customHeight="1" x14ac:dyDescent="0.3">
      <c r="A5" s="2"/>
      <c r="B5" s="1"/>
    </row>
    <row r="6" spans="1:15" ht="17.399999999999999" customHeight="1" x14ac:dyDescent="0.3">
      <c r="B6" s="1"/>
      <c r="D6" s="2"/>
      <c r="E6" s="2"/>
      <c r="F6" s="2"/>
      <c r="G6" s="2"/>
      <c r="H6" s="2"/>
    </row>
    <row r="7" spans="1:15" ht="17.399999999999999" customHeight="1" x14ac:dyDescent="0.3">
      <c r="B7" s="1"/>
      <c r="C7" s="5"/>
      <c r="D7" s="24" t="s">
        <v>4</v>
      </c>
      <c r="E7" s="24" t="s">
        <v>5</v>
      </c>
      <c r="F7" s="24" t="s">
        <v>6</v>
      </c>
      <c r="G7" s="24" t="s">
        <v>7</v>
      </c>
      <c r="H7" s="24" t="s">
        <v>3</v>
      </c>
      <c r="I7" s="5"/>
      <c r="J7" s="5"/>
      <c r="K7" s="5"/>
      <c r="L7" s="5"/>
      <c r="M7" s="5"/>
      <c r="N7" s="5"/>
      <c r="O7" s="5"/>
    </row>
    <row r="8" spans="1:15" ht="17.399999999999999" customHeight="1" x14ac:dyDescent="0.3">
      <c r="B8" s="1"/>
      <c r="C8" s="5"/>
      <c r="D8" s="16" t="s">
        <v>24</v>
      </c>
      <c r="E8" s="13" t="str">
        <f>IFERROR(VLOOKUP(vendors[[#This Row],[HSN Code]],Product[#All],2,0),"")</f>
        <v>Sparx</v>
      </c>
      <c r="F8" s="16" t="s">
        <v>26</v>
      </c>
      <c r="G8" s="16">
        <v>9350293921</v>
      </c>
      <c r="H8" s="16" t="s">
        <v>20</v>
      </c>
      <c r="I8" s="5"/>
      <c r="J8" s="5"/>
      <c r="K8" s="5"/>
      <c r="L8" s="5"/>
      <c r="M8" s="5"/>
      <c r="N8" s="5"/>
      <c r="O8" s="5"/>
    </row>
    <row r="9" spans="1:15" ht="17.399999999999999" customHeight="1" x14ac:dyDescent="0.3">
      <c r="B9" s="1"/>
      <c r="C9" s="5"/>
      <c r="D9" s="16" t="s">
        <v>36</v>
      </c>
      <c r="E9" s="13" t="str">
        <f>IFERROR(VLOOKUP(vendors[[#This Row],[HSN Code]],Product[#All],2,0),"")</f>
        <v>Latest</v>
      </c>
      <c r="F9" s="16" t="s">
        <v>43</v>
      </c>
      <c r="G9" s="16">
        <v>8221017538</v>
      </c>
      <c r="H9" s="16" t="s">
        <v>44</v>
      </c>
      <c r="I9" s="5"/>
      <c r="J9" s="5"/>
      <c r="K9" s="5"/>
      <c r="L9" s="5"/>
      <c r="M9" s="5"/>
      <c r="N9" s="5"/>
      <c r="O9" s="5"/>
    </row>
    <row r="10" spans="1:15" ht="17.399999999999999" customHeight="1" x14ac:dyDescent="0.3">
      <c r="B10" s="1"/>
      <c r="C10" s="5"/>
      <c r="D10" s="16"/>
      <c r="E10" s="13" t="str">
        <f>IFERROR(VLOOKUP(vendors[[#This Row],[HSN Code]],Product[#All],2,0),"")</f>
        <v/>
      </c>
      <c r="F10" s="16"/>
      <c r="G10" s="16"/>
      <c r="H10" s="16"/>
      <c r="I10" s="5"/>
      <c r="J10" s="5"/>
      <c r="K10" s="5"/>
      <c r="L10" s="5"/>
      <c r="M10" s="5"/>
      <c r="N10" s="5"/>
      <c r="O10" s="5"/>
    </row>
    <row r="11" spans="1:15" ht="17.399999999999999" customHeight="1" x14ac:dyDescent="0.3">
      <c r="B11" s="1"/>
      <c r="C11" s="5"/>
      <c r="D11" s="16"/>
      <c r="E11" s="13" t="str">
        <f>IFERROR(VLOOKUP(vendors[[#This Row],[HSN Code]],Product[#All],2,0),"")</f>
        <v/>
      </c>
      <c r="F11" s="16"/>
      <c r="G11" s="16"/>
      <c r="H11" s="16"/>
      <c r="I11" s="5"/>
      <c r="J11" s="5"/>
      <c r="K11" s="5"/>
      <c r="L11" s="5"/>
      <c r="M11" s="5"/>
      <c r="N11" s="5"/>
      <c r="O11" s="5"/>
    </row>
    <row r="12" spans="1:15" ht="17.399999999999999" customHeight="1" x14ac:dyDescent="0.3">
      <c r="B12" s="1"/>
      <c r="C12" s="5"/>
      <c r="D12" s="16"/>
      <c r="E12" s="13" t="str">
        <f>IFERROR(VLOOKUP(vendors[[#This Row],[HSN Code]],Product[#All],2,0),"")</f>
        <v/>
      </c>
      <c r="F12" s="16"/>
      <c r="G12" s="16"/>
      <c r="H12" s="16"/>
      <c r="I12" s="5"/>
      <c r="J12" s="5"/>
      <c r="K12" s="5"/>
      <c r="L12" s="5"/>
      <c r="M12" s="5"/>
      <c r="N12" s="5"/>
      <c r="O12" s="5"/>
    </row>
    <row r="13" spans="1:15" ht="17.399999999999999" customHeight="1" x14ac:dyDescent="0.3">
      <c r="B13" s="1"/>
      <c r="C13" s="5"/>
      <c r="D13" s="16"/>
      <c r="E13" s="13" t="str">
        <f>IFERROR(VLOOKUP(vendors[[#This Row],[HSN Code]],Product[#All],2,0),"")</f>
        <v/>
      </c>
      <c r="F13" s="16"/>
      <c r="G13" s="16"/>
      <c r="H13" s="16"/>
      <c r="I13" s="5"/>
      <c r="J13" s="5"/>
      <c r="K13" s="5"/>
      <c r="L13" s="5"/>
      <c r="M13" s="5"/>
      <c r="N13" s="5"/>
      <c r="O13" s="5"/>
    </row>
    <row r="14" spans="1:15" ht="17.399999999999999" customHeight="1" x14ac:dyDescent="0.3">
      <c r="B14" s="1"/>
      <c r="C14" s="5"/>
      <c r="D14" s="16"/>
      <c r="E14" s="13" t="str">
        <f>IFERROR(VLOOKUP(vendors[[#This Row],[HSN Code]],Product[#All],2,0),"")</f>
        <v/>
      </c>
      <c r="F14" s="16"/>
      <c r="G14" s="16"/>
      <c r="H14" s="16"/>
      <c r="I14" s="5"/>
      <c r="J14" s="5"/>
      <c r="K14" s="5"/>
      <c r="L14" s="5"/>
      <c r="M14" s="5"/>
      <c r="N14" s="5"/>
      <c r="O14" s="5"/>
    </row>
    <row r="15" spans="1:15" ht="17.399999999999999" customHeight="1" x14ac:dyDescent="0.3">
      <c r="B15" s="1"/>
      <c r="C15" s="5"/>
      <c r="D15" s="16"/>
      <c r="E15" s="13" t="str">
        <f>IFERROR(VLOOKUP(vendors[[#This Row],[HSN Code]],Product[#All],2,0),"")</f>
        <v/>
      </c>
      <c r="F15" s="16"/>
      <c r="G15" s="16"/>
      <c r="H15" s="16"/>
      <c r="I15" s="5"/>
      <c r="J15" s="5"/>
      <c r="K15" s="5"/>
      <c r="L15" s="5"/>
      <c r="M15" s="5"/>
      <c r="N15" s="5"/>
      <c r="O15" s="5"/>
    </row>
    <row r="16" spans="1:15" ht="17.399999999999999" customHeight="1" x14ac:dyDescent="0.3">
      <c r="B16" s="1"/>
      <c r="C16" s="5"/>
      <c r="D16" s="16"/>
      <c r="E16" s="13" t="str">
        <f>IFERROR(VLOOKUP(vendors[[#This Row],[HSN Code]],Product[#All],2,0),"")</f>
        <v/>
      </c>
      <c r="F16" s="16"/>
      <c r="G16" s="16"/>
      <c r="H16" s="16"/>
      <c r="I16" s="5"/>
      <c r="J16" s="5"/>
      <c r="K16" s="5"/>
      <c r="L16" s="5"/>
      <c r="M16" s="5"/>
      <c r="N16" s="5"/>
      <c r="O16" s="5"/>
    </row>
    <row r="17" spans="2:15" ht="17.399999999999999" customHeight="1" x14ac:dyDescent="0.3">
      <c r="B17" s="1"/>
      <c r="C17" s="5"/>
      <c r="D17" s="16"/>
      <c r="E17" s="13" t="str">
        <f>IFERROR(VLOOKUP(vendors[[#This Row],[HSN Code]],Product[#All],2,0),"")</f>
        <v/>
      </c>
      <c r="F17" s="16"/>
      <c r="G17" s="16"/>
      <c r="H17" s="16"/>
      <c r="I17" s="5"/>
      <c r="J17" s="5"/>
      <c r="K17" s="5"/>
      <c r="L17" s="5"/>
      <c r="M17" s="5"/>
      <c r="N17" s="5"/>
      <c r="O17" s="5"/>
    </row>
    <row r="18" spans="2:15" ht="17.399999999999999" customHeight="1" x14ac:dyDescent="0.3">
      <c r="B18" s="1"/>
    </row>
    <row r="19" spans="2:15" ht="17.399999999999999" customHeight="1" x14ac:dyDescent="0.3">
      <c r="B19" s="1"/>
    </row>
    <row r="20" spans="2:15" ht="17.399999999999999" customHeight="1" x14ac:dyDescent="0.3">
      <c r="B20" s="1"/>
    </row>
    <row r="21" spans="2:15" ht="17.399999999999999" customHeight="1" x14ac:dyDescent="0.3">
      <c r="B21" s="1"/>
    </row>
    <row r="22" spans="2:15" ht="17.399999999999999" customHeight="1" x14ac:dyDescent="0.3">
      <c r="B22" s="1"/>
    </row>
    <row r="23" spans="2:15" ht="17.399999999999999" customHeight="1" x14ac:dyDescent="0.3">
      <c r="B23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D57C-BCF5-4F8A-A4AA-3AC6D0B0DE40}">
  <sheetPr>
    <tabColor theme="5"/>
  </sheetPr>
  <dimension ref="A1:G23"/>
  <sheetViews>
    <sheetView workbookViewId="0">
      <selection activeCell="F9" sqref="F9:G10"/>
    </sheetView>
  </sheetViews>
  <sheetFormatPr defaultRowHeight="14.4" x14ac:dyDescent="0.3"/>
  <cols>
    <col min="1" max="1" width="5.44140625" style="2" customWidth="1"/>
    <col min="2" max="2" width="23.88671875" customWidth="1"/>
    <col min="3" max="16384" width="8.88671875" style="2"/>
  </cols>
  <sheetData>
    <row r="1" spans="1:7" x14ac:dyDescent="0.3">
      <c r="B1" s="2"/>
    </row>
    <row r="2" spans="1:7" customFormat="1" x14ac:dyDescent="0.3">
      <c r="A2" s="2"/>
      <c r="B2" s="1"/>
    </row>
    <row r="3" spans="1:7" customFormat="1" x14ac:dyDescent="0.3">
      <c r="A3" s="2"/>
      <c r="B3" s="1"/>
    </row>
    <row r="4" spans="1:7" customFormat="1" x14ac:dyDescent="0.3">
      <c r="A4" s="2"/>
      <c r="B4" s="1"/>
    </row>
    <row r="5" spans="1:7" customFormat="1" x14ac:dyDescent="0.3">
      <c r="A5" s="2"/>
      <c r="B5" s="1"/>
    </row>
    <row r="6" spans="1:7" customFormat="1" x14ac:dyDescent="0.3">
      <c r="A6" s="2"/>
      <c r="B6" s="1"/>
    </row>
    <row r="7" spans="1:7" x14ac:dyDescent="0.3">
      <c r="B7" s="1"/>
    </row>
    <row r="8" spans="1:7" x14ac:dyDescent="0.3">
      <c r="B8" s="1"/>
    </row>
    <row r="9" spans="1:7" x14ac:dyDescent="0.3">
      <c r="B9" s="1"/>
      <c r="F9" s="53" t="s">
        <v>10</v>
      </c>
      <c r="G9" s="54"/>
    </row>
    <row r="10" spans="1:7" x14ac:dyDescent="0.3">
      <c r="B10" s="1"/>
      <c r="F10" s="55"/>
      <c r="G10" s="56"/>
    </row>
    <row r="11" spans="1:7" x14ac:dyDescent="0.3">
      <c r="B11" s="1"/>
      <c r="F11" s="53" t="s">
        <v>11</v>
      </c>
      <c r="G11" s="54"/>
    </row>
    <row r="12" spans="1:7" x14ac:dyDescent="0.3">
      <c r="B12" s="1"/>
      <c r="F12" s="55"/>
      <c r="G12" s="56"/>
    </row>
    <row r="13" spans="1:7" x14ac:dyDescent="0.3">
      <c r="B13" s="1"/>
    </row>
    <row r="14" spans="1:7" x14ac:dyDescent="0.3">
      <c r="B14" s="1"/>
    </row>
    <row r="15" spans="1:7" x14ac:dyDescent="0.3">
      <c r="B15" s="1"/>
    </row>
    <row r="16" spans="1:7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2">
    <mergeCell ref="F9:G10"/>
    <mergeCell ref="F11:G12"/>
  </mergeCells>
  <hyperlinks>
    <hyperlink ref="F9:G10" location="Purchase!A1" display="Purachase Entry" xr:uid="{F52B2D30-2BCC-4E48-A64E-950DC4F83DA8}"/>
    <hyperlink ref="F11:G12" location="Sales!A1" display="Sales Entry" xr:uid="{261FE0D1-89B2-4CF4-A571-2F9FAA1F6F5B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35E0-47A2-4B9A-821C-EF4A09D5B1AB}">
  <sheetPr>
    <tabColor theme="7" tint="0.39997558519241921"/>
  </sheetPr>
  <dimension ref="B1:K23"/>
  <sheetViews>
    <sheetView workbookViewId="0">
      <selection activeCell="J8" sqref="J8"/>
    </sheetView>
  </sheetViews>
  <sheetFormatPr defaultRowHeight="15" customHeight="1" x14ac:dyDescent="0.3"/>
  <cols>
    <col min="1" max="1" width="5.44140625" style="2" customWidth="1"/>
    <col min="2" max="2" width="23.88671875" customWidth="1"/>
    <col min="3" max="4" width="8.88671875" style="2"/>
    <col min="5" max="5" width="11.21875" style="19" customWidth="1"/>
    <col min="6" max="6" width="15" style="11" customWidth="1"/>
    <col min="7" max="7" width="10" style="11" bestFit="1" customWidth="1"/>
    <col min="8" max="8" width="19.88671875" style="19" customWidth="1"/>
    <col min="9" max="9" width="7.21875" style="19" customWidth="1"/>
    <col min="10" max="10" width="6.5546875" style="13" customWidth="1"/>
    <col min="11" max="11" width="9.77734375" style="13" customWidth="1"/>
    <col min="12" max="16384" width="8.88671875" style="2"/>
  </cols>
  <sheetData>
    <row r="1" spans="2:11" ht="15" customHeight="1" x14ac:dyDescent="0.3">
      <c r="B1" s="2"/>
      <c r="E1" s="2"/>
      <c r="F1" s="2"/>
      <c r="G1" s="2"/>
      <c r="H1" s="2"/>
      <c r="I1" s="2"/>
      <c r="J1" s="2"/>
      <c r="K1" s="2"/>
    </row>
    <row r="2" spans="2:11" ht="15" customHeight="1" x14ac:dyDescent="0.3">
      <c r="B2" s="1"/>
      <c r="E2" s="2"/>
      <c r="F2" s="2"/>
      <c r="G2" s="2"/>
      <c r="H2" s="2"/>
      <c r="I2" s="2"/>
      <c r="J2" s="2"/>
      <c r="K2" s="2"/>
    </row>
    <row r="3" spans="2:11" ht="15" customHeight="1" x14ac:dyDescent="0.3">
      <c r="B3" s="1"/>
      <c r="E3" s="2"/>
      <c r="F3" s="2"/>
      <c r="G3" s="2"/>
      <c r="H3" s="2"/>
      <c r="I3" s="2"/>
      <c r="J3" s="2"/>
      <c r="K3" s="2"/>
    </row>
    <row r="4" spans="2:11" ht="15" customHeight="1" x14ac:dyDescent="0.3">
      <c r="B4" s="1"/>
      <c r="E4" s="2"/>
      <c r="F4" s="2"/>
      <c r="G4" s="2"/>
      <c r="H4" s="2"/>
      <c r="I4" s="2"/>
      <c r="J4" s="2"/>
      <c r="K4" s="2"/>
    </row>
    <row r="5" spans="2:11" ht="15" customHeight="1" x14ac:dyDescent="0.3">
      <c r="B5" s="1"/>
      <c r="E5" s="2"/>
      <c r="F5" s="2"/>
      <c r="G5" s="2"/>
      <c r="H5" s="2"/>
      <c r="I5" s="2"/>
      <c r="J5" s="2"/>
      <c r="K5" s="2"/>
    </row>
    <row r="6" spans="2:11" ht="7.2" customHeight="1" x14ac:dyDescent="0.3">
      <c r="B6" s="1"/>
      <c r="E6" s="2"/>
      <c r="F6" s="2"/>
      <c r="G6" s="2"/>
      <c r="H6" s="2"/>
      <c r="I6" s="2"/>
      <c r="J6" s="2"/>
      <c r="K6" s="2"/>
    </row>
    <row r="7" spans="2:11" ht="15" customHeight="1" x14ac:dyDescent="0.3">
      <c r="B7" s="1"/>
      <c r="E7" s="39" t="s">
        <v>4</v>
      </c>
      <c r="F7" s="24" t="s">
        <v>5</v>
      </c>
      <c r="G7" s="24" t="s">
        <v>12</v>
      </c>
      <c r="H7" s="24" t="s">
        <v>13</v>
      </c>
      <c r="I7" s="24" t="s">
        <v>14</v>
      </c>
      <c r="J7" s="24" t="s">
        <v>8</v>
      </c>
      <c r="K7" s="40" t="s">
        <v>15</v>
      </c>
    </row>
    <row r="8" spans="2:11" ht="15" customHeight="1" x14ac:dyDescent="0.3">
      <c r="B8" s="1"/>
      <c r="E8" s="36" t="s">
        <v>24</v>
      </c>
      <c r="F8" s="29" t="str">
        <f>IFERROR(VLOOKUP($E8,Product[#All],2,0),"")</f>
        <v>Sparx</v>
      </c>
      <c r="G8" s="29" t="str">
        <f>IFERROR(VLOOKUP($E8,vendors[#All],3,0),"")</f>
        <v>Ajay</v>
      </c>
      <c r="H8" s="18"/>
      <c r="I8" s="17">
        <v>50</v>
      </c>
      <c r="J8" s="31">
        <f>IFERROR(VLOOKUP($E8,Product[#All],3,0),"")</f>
        <v>230</v>
      </c>
      <c r="K8" s="38">
        <f t="shared" ref="K8:K20" si="0">IFERROR(I8*J8,"")</f>
        <v>11500</v>
      </c>
    </row>
    <row r="9" spans="2:11" ht="15" customHeight="1" x14ac:dyDescent="0.3">
      <c r="B9" s="1"/>
      <c r="E9" s="37" t="s">
        <v>32</v>
      </c>
      <c r="F9" s="29" t="s">
        <v>33</v>
      </c>
      <c r="G9" s="29" t="s">
        <v>34</v>
      </c>
      <c r="H9" s="20"/>
      <c r="I9" s="17">
        <v>100</v>
      </c>
      <c r="J9" s="31">
        <v>82</v>
      </c>
      <c r="K9" s="38">
        <f t="shared" si="0"/>
        <v>8200</v>
      </c>
    </row>
    <row r="10" spans="2:11" ht="15" customHeight="1" x14ac:dyDescent="0.3">
      <c r="B10" s="1"/>
      <c r="E10" s="36"/>
      <c r="F10" s="29" t="str">
        <f>IFERROR(VLOOKUP($E10,Product[#All],2,0),"")</f>
        <v/>
      </c>
      <c r="G10" s="29" t="str">
        <f>IFERROR(VLOOKUP($E10,vendors[#All],3,0),"")</f>
        <v/>
      </c>
      <c r="H10" s="18"/>
      <c r="I10" s="17"/>
      <c r="J10" s="31" t="str">
        <f>IFERROR(VLOOKUP($E10,Product[#All],3,0),"")</f>
        <v/>
      </c>
      <c r="K10" s="38" t="str">
        <f t="shared" si="0"/>
        <v/>
      </c>
    </row>
    <row r="11" spans="2:11" ht="15" customHeight="1" x14ac:dyDescent="0.3">
      <c r="B11" s="1"/>
      <c r="E11" s="37"/>
      <c r="F11" s="29" t="str">
        <f>IFERROR(VLOOKUP($E11,Product[#All],2,0),"")</f>
        <v/>
      </c>
      <c r="G11" s="29" t="str">
        <f>IFERROR(VLOOKUP($E11,vendors[#All],3,0),"")</f>
        <v/>
      </c>
      <c r="H11" s="20"/>
      <c r="I11" s="17"/>
      <c r="J11" s="31" t="str">
        <f>IFERROR(VLOOKUP($E11,Product[#All],3,0),"")</f>
        <v/>
      </c>
      <c r="K11" s="38" t="str">
        <f t="shared" si="0"/>
        <v/>
      </c>
    </row>
    <row r="12" spans="2:11" ht="15" customHeight="1" x14ac:dyDescent="0.3">
      <c r="B12" s="1"/>
      <c r="E12" s="36"/>
      <c r="F12" s="29" t="str">
        <f>IFERROR(VLOOKUP($E12,Product[#All],2,0),"")</f>
        <v/>
      </c>
      <c r="G12" s="29" t="str">
        <f>IFERROR(VLOOKUP($E12,vendors[#All],3,0),"")</f>
        <v/>
      </c>
      <c r="H12" s="18"/>
      <c r="I12" s="17"/>
      <c r="J12" s="31" t="str">
        <f>IFERROR(VLOOKUP($E12,Product[#All],3,0),"")</f>
        <v/>
      </c>
      <c r="K12" s="38" t="str">
        <f t="shared" si="0"/>
        <v/>
      </c>
    </row>
    <row r="13" spans="2:11" ht="15" customHeight="1" x14ac:dyDescent="0.3">
      <c r="B13" s="1"/>
      <c r="E13" s="37"/>
      <c r="F13" s="29" t="str">
        <f>IFERROR(VLOOKUP($E13,Product[#All],2,0),"")</f>
        <v/>
      </c>
      <c r="G13" s="29" t="str">
        <f>IFERROR(VLOOKUP($E13,vendors[#All],3,0),"")</f>
        <v/>
      </c>
      <c r="H13" s="20"/>
      <c r="I13" s="17"/>
      <c r="J13" s="31" t="str">
        <f>IFERROR(VLOOKUP($E13,Product[#All],3,0),"")</f>
        <v/>
      </c>
      <c r="K13" s="38" t="str">
        <f t="shared" si="0"/>
        <v/>
      </c>
    </row>
    <row r="14" spans="2:11" ht="15" customHeight="1" x14ac:dyDescent="0.3">
      <c r="B14" s="1"/>
      <c r="E14" s="36"/>
      <c r="F14" s="29" t="str">
        <f>IFERROR(VLOOKUP($E14,Product[#All],2,0),"")</f>
        <v/>
      </c>
      <c r="G14" s="29" t="str">
        <f>IFERROR(VLOOKUP($E14,vendors[#All],3,0),"")</f>
        <v/>
      </c>
      <c r="H14" s="18"/>
      <c r="I14" s="17"/>
      <c r="J14" s="31" t="str">
        <f>IFERROR(VLOOKUP($E14,Product[#All],3,0),"")</f>
        <v/>
      </c>
      <c r="K14" s="38" t="str">
        <f t="shared" si="0"/>
        <v/>
      </c>
    </row>
    <row r="15" spans="2:11" ht="15" customHeight="1" x14ac:dyDescent="0.3">
      <c r="B15" s="1"/>
      <c r="E15" s="37"/>
      <c r="F15" s="29" t="str">
        <f>IFERROR(VLOOKUP($E15,Product[#All],2,0),"")</f>
        <v/>
      </c>
      <c r="G15" s="29" t="str">
        <f>IFERROR(VLOOKUP($E15,vendors[#All],3,0),"")</f>
        <v/>
      </c>
      <c r="H15" s="20"/>
      <c r="I15" s="17"/>
      <c r="J15" s="31" t="str">
        <f>IFERROR(VLOOKUP($E15,Product[#All],3,0),"")</f>
        <v/>
      </c>
      <c r="K15" s="38" t="str">
        <f t="shared" si="0"/>
        <v/>
      </c>
    </row>
    <row r="16" spans="2:11" ht="15" customHeight="1" x14ac:dyDescent="0.3">
      <c r="B16" s="1"/>
      <c r="E16" s="36"/>
      <c r="F16" s="29" t="str">
        <f>IFERROR(VLOOKUP($E16,Product[#All],2,0),"")</f>
        <v/>
      </c>
      <c r="G16" s="29" t="str">
        <f>IFERROR(VLOOKUP($E16,vendors[#All],3,0),"")</f>
        <v/>
      </c>
      <c r="H16" s="18"/>
      <c r="I16" s="17"/>
      <c r="J16" s="31" t="str">
        <f>IFERROR(VLOOKUP($E16,Product[#All],3,0),"")</f>
        <v/>
      </c>
      <c r="K16" s="38" t="str">
        <f t="shared" si="0"/>
        <v/>
      </c>
    </row>
    <row r="17" spans="2:11" ht="15" customHeight="1" x14ac:dyDescent="0.3">
      <c r="B17" s="1"/>
      <c r="E17" s="37"/>
      <c r="F17" s="29" t="str">
        <f>IFERROR(VLOOKUP($E17,Product[#All],2,0),"")</f>
        <v/>
      </c>
      <c r="G17" s="29" t="str">
        <f>IFERROR(VLOOKUP($E17,vendors[#All],3,0),"")</f>
        <v/>
      </c>
      <c r="H17" s="20"/>
      <c r="I17" s="17"/>
      <c r="J17" s="31" t="str">
        <f>IFERROR(VLOOKUP($E17,Product[#All],3,0),"")</f>
        <v/>
      </c>
      <c r="K17" s="38" t="str">
        <f t="shared" si="0"/>
        <v/>
      </c>
    </row>
    <row r="18" spans="2:11" ht="15" customHeight="1" x14ac:dyDescent="0.3">
      <c r="B18" s="1"/>
      <c r="E18" s="36"/>
      <c r="F18" s="29" t="str">
        <f>IFERROR(VLOOKUP($E18,Product[#All],2,0),"")</f>
        <v/>
      </c>
      <c r="G18" s="29" t="str">
        <f>IFERROR(VLOOKUP($E18,vendors[#All],3,0),"")</f>
        <v/>
      </c>
      <c r="H18" s="18"/>
      <c r="I18" s="17"/>
      <c r="J18" s="31" t="str">
        <f>IFERROR(VLOOKUP($E18,Product[#All],3,0),"")</f>
        <v/>
      </c>
      <c r="K18" s="38" t="str">
        <f t="shared" si="0"/>
        <v/>
      </c>
    </row>
    <row r="19" spans="2:11" ht="15" customHeight="1" x14ac:dyDescent="0.3">
      <c r="B19" s="1"/>
      <c r="E19" s="37"/>
      <c r="F19" s="29" t="str">
        <f>IFERROR(VLOOKUP($E19,Product[#All],2,0),"")</f>
        <v/>
      </c>
      <c r="G19" s="29" t="str">
        <f>IFERROR(VLOOKUP($E19,vendors[#All],3,0),"")</f>
        <v/>
      </c>
      <c r="H19" s="20"/>
      <c r="I19" s="17"/>
      <c r="J19" s="31" t="str">
        <f>IFERROR(VLOOKUP($E19,Product[#All],3,0),"")</f>
        <v/>
      </c>
      <c r="K19" s="38" t="str">
        <f t="shared" si="0"/>
        <v/>
      </c>
    </row>
    <row r="20" spans="2:11" ht="15" customHeight="1" x14ac:dyDescent="0.3">
      <c r="B20" s="1"/>
      <c r="E20" s="41"/>
      <c r="F20" s="42" t="str">
        <f>IFERROR(VLOOKUP($E20,Product[#All],2,0),"")</f>
        <v/>
      </c>
      <c r="G20" s="42" t="str">
        <f>IFERROR(VLOOKUP($E20,vendors[#All],3,0),"")</f>
        <v/>
      </c>
      <c r="H20" s="43"/>
      <c r="I20" s="44"/>
      <c r="J20" s="45" t="str">
        <f>IFERROR(VLOOKUP($E20,Product[#All],3,0),"")</f>
        <v/>
      </c>
      <c r="K20" s="46" t="str">
        <f t="shared" si="0"/>
        <v/>
      </c>
    </row>
    <row r="21" spans="2:11" ht="15" customHeight="1" x14ac:dyDescent="0.3">
      <c r="B21" s="1"/>
    </row>
    <row r="22" spans="2:11" ht="15" customHeight="1" x14ac:dyDescent="0.3">
      <c r="B22" s="1"/>
      <c r="G22" s="30"/>
    </row>
    <row r="23" spans="2:11" ht="15" customHeight="1" x14ac:dyDescent="0.3">
      <c r="B23" s="1"/>
    </row>
  </sheetData>
  <dataValidations count="1">
    <dataValidation type="list" allowBlank="1" showInputMessage="1" showErrorMessage="1" sqref="E8:E20" xr:uid="{40E0FF64-7C21-4307-A7A6-FF65DE9FDDCA}">
      <formula1>HSNCode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46C8-5B5E-4180-8FC3-8417DA0AA242}">
  <sheetPr>
    <tabColor theme="0" tint="-0.249977111117893"/>
  </sheetPr>
  <dimension ref="A1:O229"/>
  <sheetViews>
    <sheetView zoomScale="68" workbookViewId="0">
      <selection activeCell="G23" sqref="G23"/>
    </sheetView>
  </sheetViews>
  <sheetFormatPr defaultRowHeight="20.399999999999999" customHeight="1" x14ac:dyDescent="0.4"/>
  <cols>
    <col min="1" max="1" width="5.44140625" style="60" customWidth="1"/>
    <col min="2" max="2" width="23.88671875" style="62" customWidth="1"/>
    <col min="3" max="3" width="8.88671875" style="60"/>
    <col min="4" max="4" width="16.21875" style="65" bestFit="1" customWidth="1"/>
    <col min="5" max="5" width="19.109375" style="66" bestFit="1" customWidth="1"/>
    <col min="6" max="6" width="16.88671875" style="65" bestFit="1" customWidth="1"/>
    <col min="7" max="7" width="22.6640625" style="66" bestFit="1" customWidth="1"/>
    <col min="8" max="8" width="23.44140625" style="10" bestFit="1" customWidth="1"/>
    <col min="9" max="9" width="45.88671875" style="66" bestFit="1" customWidth="1"/>
    <col min="10" max="10" width="11.33203125" style="65" bestFit="1" customWidth="1"/>
    <col min="11" max="11" width="13.6640625" style="67" bestFit="1" customWidth="1"/>
    <col min="12" max="12" width="17" style="67" bestFit="1" customWidth="1"/>
    <col min="13" max="13" width="24" style="67" bestFit="1" customWidth="1"/>
    <col min="14" max="14" width="21.21875" style="64" bestFit="1" customWidth="1"/>
    <col min="15" max="15" width="11.77734375" style="64" bestFit="1" customWidth="1"/>
    <col min="16" max="16384" width="8.88671875" style="60"/>
  </cols>
  <sheetData>
    <row r="1" spans="1:15" ht="20.399999999999999" customHeight="1" x14ac:dyDescent="0.4">
      <c r="B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s="62" customFormat="1" ht="20.399999999999999" customHeight="1" x14ac:dyDescent="0.4">
      <c r="A2" s="60"/>
      <c r="B2" s="61"/>
    </row>
    <row r="3" spans="1:15" s="62" customFormat="1" ht="20.399999999999999" customHeight="1" x14ac:dyDescent="0.4">
      <c r="A3" s="60"/>
      <c r="B3" s="61"/>
    </row>
    <row r="4" spans="1:15" s="62" customFormat="1" ht="20.399999999999999" customHeight="1" x14ac:dyDescent="0.4">
      <c r="A4" s="60"/>
      <c r="B4" s="61"/>
    </row>
    <row r="5" spans="1:15" s="62" customFormat="1" ht="20.399999999999999" customHeight="1" x14ac:dyDescent="0.4">
      <c r="A5" s="60"/>
      <c r="B5" s="61"/>
    </row>
    <row r="6" spans="1:15" s="62" customFormat="1" ht="20.399999999999999" customHeight="1" x14ac:dyDescent="0.4">
      <c r="A6" s="60"/>
      <c r="B6" s="61"/>
    </row>
    <row r="7" spans="1:15" ht="20.399999999999999" customHeight="1" x14ac:dyDescent="0.4">
      <c r="B7" s="61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</row>
    <row r="8" spans="1:15" ht="20.399999999999999" customHeight="1" x14ac:dyDescent="0.4">
      <c r="B8" s="61"/>
      <c r="D8" s="47" t="s">
        <v>16</v>
      </c>
      <c r="E8" s="48" t="s">
        <v>17</v>
      </c>
      <c r="F8" s="48" t="s">
        <v>4</v>
      </c>
      <c r="G8" s="48" t="s">
        <v>5</v>
      </c>
      <c r="H8" s="48" t="s">
        <v>13</v>
      </c>
      <c r="I8" s="48" t="s">
        <v>42</v>
      </c>
      <c r="J8" s="48" t="s">
        <v>14</v>
      </c>
      <c r="K8" s="48" t="s">
        <v>9</v>
      </c>
      <c r="L8" s="49" t="s">
        <v>45</v>
      </c>
      <c r="M8" s="49" t="s">
        <v>46</v>
      </c>
      <c r="N8" s="48" t="s">
        <v>47</v>
      </c>
      <c r="O8" s="48" t="s">
        <v>48</v>
      </c>
    </row>
    <row r="9" spans="1:15" ht="20.399999999999999" customHeight="1" x14ac:dyDescent="0.4">
      <c r="B9" s="61"/>
      <c r="D9" s="7" t="s">
        <v>27</v>
      </c>
      <c r="E9" s="8" t="str">
        <f>IFERROR(VLOOKUP(Sales[[#This Row],[Cust_ID]],Customers!$D$7:$G$1048576,2,0),"")</f>
        <v>Vijay</v>
      </c>
      <c r="F9" s="7" t="s">
        <v>29</v>
      </c>
      <c r="G9" s="14" t="str">
        <f>IFERROR(VLOOKUP($F9,Product[#All],2,0),"")</f>
        <v>Sparx</v>
      </c>
      <c r="H9" s="63">
        <f ca="1">NOW()</f>
        <v>45933.601175694443</v>
      </c>
      <c r="I9" s="15">
        <f>IFERROR(SUMIF(Purchase!$F$8:$F$20,Sales!$G9,Purchase!$I$8:$I$20),"")</f>
        <v>50</v>
      </c>
      <c r="J9" s="10">
        <v>1</v>
      </c>
      <c r="K9" s="51">
        <f>IFERROR(VLOOKUP($F9,Product[#All],4,0),"")</f>
        <v>300</v>
      </c>
      <c r="L9" s="52">
        <f>IFERROR(VLOOKUP(Sales[[#This Row],[HSN Code]],Products!$D$7:$G$1048576,3,0),"")</f>
        <v>230</v>
      </c>
      <c r="M9" s="52">
        <f>IFERROR(J9*K9,"")</f>
        <v>300</v>
      </c>
      <c r="N9" s="64">
        <f>IFERROR(Sales[[#This Row],[Units]]*Sales[[#This Row],[Cost Price]],"")</f>
        <v>230</v>
      </c>
      <c r="O9" s="64">
        <f>IFERROR(Sales[[#This Row],[Selling Amount]]-Sales[[#This Row],[Cost Amount]],"")</f>
        <v>70</v>
      </c>
    </row>
    <row r="10" spans="1:15" ht="20.399999999999999" customHeight="1" x14ac:dyDescent="0.4">
      <c r="B10" s="61"/>
      <c r="D10" s="7" t="s">
        <v>30</v>
      </c>
      <c r="E10" s="8" t="str">
        <f>IFERROR(VLOOKUP(Sales[[#This Row],[Cust_ID]],Customers!$D$7:$G$1048576,2,0),"")</f>
        <v>Lukcy</v>
      </c>
      <c r="F10" s="7" t="s">
        <v>29</v>
      </c>
      <c r="G10" s="14" t="str">
        <f>IFERROR(VLOOKUP($F10,Product[#All],2,0),"")</f>
        <v>Sparx</v>
      </c>
      <c r="H10" s="63"/>
      <c r="I10" s="15">
        <f>IFERROR(SUMIF(Purchase!$F$8:$F$20,Sales!$G10,Purchase!$I$8:$I$20),"")</f>
        <v>50</v>
      </c>
      <c r="J10" s="10">
        <v>2</v>
      </c>
      <c r="K10" s="51">
        <f>IFERROR(VLOOKUP($F10,Product[#All],4,0),"")</f>
        <v>300</v>
      </c>
      <c r="L10" s="52">
        <f>IFERROR(VLOOKUP(Sales[[#This Row],[HSN Code]],Products!$D$7:$G$1048576,3,0),"")</f>
        <v>230</v>
      </c>
      <c r="M10" s="52">
        <f t="shared" ref="M10:M18" si="0">IFERROR(J10*K10,"")</f>
        <v>600</v>
      </c>
      <c r="N10" s="64">
        <f>IFERROR(Sales[[#This Row],[Units]]*Sales[[#This Row],[Cost Price]],"")</f>
        <v>460</v>
      </c>
      <c r="O10" s="64">
        <f>IFERROR(Sales[[#This Row],[Selling Amount]]-Sales[[#This Row],[Cost Amount]],"")</f>
        <v>140</v>
      </c>
    </row>
    <row r="11" spans="1:15" ht="20.399999999999999" customHeight="1" x14ac:dyDescent="0.4">
      <c r="B11" s="61"/>
      <c r="D11" s="7" t="s">
        <v>37</v>
      </c>
      <c r="E11" s="8" t="str">
        <f>IFERROR(VLOOKUP(Sales[[#This Row],[Cust_ID]],Customers!$D$7:$G$1048576,2,0),"")</f>
        <v>Vikas</v>
      </c>
      <c r="F11" s="7" t="s">
        <v>36</v>
      </c>
      <c r="G11" s="14" t="str">
        <f>IFERROR(VLOOKUP($F11,Product[#All],2,0),"")</f>
        <v>Latest</v>
      </c>
      <c r="H11" s="63"/>
      <c r="I11" s="15">
        <f>IFERROR(SUMIF(Purchase!$F$8:$F$20,Sales!$G11,Purchase!$I$8:$I$20),"")</f>
        <v>100</v>
      </c>
      <c r="J11" s="10">
        <v>3</v>
      </c>
      <c r="K11" s="51">
        <f>IFERROR(VLOOKUP($F11,Product[#All],4,0),"")</f>
        <v>110</v>
      </c>
      <c r="L11" s="52">
        <f>IFERROR(VLOOKUP(Sales[[#This Row],[HSN Code]],Products!$D$7:$G$1048576,3,0),"")</f>
        <v>82</v>
      </c>
      <c r="M11" s="52">
        <f t="shared" si="0"/>
        <v>330</v>
      </c>
      <c r="N11" s="64">
        <f>IFERROR(Sales[[#This Row],[Units]]*Sales[[#This Row],[Cost Price]],"")</f>
        <v>246</v>
      </c>
      <c r="O11" s="64">
        <f>IFERROR(Sales[[#This Row],[Selling Amount]]-Sales[[#This Row],[Cost Amount]],"")</f>
        <v>84</v>
      </c>
    </row>
    <row r="12" spans="1:15" ht="20.399999999999999" customHeight="1" x14ac:dyDescent="0.4">
      <c r="B12" s="61"/>
      <c r="D12" s="7" t="s">
        <v>39</v>
      </c>
      <c r="E12" s="8" t="str">
        <f>IFERROR(VLOOKUP(Sales[[#This Row],[Cust_ID]],Customers!$D$7:$G$1048576,2,0),"")</f>
        <v>Manu</v>
      </c>
      <c r="F12" s="7" t="s">
        <v>36</v>
      </c>
      <c r="G12" s="14" t="str">
        <f>IFERROR(VLOOKUP($F12,Product[#All],2,0),"")</f>
        <v>Latest</v>
      </c>
      <c r="H12" s="62"/>
      <c r="I12" s="15">
        <f>IFERROR(SUMIF(Purchase!$F$8:$F$20,Sales!$G12,Purchase!$I$8:$I$20),"")</f>
        <v>100</v>
      </c>
      <c r="J12" s="10">
        <v>2</v>
      </c>
      <c r="K12" s="51">
        <f>IFERROR(VLOOKUP($F12,Product[#All],4,0),"")</f>
        <v>110</v>
      </c>
      <c r="L12" s="52">
        <f>IFERROR(VLOOKUP(Sales[[#This Row],[HSN Code]],Products!$D$7:$G$1048576,3,0),"")</f>
        <v>82</v>
      </c>
      <c r="M12" s="52">
        <f t="shared" si="0"/>
        <v>220</v>
      </c>
      <c r="N12" s="64">
        <f>IFERROR(Sales[[#This Row],[Units]]*Sales[[#This Row],[Cost Price]],"")</f>
        <v>164</v>
      </c>
      <c r="O12" s="64">
        <f>IFERROR(Sales[[#This Row],[Selling Amount]]-Sales[[#This Row],[Cost Amount]],"")</f>
        <v>56</v>
      </c>
    </row>
    <row r="13" spans="1:15" ht="20.399999999999999" customHeight="1" x14ac:dyDescent="0.4">
      <c r="B13" s="61"/>
      <c r="D13" s="7"/>
      <c r="E13" s="8" t="str">
        <f>IFERROR(VLOOKUP(Sales[[#This Row],[Cust_ID]],Customers!$D$7:$G$1048576,2,0),"")</f>
        <v/>
      </c>
      <c r="F13" s="7"/>
      <c r="G13" s="14" t="str">
        <f>IFERROR(VLOOKUP($F13,Product[#All],2,0),"")</f>
        <v/>
      </c>
      <c r="H13" s="62"/>
      <c r="I13" s="15">
        <f>IFERROR(SUMIF(Purchase!$F$8:$F$20,Sales!$G13,Purchase!$I$8:$I$20),"")</f>
        <v>0</v>
      </c>
      <c r="J13" s="10"/>
      <c r="K13" s="51" t="str">
        <f>IFERROR(VLOOKUP($F13,Product[#All],4,0),"")</f>
        <v/>
      </c>
      <c r="L13" s="52" t="str">
        <f>IFERROR(VLOOKUP(Sales[[#This Row],[HSN Code]],Products!$D$7:$G$1048576,3,0),"")</f>
        <v/>
      </c>
      <c r="M13" s="52" t="str">
        <f>IFERROR(J13*K13,"")</f>
        <v/>
      </c>
      <c r="N13" s="64" t="str">
        <f>IFERROR(Sales[[#This Row],[Units]]*Sales[[#This Row],[Cost Price]],"")</f>
        <v/>
      </c>
      <c r="O13" s="64" t="str">
        <f>IFERROR(Sales[[#This Row],[Selling Amount]]-Sales[[#This Row],[Cost Amount]],"")</f>
        <v/>
      </c>
    </row>
    <row r="14" spans="1:15" ht="20.399999999999999" customHeight="1" x14ac:dyDescent="0.4">
      <c r="B14" s="61"/>
      <c r="D14" s="7"/>
      <c r="E14" s="8" t="str">
        <f>IFERROR(VLOOKUP(Sales[[#This Row],[Cust_ID]],Customers!$D$7:$G$1048576,2,0),"")</f>
        <v/>
      </c>
      <c r="F14" s="7"/>
      <c r="G14" s="14" t="str">
        <f>IFERROR(VLOOKUP($F14,Product[#All],2,0),"")</f>
        <v/>
      </c>
      <c r="H14" s="62"/>
      <c r="I14" s="15">
        <f>IFERROR(SUMIF(Purchase!$F$8:$F$20,Sales!$G14,Purchase!$I$8:$I$20),"")</f>
        <v>0</v>
      </c>
      <c r="J14" s="10"/>
      <c r="K14" s="51" t="str">
        <f>IFERROR(VLOOKUP($F14,Product[#All],4,0),"")</f>
        <v/>
      </c>
      <c r="L14" s="52" t="str">
        <f>IFERROR(VLOOKUP(Sales[[#This Row],[HSN Code]],Products!$D$7:$G$1048576,3,0),"")</f>
        <v/>
      </c>
      <c r="M14" s="52" t="str">
        <f t="shared" si="0"/>
        <v/>
      </c>
      <c r="N14" s="64" t="str">
        <f>IFERROR(Sales[[#This Row],[Units]]*Sales[[#This Row],[Cost Price]],"")</f>
        <v/>
      </c>
      <c r="O14" s="64" t="str">
        <f>IFERROR(Sales[[#This Row],[Selling Amount]]-Sales[[#This Row],[Cost Amount]],"")</f>
        <v/>
      </c>
    </row>
    <row r="15" spans="1:15" ht="20.399999999999999" customHeight="1" x14ac:dyDescent="0.4">
      <c r="B15" s="61"/>
      <c r="D15" s="7"/>
      <c r="E15" s="8" t="str">
        <f>IFERROR(VLOOKUP(Sales[[#This Row],[Cust_ID]],Customers!$D$7:$G$1048576,2,0),"")</f>
        <v/>
      </c>
      <c r="F15" s="7"/>
      <c r="G15" s="14" t="str">
        <f>IFERROR(VLOOKUP($F15,Product[#All],2,0),"")</f>
        <v/>
      </c>
      <c r="H15" s="62"/>
      <c r="I15" s="15">
        <f>IFERROR(SUMIF(Purchase!$F$8:$F$20,Sales!$G15,Purchase!$I$8:$I$20),"")</f>
        <v>0</v>
      </c>
      <c r="J15" s="10"/>
      <c r="K15" s="51" t="str">
        <f>IFERROR(VLOOKUP($F15,Product[#All],4,0),"")</f>
        <v/>
      </c>
      <c r="L15" s="52" t="str">
        <f>IFERROR(VLOOKUP(Sales[[#This Row],[HSN Code]],Products!$D$7:$G$1048576,3,0),"")</f>
        <v/>
      </c>
      <c r="M15" s="52" t="str">
        <f t="shared" si="0"/>
        <v/>
      </c>
      <c r="N15" s="64" t="str">
        <f>IFERROR(Sales[[#This Row],[Units]]*Sales[[#This Row],[Cost Price]],"")</f>
        <v/>
      </c>
      <c r="O15" s="64" t="str">
        <f>IFERROR(Sales[[#This Row],[Selling Amount]]-Sales[[#This Row],[Cost Amount]],"")</f>
        <v/>
      </c>
    </row>
    <row r="16" spans="1:15" ht="20.399999999999999" customHeight="1" x14ac:dyDescent="0.4">
      <c r="B16" s="61"/>
      <c r="D16" s="7"/>
      <c r="E16" s="8" t="str">
        <f>IFERROR(VLOOKUP(Sales[[#This Row],[Cust_ID]],Customers!$D$7:$G$1048576,2,0),"")</f>
        <v/>
      </c>
      <c r="F16" s="7"/>
      <c r="G16" s="14" t="str">
        <f>IFERROR(VLOOKUP($F16,Product[#All],2,0),"")</f>
        <v/>
      </c>
      <c r="H16" s="62"/>
      <c r="I16" s="15">
        <f>IFERROR(SUMIF(Purchase!$F$8:$F$20,Sales!$G16,Purchase!$I$8:$I$20),"")</f>
        <v>0</v>
      </c>
      <c r="J16" s="10"/>
      <c r="K16" s="51" t="str">
        <f>IFERROR(VLOOKUP($F16,Product[#All],4,0),"")</f>
        <v/>
      </c>
      <c r="L16" s="52" t="str">
        <f>IFERROR(VLOOKUP(Sales[[#This Row],[HSN Code]],Products!$D$7:$G$1048576,3,0),"")</f>
        <v/>
      </c>
      <c r="M16" s="52" t="str">
        <f t="shared" si="0"/>
        <v/>
      </c>
      <c r="N16" s="64" t="str">
        <f>IFERROR(Sales[[#This Row],[Units]]*Sales[[#This Row],[Cost Price]],"")</f>
        <v/>
      </c>
      <c r="O16" s="64" t="str">
        <f>IFERROR(Sales[[#This Row],[Selling Amount]]-Sales[[#This Row],[Cost Amount]],"")</f>
        <v/>
      </c>
    </row>
    <row r="17" spans="2:15" ht="20.399999999999999" customHeight="1" x14ac:dyDescent="0.4">
      <c r="B17" s="61"/>
      <c r="D17" s="7"/>
      <c r="E17" s="8" t="str">
        <f>IFERROR(VLOOKUP(Sales[[#This Row],[Cust_ID]],Customers!$D$7:$G$1048576,2,0),"")</f>
        <v/>
      </c>
      <c r="F17" s="7"/>
      <c r="G17" s="14" t="str">
        <f>IFERROR(VLOOKUP($F17,Product[#All],2,0),"")</f>
        <v/>
      </c>
      <c r="H17" s="62"/>
      <c r="I17" s="15">
        <f>IFERROR(SUMIF(Purchase!$F$8:$F$20,Sales!$G17,Purchase!$I$8:$I$20),"")</f>
        <v>0</v>
      </c>
      <c r="J17" s="10"/>
      <c r="K17" s="51" t="str">
        <f>IFERROR(VLOOKUP($F17,Product[#All],4,0),"")</f>
        <v/>
      </c>
      <c r="L17" s="52" t="str">
        <f>IFERROR(VLOOKUP(Sales[[#This Row],[HSN Code]],Products!$D$7:$G$1048576,3,0),"")</f>
        <v/>
      </c>
      <c r="M17" s="52" t="str">
        <f t="shared" si="0"/>
        <v/>
      </c>
      <c r="N17" s="64" t="str">
        <f>IFERROR(Sales[[#This Row],[Units]]*Sales[[#This Row],[Cost Price]],"")</f>
        <v/>
      </c>
      <c r="O17" s="64" t="str">
        <f>IFERROR(Sales[[#This Row],[Selling Amount]]-Sales[[#This Row],[Cost Amount]],"")</f>
        <v/>
      </c>
    </row>
    <row r="18" spans="2:15" ht="20.399999999999999" customHeight="1" x14ac:dyDescent="0.4">
      <c r="B18" s="61"/>
      <c r="D18" s="7"/>
      <c r="E18" s="8" t="str">
        <f>IFERROR(VLOOKUP(Sales[[#This Row],[Cust_ID]],Customers!$D$7:$G$1048576,2,0),"")</f>
        <v/>
      </c>
      <c r="F18" s="7"/>
      <c r="G18" s="14" t="str">
        <f>IFERROR(VLOOKUP($F18,Product[#All],2,0),"")</f>
        <v/>
      </c>
      <c r="H18" s="62"/>
      <c r="I18" s="15">
        <f>IFERROR(SUMIF(Purchase!$F$8:$F$20,Sales!$G18,Purchase!$I$8:$I$20),"")</f>
        <v>0</v>
      </c>
      <c r="J18" s="10"/>
      <c r="K18" s="51" t="str">
        <f>IFERROR(VLOOKUP($F18,Product[#All],4,0),"")</f>
        <v/>
      </c>
      <c r="L18" s="52" t="str">
        <f>IFERROR(VLOOKUP(Sales[[#This Row],[HSN Code]],Products!$D$7:$G$1048576,3,0),"")</f>
        <v/>
      </c>
      <c r="M18" s="52" t="str">
        <f t="shared" si="0"/>
        <v/>
      </c>
      <c r="N18" s="64" t="str">
        <f>IFERROR(Sales[[#This Row],[Units]]*Sales[[#This Row],[Cost Price]],"")</f>
        <v/>
      </c>
      <c r="O18" s="64" t="str">
        <f>IFERROR(Sales[[#This Row],[Selling Amount]]-Sales[[#This Row],[Cost Amount]],"")</f>
        <v/>
      </c>
    </row>
    <row r="19" spans="2:15" ht="20.399999999999999" customHeight="1" x14ac:dyDescent="0.4">
      <c r="B19" s="61"/>
      <c r="D19" s="7"/>
      <c r="E19" s="8" t="str">
        <f>IFERROR(VLOOKUP(Sales[[#This Row],[Cust_ID]],Customers!$D$7:$G$1048576,2,0),"")</f>
        <v/>
      </c>
      <c r="F19" s="7"/>
      <c r="G19" s="14" t="str">
        <f>IFERROR(VLOOKUP($F19,Product[#All],2,0),"")</f>
        <v/>
      </c>
      <c r="H19" s="62"/>
      <c r="I19" s="15">
        <f>IFERROR(SUMIF(Purchase!$F$8:$F$20,Sales!$G19,Purchase!$I$8:$I$20),"")</f>
        <v>0</v>
      </c>
      <c r="J19" s="10"/>
      <c r="K19" s="51" t="str">
        <f>IFERROR(VLOOKUP($F19,Product[#All],4,0),"")</f>
        <v/>
      </c>
      <c r="L19" s="52" t="str">
        <f>IFERROR(VLOOKUP(Sales[[#This Row],[HSN Code]],Products!$D$7:$G$1048576,3,0),"")</f>
        <v/>
      </c>
      <c r="M19" s="52" t="str">
        <f t="shared" ref="M19:M68" si="1">IFERROR(J19*K19,"")</f>
        <v/>
      </c>
      <c r="N19" s="64" t="str">
        <f>IFERROR(Sales[[#This Row],[Units]]*Sales[[#This Row],[Cost Price]],"")</f>
        <v/>
      </c>
      <c r="O19" s="64" t="str">
        <f>IFERROR(Sales[[#This Row],[Selling Amount]]-Sales[[#This Row],[Cost Amount]],"")</f>
        <v/>
      </c>
    </row>
    <row r="20" spans="2:15" ht="20.399999999999999" customHeight="1" x14ac:dyDescent="0.4">
      <c r="B20" s="61"/>
      <c r="D20" s="7"/>
      <c r="E20" s="8" t="str">
        <f>IFERROR(VLOOKUP(Sales[[#This Row],[Cust_ID]],Customers!$D$7:$G$1048576,2,0),"")</f>
        <v/>
      </c>
      <c r="F20" s="7"/>
      <c r="G20" s="14" t="str">
        <f>IFERROR(VLOOKUP($F20,Product[#All],2,0),"")</f>
        <v/>
      </c>
      <c r="H20" s="62"/>
      <c r="I20" s="15">
        <f>IFERROR(SUMIF(Purchase!$F$8:$F$20,Sales!$G20,Purchase!$I$8:$I$20),"")</f>
        <v>0</v>
      </c>
      <c r="J20" s="10"/>
      <c r="K20" s="51" t="str">
        <f>IFERROR(VLOOKUP($F20,Product[#All],4,0),"")</f>
        <v/>
      </c>
      <c r="L20" s="52" t="str">
        <f>IFERROR(VLOOKUP(Sales[[#This Row],[HSN Code]],Products!$D$7:$G$1048576,3,0),"")</f>
        <v/>
      </c>
      <c r="M20" s="52" t="str">
        <f t="shared" si="1"/>
        <v/>
      </c>
      <c r="N20" s="64" t="str">
        <f>IFERROR(Sales[[#This Row],[Units]]*Sales[[#This Row],[Cost Price]],"")</f>
        <v/>
      </c>
      <c r="O20" s="64" t="str">
        <f>IFERROR(Sales[[#This Row],[Selling Amount]]-Sales[[#This Row],[Cost Amount]],"")</f>
        <v/>
      </c>
    </row>
    <row r="21" spans="2:15" ht="20.399999999999999" customHeight="1" x14ac:dyDescent="0.4">
      <c r="B21" s="61"/>
      <c r="D21" s="7"/>
      <c r="E21" s="8" t="str">
        <f>IFERROR(VLOOKUP(Sales[[#This Row],[Cust_ID]],Customers!$D$7:$G$1048576,2,0),"")</f>
        <v/>
      </c>
      <c r="F21" s="7"/>
      <c r="G21" s="14" t="str">
        <f>IFERROR(VLOOKUP($F21,Product[#All],2,0),"")</f>
        <v/>
      </c>
      <c r="H21" s="62"/>
      <c r="I21" s="15">
        <f>IFERROR(SUMIF(Purchase!$F$8:$F$20,Sales!$G21,Purchase!$I$8:$I$20),"")</f>
        <v>0</v>
      </c>
      <c r="J21" s="10"/>
      <c r="K21" s="51" t="str">
        <f>IFERROR(VLOOKUP($F21,Product[#All],4,0),"")</f>
        <v/>
      </c>
      <c r="L21" s="52" t="str">
        <f>IFERROR(VLOOKUP(Sales[[#This Row],[HSN Code]],Products!$D$7:$G$1048576,3,0),"")</f>
        <v/>
      </c>
      <c r="M21" s="52" t="str">
        <f t="shared" si="1"/>
        <v/>
      </c>
      <c r="N21" s="64" t="str">
        <f>IFERROR(Sales[[#This Row],[Units]]*Sales[[#This Row],[Cost Price]],"")</f>
        <v/>
      </c>
      <c r="O21" s="64" t="str">
        <f>IFERROR(Sales[[#This Row],[Selling Amount]]-Sales[[#This Row],[Cost Amount]],"")</f>
        <v/>
      </c>
    </row>
    <row r="22" spans="2:15" ht="20.399999999999999" customHeight="1" x14ac:dyDescent="0.4">
      <c r="D22" s="7"/>
      <c r="E22" s="8" t="str">
        <f>IFERROR(VLOOKUP(Sales[[#This Row],[Cust_ID]],Customers!$D$7:$G$1048576,2,0),"")</f>
        <v/>
      </c>
      <c r="F22" s="7"/>
      <c r="G22" s="14" t="str">
        <f>IFERROR(VLOOKUP($F22,Product[#All],2,0),"")</f>
        <v/>
      </c>
      <c r="H22" s="62"/>
      <c r="I22" s="15">
        <f>IFERROR(SUMIF(Purchase!$F$8:$F$20,Sales!$G22,Purchase!$I$8:$I$20),"")</f>
        <v>0</v>
      </c>
      <c r="K22" s="51" t="str">
        <f>IFERROR(VLOOKUP($F22,Product[#All],4,0),"")</f>
        <v/>
      </c>
      <c r="L22" s="52" t="str">
        <f>IFERROR(VLOOKUP(Sales[[#This Row],[HSN Code]],Products!$D$7:$G$1048576,3,0),"")</f>
        <v/>
      </c>
      <c r="M22" s="52" t="str">
        <f t="shared" si="1"/>
        <v/>
      </c>
      <c r="N22" s="64" t="str">
        <f>IFERROR(Sales[[#This Row],[Units]]*Sales[[#This Row],[Cost Price]],"")</f>
        <v/>
      </c>
      <c r="O22" s="64" t="str">
        <f>IFERROR(Sales[[#This Row],[Selling Amount]]-Sales[[#This Row],[Cost Amount]],"")</f>
        <v/>
      </c>
    </row>
    <row r="23" spans="2:15" ht="20.399999999999999" customHeight="1" x14ac:dyDescent="0.4">
      <c r="D23" s="7"/>
      <c r="E23" s="8" t="str">
        <f>IFERROR(VLOOKUP(Sales[[#This Row],[Cust_ID]],Customers!$D$7:$G$1048576,2,0),"")</f>
        <v/>
      </c>
      <c r="F23" s="7"/>
      <c r="G23" s="14" t="str">
        <f>IFERROR(VLOOKUP($F23,Product[#All],2,0),"")</f>
        <v/>
      </c>
      <c r="H23" s="62"/>
      <c r="I23" s="15">
        <f>IFERROR(SUMIF(Purchase!$F$8:$F$20,Sales!$G23,Purchase!$I$8:$I$20),"")</f>
        <v>0</v>
      </c>
      <c r="K23" s="51" t="str">
        <f>IFERROR(VLOOKUP($F23,Product[#All],4,0),"")</f>
        <v/>
      </c>
      <c r="L23" s="52" t="str">
        <f>IFERROR(VLOOKUP(Sales[[#This Row],[HSN Code]],Products!$D$7:$G$1048576,3,0),"")</f>
        <v/>
      </c>
      <c r="M23" s="52" t="str">
        <f t="shared" si="1"/>
        <v/>
      </c>
      <c r="N23" s="64" t="str">
        <f>IFERROR(Sales[[#This Row],[Units]]*Sales[[#This Row],[Cost Price]],"")</f>
        <v/>
      </c>
      <c r="O23" s="64" t="str">
        <f>IFERROR(Sales[[#This Row],[Selling Amount]]-Sales[[#This Row],[Cost Amount]],"")</f>
        <v/>
      </c>
    </row>
    <row r="24" spans="2:15" ht="20.399999999999999" customHeight="1" x14ac:dyDescent="0.4">
      <c r="D24" s="7"/>
      <c r="E24" s="8" t="str">
        <f>IFERROR(VLOOKUP(Sales[[#This Row],[Cust_ID]],Customers!$D$7:$G$1048576,2,0),"")</f>
        <v/>
      </c>
      <c r="F24" s="7"/>
      <c r="G24" s="14" t="str">
        <f>IFERROR(VLOOKUP($F24,Product[#All],2,0),"")</f>
        <v/>
      </c>
      <c r="H24" s="62"/>
      <c r="I24" s="15">
        <f>IFERROR(SUMIF(Purchase!$F$8:$F$20,Sales!$G24,Purchase!$I$8:$I$20),"")</f>
        <v>0</v>
      </c>
      <c r="K24" s="51" t="str">
        <f>IFERROR(VLOOKUP($F24,Product[#All],4,0),"")</f>
        <v/>
      </c>
      <c r="L24" s="52" t="str">
        <f>IFERROR(VLOOKUP(Sales[[#This Row],[HSN Code]],Products!$D$7:$G$1048576,3,0),"")</f>
        <v/>
      </c>
      <c r="M24" s="52" t="str">
        <f t="shared" si="1"/>
        <v/>
      </c>
      <c r="N24" s="64" t="str">
        <f>IFERROR(Sales[[#This Row],[Units]]*Sales[[#This Row],[Cost Price]],"")</f>
        <v/>
      </c>
      <c r="O24" s="64" t="str">
        <f>IFERROR(Sales[[#This Row],[Selling Amount]]-Sales[[#This Row],[Cost Amount]],"")</f>
        <v/>
      </c>
    </row>
    <row r="25" spans="2:15" ht="20.399999999999999" customHeight="1" x14ac:dyDescent="0.4">
      <c r="D25" s="7"/>
      <c r="E25" s="8" t="str">
        <f>IFERROR(VLOOKUP(Sales[[#This Row],[Cust_ID]],Customers!$D$7:$G$1048576,2,0),"")</f>
        <v/>
      </c>
      <c r="F25" s="7"/>
      <c r="G25" s="14" t="str">
        <f>IFERROR(VLOOKUP($F25,Product[#All],2,0),"")</f>
        <v/>
      </c>
      <c r="H25" s="62"/>
      <c r="I25" s="15">
        <f>IFERROR(SUMIF(Purchase!$F$8:$F$20,Sales!$G25,Purchase!$I$8:$I$20),"")</f>
        <v>0</v>
      </c>
      <c r="K25" s="51" t="str">
        <f>IFERROR(VLOOKUP($F25,Product[#All],4,0),"")</f>
        <v/>
      </c>
      <c r="L25" s="52" t="str">
        <f>IFERROR(VLOOKUP(Sales[[#This Row],[HSN Code]],Products!$D$7:$G$1048576,3,0),"")</f>
        <v/>
      </c>
      <c r="M25" s="52" t="str">
        <f t="shared" si="1"/>
        <v/>
      </c>
      <c r="N25" s="64" t="str">
        <f>IFERROR(Sales[[#This Row],[Units]]*Sales[[#This Row],[Cost Price]],"")</f>
        <v/>
      </c>
      <c r="O25" s="64" t="str">
        <f>IFERROR(Sales[[#This Row],[Selling Amount]]-Sales[[#This Row],[Cost Amount]],"")</f>
        <v/>
      </c>
    </row>
    <row r="26" spans="2:15" ht="20.399999999999999" customHeight="1" x14ac:dyDescent="0.4">
      <c r="D26" s="7"/>
      <c r="E26" s="8" t="str">
        <f>IFERROR(VLOOKUP(Sales[[#This Row],[Cust_ID]],Customers!$D$7:$G$1048576,2,0),"")</f>
        <v/>
      </c>
      <c r="F26" s="7"/>
      <c r="G26" s="14" t="str">
        <f>IFERROR(VLOOKUP($F26,Product[#All],2,0),"")</f>
        <v/>
      </c>
      <c r="H26" s="62"/>
      <c r="I26" s="15">
        <f>IFERROR(SUMIF(Purchase!$F$8:$F$20,Sales!$G26,Purchase!$I$8:$I$20),"")</f>
        <v>0</v>
      </c>
      <c r="K26" s="51" t="str">
        <f>IFERROR(VLOOKUP($F26,Product[#All],4,0),"")</f>
        <v/>
      </c>
      <c r="L26" s="52" t="str">
        <f>IFERROR(VLOOKUP(Sales[[#This Row],[HSN Code]],Products!$D$7:$G$1048576,3,0),"")</f>
        <v/>
      </c>
      <c r="M26" s="52" t="str">
        <f t="shared" si="1"/>
        <v/>
      </c>
      <c r="N26" s="64" t="str">
        <f>IFERROR(Sales[[#This Row],[Units]]*Sales[[#This Row],[Cost Price]],"")</f>
        <v/>
      </c>
      <c r="O26" s="64" t="str">
        <f>IFERROR(Sales[[#This Row],[Selling Amount]]-Sales[[#This Row],[Cost Amount]],"")</f>
        <v/>
      </c>
    </row>
    <row r="27" spans="2:15" ht="20.399999999999999" customHeight="1" x14ac:dyDescent="0.4">
      <c r="D27" s="7"/>
      <c r="E27" s="8" t="str">
        <f>IFERROR(VLOOKUP(Sales[[#This Row],[Cust_ID]],Customers!$D$7:$G$1048576,2,0),"")</f>
        <v/>
      </c>
      <c r="F27" s="7"/>
      <c r="G27" s="14" t="str">
        <f>IFERROR(VLOOKUP($F27,Product[#All],2,0),"")</f>
        <v/>
      </c>
      <c r="H27" s="62"/>
      <c r="I27" s="15">
        <f>IFERROR(SUMIF(Purchase!$F$8:$F$20,Sales!$G27,Purchase!$I$8:$I$20),"")</f>
        <v>0</v>
      </c>
      <c r="K27" s="51" t="str">
        <f>IFERROR(VLOOKUP($F27,Product[#All],4,0),"")</f>
        <v/>
      </c>
      <c r="L27" s="52" t="str">
        <f>IFERROR(VLOOKUP(Sales[[#This Row],[HSN Code]],Products!$D$7:$G$1048576,3,0),"")</f>
        <v/>
      </c>
      <c r="M27" s="52" t="str">
        <f t="shared" si="1"/>
        <v/>
      </c>
      <c r="N27" s="64" t="str">
        <f>IFERROR(Sales[[#This Row],[Units]]*Sales[[#This Row],[Cost Price]],"")</f>
        <v/>
      </c>
      <c r="O27" s="64" t="str">
        <f>IFERROR(Sales[[#This Row],[Selling Amount]]-Sales[[#This Row],[Cost Amount]],"")</f>
        <v/>
      </c>
    </row>
    <row r="28" spans="2:15" ht="20.399999999999999" customHeight="1" x14ac:dyDescent="0.4">
      <c r="D28" s="7"/>
      <c r="E28" s="8" t="str">
        <f>IFERROR(VLOOKUP(Sales[[#This Row],[Cust_ID]],Customers!$D$7:$G$1048576,2,0),"")</f>
        <v/>
      </c>
      <c r="F28" s="7"/>
      <c r="G28" s="14" t="str">
        <f>IFERROR(VLOOKUP($F28,Product[#All],2,0),"")</f>
        <v/>
      </c>
      <c r="H28" s="62"/>
      <c r="I28" s="15">
        <f>IFERROR(SUMIF(Purchase!$F$8:$F$20,Sales!$G28,Purchase!$I$8:$I$20),"")</f>
        <v>0</v>
      </c>
      <c r="K28" s="51" t="str">
        <f>IFERROR(VLOOKUP($F28,Product[#All],4,0),"")</f>
        <v/>
      </c>
      <c r="L28" s="52" t="str">
        <f>IFERROR(VLOOKUP(Sales[[#This Row],[HSN Code]],Products!$D$7:$G$1048576,3,0),"")</f>
        <v/>
      </c>
      <c r="M28" s="52" t="str">
        <f t="shared" si="1"/>
        <v/>
      </c>
      <c r="N28" s="64" t="str">
        <f>IFERROR(Sales[[#This Row],[Units]]*Sales[[#This Row],[Cost Price]],"")</f>
        <v/>
      </c>
      <c r="O28" s="64" t="str">
        <f>IFERROR(Sales[[#This Row],[Selling Amount]]-Sales[[#This Row],[Cost Amount]],"")</f>
        <v/>
      </c>
    </row>
    <row r="29" spans="2:15" ht="20.399999999999999" customHeight="1" x14ac:dyDescent="0.4">
      <c r="D29" s="7"/>
      <c r="E29" s="8" t="str">
        <f>IFERROR(VLOOKUP(Sales[[#This Row],[Cust_ID]],Customers!$D$7:$G$1048576,2,0),"")</f>
        <v/>
      </c>
      <c r="F29" s="7"/>
      <c r="G29" s="14" t="str">
        <f>IFERROR(VLOOKUP($F29,Product[#All],2,0),"")</f>
        <v/>
      </c>
      <c r="H29" s="62"/>
      <c r="I29" s="15">
        <f>IFERROR(SUMIF(Purchase!$F$8:$F$20,Sales!$G29,Purchase!$I$8:$I$20),"")</f>
        <v>0</v>
      </c>
      <c r="K29" s="51" t="str">
        <f>IFERROR(VLOOKUP($F29,Product[#All],4,0),"")</f>
        <v/>
      </c>
      <c r="L29" s="52" t="str">
        <f>IFERROR(VLOOKUP(Sales[[#This Row],[HSN Code]],Products!$D$7:$G$1048576,3,0),"")</f>
        <v/>
      </c>
      <c r="M29" s="52" t="str">
        <f t="shared" si="1"/>
        <v/>
      </c>
      <c r="N29" s="64" t="str">
        <f>IFERROR(Sales[[#This Row],[Units]]*Sales[[#This Row],[Cost Price]],"")</f>
        <v/>
      </c>
      <c r="O29" s="64" t="str">
        <f>IFERROR(Sales[[#This Row],[Selling Amount]]-Sales[[#This Row],[Cost Amount]],"")</f>
        <v/>
      </c>
    </row>
    <row r="30" spans="2:15" ht="20.399999999999999" customHeight="1" x14ac:dyDescent="0.4">
      <c r="D30" s="7"/>
      <c r="E30" s="8" t="str">
        <f>IFERROR(VLOOKUP(Sales[[#This Row],[Cust_ID]],Customers!$D$7:$G$1048576,2,0),"")</f>
        <v/>
      </c>
      <c r="F30" s="7"/>
      <c r="G30" s="14" t="str">
        <f>IFERROR(VLOOKUP($F30,Product[#All],2,0),"")</f>
        <v/>
      </c>
      <c r="H30" s="62"/>
      <c r="I30" s="15">
        <f>IFERROR(SUMIF(Purchase!$F$8:$F$20,Sales!$G30,Purchase!$I$8:$I$20),"")</f>
        <v>0</v>
      </c>
      <c r="K30" s="51" t="str">
        <f>IFERROR(VLOOKUP($F30,Product[#All],4,0),"")</f>
        <v/>
      </c>
      <c r="L30" s="52" t="str">
        <f>IFERROR(VLOOKUP(Sales[[#This Row],[HSN Code]],Products!$D$7:$G$1048576,3,0),"")</f>
        <v/>
      </c>
      <c r="M30" s="52" t="str">
        <f t="shared" si="1"/>
        <v/>
      </c>
      <c r="N30" s="64" t="str">
        <f>IFERROR(Sales[[#This Row],[Units]]*Sales[[#This Row],[Cost Price]],"")</f>
        <v/>
      </c>
      <c r="O30" s="64" t="str">
        <f>IFERROR(Sales[[#This Row],[Selling Amount]]-Sales[[#This Row],[Cost Amount]],"")</f>
        <v/>
      </c>
    </row>
    <row r="31" spans="2:15" ht="20.399999999999999" customHeight="1" x14ac:dyDescent="0.4">
      <c r="D31" s="7"/>
      <c r="E31" s="8" t="str">
        <f>IFERROR(VLOOKUP(Sales[[#This Row],[Cust_ID]],Customers!$D$7:$G$1048576,2,0),"")</f>
        <v/>
      </c>
      <c r="F31" s="7"/>
      <c r="G31" s="14" t="str">
        <f>IFERROR(VLOOKUP($F31,Product[#All],2,0),"")</f>
        <v/>
      </c>
      <c r="H31" s="62"/>
      <c r="I31" s="15">
        <f>IFERROR(SUMIF(Purchase!$F$8:$F$20,Sales!$G31,Purchase!$I$8:$I$20),"")</f>
        <v>0</v>
      </c>
      <c r="K31" s="51" t="str">
        <f>IFERROR(VLOOKUP($F31,Product[#All],4,0),"")</f>
        <v/>
      </c>
      <c r="L31" s="52" t="str">
        <f>IFERROR(VLOOKUP(Sales[[#This Row],[HSN Code]],Products!$D$7:$G$1048576,3,0),"")</f>
        <v/>
      </c>
      <c r="M31" s="52" t="str">
        <f t="shared" si="1"/>
        <v/>
      </c>
      <c r="N31" s="64" t="str">
        <f>IFERROR(Sales[[#This Row],[Units]]*Sales[[#This Row],[Cost Price]],"")</f>
        <v/>
      </c>
      <c r="O31" s="64" t="str">
        <f>IFERROR(Sales[[#This Row],[Selling Amount]]-Sales[[#This Row],[Cost Amount]],"")</f>
        <v/>
      </c>
    </row>
    <row r="32" spans="2:15" ht="20.399999999999999" customHeight="1" x14ac:dyDescent="0.4">
      <c r="D32" s="7"/>
      <c r="E32" s="8" t="str">
        <f>IFERROR(VLOOKUP(Sales[[#This Row],[Cust_ID]],Customers!$D$7:$G$1048576,2,0),"")</f>
        <v/>
      </c>
      <c r="F32" s="7"/>
      <c r="G32" s="14" t="str">
        <f>IFERROR(VLOOKUP($F32,Product[#All],2,0),"")</f>
        <v/>
      </c>
      <c r="H32" s="62"/>
      <c r="I32" s="15">
        <f>IFERROR(SUMIF(Purchase!$F$8:$F$20,Sales!$G32,Purchase!$I$8:$I$20),"")</f>
        <v>0</v>
      </c>
      <c r="K32" s="51" t="str">
        <f>IFERROR(VLOOKUP($F32,Product[#All],4,0),"")</f>
        <v/>
      </c>
      <c r="L32" s="52" t="str">
        <f>IFERROR(VLOOKUP(Sales[[#This Row],[HSN Code]],Products!$D$7:$G$1048576,3,0),"")</f>
        <v/>
      </c>
      <c r="M32" s="52" t="str">
        <f t="shared" si="1"/>
        <v/>
      </c>
      <c r="N32" s="64" t="str">
        <f>IFERROR(Sales[[#This Row],[Units]]*Sales[[#This Row],[Cost Price]],"")</f>
        <v/>
      </c>
      <c r="O32" s="64" t="str">
        <f>IFERROR(Sales[[#This Row],[Selling Amount]]-Sales[[#This Row],[Cost Amount]],"")</f>
        <v/>
      </c>
    </row>
    <row r="33" spans="4:15" ht="20.399999999999999" customHeight="1" x14ac:dyDescent="0.4">
      <c r="D33" s="7"/>
      <c r="E33" s="8" t="str">
        <f>IFERROR(VLOOKUP(Sales[[#This Row],[Cust_ID]],Customers!$D$7:$G$1048576,2,0),"")</f>
        <v/>
      </c>
      <c r="F33" s="7"/>
      <c r="G33" s="14" t="str">
        <f>IFERROR(VLOOKUP($F33,Product[#All],2,0),"")</f>
        <v/>
      </c>
      <c r="H33" s="62"/>
      <c r="I33" s="15">
        <f>IFERROR(SUMIF(Purchase!$F$8:$F$20,Sales!$G33,Purchase!$I$8:$I$20),"")</f>
        <v>0</v>
      </c>
      <c r="K33" s="51" t="str">
        <f>IFERROR(VLOOKUP($F33,Product[#All],4,0),"")</f>
        <v/>
      </c>
      <c r="L33" s="52" t="str">
        <f>IFERROR(VLOOKUP(Sales[[#This Row],[HSN Code]],Products!$D$7:$G$1048576,3,0),"")</f>
        <v/>
      </c>
      <c r="M33" s="52" t="str">
        <f t="shared" si="1"/>
        <v/>
      </c>
      <c r="N33" s="64" t="str">
        <f>IFERROR(Sales[[#This Row],[Units]]*Sales[[#This Row],[Cost Price]],"")</f>
        <v/>
      </c>
      <c r="O33" s="64" t="str">
        <f>IFERROR(Sales[[#This Row],[Selling Amount]]-Sales[[#This Row],[Cost Amount]],"")</f>
        <v/>
      </c>
    </row>
    <row r="34" spans="4:15" ht="20.399999999999999" customHeight="1" x14ac:dyDescent="0.4">
      <c r="D34" s="7"/>
      <c r="E34" s="8" t="str">
        <f>IFERROR(VLOOKUP(Sales[[#This Row],[Cust_ID]],Customers!$D$7:$G$1048576,2,0),"")</f>
        <v/>
      </c>
      <c r="F34" s="7"/>
      <c r="G34" s="14" t="str">
        <f>IFERROR(VLOOKUP($F34,Product[#All],2,0),"")</f>
        <v/>
      </c>
      <c r="H34" s="62"/>
      <c r="I34" s="15">
        <f>IFERROR(SUMIF(Purchase!$F$8:$F$20,Sales!$G34,Purchase!$I$8:$I$20),"")</f>
        <v>0</v>
      </c>
      <c r="K34" s="51" t="str">
        <f>IFERROR(VLOOKUP($F34,Product[#All],4,0),"")</f>
        <v/>
      </c>
      <c r="L34" s="52" t="str">
        <f>IFERROR(VLOOKUP(Sales[[#This Row],[HSN Code]],Products!$D$7:$G$1048576,3,0),"")</f>
        <v/>
      </c>
      <c r="M34" s="52" t="str">
        <f t="shared" si="1"/>
        <v/>
      </c>
      <c r="N34" s="64" t="str">
        <f>IFERROR(Sales[[#This Row],[Units]]*Sales[[#This Row],[Cost Price]],"")</f>
        <v/>
      </c>
      <c r="O34" s="64" t="str">
        <f>IFERROR(Sales[[#This Row],[Selling Amount]]-Sales[[#This Row],[Cost Amount]],"")</f>
        <v/>
      </c>
    </row>
    <row r="35" spans="4:15" ht="20.399999999999999" customHeight="1" x14ac:dyDescent="0.4">
      <c r="D35" s="7"/>
      <c r="E35" s="8" t="str">
        <f>IFERROR(VLOOKUP(Sales[[#This Row],[Cust_ID]],Customers!$D$7:$G$1048576,2,0),"")</f>
        <v/>
      </c>
      <c r="F35" s="7"/>
      <c r="G35" s="14" t="str">
        <f>IFERROR(VLOOKUP($F35,Product[#All],2,0),"")</f>
        <v/>
      </c>
      <c r="H35" s="62"/>
      <c r="I35" s="15">
        <f>IFERROR(SUMIF(Purchase!$F$8:$F$20,Sales!$G35,Purchase!$I$8:$I$20),"")</f>
        <v>0</v>
      </c>
      <c r="K35" s="51" t="str">
        <f>IFERROR(VLOOKUP($F35,Product[#All],4,0),"")</f>
        <v/>
      </c>
      <c r="L35" s="52" t="str">
        <f>IFERROR(VLOOKUP(Sales[[#This Row],[HSN Code]],Products!$D$7:$G$1048576,3,0),"")</f>
        <v/>
      </c>
      <c r="M35" s="52" t="str">
        <f t="shared" si="1"/>
        <v/>
      </c>
      <c r="N35" s="64" t="str">
        <f>IFERROR(Sales[[#This Row],[Units]]*Sales[[#This Row],[Cost Price]],"")</f>
        <v/>
      </c>
      <c r="O35" s="64" t="str">
        <f>IFERROR(Sales[[#This Row],[Selling Amount]]-Sales[[#This Row],[Cost Amount]],"")</f>
        <v/>
      </c>
    </row>
    <row r="36" spans="4:15" ht="20.399999999999999" customHeight="1" x14ac:dyDescent="0.4">
      <c r="D36" s="7"/>
      <c r="E36" s="8" t="str">
        <f>IFERROR(VLOOKUP(Sales[[#This Row],[Cust_ID]],Customers!$D$7:$G$1048576,2,0),"")</f>
        <v/>
      </c>
      <c r="F36" s="7"/>
      <c r="G36" s="14" t="str">
        <f>IFERROR(VLOOKUP($F36,Product[#All],2,0),"")</f>
        <v/>
      </c>
      <c r="H36" s="62"/>
      <c r="I36" s="15">
        <f>IFERROR(SUMIF(Purchase!$F$8:$F$20,Sales!$G36,Purchase!$I$8:$I$20),"")</f>
        <v>0</v>
      </c>
      <c r="K36" s="51" t="str">
        <f>IFERROR(VLOOKUP($F36,Product[#All],4,0),"")</f>
        <v/>
      </c>
      <c r="L36" s="52" t="str">
        <f>IFERROR(VLOOKUP(Sales[[#This Row],[HSN Code]],Products!$D$7:$G$1048576,3,0),"")</f>
        <v/>
      </c>
      <c r="M36" s="52" t="str">
        <f t="shared" si="1"/>
        <v/>
      </c>
      <c r="N36" s="64" t="str">
        <f>IFERROR(Sales[[#This Row],[Units]]*Sales[[#This Row],[Cost Price]],"")</f>
        <v/>
      </c>
      <c r="O36" s="64" t="str">
        <f>IFERROR(Sales[[#This Row],[Selling Amount]]-Sales[[#This Row],[Cost Amount]],"")</f>
        <v/>
      </c>
    </row>
    <row r="37" spans="4:15" ht="20.399999999999999" customHeight="1" x14ac:dyDescent="0.4">
      <c r="D37" s="7"/>
      <c r="E37" s="8" t="str">
        <f>IFERROR(VLOOKUP(Sales[[#This Row],[Cust_ID]],Customers!$D$7:$G$1048576,2,0),"")</f>
        <v/>
      </c>
      <c r="F37" s="7"/>
      <c r="G37" s="14" t="str">
        <f>IFERROR(VLOOKUP($F37,Product[#All],2,0),"")</f>
        <v/>
      </c>
      <c r="H37" s="62"/>
      <c r="I37" s="15">
        <f>IFERROR(SUMIF(Purchase!$F$8:$F$20,Sales!$G37,Purchase!$I$8:$I$20),"")</f>
        <v>0</v>
      </c>
      <c r="K37" s="51" t="str">
        <f>IFERROR(VLOOKUP($F37,Product[#All],4,0),"")</f>
        <v/>
      </c>
      <c r="L37" s="52" t="str">
        <f>IFERROR(VLOOKUP(Sales[[#This Row],[HSN Code]],Products!$D$7:$G$1048576,3,0),"")</f>
        <v/>
      </c>
      <c r="M37" s="52" t="str">
        <f t="shared" si="1"/>
        <v/>
      </c>
      <c r="N37" s="64" t="str">
        <f>IFERROR(Sales[[#This Row],[Units]]*Sales[[#This Row],[Cost Price]],"")</f>
        <v/>
      </c>
      <c r="O37" s="64" t="str">
        <f>IFERROR(Sales[[#This Row],[Selling Amount]]-Sales[[#This Row],[Cost Amount]],"")</f>
        <v/>
      </c>
    </row>
    <row r="38" spans="4:15" ht="20.399999999999999" customHeight="1" x14ac:dyDescent="0.4">
      <c r="D38" s="7"/>
      <c r="E38" s="8" t="str">
        <f>IFERROR(VLOOKUP(Sales[[#This Row],[Cust_ID]],Customers!$D$7:$G$1048576,2,0),"")</f>
        <v/>
      </c>
      <c r="F38" s="7"/>
      <c r="G38" s="14" t="str">
        <f>IFERROR(VLOOKUP($F38,Product[#All],2,0),"")</f>
        <v/>
      </c>
      <c r="H38" s="62"/>
      <c r="I38" s="15">
        <f>IFERROR(SUMIF(Purchase!$F$8:$F$20,Sales!$G38,Purchase!$I$8:$I$20),"")</f>
        <v>0</v>
      </c>
      <c r="K38" s="51" t="str">
        <f>IFERROR(VLOOKUP($F38,Product[#All],4,0),"")</f>
        <v/>
      </c>
      <c r="L38" s="52" t="str">
        <f>IFERROR(VLOOKUP(Sales[[#This Row],[HSN Code]],Products!$D$7:$G$1048576,3,0),"")</f>
        <v/>
      </c>
      <c r="M38" s="52" t="str">
        <f t="shared" si="1"/>
        <v/>
      </c>
      <c r="N38" s="64" t="str">
        <f>IFERROR(Sales[[#This Row],[Units]]*Sales[[#This Row],[Cost Price]],"")</f>
        <v/>
      </c>
      <c r="O38" s="64" t="str">
        <f>IFERROR(Sales[[#This Row],[Selling Amount]]-Sales[[#This Row],[Cost Amount]],"")</f>
        <v/>
      </c>
    </row>
    <row r="39" spans="4:15" ht="20.399999999999999" customHeight="1" x14ac:dyDescent="0.4">
      <c r="D39" s="7"/>
      <c r="E39" s="8" t="str">
        <f>IFERROR(VLOOKUP(Sales[[#This Row],[Cust_ID]],Customers!$D$7:$G$1048576,2,0),"")</f>
        <v/>
      </c>
      <c r="F39" s="7"/>
      <c r="G39" s="14" t="str">
        <f>IFERROR(VLOOKUP($F39,Product[#All],2,0),"")</f>
        <v/>
      </c>
      <c r="H39" s="62"/>
      <c r="I39" s="15">
        <f>IFERROR(SUMIF(Purchase!$F$8:$F$20,Sales!$G39,Purchase!$I$8:$I$20),"")</f>
        <v>0</v>
      </c>
      <c r="K39" s="51" t="str">
        <f>IFERROR(VLOOKUP($F39,Product[#All],4,0),"")</f>
        <v/>
      </c>
      <c r="L39" s="52" t="str">
        <f>IFERROR(VLOOKUP(Sales[[#This Row],[HSN Code]],Products!$D$7:$G$1048576,3,0),"")</f>
        <v/>
      </c>
      <c r="M39" s="52" t="str">
        <f t="shared" si="1"/>
        <v/>
      </c>
      <c r="N39" s="64" t="str">
        <f>IFERROR(Sales[[#This Row],[Units]]*Sales[[#This Row],[Cost Price]],"")</f>
        <v/>
      </c>
      <c r="O39" s="64" t="str">
        <f>IFERROR(Sales[[#This Row],[Selling Amount]]-Sales[[#This Row],[Cost Amount]],"")</f>
        <v/>
      </c>
    </row>
    <row r="40" spans="4:15" ht="20.399999999999999" customHeight="1" x14ac:dyDescent="0.4">
      <c r="D40" s="7"/>
      <c r="E40" s="8" t="str">
        <f>IFERROR(VLOOKUP(Sales[[#This Row],[Cust_ID]],Customers!$D$7:$G$1048576,2,0),"")</f>
        <v/>
      </c>
      <c r="F40" s="7"/>
      <c r="G40" s="14" t="str">
        <f>IFERROR(VLOOKUP($F40,Product[#All],2,0),"")</f>
        <v/>
      </c>
      <c r="H40" s="62"/>
      <c r="I40" s="15">
        <f>IFERROR(SUMIF(Purchase!$F$8:$F$20,Sales!$G40,Purchase!$I$8:$I$20),"")</f>
        <v>0</v>
      </c>
      <c r="K40" s="51" t="str">
        <f>IFERROR(VLOOKUP($F40,Product[#All],4,0),"")</f>
        <v/>
      </c>
      <c r="L40" s="52" t="str">
        <f>IFERROR(VLOOKUP(Sales[[#This Row],[HSN Code]],Products!$D$7:$G$1048576,3,0),"")</f>
        <v/>
      </c>
      <c r="M40" s="52" t="str">
        <f t="shared" si="1"/>
        <v/>
      </c>
      <c r="N40" s="64" t="str">
        <f>IFERROR(Sales[[#This Row],[Units]]*Sales[[#This Row],[Cost Price]],"")</f>
        <v/>
      </c>
      <c r="O40" s="64" t="str">
        <f>IFERROR(Sales[[#This Row],[Selling Amount]]-Sales[[#This Row],[Cost Amount]],"")</f>
        <v/>
      </c>
    </row>
    <row r="41" spans="4:15" ht="20.399999999999999" customHeight="1" x14ac:dyDescent="0.4">
      <c r="D41" s="7"/>
      <c r="E41" s="8" t="str">
        <f>IFERROR(VLOOKUP(Sales[[#This Row],[Cust_ID]],Customers!$D$7:$G$1048576,2,0),"")</f>
        <v/>
      </c>
      <c r="F41" s="7"/>
      <c r="G41" s="14" t="str">
        <f>IFERROR(VLOOKUP($F41,Product[#All],2,0),"")</f>
        <v/>
      </c>
      <c r="H41" s="62"/>
      <c r="I41" s="15">
        <f>IFERROR(SUMIF(Purchase!$F$8:$F$20,Sales!$G41,Purchase!$I$8:$I$20),"")</f>
        <v>0</v>
      </c>
      <c r="K41" s="51" t="str">
        <f>IFERROR(VLOOKUP($F41,Product[#All],4,0),"")</f>
        <v/>
      </c>
      <c r="L41" s="52" t="str">
        <f>IFERROR(VLOOKUP(Sales[[#This Row],[HSN Code]],Products!$D$7:$G$1048576,3,0),"")</f>
        <v/>
      </c>
      <c r="M41" s="52" t="str">
        <f t="shared" si="1"/>
        <v/>
      </c>
      <c r="N41" s="64" t="str">
        <f>IFERROR(Sales[[#This Row],[Units]]*Sales[[#This Row],[Cost Price]],"")</f>
        <v/>
      </c>
      <c r="O41" s="64" t="str">
        <f>IFERROR(Sales[[#This Row],[Selling Amount]]-Sales[[#This Row],[Cost Amount]],"")</f>
        <v/>
      </c>
    </row>
    <row r="42" spans="4:15" ht="20.399999999999999" customHeight="1" x14ac:dyDescent="0.4">
      <c r="D42" s="7"/>
      <c r="E42" s="8" t="str">
        <f>IFERROR(VLOOKUP(Sales[[#This Row],[Cust_ID]],Customers!$D$7:$G$1048576,2,0),"")</f>
        <v/>
      </c>
      <c r="F42" s="7"/>
      <c r="G42" s="14" t="str">
        <f>IFERROR(VLOOKUP($F42,Product[#All],2,0),"")</f>
        <v/>
      </c>
      <c r="H42" s="62"/>
      <c r="I42" s="15">
        <f>IFERROR(SUMIF(Purchase!$F$8:$F$20,Sales!$G42,Purchase!$I$8:$I$20),"")</f>
        <v>0</v>
      </c>
      <c r="K42" s="51" t="str">
        <f>IFERROR(VLOOKUP($F42,Product[#All],4,0),"")</f>
        <v/>
      </c>
      <c r="L42" s="52" t="str">
        <f>IFERROR(VLOOKUP(Sales[[#This Row],[HSN Code]],Products!$D$7:$G$1048576,3,0),"")</f>
        <v/>
      </c>
      <c r="M42" s="52" t="str">
        <f t="shared" si="1"/>
        <v/>
      </c>
      <c r="N42" s="64" t="str">
        <f>IFERROR(Sales[[#This Row],[Units]]*Sales[[#This Row],[Cost Price]],"")</f>
        <v/>
      </c>
      <c r="O42" s="64" t="str">
        <f>IFERROR(Sales[[#This Row],[Selling Amount]]-Sales[[#This Row],[Cost Amount]],"")</f>
        <v/>
      </c>
    </row>
    <row r="43" spans="4:15" ht="20.399999999999999" customHeight="1" x14ac:dyDescent="0.4">
      <c r="D43" s="7"/>
      <c r="E43" s="8" t="str">
        <f>IFERROR(VLOOKUP(Sales[[#This Row],[Cust_ID]],Customers!$D$7:$G$1048576,2,0),"")</f>
        <v/>
      </c>
      <c r="F43" s="7"/>
      <c r="G43" s="14" t="str">
        <f>IFERROR(VLOOKUP($F43,Product[#All],2,0),"")</f>
        <v/>
      </c>
      <c r="H43" s="62"/>
      <c r="I43" s="15">
        <f>IFERROR(SUMIF(Purchase!$F$8:$F$20,Sales!$G43,Purchase!$I$8:$I$20),"")</f>
        <v>0</v>
      </c>
      <c r="K43" s="51" t="str">
        <f>IFERROR(VLOOKUP($F43,Product[#All],4,0),"")</f>
        <v/>
      </c>
      <c r="L43" s="52" t="str">
        <f>IFERROR(VLOOKUP(Sales[[#This Row],[HSN Code]],Products!$D$7:$G$1048576,3,0),"")</f>
        <v/>
      </c>
      <c r="M43" s="52" t="str">
        <f t="shared" si="1"/>
        <v/>
      </c>
      <c r="N43" s="64" t="str">
        <f>IFERROR(Sales[[#This Row],[Units]]*Sales[[#This Row],[Cost Price]],"")</f>
        <v/>
      </c>
      <c r="O43" s="64" t="str">
        <f>IFERROR(Sales[[#This Row],[Selling Amount]]-Sales[[#This Row],[Cost Amount]],"")</f>
        <v/>
      </c>
    </row>
    <row r="44" spans="4:15" ht="20.399999999999999" customHeight="1" x14ac:dyDescent="0.4">
      <c r="D44" s="7"/>
      <c r="E44" s="8" t="str">
        <f>IFERROR(VLOOKUP(Sales[[#This Row],[Cust_ID]],Customers!$D$7:$G$1048576,2,0),"")</f>
        <v/>
      </c>
      <c r="F44" s="7"/>
      <c r="G44" s="14" t="str">
        <f>IFERROR(VLOOKUP($F44,Product[#All],2,0),"")</f>
        <v/>
      </c>
      <c r="H44" s="62"/>
      <c r="I44" s="15">
        <f>IFERROR(SUMIF(Purchase!$F$8:$F$20,Sales!$G44,Purchase!$I$8:$I$20),"")</f>
        <v>0</v>
      </c>
      <c r="K44" s="51" t="str">
        <f>IFERROR(VLOOKUP($F44,Product[#All],4,0),"")</f>
        <v/>
      </c>
      <c r="L44" s="52" t="str">
        <f>IFERROR(VLOOKUP(Sales[[#This Row],[HSN Code]],Products!$D$7:$G$1048576,3,0),"")</f>
        <v/>
      </c>
      <c r="M44" s="52" t="str">
        <f t="shared" si="1"/>
        <v/>
      </c>
      <c r="N44" s="64" t="str">
        <f>IFERROR(Sales[[#This Row],[Units]]*Sales[[#This Row],[Cost Price]],"")</f>
        <v/>
      </c>
      <c r="O44" s="64" t="str">
        <f>IFERROR(Sales[[#This Row],[Selling Amount]]-Sales[[#This Row],[Cost Amount]],"")</f>
        <v/>
      </c>
    </row>
    <row r="45" spans="4:15" ht="20.399999999999999" customHeight="1" x14ac:dyDescent="0.4">
      <c r="D45" s="7"/>
      <c r="E45" s="8" t="str">
        <f>IFERROR(VLOOKUP(Sales[[#This Row],[Cust_ID]],Customers!$D$7:$G$1048576,2,0),"")</f>
        <v/>
      </c>
      <c r="F45" s="7"/>
      <c r="G45" s="14" t="str">
        <f>IFERROR(VLOOKUP($F45,Product[#All],2,0),"")</f>
        <v/>
      </c>
      <c r="H45" s="62"/>
      <c r="I45" s="15">
        <f>IFERROR(SUMIF(Purchase!$F$8:$F$20,Sales!$G45,Purchase!$I$8:$I$20),"")</f>
        <v>0</v>
      </c>
      <c r="K45" s="51" t="str">
        <f>IFERROR(VLOOKUP($F45,Product[#All],4,0),"")</f>
        <v/>
      </c>
      <c r="L45" s="52" t="str">
        <f>IFERROR(VLOOKUP(Sales[[#This Row],[HSN Code]],Products!$D$7:$G$1048576,3,0),"")</f>
        <v/>
      </c>
      <c r="M45" s="52" t="str">
        <f t="shared" si="1"/>
        <v/>
      </c>
      <c r="N45" s="64" t="str">
        <f>IFERROR(Sales[[#This Row],[Units]]*Sales[[#This Row],[Cost Price]],"")</f>
        <v/>
      </c>
      <c r="O45" s="64" t="str">
        <f>IFERROR(Sales[[#This Row],[Selling Amount]]-Sales[[#This Row],[Cost Amount]],"")</f>
        <v/>
      </c>
    </row>
    <row r="46" spans="4:15" ht="20.399999999999999" customHeight="1" x14ac:dyDescent="0.4">
      <c r="D46" s="7"/>
      <c r="E46" s="8" t="str">
        <f>IFERROR(VLOOKUP(Sales[[#This Row],[Cust_ID]],Customers!$D$7:$G$1048576,2,0),"")</f>
        <v/>
      </c>
      <c r="F46" s="7"/>
      <c r="G46" s="14" t="str">
        <f>IFERROR(VLOOKUP($F46,Product[#All],2,0),"")</f>
        <v/>
      </c>
      <c r="H46" s="62"/>
      <c r="I46" s="15">
        <f>IFERROR(SUMIF(Purchase!$F$8:$F$20,Sales!$G46,Purchase!$I$8:$I$20),"")</f>
        <v>0</v>
      </c>
      <c r="K46" s="51" t="str">
        <f>IFERROR(VLOOKUP($F46,Product[#All],4,0),"")</f>
        <v/>
      </c>
      <c r="L46" s="52" t="str">
        <f>IFERROR(VLOOKUP(Sales[[#This Row],[HSN Code]],Products!$D$7:$G$1048576,3,0),"")</f>
        <v/>
      </c>
      <c r="M46" s="52" t="str">
        <f t="shared" si="1"/>
        <v/>
      </c>
      <c r="N46" s="64" t="str">
        <f>IFERROR(Sales[[#This Row],[Units]]*Sales[[#This Row],[Cost Price]],"")</f>
        <v/>
      </c>
      <c r="O46" s="64" t="str">
        <f>IFERROR(Sales[[#This Row],[Selling Amount]]-Sales[[#This Row],[Cost Amount]],"")</f>
        <v/>
      </c>
    </row>
    <row r="47" spans="4:15" ht="20.399999999999999" customHeight="1" x14ac:dyDescent="0.4">
      <c r="D47" s="7"/>
      <c r="E47" s="8" t="str">
        <f>IFERROR(VLOOKUP(Sales[[#This Row],[Cust_ID]],Customers!$D$7:$G$1048576,2,0),"")</f>
        <v/>
      </c>
      <c r="F47" s="7"/>
      <c r="G47" s="14" t="str">
        <f>IFERROR(VLOOKUP($F47,Product[#All],2,0),"")</f>
        <v/>
      </c>
      <c r="H47" s="62"/>
      <c r="I47" s="15">
        <f>IFERROR(SUMIF(Purchase!$F$8:$F$20,Sales!$G47,Purchase!$I$8:$I$20),"")</f>
        <v>0</v>
      </c>
      <c r="K47" s="51" t="str">
        <f>IFERROR(VLOOKUP($F47,Product[#All],4,0),"")</f>
        <v/>
      </c>
      <c r="L47" s="52" t="str">
        <f>IFERROR(VLOOKUP(Sales[[#This Row],[HSN Code]],Products!$D$7:$G$1048576,3,0),"")</f>
        <v/>
      </c>
      <c r="M47" s="52" t="str">
        <f t="shared" si="1"/>
        <v/>
      </c>
      <c r="N47" s="64" t="str">
        <f>IFERROR(Sales[[#This Row],[Units]]*Sales[[#This Row],[Cost Price]],"")</f>
        <v/>
      </c>
      <c r="O47" s="64" t="str">
        <f>IFERROR(Sales[[#This Row],[Selling Amount]]-Sales[[#This Row],[Cost Amount]],"")</f>
        <v/>
      </c>
    </row>
    <row r="48" spans="4:15" ht="20.399999999999999" customHeight="1" x14ac:dyDescent="0.4">
      <c r="D48" s="7"/>
      <c r="E48" s="8" t="str">
        <f>IFERROR(VLOOKUP(Sales[[#This Row],[Cust_ID]],Customers!$D$7:$G$1048576,2,0),"")</f>
        <v/>
      </c>
      <c r="F48" s="7"/>
      <c r="G48" s="14" t="str">
        <f>IFERROR(VLOOKUP($F48,Product[#All],2,0),"")</f>
        <v/>
      </c>
      <c r="H48" s="62"/>
      <c r="I48" s="15">
        <f>IFERROR(SUMIF(Purchase!$F$8:$F$20,Sales!$G48,Purchase!$I$8:$I$20),"")</f>
        <v>0</v>
      </c>
      <c r="K48" s="51" t="str">
        <f>IFERROR(VLOOKUP($F48,Product[#All],4,0),"")</f>
        <v/>
      </c>
      <c r="L48" s="52" t="str">
        <f>IFERROR(VLOOKUP(Sales[[#This Row],[HSN Code]],Products!$D$7:$G$1048576,3,0),"")</f>
        <v/>
      </c>
      <c r="M48" s="52" t="str">
        <f t="shared" si="1"/>
        <v/>
      </c>
      <c r="N48" s="64" t="str">
        <f>IFERROR(Sales[[#This Row],[Units]]*Sales[[#This Row],[Cost Price]],"")</f>
        <v/>
      </c>
      <c r="O48" s="64" t="str">
        <f>IFERROR(Sales[[#This Row],[Selling Amount]]-Sales[[#This Row],[Cost Amount]],"")</f>
        <v/>
      </c>
    </row>
    <row r="49" spans="4:15" ht="20.399999999999999" customHeight="1" x14ac:dyDescent="0.4">
      <c r="D49" s="7"/>
      <c r="E49" s="8" t="str">
        <f>IFERROR(VLOOKUP(Sales[[#This Row],[Cust_ID]],Customers!$D$7:$G$1048576,2,0),"")</f>
        <v/>
      </c>
      <c r="F49" s="7"/>
      <c r="G49" s="14" t="str">
        <f>IFERROR(VLOOKUP($F49,Product[#All],2,0),"")</f>
        <v/>
      </c>
      <c r="H49" s="62"/>
      <c r="I49" s="15">
        <f>IFERROR(SUMIF(Purchase!$F$8:$F$20,Sales!$G49,Purchase!$I$8:$I$20),"")</f>
        <v>0</v>
      </c>
      <c r="K49" s="51" t="str">
        <f>IFERROR(VLOOKUP($F49,Product[#All],4,0),"")</f>
        <v/>
      </c>
      <c r="L49" s="52" t="str">
        <f>IFERROR(VLOOKUP(Sales[[#This Row],[HSN Code]],Products!$D$7:$G$1048576,3,0),"")</f>
        <v/>
      </c>
      <c r="M49" s="52" t="str">
        <f t="shared" si="1"/>
        <v/>
      </c>
      <c r="N49" s="64" t="str">
        <f>IFERROR(Sales[[#This Row],[Units]]*Sales[[#This Row],[Cost Price]],"")</f>
        <v/>
      </c>
      <c r="O49" s="64" t="str">
        <f>IFERROR(Sales[[#This Row],[Selling Amount]]-Sales[[#This Row],[Cost Amount]],"")</f>
        <v/>
      </c>
    </row>
    <row r="50" spans="4:15" ht="20.399999999999999" customHeight="1" x14ac:dyDescent="0.4">
      <c r="D50" s="7"/>
      <c r="E50" s="8" t="str">
        <f>IFERROR(VLOOKUP(Sales[[#This Row],[Cust_ID]],Customers!$D$7:$G$1048576,2,0),"")</f>
        <v/>
      </c>
      <c r="F50" s="7"/>
      <c r="G50" s="14" t="str">
        <f>IFERROR(VLOOKUP($F50,Product[#All],2,0),"")</f>
        <v/>
      </c>
      <c r="H50" s="62"/>
      <c r="I50" s="15">
        <f>IFERROR(SUMIF(Purchase!$F$8:$F$20,Sales!$G50,Purchase!$I$8:$I$20),"")</f>
        <v>0</v>
      </c>
      <c r="K50" s="51" t="str">
        <f>IFERROR(VLOOKUP($F50,Product[#All],4,0),"")</f>
        <v/>
      </c>
      <c r="L50" s="52" t="str">
        <f>IFERROR(VLOOKUP(Sales[[#This Row],[HSN Code]],Products!$D$7:$G$1048576,3,0),"")</f>
        <v/>
      </c>
      <c r="M50" s="52" t="str">
        <f t="shared" si="1"/>
        <v/>
      </c>
      <c r="N50" s="64" t="str">
        <f>IFERROR(Sales[[#This Row],[Units]]*Sales[[#This Row],[Cost Price]],"")</f>
        <v/>
      </c>
      <c r="O50" s="64" t="str">
        <f>IFERROR(Sales[[#This Row],[Selling Amount]]-Sales[[#This Row],[Cost Amount]],"")</f>
        <v/>
      </c>
    </row>
    <row r="51" spans="4:15" ht="20.399999999999999" customHeight="1" x14ac:dyDescent="0.4">
      <c r="D51" s="7"/>
      <c r="E51" s="8" t="str">
        <f>IFERROR(VLOOKUP(Sales[[#This Row],[Cust_ID]],Customers!$D$7:$G$1048576,2,0),"")</f>
        <v/>
      </c>
      <c r="F51" s="7"/>
      <c r="G51" s="14" t="str">
        <f>IFERROR(VLOOKUP($F51,Product[#All],2,0),"")</f>
        <v/>
      </c>
      <c r="H51" s="62"/>
      <c r="I51" s="15">
        <f>IFERROR(SUMIF(Purchase!$F$8:$F$20,Sales!$G51,Purchase!$I$8:$I$20),"")</f>
        <v>0</v>
      </c>
      <c r="K51" s="51" t="str">
        <f>IFERROR(VLOOKUP($F51,Product[#All],4,0),"")</f>
        <v/>
      </c>
      <c r="L51" s="52" t="str">
        <f>IFERROR(VLOOKUP(Sales[[#This Row],[HSN Code]],Products!$D$7:$G$1048576,3,0),"")</f>
        <v/>
      </c>
      <c r="M51" s="52" t="str">
        <f t="shared" si="1"/>
        <v/>
      </c>
      <c r="N51" s="64" t="str">
        <f>IFERROR(Sales[[#This Row],[Units]]*Sales[[#This Row],[Cost Price]],"")</f>
        <v/>
      </c>
      <c r="O51" s="64" t="str">
        <f>IFERROR(Sales[[#This Row],[Selling Amount]]-Sales[[#This Row],[Cost Amount]],"")</f>
        <v/>
      </c>
    </row>
    <row r="52" spans="4:15" ht="20.399999999999999" customHeight="1" x14ac:dyDescent="0.4">
      <c r="D52" s="7"/>
      <c r="E52" s="8" t="str">
        <f>IFERROR(VLOOKUP(Sales[[#This Row],[Cust_ID]],Customers!$D$7:$G$1048576,2,0),"")</f>
        <v/>
      </c>
      <c r="F52" s="7"/>
      <c r="G52" s="14" t="str">
        <f>IFERROR(VLOOKUP($F52,Product[#All],2,0),"")</f>
        <v/>
      </c>
      <c r="H52" s="62"/>
      <c r="I52" s="15">
        <f>IFERROR(SUMIF(Purchase!$F$8:$F$20,Sales!$G52,Purchase!$I$8:$I$20),"")</f>
        <v>0</v>
      </c>
      <c r="K52" s="51" t="str">
        <f>IFERROR(VLOOKUP($F52,Product[#All],4,0),"")</f>
        <v/>
      </c>
      <c r="L52" s="52" t="str">
        <f>IFERROR(VLOOKUP(Sales[[#This Row],[HSN Code]],Products!$D$7:$G$1048576,3,0),"")</f>
        <v/>
      </c>
      <c r="M52" s="52" t="str">
        <f t="shared" si="1"/>
        <v/>
      </c>
      <c r="N52" s="64" t="str">
        <f>IFERROR(Sales[[#This Row],[Units]]*Sales[[#This Row],[Cost Price]],"")</f>
        <v/>
      </c>
      <c r="O52" s="64" t="str">
        <f>IFERROR(Sales[[#This Row],[Selling Amount]]-Sales[[#This Row],[Cost Amount]],"")</f>
        <v/>
      </c>
    </row>
    <row r="53" spans="4:15" ht="20.399999999999999" customHeight="1" x14ac:dyDescent="0.4">
      <c r="D53" s="7"/>
      <c r="E53" s="8" t="str">
        <f>IFERROR(VLOOKUP(Sales[[#This Row],[Cust_ID]],Customers!$D$7:$G$1048576,2,0),"")</f>
        <v/>
      </c>
      <c r="F53" s="7"/>
      <c r="G53" s="14" t="str">
        <f>IFERROR(VLOOKUP($F53,Product[#All],2,0),"")</f>
        <v/>
      </c>
      <c r="H53" s="62"/>
      <c r="I53" s="15">
        <f>IFERROR(SUMIF(Purchase!$F$8:$F$20,Sales!$G53,Purchase!$I$8:$I$20),"")</f>
        <v>0</v>
      </c>
      <c r="K53" s="51" t="str">
        <f>IFERROR(VLOOKUP($F53,Product[#All],4,0),"")</f>
        <v/>
      </c>
      <c r="L53" s="52" t="str">
        <f>IFERROR(VLOOKUP(Sales[[#This Row],[HSN Code]],Products!$D$7:$G$1048576,3,0),"")</f>
        <v/>
      </c>
      <c r="M53" s="52" t="str">
        <f t="shared" si="1"/>
        <v/>
      </c>
      <c r="N53" s="64" t="str">
        <f>IFERROR(Sales[[#This Row],[Units]]*Sales[[#This Row],[Cost Price]],"")</f>
        <v/>
      </c>
      <c r="O53" s="64" t="str">
        <f>IFERROR(Sales[[#This Row],[Selling Amount]]-Sales[[#This Row],[Cost Amount]],"")</f>
        <v/>
      </c>
    </row>
    <row r="54" spans="4:15" ht="20.399999999999999" customHeight="1" x14ac:dyDescent="0.4">
      <c r="D54" s="7"/>
      <c r="E54" s="8" t="str">
        <f>IFERROR(VLOOKUP(Sales[[#This Row],[Cust_ID]],Customers!$D$7:$G$1048576,2,0),"")</f>
        <v/>
      </c>
      <c r="F54" s="7"/>
      <c r="G54" s="14" t="str">
        <f>IFERROR(VLOOKUP($F54,Product[#All],2,0),"")</f>
        <v/>
      </c>
      <c r="H54" s="62"/>
      <c r="I54" s="15">
        <f>IFERROR(SUMIF(Purchase!$F$8:$F$20,Sales!$G54,Purchase!$I$8:$I$20),"")</f>
        <v>0</v>
      </c>
      <c r="K54" s="51" t="str">
        <f>IFERROR(VLOOKUP($F54,Product[#All],4,0),"")</f>
        <v/>
      </c>
      <c r="L54" s="52" t="str">
        <f>IFERROR(VLOOKUP(Sales[[#This Row],[HSN Code]],Products!$D$7:$G$1048576,3,0),"")</f>
        <v/>
      </c>
      <c r="M54" s="52" t="str">
        <f t="shared" si="1"/>
        <v/>
      </c>
      <c r="N54" s="64" t="str">
        <f>IFERROR(Sales[[#This Row],[Units]]*Sales[[#This Row],[Cost Price]],"")</f>
        <v/>
      </c>
      <c r="O54" s="64" t="str">
        <f>IFERROR(Sales[[#This Row],[Selling Amount]]-Sales[[#This Row],[Cost Amount]],"")</f>
        <v/>
      </c>
    </row>
    <row r="55" spans="4:15" ht="20.399999999999999" customHeight="1" x14ac:dyDescent="0.4">
      <c r="D55" s="7"/>
      <c r="E55" s="8" t="str">
        <f>IFERROR(VLOOKUP(Sales[[#This Row],[Cust_ID]],Customers!$D$7:$G$1048576,2,0),"")</f>
        <v/>
      </c>
      <c r="F55" s="7"/>
      <c r="G55" s="14" t="str">
        <f>IFERROR(VLOOKUP($F55,Product[#All],2,0),"")</f>
        <v/>
      </c>
      <c r="H55" s="62"/>
      <c r="I55" s="15">
        <f>IFERROR(SUMIF(Purchase!$F$8:$F$20,Sales!$G55,Purchase!$I$8:$I$20),"")</f>
        <v>0</v>
      </c>
      <c r="K55" s="51" t="str">
        <f>IFERROR(VLOOKUP($F55,Product[#All],4,0),"")</f>
        <v/>
      </c>
      <c r="L55" s="52" t="str">
        <f>IFERROR(VLOOKUP(Sales[[#This Row],[HSN Code]],Products!$D$7:$G$1048576,3,0),"")</f>
        <v/>
      </c>
      <c r="M55" s="52" t="str">
        <f t="shared" si="1"/>
        <v/>
      </c>
      <c r="N55" s="64" t="str">
        <f>IFERROR(Sales[[#This Row],[Units]]*Sales[[#This Row],[Cost Price]],"")</f>
        <v/>
      </c>
      <c r="O55" s="64" t="str">
        <f>IFERROR(Sales[[#This Row],[Selling Amount]]-Sales[[#This Row],[Cost Amount]],"")</f>
        <v/>
      </c>
    </row>
    <row r="56" spans="4:15" ht="20.399999999999999" customHeight="1" x14ac:dyDescent="0.4">
      <c r="D56" s="7"/>
      <c r="E56" s="8" t="str">
        <f>IFERROR(VLOOKUP(Sales[[#This Row],[Cust_ID]],Customers!$D$7:$G$1048576,2,0),"")</f>
        <v/>
      </c>
      <c r="F56" s="7"/>
      <c r="G56" s="14" t="str">
        <f>IFERROR(VLOOKUP($F56,Product[#All],2,0),"")</f>
        <v/>
      </c>
      <c r="H56" s="62"/>
      <c r="I56" s="15">
        <f>IFERROR(SUMIF(Purchase!$F$8:$F$20,Sales!$G56,Purchase!$I$8:$I$20),"")</f>
        <v>0</v>
      </c>
      <c r="K56" s="51" t="str">
        <f>IFERROR(VLOOKUP($F56,Product[#All],4,0),"")</f>
        <v/>
      </c>
      <c r="L56" s="52" t="str">
        <f>IFERROR(VLOOKUP(Sales[[#This Row],[HSN Code]],Products!$D$7:$G$1048576,3,0),"")</f>
        <v/>
      </c>
      <c r="M56" s="52" t="str">
        <f t="shared" si="1"/>
        <v/>
      </c>
      <c r="N56" s="64" t="str">
        <f>IFERROR(Sales[[#This Row],[Units]]*Sales[[#This Row],[Cost Price]],"")</f>
        <v/>
      </c>
      <c r="O56" s="64" t="str">
        <f>IFERROR(Sales[[#This Row],[Selling Amount]]-Sales[[#This Row],[Cost Amount]],"")</f>
        <v/>
      </c>
    </row>
    <row r="57" spans="4:15" ht="20.399999999999999" customHeight="1" x14ac:dyDescent="0.4">
      <c r="D57" s="7"/>
      <c r="E57" s="8" t="str">
        <f>IFERROR(VLOOKUP(Sales[[#This Row],[Cust_ID]],Customers!$D$7:$G$1048576,2,0),"")</f>
        <v/>
      </c>
      <c r="F57" s="7"/>
      <c r="G57" s="14" t="str">
        <f>IFERROR(VLOOKUP($F57,Product[#All],2,0),"")</f>
        <v/>
      </c>
      <c r="H57" s="62"/>
      <c r="I57" s="15">
        <f>IFERROR(SUMIF(Purchase!$F$8:$F$20,Sales!$G57,Purchase!$I$8:$I$20),"")</f>
        <v>0</v>
      </c>
      <c r="K57" s="51" t="str">
        <f>IFERROR(VLOOKUP($F57,Product[#All],4,0),"")</f>
        <v/>
      </c>
      <c r="L57" s="52" t="str">
        <f>IFERROR(VLOOKUP(Sales[[#This Row],[HSN Code]],Products!$D$7:$G$1048576,3,0),"")</f>
        <v/>
      </c>
      <c r="M57" s="52" t="str">
        <f t="shared" si="1"/>
        <v/>
      </c>
      <c r="N57" s="64" t="str">
        <f>IFERROR(Sales[[#This Row],[Units]]*Sales[[#This Row],[Cost Price]],"")</f>
        <v/>
      </c>
      <c r="O57" s="64" t="str">
        <f>IFERROR(Sales[[#This Row],[Selling Amount]]-Sales[[#This Row],[Cost Amount]],"")</f>
        <v/>
      </c>
    </row>
    <row r="58" spans="4:15" ht="20.399999999999999" customHeight="1" x14ac:dyDescent="0.4">
      <c r="D58" s="7"/>
      <c r="E58" s="8" t="str">
        <f>IFERROR(VLOOKUP(Sales[[#This Row],[Cust_ID]],Customers!$D$7:$G$1048576,2,0),"")</f>
        <v/>
      </c>
      <c r="F58" s="7"/>
      <c r="G58" s="14" t="str">
        <f>IFERROR(VLOOKUP($F58,Product[#All],2,0),"")</f>
        <v/>
      </c>
      <c r="H58" s="62"/>
      <c r="I58" s="15">
        <f>IFERROR(SUMIF(Purchase!$F$8:$F$20,Sales!$G58,Purchase!$I$8:$I$20),"")</f>
        <v>0</v>
      </c>
      <c r="K58" s="51" t="str">
        <f>IFERROR(VLOOKUP($F58,Product[#All],4,0),"")</f>
        <v/>
      </c>
      <c r="L58" s="52" t="str">
        <f>IFERROR(VLOOKUP(Sales[[#This Row],[HSN Code]],Products!$D$7:$G$1048576,3,0),"")</f>
        <v/>
      </c>
      <c r="M58" s="52" t="str">
        <f t="shared" si="1"/>
        <v/>
      </c>
      <c r="N58" s="64" t="str">
        <f>IFERROR(Sales[[#This Row],[Units]]*Sales[[#This Row],[Cost Price]],"")</f>
        <v/>
      </c>
      <c r="O58" s="64" t="str">
        <f>IFERROR(Sales[[#This Row],[Selling Amount]]-Sales[[#This Row],[Cost Amount]],"")</f>
        <v/>
      </c>
    </row>
    <row r="59" spans="4:15" ht="20.399999999999999" customHeight="1" x14ac:dyDescent="0.4">
      <c r="D59" s="7"/>
      <c r="E59" s="8" t="str">
        <f>IFERROR(VLOOKUP(Sales[[#This Row],[Cust_ID]],Customers!$D$7:$G$1048576,2,0),"")</f>
        <v/>
      </c>
      <c r="F59" s="7"/>
      <c r="G59" s="14" t="str">
        <f>IFERROR(VLOOKUP($F59,Product[#All],2,0),"")</f>
        <v/>
      </c>
      <c r="H59" s="62"/>
      <c r="I59" s="15">
        <f>IFERROR(SUMIF(Purchase!$F$8:$F$20,Sales!$G59,Purchase!$I$8:$I$20),"")</f>
        <v>0</v>
      </c>
      <c r="K59" s="51" t="str">
        <f>IFERROR(VLOOKUP($F59,Product[#All],4,0),"")</f>
        <v/>
      </c>
      <c r="L59" s="52" t="str">
        <f>IFERROR(VLOOKUP(Sales[[#This Row],[HSN Code]],Products!$D$7:$G$1048576,3,0),"")</f>
        <v/>
      </c>
      <c r="M59" s="52" t="str">
        <f t="shared" si="1"/>
        <v/>
      </c>
      <c r="N59" s="64" t="str">
        <f>IFERROR(Sales[[#This Row],[Units]]*Sales[[#This Row],[Cost Price]],"")</f>
        <v/>
      </c>
      <c r="O59" s="64" t="str">
        <f>IFERROR(Sales[[#This Row],[Selling Amount]]-Sales[[#This Row],[Cost Amount]],"")</f>
        <v/>
      </c>
    </row>
    <row r="60" spans="4:15" ht="20.399999999999999" customHeight="1" x14ac:dyDescent="0.4">
      <c r="D60" s="7"/>
      <c r="E60" s="8" t="str">
        <f>IFERROR(VLOOKUP(Sales[[#This Row],[Cust_ID]],Customers!$D$7:$G$1048576,2,0),"")</f>
        <v/>
      </c>
      <c r="F60" s="7"/>
      <c r="G60" s="14" t="str">
        <f>IFERROR(VLOOKUP($F60,Product[#All],2,0),"")</f>
        <v/>
      </c>
      <c r="H60" s="62"/>
      <c r="I60" s="15">
        <f>IFERROR(SUMIF(Purchase!$F$8:$F$20,Sales!$G60,Purchase!$I$8:$I$20),"")</f>
        <v>0</v>
      </c>
      <c r="K60" s="51" t="str">
        <f>IFERROR(VLOOKUP($F60,Product[#All],4,0),"")</f>
        <v/>
      </c>
      <c r="L60" s="52" t="str">
        <f>IFERROR(VLOOKUP(Sales[[#This Row],[HSN Code]],Products!$D$7:$G$1048576,3,0),"")</f>
        <v/>
      </c>
      <c r="M60" s="52" t="str">
        <f t="shared" si="1"/>
        <v/>
      </c>
      <c r="N60" s="64" t="str">
        <f>IFERROR(Sales[[#This Row],[Units]]*Sales[[#This Row],[Cost Price]],"")</f>
        <v/>
      </c>
      <c r="O60" s="64" t="str">
        <f>IFERROR(Sales[[#This Row],[Selling Amount]]-Sales[[#This Row],[Cost Amount]],"")</f>
        <v/>
      </c>
    </row>
    <row r="61" spans="4:15" ht="20.399999999999999" customHeight="1" x14ac:dyDescent="0.4">
      <c r="D61" s="7"/>
      <c r="E61" s="8" t="str">
        <f>IFERROR(VLOOKUP(Sales[[#This Row],[Cust_ID]],Customers!$D$7:$G$1048576,2,0),"")</f>
        <v/>
      </c>
      <c r="F61" s="7"/>
      <c r="G61" s="14" t="str">
        <f>IFERROR(VLOOKUP($F61,Product[#All],2,0),"")</f>
        <v/>
      </c>
      <c r="H61" s="62"/>
      <c r="I61" s="15">
        <f>IFERROR(SUMIF(Purchase!$F$8:$F$20,Sales!$G61,Purchase!$I$8:$I$20),"")</f>
        <v>0</v>
      </c>
      <c r="K61" s="51" t="str">
        <f>IFERROR(VLOOKUP($F61,Product[#All],4,0),"")</f>
        <v/>
      </c>
      <c r="L61" s="52" t="str">
        <f>IFERROR(VLOOKUP(Sales[[#This Row],[HSN Code]],Products!$D$7:$G$1048576,3,0),"")</f>
        <v/>
      </c>
      <c r="M61" s="52" t="str">
        <f t="shared" si="1"/>
        <v/>
      </c>
      <c r="N61" s="64" t="str">
        <f>IFERROR(Sales[[#This Row],[Units]]*Sales[[#This Row],[Cost Price]],"")</f>
        <v/>
      </c>
      <c r="O61" s="64" t="str">
        <f>IFERROR(Sales[[#This Row],[Selling Amount]]-Sales[[#This Row],[Cost Amount]],"")</f>
        <v/>
      </c>
    </row>
    <row r="62" spans="4:15" ht="20.399999999999999" customHeight="1" x14ac:dyDescent="0.4">
      <c r="D62" s="7"/>
      <c r="E62" s="8" t="str">
        <f>IFERROR(VLOOKUP(Sales[[#This Row],[Cust_ID]],Customers!$D$7:$G$1048576,2,0),"")</f>
        <v/>
      </c>
      <c r="F62" s="7"/>
      <c r="G62" s="14" t="str">
        <f>IFERROR(VLOOKUP($F62,Product[#All],2,0),"")</f>
        <v/>
      </c>
      <c r="H62" s="62"/>
      <c r="I62" s="15">
        <f>IFERROR(SUMIF(Purchase!$F$8:$F$20,Sales!$G62,Purchase!$I$8:$I$20),"")</f>
        <v>0</v>
      </c>
      <c r="K62" s="51" t="str">
        <f>IFERROR(VLOOKUP($F62,Product[#All],4,0),"")</f>
        <v/>
      </c>
      <c r="L62" s="52" t="str">
        <f>IFERROR(VLOOKUP(Sales[[#This Row],[HSN Code]],Products!$D$7:$G$1048576,3,0),"")</f>
        <v/>
      </c>
      <c r="M62" s="52" t="str">
        <f t="shared" si="1"/>
        <v/>
      </c>
      <c r="N62" s="64" t="str">
        <f>IFERROR(Sales[[#This Row],[Units]]*Sales[[#This Row],[Cost Price]],"")</f>
        <v/>
      </c>
      <c r="O62" s="64" t="str">
        <f>IFERROR(Sales[[#This Row],[Selling Amount]]-Sales[[#This Row],[Cost Amount]],"")</f>
        <v/>
      </c>
    </row>
    <row r="63" spans="4:15" ht="20.399999999999999" customHeight="1" x14ac:dyDescent="0.4">
      <c r="E63" s="8" t="str">
        <f>IFERROR(VLOOKUP(Sales[[#This Row],[Cust_ID]],Customers!$D$7:$G$1048576,2,0),"")</f>
        <v/>
      </c>
      <c r="F63" s="7"/>
      <c r="G63" s="14" t="str">
        <f>IFERROR(VLOOKUP($F63,Product[#All],2,0),"")</f>
        <v/>
      </c>
      <c r="H63" s="62"/>
      <c r="I63" s="15">
        <f>IFERROR(SUMIF(Purchase!$F$8:$F$20,Sales!$G63,Purchase!$I$8:$I$20),"")</f>
        <v>0</v>
      </c>
      <c r="K63" s="51" t="str">
        <f>IFERROR(VLOOKUP($F63,Product[#All],4,0),"")</f>
        <v/>
      </c>
      <c r="L63" s="52" t="str">
        <f>IFERROR(VLOOKUP(Sales[[#This Row],[HSN Code]],Products!$D$7:$G$1048576,3,0),"")</f>
        <v/>
      </c>
      <c r="M63" s="52" t="str">
        <f t="shared" si="1"/>
        <v/>
      </c>
      <c r="N63" s="64" t="str">
        <f>IFERROR(Sales[[#This Row],[Units]]*Sales[[#This Row],[Cost Price]],"")</f>
        <v/>
      </c>
      <c r="O63" s="64" t="str">
        <f>IFERROR(Sales[[#This Row],[Selling Amount]]-Sales[[#This Row],[Cost Amount]],"")</f>
        <v/>
      </c>
    </row>
    <row r="64" spans="4:15" ht="20.399999999999999" customHeight="1" x14ac:dyDescent="0.4">
      <c r="E64" s="8" t="str">
        <f>IFERROR(VLOOKUP(Sales[[#This Row],[Cust_ID]],Customers!$D$7:$G$1048576,2,0),"")</f>
        <v/>
      </c>
      <c r="F64" s="7"/>
      <c r="G64" s="14" t="str">
        <f>IFERROR(VLOOKUP($F64,Product[#All],2,0),"")</f>
        <v/>
      </c>
      <c r="H64" s="62"/>
      <c r="I64" s="15">
        <f>IFERROR(SUMIF(Purchase!$F$8:$F$20,Sales!$G64,Purchase!$I$8:$I$20),"")</f>
        <v>0</v>
      </c>
      <c r="K64" s="51" t="str">
        <f>IFERROR(VLOOKUP($F64,Product[#All],4,0),"")</f>
        <v/>
      </c>
      <c r="L64" s="52" t="str">
        <f>IFERROR(VLOOKUP(Sales[[#This Row],[HSN Code]],Products!$D$7:$G$1048576,3,0),"")</f>
        <v/>
      </c>
      <c r="M64" s="52" t="str">
        <f t="shared" si="1"/>
        <v/>
      </c>
      <c r="N64" s="64" t="str">
        <f>IFERROR(Sales[[#This Row],[Units]]*Sales[[#This Row],[Cost Price]],"")</f>
        <v/>
      </c>
      <c r="O64" s="64" t="str">
        <f>IFERROR(Sales[[#This Row],[Selling Amount]]-Sales[[#This Row],[Cost Amount]],"")</f>
        <v/>
      </c>
    </row>
    <row r="65" spans="5:15" ht="20.399999999999999" customHeight="1" x14ac:dyDescent="0.4">
      <c r="E65" s="8" t="str">
        <f>IFERROR(VLOOKUP(Sales[[#This Row],[Cust_ID]],Customers!$D$7:$G$1048576,2,0),"")</f>
        <v/>
      </c>
      <c r="F65" s="7"/>
      <c r="G65" s="14" t="str">
        <f>IFERROR(VLOOKUP($F65,Product[#All],2,0),"")</f>
        <v/>
      </c>
      <c r="H65" s="62"/>
      <c r="I65" s="15">
        <f>IFERROR(SUMIF(Purchase!$F$8:$F$20,Sales!$G65,Purchase!$I$8:$I$20),"")</f>
        <v>0</v>
      </c>
      <c r="K65" s="51" t="str">
        <f>IFERROR(VLOOKUP($F65,Product[#All],4,0),"")</f>
        <v/>
      </c>
      <c r="L65" s="52" t="str">
        <f>IFERROR(VLOOKUP(Sales[[#This Row],[HSN Code]],Products!$D$7:$G$1048576,3,0),"")</f>
        <v/>
      </c>
      <c r="M65" s="52" t="str">
        <f t="shared" si="1"/>
        <v/>
      </c>
      <c r="N65" s="64" t="str">
        <f>IFERROR(Sales[[#This Row],[Units]]*Sales[[#This Row],[Cost Price]],"")</f>
        <v/>
      </c>
      <c r="O65" s="64" t="str">
        <f>IFERROR(Sales[[#This Row],[Selling Amount]]-Sales[[#This Row],[Cost Amount]],"")</f>
        <v/>
      </c>
    </row>
    <row r="66" spans="5:15" ht="20.399999999999999" customHeight="1" x14ac:dyDescent="0.4">
      <c r="E66" s="8" t="str">
        <f>IFERROR(VLOOKUP(Sales[[#This Row],[Cust_ID]],Customers!$D$7:$G$1048576,2,0),"")</f>
        <v/>
      </c>
      <c r="F66" s="7"/>
      <c r="G66" s="14" t="str">
        <f>IFERROR(VLOOKUP($F66,Product[#All],2,0),"")</f>
        <v/>
      </c>
      <c r="H66" s="62"/>
      <c r="I66" s="15">
        <f>IFERROR(SUMIF(Purchase!$F$8:$F$20,Sales!$G66,Purchase!$I$8:$I$20),"")</f>
        <v>0</v>
      </c>
      <c r="K66" s="51" t="str">
        <f>IFERROR(VLOOKUP($F66,Product[#All],4,0),"")</f>
        <v/>
      </c>
      <c r="L66" s="52" t="str">
        <f>IFERROR(VLOOKUP(Sales[[#This Row],[HSN Code]],Products!$D$7:$G$1048576,3,0),"")</f>
        <v/>
      </c>
      <c r="M66" s="52" t="str">
        <f t="shared" si="1"/>
        <v/>
      </c>
      <c r="N66" s="64" t="str">
        <f>IFERROR(Sales[[#This Row],[Units]]*Sales[[#This Row],[Cost Price]],"")</f>
        <v/>
      </c>
      <c r="O66" s="64" t="str">
        <f>IFERROR(Sales[[#This Row],[Selling Amount]]-Sales[[#This Row],[Cost Amount]],"")</f>
        <v/>
      </c>
    </row>
    <row r="67" spans="5:15" ht="20.399999999999999" customHeight="1" x14ac:dyDescent="0.4">
      <c r="E67" s="8" t="str">
        <f>IFERROR(VLOOKUP(Sales[[#This Row],[Cust_ID]],Customers!$D$7:$G$1048576,2,0),"")</f>
        <v/>
      </c>
      <c r="F67" s="7"/>
      <c r="G67" s="14" t="str">
        <f>IFERROR(VLOOKUP($F67,Product[#All],2,0),"")</f>
        <v/>
      </c>
      <c r="H67" s="62"/>
      <c r="I67" s="15">
        <f>IFERROR(SUMIF(Purchase!$F$8:$F$20,Sales!$G67,Purchase!$I$8:$I$20),"")</f>
        <v>0</v>
      </c>
      <c r="K67" s="51" t="str">
        <f>IFERROR(VLOOKUP($F67,Product[#All],4,0),"")</f>
        <v/>
      </c>
      <c r="L67" s="52" t="str">
        <f>IFERROR(VLOOKUP(Sales[[#This Row],[HSN Code]],Products!$D$7:$G$1048576,3,0),"")</f>
        <v/>
      </c>
      <c r="M67" s="52" t="str">
        <f t="shared" si="1"/>
        <v/>
      </c>
      <c r="N67" s="64" t="str">
        <f>IFERROR(Sales[[#This Row],[Units]]*Sales[[#This Row],[Cost Price]],"")</f>
        <v/>
      </c>
      <c r="O67" s="64" t="str">
        <f>IFERROR(Sales[[#This Row],[Selling Amount]]-Sales[[#This Row],[Cost Amount]],"")</f>
        <v/>
      </c>
    </row>
    <row r="68" spans="5:15" ht="20.399999999999999" customHeight="1" x14ac:dyDescent="0.4">
      <c r="E68" s="8" t="str">
        <f>IFERROR(VLOOKUP(Sales[[#This Row],[Cust_ID]],Customers!$D$7:$G$1048576,2,0),"")</f>
        <v/>
      </c>
      <c r="F68" s="7"/>
      <c r="G68" s="14" t="str">
        <f>IFERROR(VLOOKUP($F68,Product[#All],2,0),"")</f>
        <v/>
      </c>
      <c r="H68" s="62"/>
      <c r="I68" s="15">
        <f>IFERROR(SUMIF(Purchase!$F$8:$F$20,Sales!$G68,Purchase!$I$8:$I$20),"")</f>
        <v>0</v>
      </c>
      <c r="K68" s="51" t="str">
        <f>IFERROR(VLOOKUP($F68,Product[#All],4,0),"")</f>
        <v/>
      </c>
      <c r="L68" s="52" t="str">
        <f>IFERROR(VLOOKUP(Sales[[#This Row],[HSN Code]],Products!$D$7:$G$1048576,3,0),"")</f>
        <v/>
      </c>
      <c r="M68" s="52" t="str">
        <f t="shared" si="1"/>
        <v/>
      </c>
      <c r="N68" s="64" t="str">
        <f>IFERROR(Sales[[#This Row],[Units]]*Sales[[#This Row],[Cost Price]],"")</f>
        <v/>
      </c>
      <c r="O68" s="64" t="str">
        <f>IFERROR(Sales[[#This Row],[Selling Amount]]-Sales[[#This Row],[Cost Amount]],"")</f>
        <v/>
      </c>
    </row>
    <row r="69" spans="5:15" ht="20.399999999999999" customHeight="1" x14ac:dyDescent="0.4">
      <c r="E69" s="8" t="str">
        <f>IFERROR(VLOOKUP(Sales[[#This Row],[Cust_ID]],Customers!$D$7:$G$1048576,2,0),"")</f>
        <v/>
      </c>
      <c r="F69" s="7"/>
      <c r="G69" s="14" t="str">
        <f>IFERROR(VLOOKUP($F69,Product[#All],2,0),"")</f>
        <v/>
      </c>
      <c r="H69" s="62"/>
      <c r="I69" s="15">
        <f>IFERROR(SUMIF(Purchase!$F$8:$F$20,Sales!$G69,Purchase!$I$8:$I$20),"")</f>
        <v>0</v>
      </c>
      <c r="K69" s="51" t="str">
        <f>IFERROR(VLOOKUP($F69,Product[#All],4,0),"")</f>
        <v/>
      </c>
      <c r="L69" s="52" t="str">
        <f>IFERROR(VLOOKUP(Sales[[#This Row],[HSN Code]],Products!$D$7:$G$1048576,3,0),"")</f>
        <v/>
      </c>
      <c r="M69" s="52" t="str">
        <f t="shared" ref="M69:M132" si="2">IFERROR(J69*K69,"")</f>
        <v/>
      </c>
      <c r="N69" s="64" t="str">
        <f>IFERROR(Sales[[#This Row],[Units]]*Sales[[#This Row],[Cost Price]],"")</f>
        <v/>
      </c>
      <c r="O69" s="64" t="str">
        <f>IFERROR(Sales[[#This Row],[Selling Amount]]-Sales[[#This Row],[Cost Amount]],"")</f>
        <v/>
      </c>
    </row>
    <row r="70" spans="5:15" ht="20.399999999999999" customHeight="1" x14ac:dyDescent="0.4">
      <c r="E70" s="8" t="str">
        <f>IFERROR(VLOOKUP(Sales[[#This Row],[Cust_ID]],Customers!$D$7:$G$1048576,2,0),"")</f>
        <v/>
      </c>
      <c r="F70" s="7"/>
      <c r="G70" s="14" t="str">
        <f>IFERROR(VLOOKUP($F70,Product[#All],2,0),"")</f>
        <v/>
      </c>
      <c r="H70" s="62"/>
      <c r="I70" s="15">
        <f>IFERROR(SUMIF(Purchase!$F$8:$F$20,Sales!$G70,Purchase!$I$8:$I$20),"")</f>
        <v>0</v>
      </c>
      <c r="K70" s="51" t="str">
        <f>IFERROR(VLOOKUP($F70,Product[#All],4,0),"")</f>
        <v/>
      </c>
      <c r="L70" s="52" t="str">
        <f>IFERROR(VLOOKUP(Sales[[#This Row],[HSN Code]],Products!$D$7:$G$1048576,3,0),"")</f>
        <v/>
      </c>
      <c r="M70" s="52" t="str">
        <f t="shared" si="2"/>
        <v/>
      </c>
      <c r="N70" s="64" t="str">
        <f>IFERROR(Sales[[#This Row],[Units]]*Sales[[#This Row],[Cost Price]],"")</f>
        <v/>
      </c>
      <c r="O70" s="64" t="str">
        <f>IFERROR(Sales[[#This Row],[Selling Amount]]-Sales[[#This Row],[Cost Amount]],"")</f>
        <v/>
      </c>
    </row>
    <row r="71" spans="5:15" ht="20.399999999999999" customHeight="1" x14ac:dyDescent="0.4">
      <c r="E71" s="8" t="str">
        <f>IFERROR(VLOOKUP(Sales[[#This Row],[Cust_ID]],Customers!$D$7:$G$1048576,2,0),"")</f>
        <v/>
      </c>
      <c r="F71" s="7"/>
      <c r="G71" s="14" t="str">
        <f>IFERROR(VLOOKUP($F71,Product[#All],2,0),"")</f>
        <v/>
      </c>
      <c r="H71" s="62"/>
      <c r="I71" s="15">
        <f>IFERROR(SUMIF(Purchase!$F$8:$F$20,Sales!$G71,Purchase!$I$8:$I$20),"")</f>
        <v>0</v>
      </c>
      <c r="K71" s="51" t="str">
        <f>IFERROR(VLOOKUP($F71,Product[#All],4,0),"")</f>
        <v/>
      </c>
      <c r="L71" s="52" t="str">
        <f>IFERROR(VLOOKUP(Sales[[#This Row],[HSN Code]],Products!$D$7:$G$1048576,3,0),"")</f>
        <v/>
      </c>
      <c r="M71" s="52" t="str">
        <f t="shared" si="2"/>
        <v/>
      </c>
      <c r="N71" s="64" t="str">
        <f>IFERROR(Sales[[#This Row],[Units]]*Sales[[#This Row],[Cost Price]],"")</f>
        <v/>
      </c>
      <c r="O71" s="64" t="str">
        <f>IFERROR(Sales[[#This Row],[Selling Amount]]-Sales[[#This Row],[Cost Amount]],"")</f>
        <v/>
      </c>
    </row>
    <row r="72" spans="5:15" ht="20.399999999999999" customHeight="1" x14ac:dyDescent="0.4">
      <c r="E72" s="8" t="str">
        <f>IFERROR(VLOOKUP(Sales[[#This Row],[Cust_ID]],Customers!$D$7:$G$1048576,2,0),"")</f>
        <v/>
      </c>
      <c r="F72" s="7"/>
      <c r="G72" s="14" t="str">
        <f>IFERROR(VLOOKUP($F72,Product[#All],2,0),"")</f>
        <v/>
      </c>
      <c r="H72" s="62"/>
      <c r="I72" s="15">
        <f>IFERROR(SUMIF(Purchase!$F$8:$F$20,Sales!$G72,Purchase!$I$8:$I$20),"")</f>
        <v>0</v>
      </c>
      <c r="K72" s="51" t="str">
        <f>IFERROR(VLOOKUP($F72,Product[#All],4,0),"")</f>
        <v/>
      </c>
      <c r="L72" s="52" t="str">
        <f>IFERROR(VLOOKUP(Sales[[#This Row],[HSN Code]],Products!$D$7:$G$1048576,3,0),"")</f>
        <v/>
      </c>
      <c r="M72" s="52" t="str">
        <f t="shared" si="2"/>
        <v/>
      </c>
      <c r="N72" s="64" t="str">
        <f>IFERROR(Sales[[#This Row],[Units]]*Sales[[#This Row],[Cost Price]],"")</f>
        <v/>
      </c>
      <c r="O72" s="64" t="str">
        <f>IFERROR(Sales[[#This Row],[Selling Amount]]-Sales[[#This Row],[Cost Amount]],"")</f>
        <v/>
      </c>
    </row>
    <row r="73" spans="5:15" ht="20.399999999999999" customHeight="1" x14ac:dyDescent="0.4">
      <c r="E73" s="8" t="str">
        <f>IFERROR(VLOOKUP(Sales[[#This Row],[Cust_ID]],Customers!$D$7:$G$1048576,2,0),"")</f>
        <v/>
      </c>
      <c r="F73" s="7"/>
      <c r="G73" s="14" t="str">
        <f>IFERROR(VLOOKUP($F73,Product[#All],2,0),"")</f>
        <v/>
      </c>
      <c r="H73" s="62"/>
      <c r="I73" s="15">
        <f>IFERROR(SUMIF(Purchase!$F$8:$F$20,Sales!$G73,Purchase!$I$8:$I$20),"")</f>
        <v>0</v>
      </c>
      <c r="K73" s="51" t="str">
        <f>IFERROR(VLOOKUP($F73,Product[#All],4,0),"")</f>
        <v/>
      </c>
      <c r="L73" s="52" t="str">
        <f>IFERROR(VLOOKUP(Sales[[#This Row],[HSN Code]],Products!$D$7:$G$1048576,3,0),"")</f>
        <v/>
      </c>
      <c r="M73" s="52" t="str">
        <f t="shared" si="2"/>
        <v/>
      </c>
      <c r="N73" s="64" t="str">
        <f>IFERROR(Sales[[#This Row],[Units]]*Sales[[#This Row],[Cost Price]],"")</f>
        <v/>
      </c>
      <c r="O73" s="64" t="str">
        <f>IFERROR(Sales[[#This Row],[Selling Amount]]-Sales[[#This Row],[Cost Amount]],"")</f>
        <v/>
      </c>
    </row>
    <row r="74" spans="5:15" ht="20.399999999999999" customHeight="1" x14ac:dyDescent="0.4">
      <c r="E74" s="8" t="str">
        <f>IFERROR(VLOOKUP(Sales[[#This Row],[Cust_ID]],Customers!$D$7:$G$1048576,2,0),"")</f>
        <v/>
      </c>
      <c r="F74" s="7"/>
      <c r="G74" s="14" t="str">
        <f>IFERROR(VLOOKUP($F74,Product[#All],2,0),"")</f>
        <v/>
      </c>
      <c r="H74" s="62"/>
      <c r="I74" s="15">
        <f>IFERROR(SUMIF(Purchase!$F$8:$F$20,Sales!$G74,Purchase!$I$8:$I$20),"")</f>
        <v>0</v>
      </c>
      <c r="K74" s="51" t="str">
        <f>IFERROR(VLOOKUP($F74,Product[#All],4,0),"")</f>
        <v/>
      </c>
      <c r="L74" s="52" t="str">
        <f>IFERROR(VLOOKUP(Sales[[#This Row],[HSN Code]],Products!$D$7:$G$1048576,3,0),"")</f>
        <v/>
      </c>
      <c r="M74" s="52" t="str">
        <f t="shared" si="2"/>
        <v/>
      </c>
      <c r="N74" s="64" t="str">
        <f>IFERROR(Sales[[#This Row],[Units]]*Sales[[#This Row],[Cost Price]],"")</f>
        <v/>
      </c>
      <c r="O74" s="64" t="str">
        <f>IFERROR(Sales[[#This Row],[Selling Amount]]-Sales[[#This Row],[Cost Amount]],"")</f>
        <v/>
      </c>
    </row>
    <row r="75" spans="5:15" ht="20.399999999999999" customHeight="1" x14ac:dyDescent="0.4">
      <c r="E75" s="8" t="str">
        <f>IFERROR(VLOOKUP(Sales[[#This Row],[Cust_ID]],Customers!$D$7:$G$1048576,2,0),"")</f>
        <v/>
      </c>
      <c r="F75" s="7"/>
      <c r="G75" s="14" t="str">
        <f>IFERROR(VLOOKUP($F75,Product[#All],2,0),"")</f>
        <v/>
      </c>
      <c r="H75" s="62"/>
      <c r="I75" s="15">
        <f>IFERROR(SUMIF(Purchase!$F$8:$F$20,Sales!$G75,Purchase!$I$8:$I$20),"")</f>
        <v>0</v>
      </c>
      <c r="K75" s="51" t="str">
        <f>IFERROR(VLOOKUP($F75,Product[#All],4,0),"")</f>
        <v/>
      </c>
      <c r="L75" s="52" t="str">
        <f>IFERROR(VLOOKUP(Sales[[#This Row],[HSN Code]],Products!$D$7:$G$1048576,3,0),"")</f>
        <v/>
      </c>
      <c r="M75" s="52" t="str">
        <f t="shared" si="2"/>
        <v/>
      </c>
      <c r="N75" s="64" t="str">
        <f>IFERROR(Sales[[#This Row],[Units]]*Sales[[#This Row],[Cost Price]],"")</f>
        <v/>
      </c>
      <c r="O75" s="64" t="str">
        <f>IFERROR(Sales[[#This Row],[Selling Amount]]-Sales[[#This Row],[Cost Amount]],"")</f>
        <v/>
      </c>
    </row>
    <row r="76" spans="5:15" ht="20.399999999999999" customHeight="1" x14ac:dyDescent="0.4">
      <c r="E76" s="8" t="str">
        <f>IFERROR(VLOOKUP(Sales[[#This Row],[Cust_ID]],Customers!$D$7:$G$1048576,2,0),"")</f>
        <v/>
      </c>
      <c r="F76" s="7"/>
      <c r="G76" s="14" t="str">
        <f>IFERROR(VLOOKUP($F76,Product[#All],2,0),"")</f>
        <v/>
      </c>
      <c r="H76" s="62"/>
      <c r="I76" s="15">
        <f>IFERROR(SUMIF(Purchase!$F$8:$F$20,Sales!$G76,Purchase!$I$8:$I$20),"")</f>
        <v>0</v>
      </c>
      <c r="K76" s="51" t="str">
        <f>IFERROR(VLOOKUP($F76,Product[#All],4,0),"")</f>
        <v/>
      </c>
      <c r="L76" s="52" t="str">
        <f>IFERROR(VLOOKUP(Sales[[#This Row],[HSN Code]],Products!$D$7:$G$1048576,3,0),"")</f>
        <v/>
      </c>
      <c r="M76" s="52" t="str">
        <f t="shared" si="2"/>
        <v/>
      </c>
      <c r="N76" s="64" t="str">
        <f>IFERROR(Sales[[#This Row],[Units]]*Sales[[#This Row],[Cost Price]],"")</f>
        <v/>
      </c>
      <c r="O76" s="64" t="str">
        <f>IFERROR(Sales[[#This Row],[Selling Amount]]-Sales[[#This Row],[Cost Amount]],"")</f>
        <v/>
      </c>
    </row>
    <row r="77" spans="5:15" ht="20.399999999999999" customHeight="1" x14ac:dyDescent="0.4">
      <c r="E77" s="8" t="str">
        <f>IFERROR(VLOOKUP(Sales[[#This Row],[Cust_ID]],Customers!$D$7:$G$1048576,2,0),"")</f>
        <v/>
      </c>
      <c r="F77" s="7"/>
      <c r="G77" s="14" t="str">
        <f>IFERROR(VLOOKUP($F77,Product[#All],2,0),"")</f>
        <v/>
      </c>
      <c r="H77" s="62"/>
      <c r="I77" s="15">
        <f>IFERROR(SUMIF(Purchase!$F$8:$F$20,Sales!$G77,Purchase!$I$8:$I$20),"")</f>
        <v>0</v>
      </c>
      <c r="K77" s="51" t="str">
        <f>IFERROR(VLOOKUP($F77,Product[#All],4,0),"")</f>
        <v/>
      </c>
      <c r="L77" s="52" t="str">
        <f>IFERROR(VLOOKUP(Sales[[#This Row],[HSN Code]],Products!$D$7:$G$1048576,3,0),"")</f>
        <v/>
      </c>
      <c r="M77" s="52" t="str">
        <f t="shared" si="2"/>
        <v/>
      </c>
      <c r="N77" s="64" t="str">
        <f>IFERROR(Sales[[#This Row],[Units]]*Sales[[#This Row],[Cost Price]],"")</f>
        <v/>
      </c>
      <c r="O77" s="64" t="str">
        <f>IFERROR(Sales[[#This Row],[Selling Amount]]-Sales[[#This Row],[Cost Amount]],"")</f>
        <v/>
      </c>
    </row>
    <row r="78" spans="5:15" ht="20.399999999999999" customHeight="1" x14ac:dyDescent="0.4">
      <c r="E78" s="8" t="str">
        <f>IFERROR(VLOOKUP(Sales[[#This Row],[Cust_ID]],Customers!$D$7:$G$1048576,2,0),"")</f>
        <v/>
      </c>
      <c r="F78" s="7"/>
      <c r="G78" s="14" t="str">
        <f>IFERROR(VLOOKUP($F78,Product[#All],2,0),"")</f>
        <v/>
      </c>
      <c r="H78" s="62"/>
      <c r="I78" s="15">
        <f>IFERROR(SUMIF(Purchase!$F$8:$F$20,Sales!$G78,Purchase!$I$8:$I$20),"")</f>
        <v>0</v>
      </c>
      <c r="K78" s="51" t="str">
        <f>IFERROR(VLOOKUP($F78,Product[#All],4,0),"")</f>
        <v/>
      </c>
      <c r="L78" s="52" t="str">
        <f>IFERROR(VLOOKUP(Sales[[#This Row],[HSN Code]],Products!$D$7:$G$1048576,3,0),"")</f>
        <v/>
      </c>
      <c r="M78" s="52" t="str">
        <f t="shared" si="2"/>
        <v/>
      </c>
      <c r="N78" s="64" t="str">
        <f>IFERROR(Sales[[#This Row],[Units]]*Sales[[#This Row],[Cost Price]],"")</f>
        <v/>
      </c>
      <c r="O78" s="64" t="str">
        <f>IFERROR(Sales[[#This Row],[Selling Amount]]-Sales[[#This Row],[Cost Amount]],"")</f>
        <v/>
      </c>
    </row>
    <row r="79" spans="5:15" ht="20.399999999999999" customHeight="1" x14ac:dyDescent="0.4">
      <c r="E79" s="8" t="str">
        <f>IFERROR(VLOOKUP(Sales[[#This Row],[Cust_ID]],Customers!$D$7:$G$1048576,2,0),"")</f>
        <v/>
      </c>
      <c r="F79" s="7"/>
      <c r="G79" s="14" t="str">
        <f>IFERROR(VLOOKUP($F79,Product[#All],2,0),"")</f>
        <v/>
      </c>
      <c r="H79" s="62"/>
      <c r="I79" s="15">
        <f>IFERROR(SUMIF(Purchase!$F$8:$F$20,Sales!$G79,Purchase!$I$8:$I$20),"")</f>
        <v>0</v>
      </c>
      <c r="K79" s="51" t="str">
        <f>IFERROR(VLOOKUP($F79,Product[#All],4,0),"")</f>
        <v/>
      </c>
      <c r="L79" s="52" t="str">
        <f>IFERROR(VLOOKUP(Sales[[#This Row],[HSN Code]],Products!$D$7:$G$1048576,3,0),"")</f>
        <v/>
      </c>
      <c r="M79" s="52" t="str">
        <f t="shared" si="2"/>
        <v/>
      </c>
      <c r="N79" s="64" t="str">
        <f>IFERROR(Sales[[#This Row],[Units]]*Sales[[#This Row],[Cost Price]],"")</f>
        <v/>
      </c>
      <c r="O79" s="64" t="str">
        <f>IFERROR(Sales[[#This Row],[Selling Amount]]-Sales[[#This Row],[Cost Amount]],"")</f>
        <v/>
      </c>
    </row>
    <row r="80" spans="5:15" ht="20.399999999999999" customHeight="1" x14ac:dyDescent="0.4">
      <c r="E80" s="8" t="str">
        <f>IFERROR(VLOOKUP(Sales[[#This Row],[Cust_ID]],Customers!$D$7:$G$1048576,2,0),"")</f>
        <v/>
      </c>
      <c r="F80" s="7"/>
      <c r="G80" s="14" t="str">
        <f>IFERROR(VLOOKUP($F80,Product[#All],2,0),"")</f>
        <v/>
      </c>
      <c r="H80" s="62"/>
      <c r="I80" s="15">
        <f>IFERROR(SUMIF(Purchase!$F$8:$F$20,Sales!$G80,Purchase!$I$8:$I$20),"")</f>
        <v>0</v>
      </c>
      <c r="K80" s="51" t="str">
        <f>IFERROR(VLOOKUP($F80,Product[#All],4,0),"")</f>
        <v/>
      </c>
      <c r="L80" s="52" t="str">
        <f>IFERROR(VLOOKUP(Sales[[#This Row],[HSN Code]],Products!$D$7:$G$1048576,3,0),"")</f>
        <v/>
      </c>
      <c r="M80" s="52" t="str">
        <f t="shared" si="2"/>
        <v/>
      </c>
      <c r="N80" s="64" t="str">
        <f>IFERROR(Sales[[#This Row],[Units]]*Sales[[#This Row],[Cost Price]],"")</f>
        <v/>
      </c>
      <c r="O80" s="64" t="str">
        <f>IFERROR(Sales[[#This Row],[Selling Amount]]-Sales[[#This Row],[Cost Amount]],"")</f>
        <v/>
      </c>
    </row>
    <row r="81" spans="5:15" ht="20.399999999999999" customHeight="1" x14ac:dyDescent="0.4">
      <c r="E81" s="8" t="str">
        <f>IFERROR(VLOOKUP(Sales[[#This Row],[Cust_ID]],Customers!$D$7:$G$1048576,2,0),"")</f>
        <v/>
      </c>
      <c r="F81" s="7"/>
      <c r="G81" s="14" t="str">
        <f>IFERROR(VLOOKUP($F81,Product[#All],2,0),"")</f>
        <v/>
      </c>
      <c r="H81" s="62"/>
      <c r="I81" s="15">
        <f>IFERROR(SUMIF(Purchase!$F$8:$F$20,Sales!$G81,Purchase!$I$8:$I$20),"")</f>
        <v>0</v>
      </c>
      <c r="K81" s="51" t="str">
        <f>IFERROR(VLOOKUP($F81,Product[#All],4,0),"")</f>
        <v/>
      </c>
      <c r="L81" s="52" t="str">
        <f>IFERROR(VLOOKUP(Sales[[#This Row],[HSN Code]],Products!$D$7:$G$1048576,3,0),"")</f>
        <v/>
      </c>
      <c r="M81" s="52" t="str">
        <f t="shared" si="2"/>
        <v/>
      </c>
      <c r="N81" s="64" t="str">
        <f>IFERROR(Sales[[#This Row],[Units]]*Sales[[#This Row],[Cost Price]],"")</f>
        <v/>
      </c>
      <c r="O81" s="64" t="str">
        <f>IFERROR(Sales[[#This Row],[Selling Amount]]-Sales[[#This Row],[Cost Amount]],"")</f>
        <v/>
      </c>
    </row>
    <row r="82" spans="5:15" ht="20.399999999999999" customHeight="1" x14ac:dyDescent="0.4">
      <c r="E82" s="8" t="str">
        <f>IFERROR(VLOOKUP(Sales[[#This Row],[Cust_ID]],Customers!$D$7:$G$1048576,2,0),"")</f>
        <v/>
      </c>
      <c r="F82" s="7"/>
      <c r="G82" s="14" t="str">
        <f>IFERROR(VLOOKUP($F82,Product[#All],2,0),"")</f>
        <v/>
      </c>
      <c r="H82" s="62"/>
      <c r="I82" s="15">
        <f>IFERROR(SUMIF(Purchase!$F$8:$F$20,Sales!$G82,Purchase!$I$8:$I$20),"")</f>
        <v>0</v>
      </c>
      <c r="K82" s="51" t="str">
        <f>IFERROR(VLOOKUP($F82,Product[#All],4,0),"")</f>
        <v/>
      </c>
      <c r="L82" s="52" t="str">
        <f>IFERROR(VLOOKUP(Sales[[#This Row],[HSN Code]],Products!$D$7:$G$1048576,3,0),"")</f>
        <v/>
      </c>
      <c r="M82" s="52" t="str">
        <f t="shared" si="2"/>
        <v/>
      </c>
      <c r="N82" s="64" t="str">
        <f>IFERROR(Sales[[#This Row],[Units]]*Sales[[#This Row],[Cost Price]],"")</f>
        <v/>
      </c>
      <c r="O82" s="64" t="str">
        <f>IFERROR(Sales[[#This Row],[Selling Amount]]-Sales[[#This Row],[Cost Amount]],"")</f>
        <v/>
      </c>
    </row>
    <row r="83" spans="5:15" ht="20.399999999999999" customHeight="1" x14ac:dyDescent="0.4">
      <c r="E83" s="8" t="str">
        <f>IFERROR(VLOOKUP(Sales[[#This Row],[Cust_ID]],Customers!$D$7:$G$1048576,2,0),"")</f>
        <v/>
      </c>
      <c r="F83" s="7"/>
      <c r="G83" s="14" t="str">
        <f>IFERROR(VLOOKUP($F83,Product[#All],2,0),"")</f>
        <v/>
      </c>
      <c r="H83" s="62"/>
      <c r="I83" s="15">
        <f>IFERROR(SUMIF(Purchase!$F$8:$F$20,Sales!$G83,Purchase!$I$8:$I$20),"")</f>
        <v>0</v>
      </c>
      <c r="K83" s="51" t="str">
        <f>IFERROR(VLOOKUP($F83,Product[#All],4,0),"")</f>
        <v/>
      </c>
      <c r="L83" s="52" t="str">
        <f>IFERROR(VLOOKUP(Sales[[#This Row],[HSN Code]],Products!$D$7:$G$1048576,3,0),"")</f>
        <v/>
      </c>
      <c r="M83" s="52" t="str">
        <f t="shared" si="2"/>
        <v/>
      </c>
      <c r="N83" s="64" t="str">
        <f>IFERROR(Sales[[#This Row],[Units]]*Sales[[#This Row],[Cost Price]],"")</f>
        <v/>
      </c>
      <c r="O83" s="64" t="str">
        <f>IFERROR(Sales[[#This Row],[Selling Amount]]-Sales[[#This Row],[Cost Amount]],"")</f>
        <v/>
      </c>
    </row>
    <row r="84" spans="5:15" ht="20.399999999999999" customHeight="1" x14ac:dyDescent="0.4">
      <c r="E84" s="8" t="str">
        <f>IFERROR(VLOOKUP(Sales[[#This Row],[Cust_ID]],Customers!$D$7:$G$1048576,2,0),"")</f>
        <v/>
      </c>
      <c r="F84" s="7"/>
      <c r="G84" s="14" t="str">
        <f>IFERROR(VLOOKUP($F84,Product[#All],2,0),"")</f>
        <v/>
      </c>
      <c r="H84" s="62"/>
      <c r="I84" s="15">
        <f>IFERROR(SUMIF(Purchase!$F$8:$F$20,Sales!$G84,Purchase!$I$8:$I$20),"")</f>
        <v>0</v>
      </c>
      <c r="K84" s="51" t="str">
        <f>IFERROR(VLOOKUP($F84,Product[#All],4,0),"")</f>
        <v/>
      </c>
      <c r="L84" s="52" t="str">
        <f>IFERROR(VLOOKUP(Sales[[#This Row],[HSN Code]],Products!$D$7:$G$1048576,3,0),"")</f>
        <v/>
      </c>
      <c r="M84" s="52" t="str">
        <f t="shared" si="2"/>
        <v/>
      </c>
      <c r="N84" s="64" t="str">
        <f>IFERROR(Sales[[#This Row],[Units]]*Sales[[#This Row],[Cost Price]],"")</f>
        <v/>
      </c>
      <c r="O84" s="64" t="str">
        <f>IFERROR(Sales[[#This Row],[Selling Amount]]-Sales[[#This Row],[Cost Amount]],"")</f>
        <v/>
      </c>
    </row>
    <row r="85" spans="5:15" ht="20.399999999999999" customHeight="1" x14ac:dyDescent="0.4">
      <c r="E85" s="8" t="str">
        <f>IFERROR(VLOOKUP(Sales[[#This Row],[Cust_ID]],Customers!$D$7:$G$1048576,2,0),"")</f>
        <v/>
      </c>
      <c r="F85" s="7"/>
      <c r="G85" s="14" t="str">
        <f>IFERROR(VLOOKUP($F85,Product[#All],2,0),"")</f>
        <v/>
      </c>
      <c r="H85" s="62"/>
      <c r="I85" s="15">
        <f>IFERROR(SUMIF(Purchase!$F$8:$F$20,Sales!$G85,Purchase!$I$8:$I$20),"")</f>
        <v>0</v>
      </c>
      <c r="K85" s="51" t="str">
        <f>IFERROR(VLOOKUP($F85,Product[#All],4,0),"")</f>
        <v/>
      </c>
      <c r="L85" s="52" t="str">
        <f>IFERROR(VLOOKUP(Sales[[#This Row],[HSN Code]],Products!$D$7:$G$1048576,3,0),"")</f>
        <v/>
      </c>
      <c r="M85" s="52" t="str">
        <f t="shared" si="2"/>
        <v/>
      </c>
      <c r="N85" s="64" t="str">
        <f>IFERROR(Sales[[#This Row],[Units]]*Sales[[#This Row],[Cost Price]],"")</f>
        <v/>
      </c>
      <c r="O85" s="64" t="str">
        <f>IFERROR(Sales[[#This Row],[Selling Amount]]-Sales[[#This Row],[Cost Amount]],"")</f>
        <v/>
      </c>
    </row>
    <row r="86" spans="5:15" ht="20.399999999999999" customHeight="1" x14ac:dyDescent="0.4">
      <c r="E86" s="8" t="str">
        <f>IFERROR(VLOOKUP(Sales[[#This Row],[Cust_ID]],Customers!$D$7:$G$1048576,2,0),"")</f>
        <v/>
      </c>
      <c r="F86" s="7"/>
      <c r="G86" s="14" t="str">
        <f>IFERROR(VLOOKUP($F86,Product[#All],2,0),"")</f>
        <v/>
      </c>
      <c r="H86" s="62"/>
      <c r="I86" s="15">
        <f>IFERROR(SUMIF(Purchase!$F$8:$F$20,Sales!$G86,Purchase!$I$8:$I$20),"")</f>
        <v>0</v>
      </c>
      <c r="K86" s="51" t="str">
        <f>IFERROR(VLOOKUP($F86,Product[#All],4,0),"")</f>
        <v/>
      </c>
      <c r="L86" s="52" t="str">
        <f>IFERROR(VLOOKUP(Sales[[#This Row],[HSN Code]],Products!$D$7:$G$1048576,3,0),"")</f>
        <v/>
      </c>
      <c r="M86" s="52" t="str">
        <f t="shared" si="2"/>
        <v/>
      </c>
      <c r="N86" s="64" t="str">
        <f>IFERROR(Sales[[#This Row],[Units]]*Sales[[#This Row],[Cost Price]],"")</f>
        <v/>
      </c>
      <c r="O86" s="64" t="str">
        <f>IFERROR(Sales[[#This Row],[Selling Amount]]-Sales[[#This Row],[Cost Amount]],"")</f>
        <v/>
      </c>
    </row>
    <row r="87" spans="5:15" ht="20.399999999999999" customHeight="1" x14ac:dyDescent="0.4">
      <c r="E87" s="8" t="str">
        <f>IFERROR(VLOOKUP(Sales[[#This Row],[Cust_ID]],Customers!$D$7:$G$1048576,2,0),"")</f>
        <v/>
      </c>
      <c r="F87" s="7"/>
      <c r="G87" s="14" t="str">
        <f>IFERROR(VLOOKUP($F87,Product[#All],2,0),"")</f>
        <v/>
      </c>
      <c r="H87" s="62"/>
      <c r="I87" s="15">
        <f>IFERROR(SUMIF(Purchase!$F$8:$F$20,Sales!$G87,Purchase!$I$8:$I$20),"")</f>
        <v>0</v>
      </c>
      <c r="K87" s="51" t="str">
        <f>IFERROR(VLOOKUP($F87,Product[#All],4,0),"")</f>
        <v/>
      </c>
      <c r="L87" s="52" t="str">
        <f>IFERROR(VLOOKUP(Sales[[#This Row],[HSN Code]],Products!$D$7:$G$1048576,3,0),"")</f>
        <v/>
      </c>
      <c r="M87" s="52" t="str">
        <f t="shared" si="2"/>
        <v/>
      </c>
      <c r="N87" s="64" t="str">
        <f>IFERROR(Sales[[#This Row],[Units]]*Sales[[#This Row],[Cost Price]],"")</f>
        <v/>
      </c>
      <c r="O87" s="64" t="str">
        <f>IFERROR(Sales[[#This Row],[Selling Amount]]-Sales[[#This Row],[Cost Amount]],"")</f>
        <v/>
      </c>
    </row>
    <row r="88" spans="5:15" ht="20.399999999999999" customHeight="1" x14ac:dyDescent="0.4">
      <c r="E88" s="8" t="str">
        <f>IFERROR(VLOOKUP(Sales[[#This Row],[Cust_ID]],Customers!$D$7:$G$1048576,2,0),"")</f>
        <v/>
      </c>
      <c r="F88" s="7"/>
      <c r="G88" s="14" t="str">
        <f>IFERROR(VLOOKUP($F88,Product[#All],2,0),"")</f>
        <v/>
      </c>
      <c r="H88" s="62"/>
      <c r="I88" s="15">
        <f>IFERROR(SUMIF(Purchase!$F$8:$F$20,Sales!$G88,Purchase!$I$8:$I$20),"")</f>
        <v>0</v>
      </c>
      <c r="K88" s="51" t="str">
        <f>IFERROR(VLOOKUP($F88,Product[#All],4,0),"")</f>
        <v/>
      </c>
      <c r="L88" s="52" t="str">
        <f>IFERROR(VLOOKUP(Sales[[#This Row],[HSN Code]],Products!$D$7:$G$1048576,3,0),"")</f>
        <v/>
      </c>
      <c r="M88" s="52" t="str">
        <f t="shared" si="2"/>
        <v/>
      </c>
      <c r="N88" s="64" t="str">
        <f>IFERROR(Sales[[#This Row],[Units]]*Sales[[#This Row],[Cost Price]],"")</f>
        <v/>
      </c>
      <c r="O88" s="64" t="str">
        <f>IFERROR(Sales[[#This Row],[Selling Amount]]-Sales[[#This Row],[Cost Amount]],"")</f>
        <v/>
      </c>
    </row>
    <row r="89" spans="5:15" ht="20.399999999999999" customHeight="1" x14ac:dyDescent="0.4">
      <c r="E89" s="8" t="str">
        <f>IFERROR(VLOOKUP(Sales[[#This Row],[Cust_ID]],Customers!$D$7:$G$1048576,2,0),"")</f>
        <v/>
      </c>
      <c r="F89" s="7"/>
      <c r="G89" s="14" t="str">
        <f>IFERROR(VLOOKUP($F89,Product[#All],2,0),"")</f>
        <v/>
      </c>
      <c r="H89" s="62"/>
      <c r="I89" s="15">
        <f>IFERROR(SUMIF(Purchase!$F$8:$F$20,Sales!$G89,Purchase!$I$8:$I$20),"")</f>
        <v>0</v>
      </c>
      <c r="K89" s="51" t="str">
        <f>IFERROR(VLOOKUP($F89,Product[#All],4,0),"")</f>
        <v/>
      </c>
      <c r="L89" s="52" t="str">
        <f>IFERROR(VLOOKUP(Sales[[#This Row],[HSN Code]],Products!$D$7:$G$1048576,3,0),"")</f>
        <v/>
      </c>
      <c r="M89" s="52" t="str">
        <f t="shared" si="2"/>
        <v/>
      </c>
      <c r="N89" s="64" t="str">
        <f>IFERROR(Sales[[#This Row],[Units]]*Sales[[#This Row],[Cost Price]],"")</f>
        <v/>
      </c>
      <c r="O89" s="64" t="str">
        <f>IFERROR(Sales[[#This Row],[Selling Amount]]-Sales[[#This Row],[Cost Amount]],"")</f>
        <v/>
      </c>
    </row>
    <row r="90" spans="5:15" ht="20.399999999999999" customHeight="1" x14ac:dyDescent="0.4">
      <c r="E90" s="8" t="str">
        <f>IFERROR(VLOOKUP(Sales[[#This Row],[Cust_ID]],Customers!$D$7:$G$1048576,2,0),"")</f>
        <v/>
      </c>
      <c r="F90" s="7"/>
      <c r="G90" s="14" t="str">
        <f>IFERROR(VLOOKUP($F90,Product[#All],2,0),"")</f>
        <v/>
      </c>
      <c r="H90" s="62"/>
      <c r="I90" s="15">
        <f>IFERROR(SUMIF(Purchase!$F$8:$F$20,Sales!$G90,Purchase!$I$8:$I$20),"")</f>
        <v>0</v>
      </c>
      <c r="K90" s="51" t="str">
        <f>IFERROR(VLOOKUP($F90,Product[#All],4,0),"")</f>
        <v/>
      </c>
      <c r="L90" s="52" t="str">
        <f>IFERROR(VLOOKUP(Sales[[#This Row],[HSN Code]],Products!$D$7:$G$1048576,3,0),"")</f>
        <v/>
      </c>
      <c r="M90" s="52" t="str">
        <f t="shared" si="2"/>
        <v/>
      </c>
      <c r="N90" s="64" t="str">
        <f>IFERROR(Sales[[#This Row],[Units]]*Sales[[#This Row],[Cost Price]],"")</f>
        <v/>
      </c>
      <c r="O90" s="64" t="str">
        <f>IFERROR(Sales[[#This Row],[Selling Amount]]-Sales[[#This Row],[Cost Amount]],"")</f>
        <v/>
      </c>
    </row>
    <row r="91" spans="5:15" ht="20.399999999999999" customHeight="1" x14ac:dyDescent="0.4">
      <c r="E91" s="8" t="str">
        <f>IFERROR(VLOOKUP(Sales[[#This Row],[Cust_ID]],Customers!$D$7:$G$1048576,2,0),"")</f>
        <v/>
      </c>
      <c r="F91" s="7"/>
      <c r="G91" s="14" t="str">
        <f>IFERROR(VLOOKUP($F91,Product[#All],2,0),"")</f>
        <v/>
      </c>
      <c r="H91" s="62"/>
      <c r="I91" s="15">
        <f>IFERROR(SUMIF(Purchase!$F$8:$F$20,Sales!$G91,Purchase!$I$8:$I$20),"")</f>
        <v>0</v>
      </c>
      <c r="K91" s="51" t="str">
        <f>IFERROR(VLOOKUP($F91,Product[#All],4,0),"")</f>
        <v/>
      </c>
      <c r="L91" s="52" t="str">
        <f>IFERROR(VLOOKUP(Sales[[#This Row],[HSN Code]],Products!$D$7:$G$1048576,3,0),"")</f>
        <v/>
      </c>
      <c r="M91" s="52" t="str">
        <f t="shared" si="2"/>
        <v/>
      </c>
      <c r="N91" s="64" t="str">
        <f>IFERROR(Sales[[#This Row],[Units]]*Sales[[#This Row],[Cost Price]],"")</f>
        <v/>
      </c>
      <c r="O91" s="64" t="str">
        <f>IFERROR(Sales[[#This Row],[Selling Amount]]-Sales[[#This Row],[Cost Amount]],"")</f>
        <v/>
      </c>
    </row>
    <row r="92" spans="5:15" ht="20.399999999999999" customHeight="1" x14ac:dyDescent="0.4">
      <c r="E92" s="8" t="str">
        <f>IFERROR(VLOOKUP(Sales[[#This Row],[Cust_ID]],Customers!$D$7:$G$1048576,2,0),"")</f>
        <v/>
      </c>
      <c r="F92" s="7"/>
      <c r="G92" s="14" t="str">
        <f>IFERROR(VLOOKUP($F92,Product[#All],2,0),"")</f>
        <v/>
      </c>
      <c r="H92" s="62"/>
      <c r="I92" s="15">
        <f>IFERROR(SUMIF(Purchase!$F$8:$F$20,Sales!$G92,Purchase!$I$8:$I$20),"")</f>
        <v>0</v>
      </c>
      <c r="K92" s="51" t="str">
        <f>IFERROR(VLOOKUP($F92,Product[#All],4,0),"")</f>
        <v/>
      </c>
      <c r="L92" s="52" t="str">
        <f>IFERROR(VLOOKUP(Sales[[#This Row],[HSN Code]],Products!$D$7:$G$1048576,3,0),"")</f>
        <v/>
      </c>
      <c r="M92" s="52" t="str">
        <f t="shared" si="2"/>
        <v/>
      </c>
      <c r="N92" s="64" t="str">
        <f>IFERROR(Sales[[#This Row],[Units]]*Sales[[#This Row],[Cost Price]],"")</f>
        <v/>
      </c>
      <c r="O92" s="64" t="str">
        <f>IFERROR(Sales[[#This Row],[Selling Amount]]-Sales[[#This Row],[Cost Amount]],"")</f>
        <v/>
      </c>
    </row>
    <row r="93" spans="5:15" ht="20.399999999999999" customHeight="1" x14ac:dyDescent="0.4">
      <c r="E93" s="8" t="str">
        <f>IFERROR(VLOOKUP(Sales[[#This Row],[Cust_ID]],Customers!$D$7:$G$1048576,2,0),"")</f>
        <v/>
      </c>
      <c r="F93" s="7"/>
      <c r="G93" s="14" t="str">
        <f>IFERROR(VLOOKUP($F93,Product[#All],2,0),"")</f>
        <v/>
      </c>
      <c r="H93" s="62"/>
      <c r="I93" s="15">
        <f>IFERROR(SUMIF(Purchase!$F$8:$F$20,Sales!$G93,Purchase!$I$8:$I$20),"")</f>
        <v>0</v>
      </c>
      <c r="K93" s="51" t="str">
        <f>IFERROR(VLOOKUP($F93,Product[#All],4,0),"")</f>
        <v/>
      </c>
      <c r="L93" s="52" t="str">
        <f>IFERROR(VLOOKUP(Sales[[#This Row],[HSN Code]],Products!$D$7:$G$1048576,3,0),"")</f>
        <v/>
      </c>
      <c r="M93" s="52" t="str">
        <f t="shared" si="2"/>
        <v/>
      </c>
      <c r="N93" s="64" t="str">
        <f>IFERROR(Sales[[#This Row],[Units]]*Sales[[#This Row],[Cost Price]],"")</f>
        <v/>
      </c>
      <c r="O93" s="64" t="str">
        <f>IFERROR(Sales[[#This Row],[Selling Amount]]-Sales[[#This Row],[Cost Amount]],"")</f>
        <v/>
      </c>
    </row>
    <row r="94" spans="5:15" ht="20.399999999999999" customHeight="1" x14ac:dyDescent="0.4">
      <c r="E94" s="8" t="str">
        <f>IFERROR(VLOOKUP(Sales[[#This Row],[Cust_ID]],Customers!$D$7:$G$1048576,2,0),"")</f>
        <v/>
      </c>
      <c r="F94" s="7"/>
      <c r="G94" s="14" t="str">
        <f>IFERROR(VLOOKUP($F94,Product[#All],2,0),"")</f>
        <v/>
      </c>
      <c r="H94" s="62"/>
      <c r="I94" s="15">
        <f>IFERROR(SUMIF(Purchase!$F$8:$F$20,Sales!$G94,Purchase!$I$8:$I$20),"")</f>
        <v>0</v>
      </c>
      <c r="K94" s="51" t="str">
        <f>IFERROR(VLOOKUP($F94,Product[#All],4,0),"")</f>
        <v/>
      </c>
      <c r="L94" s="52" t="str">
        <f>IFERROR(VLOOKUP(Sales[[#This Row],[HSN Code]],Products!$D$7:$G$1048576,3,0),"")</f>
        <v/>
      </c>
      <c r="M94" s="52" t="str">
        <f t="shared" si="2"/>
        <v/>
      </c>
      <c r="N94" s="64" t="str">
        <f>IFERROR(Sales[[#This Row],[Units]]*Sales[[#This Row],[Cost Price]],"")</f>
        <v/>
      </c>
      <c r="O94" s="64" t="str">
        <f>IFERROR(Sales[[#This Row],[Selling Amount]]-Sales[[#This Row],[Cost Amount]],"")</f>
        <v/>
      </c>
    </row>
    <row r="95" spans="5:15" ht="20.399999999999999" customHeight="1" x14ac:dyDescent="0.4">
      <c r="E95" s="8" t="str">
        <f>IFERROR(VLOOKUP(Sales[[#This Row],[Cust_ID]],Customers!$D$7:$G$1048576,2,0),"")</f>
        <v/>
      </c>
      <c r="F95" s="7"/>
      <c r="G95" s="14" t="str">
        <f>IFERROR(VLOOKUP($F95,Product[#All],2,0),"")</f>
        <v/>
      </c>
      <c r="H95" s="62"/>
      <c r="I95" s="15">
        <f>IFERROR(SUMIF(Purchase!$F$8:$F$20,Sales!$G95,Purchase!$I$8:$I$20),"")</f>
        <v>0</v>
      </c>
      <c r="K95" s="51" t="str">
        <f>IFERROR(VLOOKUP($F95,Product[#All],4,0),"")</f>
        <v/>
      </c>
      <c r="L95" s="52" t="str">
        <f>IFERROR(VLOOKUP(Sales[[#This Row],[HSN Code]],Products!$D$7:$G$1048576,3,0),"")</f>
        <v/>
      </c>
      <c r="M95" s="52" t="str">
        <f t="shared" si="2"/>
        <v/>
      </c>
      <c r="N95" s="64" t="str">
        <f>IFERROR(Sales[[#This Row],[Units]]*Sales[[#This Row],[Cost Price]],"")</f>
        <v/>
      </c>
      <c r="O95" s="64" t="str">
        <f>IFERROR(Sales[[#This Row],[Selling Amount]]-Sales[[#This Row],[Cost Amount]],"")</f>
        <v/>
      </c>
    </row>
    <row r="96" spans="5:15" ht="20.399999999999999" customHeight="1" x14ac:dyDescent="0.4">
      <c r="E96" s="8" t="str">
        <f>IFERROR(VLOOKUP(Sales[[#This Row],[Cust_ID]],Customers!$D$7:$G$1048576,2,0),"")</f>
        <v/>
      </c>
      <c r="F96" s="7"/>
      <c r="G96" s="14" t="str">
        <f>IFERROR(VLOOKUP($F96,Product[#All],2,0),"")</f>
        <v/>
      </c>
      <c r="H96" s="62"/>
      <c r="I96" s="15">
        <f>IFERROR(SUMIF(Purchase!$F$8:$F$20,Sales!$G96,Purchase!$I$8:$I$20),"")</f>
        <v>0</v>
      </c>
      <c r="K96" s="51" t="str">
        <f>IFERROR(VLOOKUP($F96,Product[#All],4,0),"")</f>
        <v/>
      </c>
      <c r="L96" s="52" t="str">
        <f>IFERROR(VLOOKUP(Sales[[#This Row],[HSN Code]],Products!$D$7:$G$1048576,3,0),"")</f>
        <v/>
      </c>
      <c r="M96" s="52" t="str">
        <f t="shared" si="2"/>
        <v/>
      </c>
      <c r="N96" s="64" t="str">
        <f>IFERROR(Sales[[#This Row],[Units]]*Sales[[#This Row],[Cost Price]],"")</f>
        <v/>
      </c>
      <c r="O96" s="64" t="str">
        <f>IFERROR(Sales[[#This Row],[Selling Amount]]-Sales[[#This Row],[Cost Amount]],"")</f>
        <v/>
      </c>
    </row>
    <row r="97" spans="5:15" ht="20.399999999999999" customHeight="1" x14ac:dyDescent="0.4">
      <c r="E97" s="8" t="str">
        <f>IFERROR(VLOOKUP(Sales[[#This Row],[Cust_ID]],Customers!$D$7:$G$1048576,2,0),"")</f>
        <v/>
      </c>
      <c r="F97" s="7"/>
      <c r="G97" s="14" t="str">
        <f>IFERROR(VLOOKUP($F97,Product[#All],2,0),"")</f>
        <v/>
      </c>
      <c r="H97" s="62"/>
      <c r="I97" s="15">
        <f>IFERROR(SUMIF(Purchase!$F$8:$F$20,Sales!$G97,Purchase!$I$8:$I$20),"")</f>
        <v>0</v>
      </c>
      <c r="K97" s="51" t="str">
        <f>IFERROR(VLOOKUP($F97,Product[#All],4,0),"")</f>
        <v/>
      </c>
      <c r="L97" s="52" t="str">
        <f>IFERROR(VLOOKUP(Sales[[#This Row],[HSN Code]],Products!$D$7:$G$1048576,3,0),"")</f>
        <v/>
      </c>
      <c r="M97" s="52" t="str">
        <f t="shared" si="2"/>
        <v/>
      </c>
      <c r="N97" s="64" t="str">
        <f>IFERROR(Sales[[#This Row],[Units]]*Sales[[#This Row],[Cost Price]],"")</f>
        <v/>
      </c>
      <c r="O97" s="64" t="str">
        <f>IFERROR(Sales[[#This Row],[Selling Amount]]-Sales[[#This Row],[Cost Amount]],"")</f>
        <v/>
      </c>
    </row>
    <row r="98" spans="5:15" ht="20.399999999999999" customHeight="1" x14ac:dyDescent="0.4">
      <c r="E98" s="8" t="str">
        <f>IFERROR(VLOOKUP(Sales[[#This Row],[Cust_ID]],Customers!$D$7:$G$1048576,2,0),"")</f>
        <v/>
      </c>
      <c r="F98" s="7"/>
      <c r="G98" s="14" t="str">
        <f>IFERROR(VLOOKUP($F98,Product[#All],2,0),"")</f>
        <v/>
      </c>
      <c r="H98" s="62"/>
      <c r="I98" s="15">
        <f>IFERROR(SUMIF(Purchase!$F$8:$F$20,Sales!$G98,Purchase!$I$8:$I$20),"")</f>
        <v>0</v>
      </c>
      <c r="K98" s="51" t="str">
        <f>IFERROR(VLOOKUP($F98,Product[#All],4,0),"")</f>
        <v/>
      </c>
      <c r="L98" s="52" t="str">
        <f>IFERROR(VLOOKUP(Sales[[#This Row],[HSN Code]],Products!$D$7:$G$1048576,3,0),"")</f>
        <v/>
      </c>
      <c r="M98" s="52" t="str">
        <f t="shared" si="2"/>
        <v/>
      </c>
      <c r="N98" s="64" t="str">
        <f>IFERROR(Sales[[#This Row],[Units]]*Sales[[#This Row],[Cost Price]],"")</f>
        <v/>
      </c>
      <c r="O98" s="64" t="str">
        <f>IFERROR(Sales[[#This Row],[Selling Amount]]-Sales[[#This Row],[Cost Amount]],"")</f>
        <v/>
      </c>
    </row>
    <row r="99" spans="5:15" ht="20.399999999999999" customHeight="1" x14ac:dyDescent="0.4">
      <c r="E99" s="8" t="str">
        <f>IFERROR(VLOOKUP(Sales[[#This Row],[Cust_ID]],Customers!$D$7:$G$1048576,2,0),"")</f>
        <v/>
      </c>
      <c r="F99" s="7"/>
      <c r="G99" s="14" t="str">
        <f>IFERROR(VLOOKUP($F99,Product[#All],2,0),"")</f>
        <v/>
      </c>
      <c r="H99" s="62"/>
      <c r="I99" s="15">
        <f>IFERROR(SUMIF(Purchase!$F$8:$F$20,Sales!$G99,Purchase!$I$8:$I$20),"")</f>
        <v>0</v>
      </c>
      <c r="K99" s="51" t="str">
        <f>IFERROR(VLOOKUP($F99,Product[#All],4,0),"")</f>
        <v/>
      </c>
      <c r="L99" s="52" t="str">
        <f>IFERROR(VLOOKUP(Sales[[#This Row],[HSN Code]],Products!$D$7:$G$1048576,3,0),"")</f>
        <v/>
      </c>
      <c r="M99" s="52" t="str">
        <f t="shared" si="2"/>
        <v/>
      </c>
      <c r="N99" s="64" t="str">
        <f>IFERROR(Sales[[#This Row],[Units]]*Sales[[#This Row],[Cost Price]],"")</f>
        <v/>
      </c>
      <c r="O99" s="64" t="str">
        <f>IFERROR(Sales[[#This Row],[Selling Amount]]-Sales[[#This Row],[Cost Amount]],"")</f>
        <v/>
      </c>
    </row>
    <row r="100" spans="5:15" ht="20.399999999999999" customHeight="1" x14ac:dyDescent="0.4">
      <c r="E100" s="8" t="str">
        <f>IFERROR(VLOOKUP(Sales[[#This Row],[Cust_ID]],Customers!$D$7:$G$1048576,2,0),"")</f>
        <v/>
      </c>
      <c r="F100" s="7"/>
      <c r="G100" s="14" t="str">
        <f>IFERROR(VLOOKUP($F100,Product[#All],2,0),"")</f>
        <v/>
      </c>
      <c r="H100" s="62"/>
      <c r="I100" s="15">
        <f>IFERROR(SUMIF(Purchase!$F$8:$F$20,Sales!$G100,Purchase!$I$8:$I$20),"")</f>
        <v>0</v>
      </c>
      <c r="K100" s="51" t="str">
        <f>IFERROR(VLOOKUP($F100,Product[#All],4,0),"")</f>
        <v/>
      </c>
      <c r="L100" s="52" t="str">
        <f>IFERROR(VLOOKUP(Sales[[#This Row],[HSN Code]],Products!$D$7:$G$1048576,3,0),"")</f>
        <v/>
      </c>
      <c r="M100" s="52" t="str">
        <f t="shared" si="2"/>
        <v/>
      </c>
      <c r="N100" s="64" t="str">
        <f>IFERROR(Sales[[#This Row],[Units]]*Sales[[#This Row],[Cost Price]],"")</f>
        <v/>
      </c>
      <c r="O100" s="64" t="str">
        <f>IFERROR(Sales[[#This Row],[Selling Amount]]-Sales[[#This Row],[Cost Amount]],"")</f>
        <v/>
      </c>
    </row>
    <row r="101" spans="5:15" ht="20.399999999999999" customHeight="1" x14ac:dyDescent="0.4">
      <c r="E101" s="8" t="str">
        <f>IFERROR(VLOOKUP(Sales[[#This Row],[Cust_ID]],Customers!$D$7:$G$1048576,2,0),"")</f>
        <v/>
      </c>
      <c r="F101" s="7"/>
      <c r="G101" s="14" t="str">
        <f>IFERROR(VLOOKUP($F101,Product[#All],2,0),"")</f>
        <v/>
      </c>
      <c r="H101" s="62"/>
      <c r="I101" s="15">
        <f>IFERROR(SUMIF(Purchase!$F$8:$F$20,Sales!$G101,Purchase!$I$8:$I$20),"")</f>
        <v>0</v>
      </c>
      <c r="K101" s="51" t="str">
        <f>IFERROR(VLOOKUP($F101,Product[#All],4,0),"")</f>
        <v/>
      </c>
      <c r="L101" s="52" t="str">
        <f>IFERROR(VLOOKUP(Sales[[#This Row],[HSN Code]],Products!$D$7:$G$1048576,3,0),"")</f>
        <v/>
      </c>
      <c r="M101" s="52" t="str">
        <f t="shared" si="2"/>
        <v/>
      </c>
      <c r="N101" s="64" t="str">
        <f>IFERROR(Sales[[#This Row],[Units]]*Sales[[#This Row],[Cost Price]],"")</f>
        <v/>
      </c>
      <c r="O101" s="64" t="str">
        <f>IFERROR(Sales[[#This Row],[Selling Amount]]-Sales[[#This Row],[Cost Amount]],"")</f>
        <v/>
      </c>
    </row>
    <row r="102" spans="5:15" ht="20.399999999999999" customHeight="1" x14ac:dyDescent="0.4">
      <c r="E102" s="8" t="str">
        <f>IFERROR(VLOOKUP(Sales[[#This Row],[Cust_ID]],Customers!$D$7:$G$1048576,2,0),"")</f>
        <v/>
      </c>
      <c r="F102" s="7"/>
      <c r="G102" s="14" t="str">
        <f>IFERROR(VLOOKUP($F102,Product[#All],2,0),"")</f>
        <v/>
      </c>
      <c r="H102" s="62"/>
      <c r="I102" s="15">
        <f>IFERROR(SUMIF(Purchase!$F$8:$F$20,Sales!$G102,Purchase!$I$8:$I$20),"")</f>
        <v>0</v>
      </c>
      <c r="K102" s="51" t="str">
        <f>IFERROR(VLOOKUP($F102,Product[#All],4,0),"")</f>
        <v/>
      </c>
      <c r="L102" s="52" t="str">
        <f>IFERROR(VLOOKUP(Sales[[#This Row],[HSN Code]],Products!$D$7:$G$1048576,3,0),"")</f>
        <v/>
      </c>
      <c r="M102" s="52" t="str">
        <f t="shared" si="2"/>
        <v/>
      </c>
      <c r="N102" s="64" t="str">
        <f>IFERROR(Sales[[#This Row],[Units]]*Sales[[#This Row],[Cost Price]],"")</f>
        <v/>
      </c>
      <c r="O102" s="64" t="str">
        <f>IFERROR(Sales[[#This Row],[Selling Amount]]-Sales[[#This Row],[Cost Amount]],"")</f>
        <v/>
      </c>
    </row>
    <row r="103" spans="5:15" ht="20.399999999999999" customHeight="1" x14ac:dyDescent="0.4">
      <c r="E103" s="8" t="str">
        <f>IFERROR(VLOOKUP(Sales[[#This Row],[Cust_ID]],Customers!$D$7:$G$1048576,2,0),"")</f>
        <v/>
      </c>
      <c r="F103" s="7"/>
      <c r="G103" s="14" t="str">
        <f>IFERROR(VLOOKUP($F103,Product[#All],2,0),"")</f>
        <v/>
      </c>
      <c r="H103" s="62"/>
      <c r="I103" s="15">
        <f>IFERROR(SUMIF(Purchase!$F$8:$F$20,Sales!$G103,Purchase!$I$8:$I$20),"")</f>
        <v>0</v>
      </c>
      <c r="K103" s="51" t="str">
        <f>IFERROR(VLOOKUP($F103,Product[#All],4,0),"")</f>
        <v/>
      </c>
      <c r="L103" s="52" t="str">
        <f>IFERROR(VLOOKUP(Sales[[#This Row],[HSN Code]],Products!$D$7:$G$1048576,3,0),"")</f>
        <v/>
      </c>
      <c r="M103" s="52" t="str">
        <f t="shared" si="2"/>
        <v/>
      </c>
      <c r="N103" s="64" t="str">
        <f>IFERROR(Sales[[#This Row],[Units]]*Sales[[#This Row],[Cost Price]],"")</f>
        <v/>
      </c>
      <c r="O103" s="64" t="str">
        <f>IFERROR(Sales[[#This Row],[Selling Amount]]-Sales[[#This Row],[Cost Amount]],"")</f>
        <v/>
      </c>
    </row>
    <row r="104" spans="5:15" ht="20.399999999999999" customHeight="1" x14ac:dyDescent="0.4">
      <c r="E104" s="8" t="str">
        <f>IFERROR(VLOOKUP(Sales[[#This Row],[Cust_ID]],Customers!$D$7:$G$1048576,2,0),"")</f>
        <v/>
      </c>
      <c r="F104" s="7"/>
      <c r="G104" s="14" t="str">
        <f>IFERROR(VLOOKUP($F104,Product[#All],2,0),"")</f>
        <v/>
      </c>
      <c r="H104" s="62"/>
      <c r="I104" s="15">
        <f>IFERROR(SUMIF(Purchase!$F$8:$F$20,Sales!$G104,Purchase!$I$8:$I$20),"")</f>
        <v>0</v>
      </c>
      <c r="K104" s="51" t="str">
        <f>IFERROR(VLOOKUP($F104,Product[#All],4,0),"")</f>
        <v/>
      </c>
      <c r="L104" s="52" t="str">
        <f>IFERROR(VLOOKUP(Sales[[#This Row],[HSN Code]],Products!$D$7:$G$1048576,3,0),"")</f>
        <v/>
      </c>
      <c r="M104" s="52" t="str">
        <f t="shared" si="2"/>
        <v/>
      </c>
      <c r="N104" s="64" t="str">
        <f>IFERROR(Sales[[#This Row],[Units]]*Sales[[#This Row],[Cost Price]],"")</f>
        <v/>
      </c>
      <c r="O104" s="64" t="str">
        <f>IFERROR(Sales[[#This Row],[Selling Amount]]-Sales[[#This Row],[Cost Amount]],"")</f>
        <v/>
      </c>
    </row>
    <row r="105" spans="5:15" ht="20.399999999999999" customHeight="1" x14ac:dyDescent="0.4">
      <c r="E105" s="8" t="str">
        <f>IFERROR(VLOOKUP(Sales[[#This Row],[Cust_ID]],Customers!$D$7:$G$1048576,2,0),"")</f>
        <v/>
      </c>
      <c r="F105" s="7"/>
      <c r="G105" s="14" t="str">
        <f>IFERROR(VLOOKUP($F105,Product[#All],2,0),"")</f>
        <v/>
      </c>
      <c r="H105" s="62"/>
      <c r="I105" s="15">
        <f>IFERROR(SUMIF(Purchase!$F$8:$F$20,Sales!$G105,Purchase!$I$8:$I$20),"")</f>
        <v>0</v>
      </c>
      <c r="K105" s="51" t="str">
        <f>IFERROR(VLOOKUP($F105,Product[#All],4,0),"")</f>
        <v/>
      </c>
      <c r="L105" s="52" t="str">
        <f>IFERROR(VLOOKUP(Sales[[#This Row],[HSN Code]],Products!$D$7:$G$1048576,3,0),"")</f>
        <v/>
      </c>
      <c r="M105" s="52" t="str">
        <f t="shared" si="2"/>
        <v/>
      </c>
      <c r="N105" s="64" t="str">
        <f>IFERROR(Sales[[#This Row],[Units]]*Sales[[#This Row],[Cost Price]],"")</f>
        <v/>
      </c>
      <c r="O105" s="64" t="str">
        <f>IFERROR(Sales[[#This Row],[Selling Amount]]-Sales[[#This Row],[Cost Amount]],"")</f>
        <v/>
      </c>
    </row>
    <row r="106" spans="5:15" ht="20.399999999999999" customHeight="1" x14ac:dyDescent="0.4">
      <c r="E106" s="8" t="str">
        <f>IFERROR(VLOOKUP(Sales[[#This Row],[Cust_ID]],Customers!$D$7:$G$1048576,2,0),"")</f>
        <v/>
      </c>
      <c r="F106" s="7"/>
      <c r="G106" s="14" t="str">
        <f>IFERROR(VLOOKUP($F106,Product[#All],2,0),"")</f>
        <v/>
      </c>
      <c r="H106" s="62"/>
      <c r="I106" s="15">
        <f>IFERROR(SUMIF(Purchase!$F$8:$F$20,Sales!$G106,Purchase!$I$8:$I$20),"")</f>
        <v>0</v>
      </c>
      <c r="K106" s="51" t="str">
        <f>IFERROR(VLOOKUP($F106,Product[#All],4,0),"")</f>
        <v/>
      </c>
      <c r="L106" s="52" t="str">
        <f>IFERROR(VLOOKUP(Sales[[#This Row],[HSN Code]],Products!$D$7:$G$1048576,3,0),"")</f>
        <v/>
      </c>
      <c r="M106" s="52" t="str">
        <f t="shared" si="2"/>
        <v/>
      </c>
      <c r="N106" s="64" t="str">
        <f>IFERROR(Sales[[#This Row],[Units]]*Sales[[#This Row],[Cost Price]],"")</f>
        <v/>
      </c>
      <c r="O106" s="64" t="str">
        <f>IFERROR(Sales[[#This Row],[Selling Amount]]-Sales[[#This Row],[Cost Amount]],"")</f>
        <v/>
      </c>
    </row>
    <row r="107" spans="5:15" ht="20.399999999999999" customHeight="1" x14ac:dyDescent="0.4">
      <c r="E107" s="8" t="str">
        <f>IFERROR(VLOOKUP(Sales[[#This Row],[Cust_ID]],Customers!$D$7:$G$1048576,2,0),"")</f>
        <v/>
      </c>
      <c r="F107" s="7"/>
      <c r="G107" s="14" t="str">
        <f>IFERROR(VLOOKUP($F107,Product[#All],2,0),"")</f>
        <v/>
      </c>
      <c r="H107" s="62"/>
      <c r="I107" s="15">
        <f>IFERROR(SUMIF(Purchase!$F$8:$F$20,Sales!$G107,Purchase!$I$8:$I$20),"")</f>
        <v>0</v>
      </c>
      <c r="K107" s="51" t="str">
        <f>IFERROR(VLOOKUP($F107,Product[#All],4,0),"")</f>
        <v/>
      </c>
      <c r="L107" s="52" t="str">
        <f>IFERROR(VLOOKUP(Sales[[#This Row],[HSN Code]],Products!$D$7:$G$1048576,3,0),"")</f>
        <v/>
      </c>
      <c r="M107" s="52" t="str">
        <f t="shared" si="2"/>
        <v/>
      </c>
      <c r="N107" s="64" t="str">
        <f>IFERROR(Sales[[#This Row],[Units]]*Sales[[#This Row],[Cost Price]],"")</f>
        <v/>
      </c>
      <c r="O107" s="64" t="str">
        <f>IFERROR(Sales[[#This Row],[Selling Amount]]-Sales[[#This Row],[Cost Amount]],"")</f>
        <v/>
      </c>
    </row>
    <row r="108" spans="5:15" ht="20.399999999999999" customHeight="1" x14ac:dyDescent="0.4">
      <c r="E108" s="8" t="str">
        <f>IFERROR(VLOOKUP(Sales[[#This Row],[Cust_ID]],Customers!$D$7:$G$1048576,2,0),"")</f>
        <v/>
      </c>
      <c r="F108" s="7"/>
      <c r="G108" s="14" t="str">
        <f>IFERROR(VLOOKUP($F108,Product[#All],2,0),"")</f>
        <v/>
      </c>
      <c r="H108" s="62"/>
      <c r="I108" s="15">
        <f>IFERROR(SUMIF(Purchase!$F$8:$F$20,Sales!$G108,Purchase!$I$8:$I$20),"")</f>
        <v>0</v>
      </c>
      <c r="K108" s="51" t="str">
        <f>IFERROR(VLOOKUP($F108,Product[#All],4,0),"")</f>
        <v/>
      </c>
      <c r="L108" s="52" t="str">
        <f>IFERROR(VLOOKUP(Sales[[#This Row],[HSN Code]],Products!$D$7:$G$1048576,3,0),"")</f>
        <v/>
      </c>
      <c r="M108" s="52" t="str">
        <f t="shared" si="2"/>
        <v/>
      </c>
      <c r="N108" s="64" t="str">
        <f>IFERROR(Sales[[#This Row],[Units]]*Sales[[#This Row],[Cost Price]],"")</f>
        <v/>
      </c>
      <c r="O108" s="64" t="str">
        <f>IFERROR(Sales[[#This Row],[Selling Amount]]-Sales[[#This Row],[Cost Amount]],"")</f>
        <v/>
      </c>
    </row>
    <row r="109" spans="5:15" ht="20.399999999999999" customHeight="1" x14ac:dyDescent="0.4">
      <c r="E109" s="8" t="str">
        <f>IFERROR(VLOOKUP(Sales[[#This Row],[Cust_ID]],Customers!$D$7:$G$1048576,2,0),"")</f>
        <v/>
      </c>
      <c r="F109" s="7"/>
      <c r="G109" s="14" t="str">
        <f>IFERROR(VLOOKUP($F109,Product[#All],2,0),"")</f>
        <v/>
      </c>
      <c r="H109" s="62"/>
      <c r="I109" s="15">
        <f>IFERROR(SUMIF(Purchase!$F$8:$F$20,Sales!$G109,Purchase!$I$8:$I$20),"")</f>
        <v>0</v>
      </c>
      <c r="K109" s="51" t="str">
        <f>IFERROR(VLOOKUP($F109,Product[#All],4,0),"")</f>
        <v/>
      </c>
      <c r="L109" s="52" t="str">
        <f>IFERROR(VLOOKUP(Sales[[#This Row],[HSN Code]],Products!$D$7:$G$1048576,3,0),"")</f>
        <v/>
      </c>
      <c r="M109" s="52" t="str">
        <f t="shared" si="2"/>
        <v/>
      </c>
      <c r="N109" s="64" t="str">
        <f>IFERROR(Sales[[#This Row],[Units]]*Sales[[#This Row],[Cost Price]],"")</f>
        <v/>
      </c>
      <c r="O109" s="64" t="str">
        <f>IFERROR(Sales[[#This Row],[Selling Amount]]-Sales[[#This Row],[Cost Amount]],"")</f>
        <v/>
      </c>
    </row>
    <row r="110" spans="5:15" ht="20.399999999999999" customHeight="1" x14ac:dyDescent="0.4">
      <c r="E110" s="8" t="str">
        <f>IFERROR(VLOOKUP(Sales[[#This Row],[Cust_ID]],Customers!$D$7:$G$1048576,2,0),"")</f>
        <v/>
      </c>
      <c r="F110" s="7"/>
      <c r="G110" s="14" t="str">
        <f>IFERROR(VLOOKUP($F110,Product[#All],2,0),"")</f>
        <v/>
      </c>
      <c r="H110" s="62"/>
      <c r="I110" s="15">
        <f>IFERROR(SUMIF(Purchase!$F$8:$F$20,Sales!$G110,Purchase!$I$8:$I$20),"")</f>
        <v>0</v>
      </c>
      <c r="K110" s="51" t="str">
        <f>IFERROR(VLOOKUP($F110,Product[#All],4,0),"")</f>
        <v/>
      </c>
      <c r="L110" s="52" t="str">
        <f>IFERROR(VLOOKUP(Sales[[#This Row],[HSN Code]],Products!$D$7:$G$1048576,3,0),"")</f>
        <v/>
      </c>
      <c r="M110" s="52" t="str">
        <f t="shared" si="2"/>
        <v/>
      </c>
      <c r="N110" s="64" t="str">
        <f>IFERROR(Sales[[#This Row],[Units]]*Sales[[#This Row],[Cost Price]],"")</f>
        <v/>
      </c>
      <c r="O110" s="64" t="str">
        <f>IFERROR(Sales[[#This Row],[Selling Amount]]-Sales[[#This Row],[Cost Amount]],"")</f>
        <v/>
      </c>
    </row>
    <row r="111" spans="5:15" ht="20.399999999999999" customHeight="1" x14ac:dyDescent="0.4">
      <c r="E111" s="8" t="str">
        <f>IFERROR(VLOOKUP(Sales[[#This Row],[Cust_ID]],Customers!$D$7:$G$1048576,2,0),"")</f>
        <v/>
      </c>
      <c r="F111" s="7"/>
      <c r="G111" s="14" t="str">
        <f>IFERROR(VLOOKUP($F111,Product[#All],2,0),"")</f>
        <v/>
      </c>
      <c r="H111" s="62"/>
      <c r="I111" s="15">
        <f>IFERROR(SUMIF(Purchase!$F$8:$F$20,Sales!$G111,Purchase!$I$8:$I$20),"")</f>
        <v>0</v>
      </c>
      <c r="K111" s="51" t="str">
        <f>IFERROR(VLOOKUP($F111,Product[#All],4,0),"")</f>
        <v/>
      </c>
      <c r="L111" s="52" t="str">
        <f>IFERROR(VLOOKUP(Sales[[#This Row],[HSN Code]],Products!$D$7:$G$1048576,3,0),"")</f>
        <v/>
      </c>
      <c r="M111" s="52" t="str">
        <f t="shared" si="2"/>
        <v/>
      </c>
      <c r="N111" s="64" t="str">
        <f>IFERROR(Sales[[#This Row],[Units]]*Sales[[#This Row],[Cost Price]],"")</f>
        <v/>
      </c>
      <c r="O111" s="64" t="str">
        <f>IFERROR(Sales[[#This Row],[Selling Amount]]-Sales[[#This Row],[Cost Amount]],"")</f>
        <v/>
      </c>
    </row>
    <row r="112" spans="5:15" ht="20.399999999999999" customHeight="1" x14ac:dyDescent="0.4">
      <c r="E112" s="8" t="str">
        <f>IFERROR(VLOOKUP(Sales[[#This Row],[Cust_ID]],Customers!$D$7:$G$1048576,2,0),"")</f>
        <v/>
      </c>
      <c r="F112" s="7"/>
      <c r="G112" s="14" t="str">
        <f>IFERROR(VLOOKUP($F112,Product[#All],2,0),"")</f>
        <v/>
      </c>
      <c r="H112" s="62"/>
      <c r="I112" s="15">
        <f>IFERROR(SUMIF(Purchase!$F$8:$F$20,Sales!$G112,Purchase!$I$8:$I$20),"")</f>
        <v>0</v>
      </c>
      <c r="K112" s="51" t="str">
        <f>IFERROR(VLOOKUP($F112,Product[#All],4,0),"")</f>
        <v/>
      </c>
      <c r="L112" s="52" t="str">
        <f>IFERROR(VLOOKUP(Sales[[#This Row],[HSN Code]],Products!$D$7:$G$1048576,3,0),"")</f>
        <v/>
      </c>
      <c r="M112" s="52" t="str">
        <f t="shared" si="2"/>
        <v/>
      </c>
      <c r="N112" s="64" t="str">
        <f>IFERROR(Sales[[#This Row],[Units]]*Sales[[#This Row],[Cost Price]],"")</f>
        <v/>
      </c>
      <c r="O112" s="64" t="str">
        <f>IFERROR(Sales[[#This Row],[Selling Amount]]-Sales[[#This Row],[Cost Amount]],"")</f>
        <v/>
      </c>
    </row>
    <row r="113" spans="5:15" ht="20.399999999999999" customHeight="1" x14ac:dyDescent="0.4">
      <c r="E113" s="8" t="str">
        <f>IFERROR(VLOOKUP(Sales[[#This Row],[Cust_ID]],Customers!$D$7:$G$1048576,2,0),"")</f>
        <v/>
      </c>
      <c r="F113" s="7"/>
      <c r="G113" s="14" t="str">
        <f>IFERROR(VLOOKUP($F113,Product[#All],2,0),"")</f>
        <v/>
      </c>
      <c r="H113" s="62"/>
      <c r="I113" s="15">
        <f>IFERROR(SUMIF(Purchase!$F$8:$F$20,Sales!$G113,Purchase!$I$8:$I$20),"")</f>
        <v>0</v>
      </c>
      <c r="K113" s="51" t="str">
        <f>IFERROR(VLOOKUP($F113,Product[#All],4,0),"")</f>
        <v/>
      </c>
      <c r="L113" s="52" t="str">
        <f>IFERROR(VLOOKUP(Sales[[#This Row],[HSN Code]],Products!$D$7:$G$1048576,3,0),"")</f>
        <v/>
      </c>
      <c r="M113" s="52" t="str">
        <f t="shared" si="2"/>
        <v/>
      </c>
      <c r="N113" s="64" t="str">
        <f>IFERROR(Sales[[#This Row],[Units]]*Sales[[#This Row],[Cost Price]],"")</f>
        <v/>
      </c>
      <c r="O113" s="64" t="str">
        <f>IFERROR(Sales[[#This Row],[Selling Amount]]-Sales[[#This Row],[Cost Amount]],"")</f>
        <v/>
      </c>
    </row>
    <row r="114" spans="5:15" ht="20.399999999999999" customHeight="1" x14ac:dyDescent="0.4">
      <c r="E114" s="8" t="str">
        <f>IFERROR(VLOOKUP(Sales[[#This Row],[Cust_ID]],Customers!$D$7:$G$1048576,2,0),"")</f>
        <v/>
      </c>
      <c r="F114" s="7"/>
      <c r="G114" s="14" t="str">
        <f>IFERROR(VLOOKUP($F114,Product[#All],2,0),"")</f>
        <v/>
      </c>
      <c r="H114" s="62"/>
      <c r="I114" s="15">
        <f>IFERROR(SUMIF(Purchase!$F$8:$F$20,Sales!$G114,Purchase!$I$8:$I$20),"")</f>
        <v>0</v>
      </c>
      <c r="K114" s="51" t="str">
        <f>IFERROR(VLOOKUP($F114,Product[#All],4,0),"")</f>
        <v/>
      </c>
      <c r="L114" s="52" t="str">
        <f>IFERROR(VLOOKUP(Sales[[#This Row],[HSN Code]],Products!$D$7:$G$1048576,3,0),"")</f>
        <v/>
      </c>
      <c r="M114" s="52" t="str">
        <f t="shared" si="2"/>
        <v/>
      </c>
      <c r="N114" s="64" t="str">
        <f>IFERROR(Sales[[#This Row],[Units]]*Sales[[#This Row],[Cost Price]],"")</f>
        <v/>
      </c>
      <c r="O114" s="64" t="str">
        <f>IFERROR(Sales[[#This Row],[Selling Amount]]-Sales[[#This Row],[Cost Amount]],"")</f>
        <v/>
      </c>
    </row>
    <row r="115" spans="5:15" ht="20.399999999999999" customHeight="1" x14ac:dyDescent="0.4">
      <c r="E115" s="8" t="str">
        <f>IFERROR(VLOOKUP(Sales[[#This Row],[Cust_ID]],Customers!$D$7:$G$1048576,2,0),"")</f>
        <v/>
      </c>
      <c r="F115" s="7"/>
      <c r="G115" s="14" t="str">
        <f>IFERROR(VLOOKUP($F115,Product[#All],2,0),"")</f>
        <v/>
      </c>
      <c r="H115" s="62"/>
      <c r="I115" s="15">
        <f>IFERROR(SUMIF(Purchase!$F$8:$F$20,Sales!$G115,Purchase!$I$8:$I$20),"")</f>
        <v>0</v>
      </c>
      <c r="K115" s="51" t="str">
        <f>IFERROR(VLOOKUP($F115,Product[#All],4,0),"")</f>
        <v/>
      </c>
      <c r="L115" s="52" t="str">
        <f>IFERROR(VLOOKUP(Sales[[#This Row],[HSN Code]],Products!$D$7:$G$1048576,3,0),"")</f>
        <v/>
      </c>
      <c r="M115" s="52" t="str">
        <f t="shared" si="2"/>
        <v/>
      </c>
      <c r="N115" s="64" t="str">
        <f>IFERROR(Sales[[#This Row],[Units]]*Sales[[#This Row],[Cost Price]],"")</f>
        <v/>
      </c>
      <c r="O115" s="64" t="str">
        <f>IFERROR(Sales[[#This Row],[Selling Amount]]-Sales[[#This Row],[Cost Amount]],"")</f>
        <v/>
      </c>
    </row>
    <row r="116" spans="5:15" ht="20.399999999999999" customHeight="1" x14ac:dyDescent="0.4">
      <c r="E116" s="8" t="str">
        <f>IFERROR(VLOOKUP(Sales[[#This Row],[Cust_ID]],Customers!$D$7:$G$1048576,2,0),"")</f>
        <v/>
      </c>
      <c r="F116" s="7"/>
      <c r="G116" s="14" t="str">
        <f>IFERROR(VLOOKUP($F116,Product[#All],2,0),"")</f>
        <v/>
      </c>
      <c r="H116" s="62"/>
      <c r="I116" s="15">
        <f>IFERROR(SUMIF(Purchase!$F$8:$F$20,Sales!$G116,Purchase!$I$8:$I$20),"")</f>
        <v>0</v>
      </c>
      <c r="K116" s="51" t="str">
        <f>IFERROR(VLOOKUP($F116,Product[#All],4,0),"")</f>
        <v/>
      </c>
      <c r="L116" s="52" t="str">
        <f>IFERROR(VLOOKUP(Sales[[#This Row],[HSN Code]],Products!$D$7:$G$1048576,3,0),"")</f>
        <v/>
      </c>
      <c r="M116" s="52" t="str">
        <f t="shared" si="2"/>
        <v/>
      </c>
      <c r="N116" s="64" t="str">
        <f>IFERROR(Sales[[#This Row],[Units]]*Sales[[#This Row],[Cost Price]],"")</f>
        <v/>
      </c>
      <c r="O116" s="64" t="str">
        <f>IFERROR(Sales[[#This Row],[Selling Amount]]-Sales[[#This Row],[Cost Amount]],"")</f>
        <v/>
      </c>
    </row>
    <row r="117" spans="5:15" ht="20.399999999999999" customHeight="1" x14ac:dyDescent="0.4">
      <c r="E117" s="8" t="str">
        <f>IFERROR(VLOOKUP(Sales[[#This Row],[Cust_ID]],Customers!$D$7:$G$1048576,2,0),"")</f>
        <v/>
      </c>
      <c r="F117" s="7"/>
      <c r="G117" s="14" t="str">
        <f>IFERROR(VLOOKUP($F117,Product[#All],2,0),"")</f>
        <v/>
      </c>
      <c r="H117" s="62"/>
      <c r="I117" s="15">
        <f>IFERROR(SUMIF(Purchase!$F$8:$F$20,Sales!$G117,Purchase!$I$8:$I$20),"")</f>
        <v>0</v>
      </c>
      <c r="K117" s="51" t="str">
        <f>IFERROR(VLOOKUP($F117,Product[#All],4,0),"")</f>
        <v/>
      </c>
      <c r="L117" s="52" t="str">
        <f>IFERROR(VLOOKUP(Sales[[#This Row],[HSN Code]],Products!$D$7:$G$1048576,3,0),"")</f>
        <v/>
      </c>
      <c r="M117" s="52" t="str">
        <f t="shared" si="2"/>
        <v/>
      </c>
      <c r="N117" s="64" t="str">
        <f>IFERROR(Sales[[#This Row],[Units]]*Sales[[#This Row],[Cost Price]],"")</f>
        <v/>
      </c>
      <c r="O117" s="64" t="str">
        <f>IFERROR(Sales[[#This Row],[Selling Amount]]-Sales[[#This Row],[Cost Amount]],"")</f>
        <v/>
      </c>
    </row>
    <row r="118" spans="5:15" ht="20.399999999999999" customHeight="1" x14ac:dyDescent="0.4">
      <c r="E118" s="8" t="str">
        <f>IFERROR(VLOOKUP(Sales[[#This Row],[Cust_ID]],Customers!$D$7:$G$1048576,2,0),"")</f>
        <v/>
      </c>
      <c r="F118" s="7"/>
      <c r="G118" s="14" t="str">
        <f>IFERROR(VLOOKUP($F118,Product[#All],2,0),"")</f>
        <v/>
      </c>
      <c r="H118" s="62"/>
      <c r="I118" s="15">
        <f>IFERROR(SUMIF(Purchase!$F$8:$F$20,Sales!$G118,Purchase!$I$8:$I$20),"")</f>
        <v>0</v>
      </c>
      <c r="K118" s="51" t="str">
        <f>IFERROR(VLOOKUP($F118,Product[#All],4,0),"")</f>
        <v/>
      </c>
      <c r="L118" s="52" t="str">
        <f>IFERROR(VLOOKUP(Sales[[#This Row],[HSN Code]],Products!$D$7:$G$1048576,3,0),"")</f>
        <v/>
      </c>
      <c r="M118" s="52" t="str">
        <f t="shared" si="2"/>
        <v/>
      </c>
      <c r="N118" s="64" t="str">
        <f>IFERROR(Sales[[#This Row],[Units]]*Sales[[#This Row],[Cost Price]],"")</f>
        <v/>
      </c>
      <c r="O118" s="64" t="str">
        <f>IFERROR(Sales[[#This Row],[Selling Amount]]-Sales[[#This Row],[Cost Amount]],"")</f>
        <v/>
      </c>
    </row>
    <row r="119" spans="5:15" ht="20.399999999999999" customHeight="1" x14ac:dyDescent="0.4">
      <c r="E119" s="8" t="str">
        <f>IFERROR(VLOOKUP(Sales[[#This Row],[Cust_ID]],Customers!$D$7:$G$1048576,2,0),"")</f>
        <v/>
      </c>
      <c r="F119" s="7"/>
      <c r="G119" s="14" t="str">
        <f>IFERROR(VLOOKUP($F119,Product[#All],2,0),"")</f>
        <v/>
      </c>
      <c r="H119" s="62"/>
      <c r="I119" s="15">
        <f>IFERROR(SUMIF(Purchase!$F$8:$F$20,Sales!$G119,Purchase!$I$8:$I$20),"")</f>
        <v>0</v>
      </c>
      <c r="K119" s="51" t="str">
        <f>IFERROR(VLOOKUP($F119,Product[#All],4,0),"")</f>
        <v/>
      </c>
      <c r="L119" s="52" t="str">
        <f>IFERROR(VLOOKUP(Sales[[#This Row],[HSN Code]],Products!$D$7:$G$1048576,3,0),"")</f>
        <v/>
      </c>
      <c r="M119" s="52" t="str">
        <f t="shared" si="2"/>
        <v/>
      </c>
      <c r="N119" s="64" t="str">
        <f>IFERROR(Sales[[#This Row],[Units]]*Sales[[#This Row],[Cost Price]],"")</f>
        <v/>
      </c>
      <c r="O119" s="64" t="str">
        <f>IFERROR(Sales[[#This Row],[Selling Amount]]-Sales[[#This Row],[Cost Amount]],"")</f>
        <v/>
      </c>
    </row>
    <row r="120" spans="5:15" ht="20.399999999999999" customHeight="1" x14ac:dyDescent="0.4">
      <c r="E120" s="8" t="str">
        <f>IFERROR(VLOOKUP(Sales[[#This Row],[Cust_ID]],Customers!$D$7:$G$1048576,2,0),"")</f>
        <v/>
      </c>
      <c r="F120" s="7"/>
      <c r="G120" s="14" t="str">
        <f>IFERROR(VLOOKUP($F120,Product[#All],2,0),"")</f>
        <v/>
      </c>
      <c r="H120" s="62"/>
      <c r="I120" s="15">
        <f>IFERROR(SUMIF(Purchase!$F$8:$F$20,Sales!$G120,Purchase!$I$8:$I$20),"")</f>
        <v>0</v>
      </c>
      <c r="K120" s="51" t="str">
        <f>IFERROR(VLOOKUP($F120,Product[#All],4,0),"")</f>
        <v/>
      </c>
      <c r="L120" s="52" t="str">
        <f>IFERROR(VLOOKUP(Sales[[#This Row],[HSN Code]],Products!$D$7:$G$1048576,3,0),"")</f>
        <v/>
      </c>
      <c r="M120" s="52" t="str">
        <f t="shared" si="2"/>
        <v/>
      </c>
      <c r="N120" s="64" t="str">
        <f>IFERROR(Sales[[#This Row],[Units]]*Sales[[#This Row],[Cost Price]],"")</f>
        <v/>
      </c>
      <c r="O120" s="64" t="str">
        <f>IFERROR(Sales[[#This Row],[Selling Amount]]-Sales[[#This Row],[Cost Amount]],"")</f>
        <v/>
      </c>
    </row>
    <row r="121" spans="5:15" ht="20.399999999999999" customHeight="1" x14ac:dyDescent="0.4">
      <c r="E121" s="8" t="str">
        <f>IFERROR(VLOOKUP(Sales[[#This Row],[Cust_ID]],Customers!$D$7:$G$1048576,2,0),"")</f>
        <v/>
      </c>
      <c r="F121" s="7"/>
      <c r="G121" s="14" t="str">
        <f>IFERROR(VLOOKUP($F121,Product[#All],2,0),"")</f>
        <v/>
      </c>
      <c r="H121" s="62"/>
      <c r="I121" s="15">
        <f>IFERROR(SUMIF(Purchase!$F$8:$F$20,Sales!$G121,Purchase!$I$8:$I$20),"")</f>
        <v>0</v>
      </c>
      <c r="K121" s="51" t="str">
        <f>IFERROR(VLOOKUP($F121,Product[#All],4,0),"")</f>
        <v/>
      </c>
      <c r="L121" s="52" t="str">
        <f>IFERROR(VLOOKUP(Sales[[#This Row],[HSN Code]],Products!$D$7:$G$1048576,3,0),"")</f>
        <v/>
      </c>
      <c r="M121" s="52" t="str">
        <f t="shared" si="2"/>
        <v/>
      </c>
      <c r="N121" s="64" t="str">
        <f>IFERROR(Sales[[#This Row],[Units]]*Sales[[#This Row],[Cost Price]],"")</f>
        <v/>
      </c>
      <c r="O121" s="64" t="str">
        <f>IFERROR(Sales[[#This Row],[Selling Amount]]-Sales[[#This Row],[Cost Amount]],"")</f>
        <v/>
      </c>
    </row>
    <row r="122" spans="5:15" ht="20.399999999999999" customHeight="1" x14ac:dyDescent="0.4">
      <c r="E122" s="8" t="str">
        <f>IFERROR(VLOOKUP(Sales[[#This Row],[Cust_ID]],Customers!$D$7:$G$1048576,2,0),"")</f>
        <v/>
      </c>
      <c r="F122" s="7"/>
      <c r="G122" s="14" t="str">
        <f>IFERROR(VLOOKUP($F122,Product[#All],2,0),"")</f>
        <v/>
      </c>
      <c r="H122" s="62"/>
      <c r="I122" s="15">
        <f>IFERROR(SUMIF(Purchase!$F$8:$F$20,Sales!$G122,Purchase!$I$8:$I$20),"")</f>
        <v>0</v>
      </c>
      <c r="K122" s="51" t="str">
        <f>IFERROR(VLOOKUP($F122,Product[#All],4,0),"")</f>
        <v/>
      </c>
      <c r="L122" s="52" t="str">
        <f>IFERROR(VLOOKUP(Sales[[#This Row],[HSN Code]],Products!$D$7:$G$1048576,3,0),"")</f>
        <v/>
      </c>
      <c r="M122" s="52" t="str">
        <f t="shared" si="2"/>
        <v/>
      </c>
      <c r="N122" s="64" t="str">
        <f>IFERROR(Sales[[#This Row],[Units]]*Sales[[#This Row],[Cost Price]],"")</f>
        <v/>
      </c>
      <c r="O122" s="64" t="str">
        <f>IFERROR(Sales[[#This Row],[Selling Amount]]-Sales[[#This Row],[Cost Amount]],"")</f>
        <v/>
      </c>
    </row>
    <row r="123" spans="5:15" ht="20.399999999999999" customHeight="1" x14ac:dyDescent="0.4">
      <c r="E123" s="8" t="str">
        <f>IFERROR(VLOOKUP(Sales[[#This Row],[Cust_ID]],Customers!$D$7:$G$1048576,2,0),"")</f>
        <v/>
      </c>
      <c r="F123" s="7"/>
      <c r="G123" s="14" t="str">
        <f>IFERROR(VLOOKUP($F123,Product[#All],2,0),"")</f>
        <v/>
      </c>
      <c r="H123" s="62"/>
      <c r="I123" s="15">
        <f>IFERROR(SUMIF(Purchase!$F$8:$F$20,Sales!$G123,Purchase!$I$8:$I$20),"")</f>
        <v>0</v>
      </c>
      <c r="K123" s="51" t="str">
        <f>IFERROR(VLOOKUP($F123,Product[#All],4,0),"")</f>
        <v/>
      </c>
      <c r="L123" s="52" t="str">
        <f>IFERROR(VLOOKUP(Sales[[#This Row],[HSN Code]],Products!$D$7:$G$1048576,3,0),"")</f>
        <v/>
      </c>
      <c r="M123" s="52" t="str">
        <f t="shared" si="2"/>
        <v/>
      </c>
      <c r="N123" s="64" t="str">
        <f>IFERROR(Sales[[#This Row],[Units]]*Sales[[#This Row],[Cost Price]],"")</f>
        <v/>
      </c>
      <c r="O123" s="64" t="str">
        <f>IFERROR(Sales[[#This Row],[Selling Amount]]-Sales[[#This Row],[Cost Amount]],"")</f>
        <v/>
      </c>
    </row>
    <row r="124" spans="5:15" ht="20.399999999999999" customHeight="1" x14ac:dyDescent="0.4">
      <c r="E124" s="8" t="str">
        <f>IFERROR(VLOOKUP(Sales[[#This Row],[Cust_ID]],Customers!$D$7:$G$1048576,2,0),"")</f>
        <v/>
      </c>
      <c r="F124" s="7"/>
      <c r="G124" s="14" t="str">
        <f>IFERROR(VLOOKUP($F124,Product[#All],2,0),"")</f>
        <v/>
      </c>
      <c r="H124" s="62"/>
      <c r="I124" s="15">
        <f>IFERROR(SUMIF(Purchase!$F$8:$F$20,Sales!$G124,Purchase!$I$8:$I$20),"")</f>
        <v>0</v>
      </c>
      <c r="K124" s="51" t="str">
        <f>IFERROR(VLOOKUP($F124,Product[#All],4,0),"")</f>
        <v/>
      </c>
      <c r="L124" s="52" t="str">
        <f>IFERROR(VLOOKUP(Sales[[#This Row],[HSN Code]],Products!$D$7:$G$1048576,3,0),"")</f>
        <v/>
      </c>
      <c r="M124" s="52" t="str">
        <f t="shared" si="2"/>
        <v/>
      </c>
      <c r="N124" s="64" t="str">
        <f>IFERROR(Sales[[#This Row],[Units]]*Sales[[#This Row],[Cost Price]],"")</f>
        <v/>
      </c>
      <c r="O124" s="64" t="str">
        <f>IFERROR(Sales[[#This Row],[Selling Amount]]-Sales[[#This Row],[Cost Amount]],"")</f>
        <v/>
      </c>
    </row>
    <row r="125" spans="5:15" ht="20.399999999999999" customHeight="1" x14ac:dyDescent="0.4">
      <c r="E125" s="8" t="str">
        <f>IFERROR(VLOOKUP(Sales[[#This Row],[Cust_ID]],Customers!$D$7:$G$1048576,2,0),"")</f>
        <v/>
      </c>
      <c r="F125" s="7"/>
      <c r="G125" s="14" t="str">
        <f>IFERROR(VLOOKUP($F125,Product[#All],2,0),"")</f>
        <v/>
      </c>
      <c r="H125" s="62"/>
      <c r="I125" s="15">
        <f>IFERROR(SUMIF(Purchase!$F$8:$F$20,Sales!$G125,Purchase!$I$8:$I$20),"")</f>
        <v>0</v>
      </c>
      <c r="K125" s="51" t="str">
        <f>IFERROR(VLOOKUP($F125,Product[#All],4,0),"")</f>
        <v/>
      </c>
      <c r="L125" s="52" t="str">
        <f>IFERROR(VLOOKUP(Sales[[#This Row],[HSN Code]],Products!$D$7:$G$1048576,3,0),"")</f>
        <v/>
      </c>
      <c r="M125" s="52" t="str">
        <f t="shared" si="2"/>
        <v/>
      </c>
      <c r="N125" s="64" t="str">
        <f>IFERROR(Sales[[#This Row],[Units]]*Sales[[#This Row],[Cost Price]],"")</f>
        <v/>
      </c>
      <c r="O125" s="64" t="str">
        <f>IFERROR(Sales[[#This Row],[Selling Amount]]-Sales[[#This Row],[Cost Amount]],"")</f>
        <v/>
      </c>
    </row>
    <row r="126" spans="5:15" ht="20.399999999999999" customHeight="1" x14ac:dyDescent="0.4">
      <c r="E126" s="8" t="str">
        <f>IFERROR(VLOOKUP(Sales[[#This Row],[Cust_ID]],Customers!$D$7:$G$1048576,2,0),"")</f>
        <v/>
      </c>
      <c r="F126" s="7"/>
      <c r="G126" s="14" t="str">
        <f>IFERROR(VLOOKUP($F126,Product[#All],2,0),"")</f>
        <v/>
      </c>
      <c r="H126" s="62"/>
      <c r="I126" s="15">
        <f>IFERROR(SUMIF(Purchase!$F$8:$F$20,Sales!$G126,Purchase!$I$8:$I$20),"")</f>
        <v>0</v>
      </c>
      <c r="K126" s="51" t="str">
        <f>IFERROR(VLOOKUP($F126,Product[#All],4,0),"")</f>
        <v/>
      </c>
      <c r="L126" s="52" t="str">
        <f>IFERROR(VLOOKUP(Sales[[#This Row],[HSN Code]],Products!$D$7:$G$1048576,3,0),"")</f>
        <v/>
      </c>
      <c r="M126" s="52" t="str">
        <f t="shared" si="2"/>
        <v/>
      </c>
      <c r="N126" s="64" t="str">
        <f>IFERROR(Sales[[#This Row],[Units]]*Sales[[#This Row],[Cost Price]],"")</f>
        <v/>
      </c>
      <c r="O126" s="64" t="str">
        <f>IFERROR(Sales[[#This Row],[Selling Amount]]-Sales[[#This Row],[Cost Amount]],"")</f>
        <v/>
      </c>
    </row>
    <row r="127" spans="5:15" ht="20.399999999999999" customHeight="1" x14ac:dyDescent="0.4">
      <c r="E127" s="8" t="str">
        <f>IFERROR(VLOOKUP(Sales[[#This Row],[Cust_ID]],Customers!$D$7:$G$1048576,2,0),"")</f>
        <v/>
      </c>
      <c r="F127" s="7"/>
      <c r="G127" s="14" t="str">
        <f>IFERROR(VLOOKUP($F127,Product[#All],2,0),"")</f>
        <v/>
      </c>
      <c r="H127" s="62"/>
      <c r="I127" s="15">
        <f>IFERROR(SUMIF(Purchase!$F$8:$F$20,Sales!$G127,Purchase!$I$8:$I$20),"")</f>
        <v>0</v>
      </c>
      <c r="K127" s="51" t="str">
        <f>IFERROR(VLOOKUP($F127,Product[#All],4,0),"")</f>
        <v/>
      </c>
      <c r="L127" s="52" t="str">
        <f>IFERROR(VLOOKUP(Sales[[#This Row],[HSN Code]],Products!$D$7:$G$1048576,3,0),"")</f>
        <v/>
      </c>
      <c r="M127" s="52" t="str">
        <f t="shared" si="2"/>
        <v/>
      </c>
      <c r="N127" s="64" t="str">
        <f>IFERROR(Sales[[#This Row],[Units]]*Sales[[#This Row],[Cost Price]],"")</f>
        <v/>
      </c>
      <c r="O127" s="64" t="str">
        <f>IFERROR(Sales[[#This Row],[Selling Amount]]-Sales[[#This Row],[Cost Amount]],"")</f>
        <v/>
      </c>
    </row>
    <row r="128" spans="5:15" ht="20.399999999999999" customHeight="1" x14ac:dyDescent="0.4">
      <c r="E128" s="8" t="str">
        <f>IFERROR(VLOOKUP(Sales[[#This Row],[Cust_ID]],Customers!$D$7:$G$1048576,2,0),"")</f>
        <v/>
      </c>
      <c r="F128" s="7"/>
      <c r="G128" s="14" t="str">
        <f>IFERROR(VLOOKUP($F128,Product[#All],2,0),"")</f>
        <v/>
      </c>
      <c r="H128" s="62"/>
      <c r="I128" s="15">
        <f>IFERROR(SUMIF(Purchase!$F$8:$F$20,Sales!$G128,Purchase!$I$8:$I$20),"")</f>
        <v>0</v>
      </c>
      <c r="K128" s="51" t="str">
        <f>IFERROR(VLOOKUP($F128,Product[#All],4,0),"")</f>
        <v/>
      </c>
      <c r="L128" s="52" t="str">
        <f>IFERROR(VLOOKUP(Sales[[#This Row],[HSN Code]],Products!$D$7:$G$1048576,3,0),"")</f>
        <v/>
      </c>
      <c r="M128" s="52" t="str">
        <f t="shared" si="2"/>
        <v/>
      </c>
      <c r="N128" s="64" t="str">
        <f>IFERROR(Sales[[#This Row],[Units]]*Sales[[#This Row],[Cost Price]],"")</f>
        <v/>
      </c>
      <c r="O128" s="64" t="str">
        <f>IFERROR(Sales[[#This Row],[Selling Amount]]-Sales[[#This Row],[Cost Amount]],"")</f>
        <v/>
      </c>
    </row>
    <row r="129" spans="5:15" ht="20.399999999999999" customHeight="1" x14ac:dyDescent="0.4">
      <c r="E129" s="8" t="str">
        <f>IFERROR(VLOOKUP(Sales[[#This Row],[Cust_ID]],Customers!$D$7:$G$1048576,2,0),"")</f>
        <v/>
      </c>
      <c r="F129" s="7"/>
      <c r="G129" s="14" t="str">
        <f>IFERROR(VLOOKUP($F129,Product[#All],2,0),"")</f>
        <v/>
      </c>
      <c r="H129" s="62"/>
      <c r="I129" s="15">
        <f>IFERROR(SUMIF(Purchase!$F$8:$F$20,Sales!$G129,Purchase!$I$8:$I$20),"")</f>
        <v>0</v>
      </c>
      <c r="K129" s="51" t="str">
        <f>IFERROR(VLOOKUP($F129,Product[#All],4,0),"")</f>
        <v/>
      </c>
      <c r="L129" s="52" t="str">
        <f>IFERROR(VLOOKUP(Sales[[#This Row],[HSN Code]],Products!$D$7:$G$1048576,3,0),"")</f>
        <v/>
      </c>
      <c r="M129" s="52" t="str">
        <f t="shared" si="2"/>
        <v/>
      </c>
      <c r="N129" s="64" t="str">
        <f>IFERROR(Sales[[#This Row],[Units]]*Sales[[#This Row],[Cost Price]],"")</f>
        <v/>
      </c>
      <c r="O129" s="64" t="str">
        <f>IFERROR(Sales[[#This Row],[Selling Amount]]-Sales[[#This Row],[Cost Amount]],"")</f>
        <v/>
      </c>
    </row>
    <row r="130" spans="5:15" ht="20.399999999999999" customHeight="1" x14ac:dyDescent="0.4">
      <c r="E130" s="8" t="str">
        <f>IFERROR(VLOOKUP(Sales[[#This Row],[Cust_ID]],Customers!$D$7:$G$1048576,2,0),"")</f>
        <v/>
      </c>
      <c r="F130" s="7"/>
      <c r="G130" s="14" t="str">
        <f>IFERROR(VLOOKUP($F130,Product[#All],2,0),"")</f>
        <v/>
      </c>
      <c r="H130" s="62"/>
      <c r="I130" s="15">
        <f>IFERROR(SUMIF(Purchase!$F$8:$F$20,Sales!$G130,Purchase!$I$8:$I$20),"")</f>
        <v>0</v>
      </c>
      <c r="K130" s="51" t="str">
        <f>IFERROR(VLOOKUP($F130,Product[#All],4,0),"")</f>
        <v/>
      </c>
      <c r="L130" s="52" t="str">
        <f>IFERROR(VLOOKUP(Sales[[#This Row],[HSN Code]],Products!$D$7:$G$1048576,3,0),"")</f>
        <v/>
      </c>
      <c r="M130" s="52" t="str">
        <f t="shared" si="2"/>
        <v/>
      </c>
      <c r="N130" s="64" t="str">
        <f>IFERROR(Sales[[#This Row],[Units]]*Sales[[#This Row],[Cost Price]],"")</f>
        <v/>
      </c>
      <c r="O130" s="64" t="str">
        <f>IFERROR(Sales[[#This Row],[Selling Amount]]-Sales[[#This Row],[Cost Amount]],"")</f>
        <v/>
      </c>
    </row>
    <row r="131" spans="5:15" ht="20.399999999999999" customHeight="1" x14ac:dyDescent="0.4">
      <c r="E131" s="8" t="str">
        <f>IFERROR(VLOOKUP(Sales[[#This Row],[Cust_ID]],Customers!$D$7:$G$1048576,2,0),"")</f>
        <v/>
      </c>
      <c r="F131" s="7"/>
      <c r="G131" s="14" t="str">
        <f>IFERROR(VLOOKUP($F131,Product[#All],2,0),"")</f>
        <v/>
      </c>
      <c r="H131" s="62"/>
      <c r="I131" s="15">
        <f>IFERROR(SUMIF(Purchase!$F$8:$F$20,Sales!$G131,Purchase!$I$8:$I$20),"")</f>
        <v>0</v>
      </c>
      <c r="K131" s="51" t="str">
        <f>IFERROR(VLOOKUP($F131,Product[#All],4,0),"")</f>
        <v/>
      </c>
      <c r="L131" s="52" t="str">
        <f>IFERROR(VLOOKUP(Sales[[#This Row],[HSN Code]],Products!$D$7:$G$1048576,3,0),"")</f>
        <v/>
      </c>
      <c r="M131" s="52" t="str">
        <f t="shared" si="2"/>
        <v/>
      </c>
      <c r="N131" s="64" t="str">
        <f>IFERROR(Sales[[#This Row],[Units]]*Sales[[#This Row],[Cost Price]],"")</f>
        <v/>
      </c>
      <c r="O131" s="64" t="str">
        <f>IFERROR(Sales[[#This Row],[Selling Amount]]-Sales[[#This Row],[Cost Amount]],"")</f>
        <v/>
      </c>
    </row>
    <row r="132" spans="5:15" ht="20.399999999999999" customHeight="1" x14ac:dyDescent="0.4">
      <c r="E132" s="8" t="str">
        <f>IFERROR(VLOOKUP(Sales[[#This Row],[Cust_ID]],Customers!$D$7:$G$1048576,2,0),"")</f>
        <v/>
      </c>
      <c r="F132" s="7"/>
      <c r="G132" s="14" t="str">
        <f>IFERROR(VLOOKUP($F132,Product[#All],2,0),"")</f>
        <v/>
      </c>
      <c r="H132" s="62"/>
      <c r="I132" s="15">
        <f>IFERROR(SUMIF(Purchase!$F$8:$F$20,Sales!$G132,Purchase!$I$8:$I$20),"")</f>
        <v>0</v>
      </c>
      <c r="K132" s="51" t="str">
        <f>IFERROR(VLOOKUP($F132,Product[#All],4,0),"")</f>
        <v/>
      </c>
      <c r="L132" s="52" t="str">
        <f>IFERROR(VLOOKUP(Sales[[#This Row],[HSN Code]],Products!$D$7:$G$1048576,3,0),"")</f>
        <v/>
      </c>
      <c r="M132" s="52" t="str">
        <f t="shared" si="2"/>
        <v/>
      </c>
      <c r="N132" s="64" t="str">
        <f>IFERROR(Sales[[#This Row],[Units]]*Sales[[#This Row],[Cost Price]],"")</f>
        <v/>
      </c>
      <c r="O132" s="64" t="str">
        <f>IFERROR(Sales[[#This Row],[Selling Amount]]-Sales[[#This Row],[Cost Amount]],"")</f>
        <v/>
      </c>
    </row>
    <row r="133" spans="5:15" ht="20.399999999999999" customHeight="1" x14ac:dyDescent="0.4">
      <c r="E133" s="8" t="str">
        <f>IFERROR(VLOOKUP(Sales[[#This Row],[Cust_ID]],Customers!$D$7:$G$1048576,2,0),"")</f>
        <v/>
      </c>
      <c r="F133" s="7"/>
      <c r="G133" s="14" t="str">
        <f>IFERROR(VLOOKUP($F133,Product[#All],2,0),"")</f>
        <v/>
      </c>
      <c r="H133" s="62"/>
      <c r="I133" s="15">
        <f>IFERROR(SUMIF(Purchase!$F$8:$F$20,Sales!$G133,Purchase!$I$8:$I$20),"")</f>
        <v>0</v>
      </c>
      <c r="K133" s="51" t="str">
        <f>IFERROR(VLOOKUP($F133,Product[#All],4,0),"")</f>
        <v/>
      </c>
      <c r="L133" s="52" t="str">
        <f>IFERROR(VLOOKUP(Sales[[#This Row],[HSN Code]],Products!$D$7:$G$1048576,3,0),"")</f>
        <v/>
      </c>
      <c r="M133" s="52" t="str">
        <f t="shared" ref="M133:M196" si="3">IFERROR(J133*K133,"")</f>
        <v/>
      </c>
      <c r="N133" s="64" t="str">
        <f>IFERROR(Sales[[#This Row],[Units]]*Sales[[#This Row],[Cost Price]],"")</f>
        <v/>
      </c>
      <c r="O133" s="64" t="str">
        <f>IFERROR(Sales[[#This Row],[Selling Amount]]-Sales[[#This Row],[Cost Amount]],"")</f>
        <v/>
      </c>
    </row>
    <row r="134" spans="5:15" ht="20.399999999999999" customHeight="1" x14ac:dyDescent="0.4">
      <c r="E134" s="8" t="str">
        <f>IFERROR(VLOOKUP(Sales[[#This Row],[Cust_ID]],Customers!$D$7:$G$1048576,2,0),"")</f>
        <v/>
      </c>
      <c r="F134" s="7"/>
      <c r="G134" s="14" t="str">
        <f>IFERROR(VLOOKUP($F134,Product[#All],2,0),"")</f>
        <v/>
      </c>
      <c r="H134" s="62"/>
      <c r="I134" s="15">
        <f>IFERROR(SUMIF(Purchase!$F$8:$F$20,Sales!$G134,Purchase!$I$8:$I$20),"")</f>
        <v>0</v>
      </c>
      <c r="K134" s="51" t="str">
        <f>IFERROR(VLOOKUP($F134,Product[#All],4,0),"")</f>
        <v/>
      </c>
      <c r="L134" s="52" t="str">
        <f>IFERROR(VLOOKUP(Sales[[#This Row],[HSN Code]],Products!$D$7:$G$1048576,3,0),"")</f>
        <v/>
      </c>
      <c r="M134" s="52" t="str">
        <f t="shared" si="3"/>
        <v/>
      </c>
      <c r="N134" s="64" t="str">
        <f>IFERROR(Sales[[#This Row],[Units]]*Sales[[#This Row],[Cost Price]],"")</f>
        <v/>
      </c>
      <c r="O134" s="64" t="str">
        <f>IFERROR(Sales[[#This Row],[Selling Amount]]-Sales[[#This Row],[Cost Amount]],"")</f>
        <v/>
      </c>
    </row>
    <row r="135" spans="5:15" ht="20.399999999999999" customHeight="1" x14ac:dyDescent="0.4">
      <c r="E135" s="8" t="str">
        <f>IFERROR(VLOOKUP(Sales[[#This Row],[Cust_ID]],Customers!$D$7:$G$1048576,2,0),"")</f>
        <v/>
      </c>
      <c r="F135" s="7"/>
      <c r="G135" s="14" t="str">
        <f>IFERROR(VLOOKUP($F135,Product[#All],2,0),"")</f>
        <v/>
      </c>
      <c r="H135" s="62"/>
      <c r="I135" s="15">
        <f>IFERROR(SUMIF(Purchase!$F$8:$F$20,Sales!$G135,Purchase!$I$8:$I$20),"")</f>
        <v>0</v>
      </c>
      <c r="K135" s="51" t="str">
        <f>IFERROR(VLOOKUP($F135,Product[#All],4,0),"")</f>
        <v/>
      </c>
      <c r="L135" s="52" t="str">
        <f>IFERROR(VLOOKUP(Sales[[#This Row],[HSN Code]],Products!$D$7:$G$1048576,3,0),"")</f>
        <v/>
      </c>
      <c r="M135" s="52" t="str">
        <f t="shared" si="3"/>
        <v/>
      </c>
      <c r="N135" s="64" t="str">
        <f>IFERROR(Sales[[#This Row],[Units]]*Sales[[#This Row],[Cost Price]],"")</f>
        <v/>
      </c>
      <c r="O135" s="64" t="str">
        <f>IFERROR(Sales[[#This Row],[Selling Amount]]-Sales[[#This Row],[Cost Amount]],"")</f>
        <v/>
      </c>
    </row>
    <row r="136" spans="5:15" ht="20.399999999999999" customHeight="1" x14ac:dyDescent="0.4">
      <c r="E136" s="8" t="str">
        <f>IFERROR(VLOOKUP(Sales[[#This Row],[Cust_ID]],Customers!$D$7:$G$1048576,2,0),"")</f>
        <v/>
      </c>
      <c r="F136" s="7"/>
      <c r="G136" s="14" t="str">
        <f>IFERROR(VLOOKUP($F136,Product[#All],2,0),"")</f>
        <v/>
      </c>
      <c r="H136" s="62"/>
      <c r="I136" s="15">
        <f>IFERROR(SUMIF(Purchase!$F$8:$F$20,Sales!$G136,Purchase!$I$8:$I$20),"")</f>
        <v>0</v>
      </c>
      <c r="K136" s="51" t="str">
        <f>IFERROR(VLOOKUP($F136,Product[#All],4,0),"")</f>
        <v/>
      </c>
      <c r="L136" s="52" t="str">
        <f>IFERROR(VLOOKUP(Sales[[#This Row],[HSN Code]],Products!$D$7:$G$1048576,3,0),"")</f>
        <v/>
      </c>
      <c r="M136" s="52" t="str">
        <f t="shared" si="3"/>
        <v/>
      </c>
      <c r="N136" s="64" t="str">
        <f>IFERROR(Sales[[#This Row],[Units]]*Sales[[#This Row],[Cost Price]],"")</f>
        <v/>
      </c>
      <c r="O136" s="64" t="str">
        <f>IFERROR(Sales[[#This Row],[Selling Amount]]-Sales[[#This Row],[Cost Amount]],"")</f>
        <v/>
      </c>
    </row>
    <row r="137" spans="5:15" ht="20.399999999999999" customHeight="1" x14ac:dyDescent="0.4">
      <c r="E137" s="8" t="str">
        <f>IFERROR(VLOOKUP(Sales[[#This Row],[Cust_ID]],Customers!$D$7:$G$1048576,2,0),"")</f>
        <v/>
      </c>
      <c r="F137" s="7"/>
      <c r="G137" s="14" t="str">
        <f>IFERROR(VLOOKUP($F137,Product[#All],2,0),"")</f>
        <v/>
      </c>
      <c r="H137" s="62"/>
      <c r="I137" s="15">
        <f>IFERROR(SUMIF(Purchase!$F$8:$F$20,Sales!$G137,Purchase!$I$8:$I$20),"")</f>
        <v>0</v>
      </c>
      <c r="K137" s="51" t="str">
        <f>IFERROR(VLOOKUP($F137,Product[#All],4,0),"")</f>
        <v/>
      </c>
      <c r="L137" s="52" t="str">
        <f>IFERROR(VLOOKUP(Sales[[#This Row],[HSN Code]],Products!$D$7:$G$1048576,3,0),"")</f>
        <v/>
      </c>
      <c r="M137" s="52" t="str">
        <f t="shared" si="3"/>
        <v/>
      </c>
      <c r="N137" s="64" t="str">
        <f>IFERROR(Sales[[#This Row],[Units]]*Sales[[#This Row],[Cost Price]],"")</f>
        <v/>
      </c>
      <c r="O137" s="64" t="str">
        <f>IFERROR(Sales[[#This Row],[Selling Amount]]-Sales[[#This Row],[Cost Amount]],"")</f>
        <v/>
      </c>
    </row>
    <row r="138" spans="5:15" ht="20.399999999999999" customHeight="1" x14ac:dyDescent="0.4">
      <c r="E138" s="8" t="str">
        <f>IFERROR(VLOOKUP(Sales[[#This Row],[Cust_ID]],Customers!$D$7:$G$1048576,2,0),"")</f>
        <v/>
      </c>
      <c r="F138" s="7"/>
      <c r="G138" s="14" t="str">
        <f>IFERROR(VLOOKUP($F138,Product[#All],2,0),"")</f>
        <v/>
      </c>
      <c r="H138" s="62"/>
      <c r="I138" s="15">
        <f>IFERROR(SUMIF(Purchase!$F$8:$F$20,Sales!$G138,Purchase!$I$8:$I$20),"")</f>
        <v>0</v>
      </c>
      <c r="K138" s="51" t="str">
        <f>IFERROR(VLOOKUP($F138,Product[#All],4,0),"")</f>
        <v/>
      </c>
      <c r="L138" s="52" t="str">
        <f>IFERROR(VLOOKUP(Sales[[#This Row],[HSN Code]],Products!$D$7:$G$1048576,3,0),"")</f>
        <v/>
      </c>
      <c r="M138" s="52" t="str">
        <f t="shared" si="3"/>
        <v/>
      </c>
      <c r="N138" s="64" t="str">
        <f>IFERROR(Sales[[#This Row],[Units]]*Sales[[#This Row],[Cost Price]],"")</f>
        <v/>
      </c>
      <c r="O138" s="64" t="str">
        <f>IFERROR(Sales[[#This Row],[Selling Amount]]-Sales[[#This Row],[Cost Amount]],"")</f>
        <v/>
      </c>
    </row>
    <row r="139" spans="5:15" ht="20.399999999999999" customHeight="1" x14ac:dyDescent="0.4">
      <c r="E139" s="8" t="str">
        <f>IFERROR(VLOOKUP(Sales[[#This Row],[Cust_ID]],Customers!$D$7:$G$1048576,2,0),"")</f>
        <v/>
      </c>
      <c r="F139" s="7"/>
      <c r="G139" s="14" t="str">
        <f>IFERROR(VLOOKUP($F139,Product[#All],2,0),"")</f>
        <v/>
      </c>
      <c r="H139" s="62"/>
      <c r="I139" s="15">
        <f>IFERROR(SUMIF(Purchase!$F$8:$F$20,Sales!$G139,Purchase!$I$8:$I$20),"")</f>
        <v>0</v>
      </c>
      <c r="K139" s="51" t="str">
        <f>IFERROR(VLOOKUP($F139,Product[#All],4,0),"")</f>
        <v/>
      </c>
      <c r="L139" s="52" t="str">
        <f>IFERROR(VLOOKUP(Sales[[#This Row],[HSN Code]],Products!$D$7:$G$1048576,3,0),"")</f>
        <v/>
      </c>
      <c r="M139" s="52" t="str">
        <f t="shared" si="3"/>
        <v/>
      </c>
      <c r="N139" s="64" t="str">
        <f>IFERROR(Sales[[#This Row],[Units]]*Sales[[#This Row],[Cost Price]],"")</f>
        <v/>
      </c>
      <c r="O139" s="64" t="str">
        <f>IFERROR(Sales[[#This Row],[Selling Amount]]-Sales[[#This Row],[Cost Amount]],"")</f>
        <v/>
      </c>
    </row>
    <row r="140" spans="5:15" ht="20.399999999999999" customHeight="1" x14ac:dyDescent="0.4">
      <c r="E140" s="8" t="str">
        <f>IFERROR(VLOOKUP(Sales[[#This Row],[Cust_ID]],Customers!$D$7:$G$1048576,2,0),"")</f>
        <v/>
      </c>
      <c r="F140" s="7"/>
      <c r="G140" s="14" t="str">
        <f>IFERROR(VLOOKUP($F140,Product[#All],2,0),"")</f>
        <v/>
      </c>
      <c r="H140" s="62"/>
      <c r="I140" s="15">
        <f>IFERROR(SUMIF(Purchase!$F$8:$F$20,Sales!$G140,Purchase!$I$8:$I$20),"")</f>
        <v>0</v>
      </c>
      <c r="K140" s="51" t="str">
        <f>IFERROR(VLOOKUP($F140,Product[#All],4,0),"")</f>
        <v/>
      </c>
      <c r="L140" s="52" t="str">
        <f>IFERROR(VLOOKUP(Sales[[#This Row],[HSN Code]],Products!$D$7:$G$1048576,3,0),"")</f>
        <v/>
      </c>
      <c r="M140" s="52" t="str">
        <f t="shared" si="3"/>
        <v/>
      </c>
      <c r="N140" s="64" t="str">
        <f>IFERROR(Sales[[#This Row],[Units]]*Sales[[#This Row],[Cost Price]],"")</f>
        <v/>
      </c>
      <c r="O140" s="64" t="str">
        <f>IFERROR(Sales[[#This Row],[Selling Amount]]-Sales[[#This Row],[Cost Amount]],"")</f>
        <v/>
      </c>
    </row>
    <row r="141" spans="5:15" ht="20.399999999999999" customHeight="1" x14ac:dyDescent="0.4">
      <c r="E141" s="8" t="str">
        <f>IFERROR(VLOOKUP(Sales[[#This Row],[Cust_ID]],Customers!$D$7:$G$1048576,2,0),"")</f>
        <v/>
      </c>
      <c r="F141" s="7"/>
      <c r="G141" s="14" t="str">
        <f>IFERROR(VLOOKUP($F141,Product[#All],2,0),"")</f>
        <v/>
      </c>
      <c r="H141" s="62"/>
      <c r="I141" s="15">
        <f>IFERROR(SUMIF(Purchase!$F$8:$F$20,Sales!$G141,Purchase!$I$8:$I$20),"")</f>
        <v>0</v>
      </c>
      <c r="K141" s="51" t="str">
        <f>IFERROR(VLOOKUP($F141,Product[#All],4,0),"")</f>
        <v/>
      </c>
      <c r="L141" s="52" t="str">
        <f>IFERROR(VLOOKUP(Sales[[#This Row],[HSN Code]],Products!$D$7:$G$1048576,3,0),"")</f>
        <v/>
      </c>
      <c r="M141" s="52" t="str">
        <f t="shared" si="3"/>
        <v/>
      </c>
      <c r="N141" s="64" t="str">
        <f>IFERROR(Sales[[#This Row],[Units]]*Sales[[#This Row],[Cost Price]],"")</f>
        <v/>
      </c>
      <c r="O141" s="64" t="str">
        <f>IFERROR(Sales[[#This Row],[Selling Amount]]-Sales[[#This Row],[Cost Amount]],"")</f>
        <v/>
      </c>
    </row>
    <row r="142" spans="5:15" ht="20.399999999999999" customHeight="1" x14ac:dyDescent="0.4">
      <c r="E142" s="8" t="str">
        <f>IFERROR(VLOOKUP(Sales[[#This Row],[Cust_ID]],Customers!$D$7:$G$1048576,2,0),"")</f>
        <v/>
      </c>
      <c r="F142" s="7"/>
      <c r="G142" s="14" t="str">
        <f>IFERROR(VLOOKUP($F142,Product[#All],2,0),"")</f>
        <v/>
      </c>
      <c r="H142" s="62"/>
      <c r="I142" s="15">
        <f>IFERROR(SUMIF(Purchase!$F$8:$F$20,Sales!$G142,Purchase!$I$8:$I$20),"")</f>
        <v>0</v>
      </c>
      <c r="K142" s="51" t="str">
        <f>IFERROR(VLOOKUP($F142,Product[#All],4,0),"")</f>
        <v/>
      </c>
      <c r="L142" s="52" t="str">
        <f>IFERROR(VLOOKUP(Sales[[#This Row],[HSN Code]],Products!$D$7:$G$1048576,3,0),"")</f>
        <v/>
      </c>
      <c r="M142" s="52" t="str">
        <f t="shared" si="3"/>
        <v/>
      </c>
      <c r="N142" s="64" t="str">
        <f>IFERROR(Sales[[#This Row],[Units]]*Sales[[#This Row],[Cost Price]],"")</f>
        <v/>
      </c>
      <c r="O142" s="64" t="str">
        <f>IFERROR(Sales[[#This Row],[Selling Amount]]-Sales[[#This Row],[Cost Amount]],"")</f>
        <v/>
      </c>
    </row>
    <row r="143" spans="5:15" ht="20.399999999999999" customHeight="1" x14ac:dyDescent="0.4">
      <c r="E143" s="8" t="str">
        <f>IFERROR(VLOOKUP(Sales[[#This Row],[Cust_ID]],Customers!$D$7:$G$1048576,2,0),"")</f>
        <v/>
      </c>
      <c r="F143" s="7"/>
      <c r="G143" s="14" t="str">
        <f>IFERROR(VLOOKUP($F143,Product[#All],2,0),"")</f>
        <v/>
      </c>
      <c r="H143" s="62"/>
      <c r="I143" s="15">
        <f>IFERROR(SUMIF(Purchase!$F$8:$F$20,Sales!$G143,Purchase!$I$8:$I$20),"")</f>
        <v>0</v>
      </c>
      <c r="K143" s="51" t="str">
        <f>IFERROR(VLOOKUP($F143,Product[#All],4,0),"")</f>
        <v/>
      </c>
      <c r="L143" s="52" t="str">
        <f>IFERROR(VLOOKUP(Sales[[#This Row],[HSN Code]],Products!$D$7:$G$1048576,3,0),"")</f>
        <v/>
      </c>
      <c r="M143" s="52" t="str">
        <f t="shared" si="3"/>
        <v/>
      </c>
      <c r="N143" s="64" t="str">
        <f>IFERROR(Sales[[#This Row],[Units]]*Sales[[#This Row],[Cost Price]],"")</f>
        <v/>
      </c>
      <c r="O143" s="64" t="str">
        <f>IFERROR(Sales[[#This Row],[Selling Amount]]-Sales[[#This Row],[Cost Amount]],"")</f>
        <v/>
      </c>
    </row>
    <row r="144" spans="5:15" ht="20.399999999999999" customHeight="1" x14ac:dyDescent="0.4">
      <c r="E144" s="8" t="str">
        <f>IFERROR(VLOOKUP(Sales[[#This Row],[Cust_ID]],Customers!$D$7:$G$1048576,2,0),"")</f>
        <v/>
      </c>
      <c r="F144" s="7"/>
      <c r="G144" s="14" t="str">
        <f>IFERROR(VLOOKUP($F144,Product[#All],2,0),"")</f>
        <v/>
      </c>
      <c r="H144" s="62"/>
      <c r="I144" s="15">
        <f>IFERROR(SUMIF(Purchase!$F$8:$F$20,Sales!$G144,Purchase!$I$8:$I$20),"")</f>
        <v>0</v>
      </c>
      <c r="K144" s="51" t="str">
        <f>IFERROR(VLOOKUP($F144,Product[#All],4,0),"")</f>
        <v/>
      </c>
      <c r="L144" s="52" t="str">
        <f>IFERROR(VLOOKUP(Sales[[#This Row],[HSN Code]],Products!$D$7:$G$1048576,3,0),"")</f>
        <v/>
      </c>
      <c r="M144" s="52" t="str">
        <f t="shared" si="3"/>
        <v/>
      </c>
      <c r="N144" s="64" t="str">
        <f>IFERROR(Sales[[#This Row],[Units]]*Sales[[#This Row],[Cost Price]],"")</f>
        <v/>
      </c>
      <c r="O144" s="64" t="str">
        <f>IFERROR(Sales[[#This Row],[Selling Amount]]-Sales[[#This Row],[Cost Amount]],"")</f>
        <v/>
      </c>
    </row>
    <row r="145" spans="5:15" ht="20.399999999999999" customHeight="1" x14ac:dyDescent="0.4">
      <c r="E145" s="8" t="str">
        <f>IFERROR(VLOOKUP(Sales[[#This Row],[Cust_ID]],Customers!$D$7:$G$1048576,2,0),"")</f>
        <v/>
      </c>
      <c r="F145" s="7"/>
      <c r="G145" s="14" t="str">
        <f>IFERROR(VLOOKUP($F145,Product[#All],2,0),"")</f>
        <v/>
      </c>
      <c r="H145" s="62"/>
      <c r="I145" s="15">
        <f>IFERROR(SUMIF(Purchase!$F$8:$F$20,Sales!$G145,Purchase!$I$8:$I$20),"")</f>
        <v>0</v>
      </c>
      <c r="K145" s="51" t="str">
        <f>IFERROR(VLOOKUP($F145,Product[#All],4,0),"")</f>
        <v/>
      </c>
      <c r="L145" s="52" t="str">
        <f>IFERROR(VLOOKUP(Sales[[#This Row],[HSN Code]],Products!$D$7:$G$1048576,3,0),"")</f>
        <v/>
      </c>
      <c r="M145" s="52" t="str">
        <f t="shared" si="3"/>
        <v/>
      </c>
      <c r="N145" s="64" t="str">
        <f>IFERROR(Sales[[#This Row],[Units]]*Sales[[#This Row],[Cost Price]],"")</f>
        <v/>
      </c>
      <c r="O145" s="64" t="str">
        <f>IFERROR(Sales[[#This Row],[Selling Amount]]-Sales[[#This Row],[Cost Amount]],"")</f>
        <v/>
      </c>
    </row>
    <row r="146" spans="5:15" ht="20.399999999999999" customHeight="1" x14ac:dyDescent="0.4">
      <c r="E146" s="8" t="str">
        <f>IFERROR(VLOOKUP(Sales[[#This Row],[Cust_ID]],Customers!$D$7:$G$1048576,2,0),"")</f>
        <v/>
      </c>
      <c r="F146" s="7"/>
      <c r="G146" s="14" t="str">
        <f>IFERROR(VLOOKUP($F146,Product[#All],2,0),"")</f>
        <v/>
      </c>
      <c r="H146" s="62"/>
      <c r="I146" s="15">
        <f>IFERROR(SUMIF(Purchase!$F$8:$F$20,Sales!$G146,Purchase!$I$8:$I$20),"")</f>
        <v>0</v>
      </c>
      <c r="K146" s="51" t="str">
        <f>IFERROR(VLOOKUP($F146,Product[#All],4,0),"")</f>
        <v/>
      </c>
      <c r="L146" s="52" t="str">
        <f>IFERROR(VLOOKUP(Sales[[#This Row],[HSN Code]],Products!$D$7:$G$1048576,3,0),"")</f>
        <v/>
      </c>
      <c r="M146" s="52" t="str">
        <f t="shared" si="3"/>
        <v/>
      </c>
      <c r="N146" s="64" t="str">
        <f>IFERROR(Sales[[#This Row],[Units]]*Sales[[#This Row],[Cost Price]],"")</f>
        <v/>
      </c>
      <c r="O146" s="64" t="str">
        <f>IFERROR(Sales[[#This Row],[Selling Amount]]-Sales[[#This Row],[Cost Amount]],"")</f>
        <v/>
      </c>
    </row>
    <row r="147" spans="5:15" ht="20.399999999999999" customHeight="1" x14ac:dyDescent="0.4">
      <c r="E147" s="8" t="str">
        <f>IFERROR(VLOOKUP(Sales[[#This Row],[Cust_ID]],Customers!$D$7:$G$1048576,2,0),"")</f>
        <v/>
      </c>
      <c r="F147" s="7"/>
      <c r="G147" s="14" t="str">
        <f>IFERROR(VLOOKUP($F147,Product[#All],2,0),"")</f>
        <v/>
      </c>
      <c r="H147" s="62"/>
      <c r="I147" s="15">
        <f>IFERROR(SUMIF(Purchase!$F$8:$F$20,Sales!$G147,Purchase!$I$8:$I$20),"")</f>
        <v>0</v>
      </c>
      <c r="K147" s="51" t="str">
        <f>IFERROR(VLOOKUP($F147,Product[#All],4,0),"")</f>
        <v/>
      </c>
      <c r="L147" s="52" t="str">
        <f>IFERROR(VLOOKUP(Sales[[#This Row],[HSN Code]],Products!$D$7:$G$1048576,3,0),"")</f>
        <v/>
      </c>
      <c r="M147" s="52" t="str">
        <f t="shared" si="3"/>
        <v/>
      </c>
      <c r="N147" s="64" t="str">
        <f>IFERROR(Sales[[#This Row],[Units]]*Sales[[#This Row],[Cost Price]],"")</f>
        <v/>
      </c>
      <c r="O147" s="64" t="str">
        <f>IFERROR(Sales[[#This Row],[Selling Amount]]-Sales[[#This Row],[Cost Amount]],"")</f>
        <v/>
      </c>
    </row>
    <row r="148" spans="5:15" ht="20.399999999999999" customHeight="1" x14ac:dyDescent="0.4">
      <c r="E148" s="8" t="str">
        <f>IFERROR(VLOOKUP(Sales[[#This Row],[Cust_ID]],Customers!$D$7:$G$1048576,2,0),"")</f>
        <v/>
      </c>
      <c r="F148" s="7"/>
      <c r="G148" s="14" t="str">
        <f>IFERROR(VLOOKUP($F148,Product[#All],2,0),"")</f>
        <v/>
      </c>
      <c r="H148" s="62"/>
      <c r="I148" s="15">
        <f>IFERROR(SUMIF(Purchase!$F$8:$F$20,Sales!$G148,Purchase!$I$8:$I$20),"")</f>
        <v>0</v>
      </c>
      <c r="K148" s="51" t="str">
        <f>IFERROR(VLOOKUP($F148,Product[#All],4,0),"")</f>
        <v/>
      </c>
      <c r="L148" s="52" t="str">
        <f>IFERROR(VLOOKUP(Sales[[#This Row],[HSN Code]],Products!$D$7:$G$1048576,3,0),"")</f>
        <v/>
      </c>
      <c r="M148" s="52" t="str">
        <f t="shared" si="3"/>
        <v/>
      </c>
      <c r="N148" s="64" t="str">
        <f>IFERROR(Sales[[#This Row],[Units]]*Sales[[#This Row],[Cost Price]],"")</f>
        <v/>
      </c>
      <c r="O148" s="64" t="str">
        <f>IFERROR(Sales[[#This Row],[Selling Amount]]-Sales[[#This Row],[Cost Amount]],"")</f>
        <v/>
      </c>
    </row>
    <row r="149" spans="5:15" ht="20.399999999999999" customHeight="1" x14ac:dyDescent="0.4">
      <c r="E149" s="8" t="str">
        <f>IFERROR(VLOOKUP(Sales[[#This Row],[Cust_ID]],Customers!$D$7:$G$1048576,2,0),"")</f>
        <v/>
      </c>
      <c r="F149" s="7"/>
      <c r="G149" s="14" t="str">
        <f>IFERROR(VLOOKUP($F149,Product[#All],2,0),"")</f>
        <v/>
      </c>
      <c r="H149" s="62"/>
      <c r="I149" s="15">
        <f>IFERROR(SUMIF(Purchase!$F$8:$F$20,Sales!$G149,Purchase!$I$8:$I$20),"")</f>
        <v>0</v>
      </c>
      <c r="K149" s="51" t="str">
        <f>IFERROR(VLOOKUP($F149,Product[#All],4,0),"")</f>
        <v/>
      </c>
      <c r="L149" s="52" t="str">
        <f>IFERROR(VLOOKUP(Sales[[#This Row],[HSN Code]],Products!$D$7:$G$1048576,3,0),"")</f>
        <v/>
      </c>
      <c r="M149" s="52" t="str">
        <f t="shared" si="3"/>
        <v/>
      </c>
      <c r="N149" s="64" t="str">
        <f>IFERROR(Sales[[#This Row],[Units]]*Sales[[#This Row],[Cost Price]],"")</f>
        <v/>
      </c>
      <c r="O149" s="64" t="str">
        <f>IFERROR(Sales[[#This Row],[Selling Amount]]-Sales[[#This Row],[Cost Amount]],"")</f>
        <v/>
      </c>
    </row>
    <row r="150" spans="5:15" ht="20.399999999999999" customHeight="1" x14ac:dyDescent="0.4">
      <c r="E150" s="8" t="str">
        <f>IFERROR(VLOOKUP(Sales[[#This Row],[Cust_ID]],Customers!$D$7:$G$1048576,2,0),"")</f>
        <v/>
      </c>
      <c r="F150" s="7"/>
      <c r="G150" s="14" t="str">
        <f>IFERROR(VLOOKUP($F150,Product[#All],2,0),"")</f>
        <v/>
      </c>
      <c r="H150" s="62"/>
      <c r="I150" s="15">
        <f>IFERROR(SUMIF(Purchase!$F$8:$F$20,Sales!$G150,Purchase!$I$8:$I$20),"")</f>
        <v>0</v>
      </c>
      <c r="K150" s="51" t="str">
        <f>IFERROR(VLOOKUP($F150,Product[#All],4,0),"")</f>
        <v/>
      </c>
      <c r="L150" s="52" t="str">
        <f>IFERROR(VLOOKUP(Sales[[#This Row],[HSN Code]],Products!$D$7:$G$1048576,3,0),"")</f>
        <v/>
      </c>
      <c r="M150" s="52" t="str">
        <f t="shared" si="3"/>
        <v/>
      </c>
      <c r="N150" s="64" t="str">
        <f>IFERROR(Sales[[#This Row],[Units]]*Sales[[#This Row],[Cost Price]],"")</f>
        <v/>
      </c>
      <c r="O150" s="64" t="str">
        <f>IFERROR(Sales[[#This Row],[Selling Amount]]-Sales[[#This Row],[Cost Amount]],"")</f>
        <v/>
      </c>
    </row>
    <row r="151" spans="5:15" ht="20.399999999999999" customHeight="1" x14ac:dyDescent="0.4">
      <c r="E151" s="8" t="str">
        <f>IFERROR(VLOOKUP(Sales[[#This Row],[Cust_ID]],Customers!$D$7:$G$1048576,2,0),"")</f>
        <v/>
      </c>
      <c r="F151" s="7"/>
      <c r="G151" s="14" t="str">
        <f>IFERROR(VLOOKUP($F151,Product[#All],2,0),"")</f>
        <v/>
      </c>
      <c r="H151" s="62"/>
      <c r="I151" s="15">
        <f>IFERROR(SUMIF(Purchase!$F$8:$F$20,Sales!$G151,Purchase!$I$8:$I$20),"")</f>
        <v>0</v>
      </c>
      <c r="K151" s="51" t="str">
        <f>IFERROR(VLOOKUP($F151,Product[#All],4,0),"")</f>
        <v/>
      </c>
      <c r="L151" s="52" t="str">
        <f>IFERROR(VLOOKUP(Sales[[#This Row],[HSN Code]],Products!$D$7:$G$1048576,3,0),"")</f>
        <v/>
      </c>
      <c r="M151" s="52" t="str">
        <f t="shared" si="3"/>
        <v/>
      </c>
      <c r="N151" s="64" t="str">
        <f>IFERROR(Sales[[#This Row],[Units]]*Sales[[#This Row],[Cost Price]],"")</f>
        <v/>
      </c>
      <c r="O151" s="64" t="str">
        <f>IFERROR(Sales[[#This Row],[Selling Amount]]-Sales[[#This Row],[Cost Amount]],"")</f>
        <v/>
      </c>
    </row>
    <row r="152" spans="5:15" ht="20.399999999999999" customHeight="1" x14ac:dyDescent="0.4">
      <c r="E152" s="8" t="str">
        <f>IFERROR(VLOOKUP(Sales[[#This Row],[Cust_ID]],Customers!$D$7:$G$1048576,2,0),"")</f>
        <v/>
      </c>
      <c r="F152" s="7"/>
      <c r="G152" s="14" t="str">
        <f>IFERROR(VLOOKUP($F152,Product[#All],2,0),"")</f>
        <v/>
      </c>
      <c r="H152" s="62"/>
      <c r="I152" s="15">
        <f>IFERROR(SUMIF(Purchase!$F$8:$F$20,Sales!$G152,Purchase!$I$8:$I$20),"")</f>
        <v>0</v>
      </c>
      <c r="K152" s="51" t="str">
        <f>IFERROR(VLOOKUP($F152,Product[#All],4,0),"")</f>
        <v/>
      </c>
      <c r="L152" s="52" t="str">
        <f>IFERROR(VLOOKUP(Sales[[#This Row],[HSN Code]],Products!$D$7:$G$1048576,3,0),"")</f>
        <v/>
      </c>
      <c r="M152" s="52" t="str">
        <f t="shared" si="3"/>
        <v/>
      </c>
      <c r="N152" s="64" t="str">
        <f>IFERROR(Sales[[#This Row],[Units]]*Sales[[#This Row],[Cost Price]],"")</f>
        <v/>
      </c>
      <c r="O152" s="64" t="str">
        <f>IFERROR(Sales[[#This Row],[Selling Amount]]-Sales[[#This Row],[Cost Amount]],"")</f>
        <v/>
      </c>
    </row>
    <row r="153" spans="5:15" ht="20.399999999999999" customHeight="1" x14ac:dyDescent="0.4">
      <c r="E153" s="8" t="str">
        <f>IFERROR(VLOOKUP(Sales[[#This Row],[Cust_ID]],Customers!$D$7:$G$1048576,2,0),"")</f>
        <v/>
      </c>
      <c r="F153" s="7"/>
      <c r="G153" s="14" t="str">
        <f>IFERROR(VLOOKUP($F153,Product[#All],2,0),"")</f>
        <v/>
      </c>
      <c r="H153" s="62"/>
      <c r="I153" s="15">
        <f>IFERROR(SUMIF(Purchase!$F$8:$F$20,Sales!$G153,Purchase!$I$8:$I$20),"")</f>
        <v>0</v>
      </c>
      <c r="K153" s="51" t="str">
        <f>IFERROR(VLOOKUP($F153,Product[#All],4,0),"")</f>
        <v/>
      </c>
      <c r="L153" s="52" t="str">
        <f>IFERROR(VLOOKUP(Sales[[#This Row],[HSN Code]],Products!$D$7:$G$1048576,3,0),"")</f>
        <v/>
      </c>
      <c r="M153" s="52" t="str">
        <f t="shared" si="3"/>
        <v/>
      </c>
      <c r="N153" s="64" t="str">
        <f>IFERROR(Sales[[#This Row],[Units]]*Sales[[#This Row],[Cost Price]],"")</f>
        <v/>
      </c>
      <c r="O153" s="64" t="str">
        <f>IFERROR(Sales[[#This Row],[Selling Amount]]-Sales[[#This Row],[Cost Amount]],"")</f>
        <v/>
      </c>
    </row>
    <row r="154" spans="5:15" ht="20.399999999999999" customHeight="1" x14ac:dyDescent="0.4">
      <c r="E154" s="8" t="str">
        <f>IFERROR(VLOOKUP(Sales[[#This Row],[Cust_ID]],Customers!$D$7:$G$1048576,2,0),"")</f>
        <v/>
      </c>
      <c r="F154" s="7"/>
      <c r="G154" s="14" t="str">
        <f>IFERROR(VLOOKUP($F154,Product[#All],2,0),"")</f>
        <v/>
      </c>
      <c r="H154" s="62"/>
      <c r="I154" s="15">
        <f>IFERROR(SUMIF(Purchase!$F$8:$F$20,Sales!$G154,Purchase!$I$8:$I$20),"")</f>
        <v>0</v>
      </c>
      <c r="K154" s="51" t="str">
        <f>IFERROR(VLOOKUP($F154,Product[#All],4,0),"")</f>
        <v/>
      </c>
      <c r="L154" s="52" t="str">
        <f>IFERROR(VLOOKUP(Sales[[#This Row],[HSN Code]],Products!$D$7:$G$1048576,3,0),"")</f>
        <v/>
      </c>
      <c r="M154" s="52" t="str">
        <f t="shared" si="3"/>
        <v/>
      </c>
      <c r="N154" s="64" t="str">
        <f>IFERROR(Sales[[#This Row],[Units]]*Sales[[#This Row],[Cost Price]],"")</f>
        <v/>
      </c>
      <c r="O154" s="64" t="str">
        <f>IFERROR(Sales[[#This Row],[Selling Amount]]-Sales[[#This Row],[Cost Amount]],"")</f>
        <v/>
      </c>
    </row>
    <row r="155" spans="5:15" ht="20.399999999999999" customHeight="1" x14ac:dyDescent="0.4">
      <c r="E155" s="8" t="str">
        <f>IFERROR(VLOOKUP(Sales[[#This Row],[Cust_ID]],Customers!$D$7:$G$1048576,2,0),"")</f>
        <v/>
      </c>
      <c r="F155" s="7"/>
      <c r="G155" s="14" t="str">
        <f>IFERROR(VLOOKUP($F155,Product[#All],2,0),"")</f>
        <v/>
      </c>
      <c r="H155" s="62"/>
      <c r="I155" s="15">
        <f>IFERROR(SUMIF(Purchase!$F$8:$F$20,Sales!$G155,Purchase!$I$8:$I$20),"")</f>
        <v>0</v>
      </c>
      <c r="K155" s="51" t="str">
        <f>IFERROR(VLOOKUP($F155,Product[#All],4,0),"")</f>
        <v/>
      </c>
      <c r="L155" s="52" t="str">
        <f>IFERROR(VLOOKUP(Sales[[#This Row],[HSN Code]],Products!$D$7:$G$1048576,3,0),"")</f>
        <v/>
      </c>
      <c r="M155" s="52" t="str">
        <f t="shared" si="3"/>
        <v/>
      </c>
      <c r="N155" s="64" t="str">
        <f>IFERROR(Sales[[#This Row],[Units]]*Sales[[#This Row],[Cost Price]],"")</f>
        <v/>
      </c>
      <c r="O155" s="64" t="str">
        <f>IFERROR(Sales[[#This Row],[Selling Amount]]-Sales[[#This Row],[Cost Amount]],"")</f>
        <v/>
      </c>
    </row>
    <row r="156" spans="5:15" ht="20.399999999999999" customHeight="1" x14ac:dyDescent="0.4">
      <c r="E156" s="8" t="str">
        <f>IFERROR(VLOOKUP(Sales[[#This Row],[Cust_ID]],Customers!$D$7:$G$1048576,2,0),"")</f>
        <v/>
      </c>
      <c r="F156" s="7"/>
      <c r="G156" s="14" t="str">
        <f>IFERROR(VLOOKUP($F156,Product[#All],2,0),"")</f>
        <v/>
      </c>
      <c r="H156" s="62"/>
      <c r="I156" s="15">
        <f>IFERROR(SUMIF(Purchase!$F$8:$F$20,Sales!$G156,Purchase!$I$8:$I$20),"")</f>
        <v>0</v>
      </c>
      <c r="K156" s="51" t="str">
        <f>IFERROR(VLOOKUP($F156,Product[#All],4,0),"")</f>
        <v/>
      </c>
      <c r="L156" s="52" t="str">
        <f>IFERROR(VLOOKUP(Sales[[#This Row],[HSN Code]],Products!$D$7:$G$1048576,3,0),"")</f>
        <v/>
      </c>
      <c r="M156" s="52" t="str">
        <f t="shared" si="3"/>
        <v/>
      </c>
      <c r="N156" s="64" t="str">
        <f>IFERROR(Sales[[#This Row],[Units]]*Sales[[#This Row],[Cost Price]],"")</f>
        <v/>
      </c>
      <c r="O156" s="64" t="str">
        <f>IFERROR(Sales[[#This Row],[Selling Amount]]-Sales[[#This Row],[Cost Amount]],"")</f>
        <v/>
      </c>
    </row>
    <row r="157" spans="5:15" ht="20.399999999999999" customHeight="1" x14ac:dyDescent="0.4">
      <c r="E157" s="8" t="str">
        <f>IFERROR(VLOOKUP(Sales[[#This Row],[Cust_ID]],Customers!$D$7:$G$1048576,2,0),"")</f>
        <v/>
      </c>
      <c r="F157" s="7"/>
      <c r="G157" s="14" t="str">
        <f>IFERROR(VLOOKUP($F157,Product[#All],2,0),"")</f>
        <v/>
      </c>
      <c r="H157" s="62"/>
      <c r="I157" s="15">
        <f>IFERROR(SUMIF(Purchase!$F$8:$F$20,Sales!$G157,Purchase!$I$8:$I$20),"")</f>
        <v>0</v>
      </c>
      <c r="K157" s="51" t="str">
        <f>IFERROR(VLOOKUP($F157,Product[#All],4,0),"")</f>
        <v/>
      </c>
      <c r="L157" s="52" t="str">
        <f>IFERROR(VLOOKUP(Sales[[#This Row],[HSN Code]],Products!$D$7:$G$1048576,3,0),"")</f>
        <v/>
      </c>
      <c r="M157" s="52" t="str">
        <f t="shared" si="3"/>
        <v/>
      </c>
      <c r="N157" s="64" t="str">
        <f>IFERROR(Sales[[#This Row],[Units]]*Sales[[#This Row],[Cost Price]],"")</f>
        <v/>
      </c>
      <c r="O157" s="64" t="str">
        <f>IFERROR(Sales[[#This Row],[Selling Amount]]-Sales[[#This Row],[Cost Amount]],"")</f>
        <v/>
      </c>
    </row>
    <row r="158" spans="5:15" ht="20.399999999999999" customHeight="1" x14ac:dyDescent="0.4">
      <c r="E158" s="8" t="str">
        <f>IFERROR(VLOOKUP(Sales[[#This Row],[Cust_ID]],Customers!$D$7:$G$1048576,2,0),"")</f>
        <v/>
      </c>
      <c r="F158" s="7"/>
      <c r="G158" s="14" t="str">
        <f>IFERROR(VLOOKUP($F158,Product[#All],2,0),"")</f>
        <v/>
      </c>
      <c r="H158" s="62"/>
      <c r="I158" s="15">
        <f>IFERROR(SUMIF(Purchase!$F$8:$F$20,Sales!$G158,Purchase!$I$8:$I$20),"")</f>
        <v>0</v>
      </c>
      <c r="K158" s="51" t="str">
        <f>IFERROR(VLOOKUP($F158,Product[#All],4,0),"")</f>
        <v/>
      </c>
      <c r="L158" s="52" t="str">
        <f>IFERROR(VLOOKUP(Sales[[#This Row],[HSN Code]],Products!$D$7:$G$1048576,3,0),"")</f>
        <v/>
      </c>
      <c r="M158" s="52" t="str">
        <f t="shared" si="3"/>
        <v/>
      </c>
      <c r="N158" s="64" t="str">
        <f>IFERROR(Sales[[#This Row],[Units]]*Sales[[#This Row],[Cost Price]],"")</f>
        <v/>
      </c>
      <c r="O158" s="64" t="str">
        <f>IFERROR(Sales[[#This Row],[Selling Amount]]-Sales[[#This Row],[Cost Amount]],"")</f>
        <v/>
      </c>
    </row>
    <row r="159" spans="5:15" ht="20.399999999999999" customHeight="1" x14ac:dyDescent="0.4">
      <c r="E159" s="8" t="str">
        <f>IFERROR(VLOOKUP(Sales[[#This Row],[Cust_ID]],Customers!$D$7:$G$1048576,2,0),"")</f>
        <v/>
      </c>
      <c r="F159" s="7"/>
      <c r="G159" s="14" t="str">
        <f>IFERROR(VLOOKUP($F159,Product[#All],2,0),"")</f>
        <v/>
      </c>
      <c r="H159" s="62"/>
      <c r="I159" s="15">
        <f>IFERROR(SUMIF(Purchase!$F$8:$F$20,Sales!$G159,Purchase!$I$8:$I$20),"")</f>
        <v>0</v>
      </c>
      <c r="K159" s="51" t="str">
        <f>IFERROR(VLOOKUP($F159,Product[#All],4,0),"")</f>
        <v/>
      </c>
      <c r="L159" s="52" t="str">
        <f>IFERROR(VLOOKUP(Sales[[#This Row],[HSN Code]],Products!$D$7:$G$1048576,3,0),"")</f>
        <v/>
      </c>
      <c r="M159" s="52" t="str">
        <f t="shared" si="3"/>
        <v/>
      </c>
      <c r="N159" s="64" t="str">
        <f>IFERROR(Sales[[#This Row],[Units]]*Sales[[#This Row],[Cost Price]],"")</f>
        <v/>
      </c>
      <c r="O159" s="64" t="str">
        <f>IFERROR(Sales[[#This Row],[Selling Amount]]-Sales[[#This Row],[Cost Amount]],"")</f>
        <v/>
      </c>
    </row>
    <row r="160" spans="5:15" ht="20.399999999999999" customHeight="1" x14ac:dyDescent="0.4">
      <c r="E160" s="8" t="str">
        <f>IFERROR(VLOOKUP(Sales[[#This Row],[Cust_ID]],Customers!$D$7:$G$1048576,2,0),"")</f>
        <v/>
      </c>
      <c r="F160" s="7"/>
      <c r="G160" s="14" t="str">
        <f>IFERROR(VLOOKUP($F160,Product[#All],2,0),"")</f>
        <v/>
      </c>
      <c r="H160" s="62"/>
      <c r="I160" s="15">
        <f>IFERROR(SUMIF(Purchase!$F$8:$F$20,Sales!$G160,Purchase!$I$8:$I$20),"")</f>
        <v>0</v>
      </c>
      <c r="K160" s="51" t="str">
        <f>IFERROR(VLOOKUP($F160,Product[#All],4,0),"")</f>
        <v/>
      </c>
      <c r="L160" s="52" t="str">
        <f>IFERROR(VLOOKUP(Sales[[#This Row],[HSN Code]],Products!$D$7:$G$1048576,3,0),"")</f>
        <v/>
      </c>
      <c r="M160" s="52" t="str">
        <f t="shared" si="3"/>
        <v/>
      </c>
      <c r="N160" s="64" t="str">
        <f>IFERROR(Sales[[#This Row],[Units]]*Sales[[#This Row],[Cost Price]],"")</f>
        <v/>
      </c>
      <c r="O160" s="64" t="str">
        <f>IFERROR(Sales[[#This Row],[Selling Amount]]-Sales[[#This Row],[Cost Amount]],"")</f>
        <v/>
      </c>
    </row>
    <row r="161" spans="5:15" ht="20.399999999999999" customHeight="1" x14ac:dyDescent="0.4">
      <c r="E161" s="8" t="str">
        <f>IFERROR(VLOOKUP(Sales[[#This Row],[Cust_ID]],Customers!$D$7:$G$1048576,2,0),"")</f>
        <v/>
      </c>
      <c r="F161" s="7"/>
      <c r="G161" s="14" t="str">
        <f>IFERROR(VLOOKUP($F161,Product[#All],2,0),"")</f>
        <v/>
      </c>
      <c r="H161" s="62"/>
      <c r="I161" s="15">
        <f>IFERROR(SUMIF(Purchase!$F$8:$F$20,Sales!$G161,Purchase!$I$8:$I$20),"")</f>
        <v>0</v>
      </c>
      <c r="K161" s="51" t="str">
        <f>IFERROR(VLOOKUP($F161,Product[#All],4,0),"")</f>
        <v/>
      </c>
      <c r="L161" s="52" t="str">
        <f>IFERROR(VLOOKUP(Sales[[#This Row],[HSN Code]],Products!$D$7:$G$1048576,3,0),"")</f>
        <v/>
      </c>
      <c r="M161" s="52" t="str">
        <f t="shared" si="3"/>
        <v/>
      </c>
      <c r="N161" s="64" t="str">
        <f>IFERROR(Sales[[#This Row],[Units]]*Sales[[#This Row],[Cost Price]],"")</f>
        <v/>
      </c>
      <c r="O161" s="64" t="str">
        <f>IFERROR(Sales[[#This Row],[Selling Amount]]-Sales[[#This Row],[Cost Amount]],"")</f>
        <v/>
      </c>
    </row>
    <row r="162" spans="5:15" ht="20.399999999999999" customHeight="1" x14ac:dyDescent="0.4">
      <c r="E162" s="8" t="str">
        <f>IFERROR(VLOOKUP(Sales[[#This Row],[Cust_ID]],Customers!$D$7:$G$1048576,2,0),"")</f>
        <v/>
      </c>
      <c r="F162" s="7"/>
      <c r="G162" s="14" t="str">
        <f>IFERROR(VLOOKUP($F162,Product[#All],2,0),"")</f>
        <v/>
      </c>
      <c r="H162" s="62"/>
      <c r="I162" s="15">
        <f>IFERROR(SUMIF(Purchase!$F$8:$F$20,Sales!$G162,Purchase!$I$8:$I$20),"")</f>
        <v>0</v>
      </c>
      <c r="K162" s="51" t="str">
        <f>IFERROR(VLOOKUP($F162,Product[#All],4,0),"")</f>
        <v/>
      </c>
      <c r="L162" s="52" t="str">
        <f>IFERROR(VLOOKUP(Sales[[#This Row],[HSN Code]],Products!$D$7:$G$1048576,3,0),"")</f>
        <v/>
      </c>
      <c r="M162" s="52" t="str">
        <f t="shared" si="3"/>
        <v/>
      </c>
      <c r="N162" s="64" t="str">
        <f>IFERROR(Sales[[#This Row],[Units]]*Sales[[#This Row],[Cost Price]],"")</f>
        <v/>
      </c>
      <c r="O162" s="64" t="str">
        <f>IFERROR(Sales[[#This Row],[Selling Amount]]-Sales[[#This Row],[Cost Amount]],"")</f>
        <v/>
      </c>
    </row>
    <row r="163" spans="5:15" ht="20.399999999999999" customHeight="1" x14ac:dyDescent="0.4">
      <c r="E163" s="8" t="str">
        <f>IFERROR(VLOOKUP(Sales[[#This Row],[Cust_ID]],Customers!$D$7:$G$1048576,2,0),"")</f>
        <v/>
      </c>
      <c r="F163" s="7"/>
      <c r="G163" s="14" t="str">
        <f>IFERROR(VLOOKUP($F163,Product[#All],2,0),"")</f>
        <v/>
      </c>
      <c r="H163" s="62"/>
      <c r="I163" s="15">
        <f>IFERROR(SUMIF(Purchase!$F$8:$F$20,Sales!$G163,Purchase!$I$8:$I$20),"")</f>
        <v>0</v>
      </c>
      <c r="K163" s="51" t="str">
        <f>IFERROR(VLOOKUP($F163,Product[#All],4,0),"")</f>
        <v/>
      </c>
      <c r="L163" s="52" t="str">
        <f>IFERROR(VLOOKUP(Sales[[#This Row],[HSN Code]],Products!$D$7:$G$1048576,3,0),"")</f>
        <v/>
      </c>
      <c r="M163" s="52" t="str">
        <f t="shared" si="3"/>
        <v/>
      </c>
      <c r="N163" s="64" t="str">
        <f>IFERROR(Sales[[#This Row],[Units]]*Sales[[#This Row],[Cost Price]],"")</f>
        <v/>
      </c>
      <c r="O163" s="64" t="str">
        <f>IFERROR(Sales[[#This Row],[Selling Amount]]-Sales[[#This Row],[Cost Amount]],"")</f>
        <v/>
      </c>
    </row>
    <row r="164" spans="5:15" ht="20.399999999999999" customHeight="1" x14ac:dyDescent="0.4">
      <c r="E164" s="8" t="str">
        <f>IFERROR(VLOOKUP(Sales[[#This Row],[Cust_ID]],Customers!$D$7:$G$1048576,2,0),"")</f>
        <v/>
      </c>
      <c r="F164" s="7"/>
      <c r="G164" s="14" t="str">
        <f>IFERROR(VLOOKUP($F164,Product[#All],2,0),"")</f>
        <v/>
      </c>
      <c r="H164" s="62"/>
      <c r="I164" s="15">
        <f>IFERROR(SUMIF(Purchase!$F$8:$F$20,Sales!$G164,Purchase!$I$8:$I$20),"")</f>
        <v>0</v>
      </c>
      <c r="K164" s="51" t="str">
        <f>IFERROR(VLOOKUP($F164,Product[#All],4,0),"")</f>
        <v/>
      </c>
      <c r="L164" s="52" t="str">
        <f>IFERROR(VLOOKUP(Sales[[#This Row],[HSN Code]],Products!$D$7:$G$1048576,3,0),"")</f>
        <v/>
      </c>
      <c r="M164" s="52" t="str">
        <f t="shared" si="3"/>
        <v/>
      </c>
      <c r="N164" s="64" t="str">
        <f>IFERROR(Sales[[#This Row],[Units]]*Sales[[#This Row],[Cost Price]],"")</f>
        <v/>
      </c>
      <c r="O164" s="64" t="str">
        <f>IFERROR(Sales[[#This Row],[Selling Amount]]-Sales[[#This Row],[Cost Amount]],"")</f>
        <v/>
      </c>
    </row>
    <row r="165" spans="5:15" ht="20.399999999999999" customHeight="1" x14ac:dyDescent="0.4">
      <c r="E165" s="8" t="str">
        <f>IFERROR(VLOOKUP(Sales[[#This Row],[Cust_ID]],Customers!$D$7:$G$1048576,2,0),"")</f>
        <v/>
      </c>
      <c r="F165" s="7"/>
      <c r="G165" s="14" t="str">
        <f>IFERROR(VLOOKUP($F165,Product[#All],2,0),"")</f>
        <v/>
      </c>
      <c r="H165" s="62"/>
      <c r="I165" s="15">
        <f>IFERROR(SUMIF(Purchase!$F$8:$F$20,Sales!$G165,Purchase!$I$8:$I$20),"")</f>
        <v>0</v>
      </c>
      <c r="K165" s="51" t="str">
        <f>IFERROR(VLOOKUP($F165,Product[#All],4,0),"")</f>
        <v/>
      </c>
      <c r="L165" s="52" t="str">
        <f>IFERROR(VLOOKUP(Sales[[#This Row],[HSN Code]],Products!$D$7:$G$1048576,3,0),"")</f>
        <v/>
      </c>
      <c r="M165" s="52" t="str">
        <f t="shared" si="3"/>
        <v/>
      </c>
      <c r="N165" s="64" t="str">
        <f>IFERROR(Sales[[#This Row],[Units]]*Sales[[#This Row],[Cost Price]],"")</f>
        <v/>
      </c>
      <c r="O165" s="64" t="str">
        <f>IFERROR(Sales[[#This Row],[Selling Amount]]-Sales[[#This Row],[Cost Amount]],"")</f>
        <v/>
      </c>
    </row>
    <row r="166" spans="5:15" ht="20.399999999999999" customHeight="1" x14ac:dyDescent="0.4">
      <c r="E166" s="8" t="str">
        <f>IFERROR(VLOOKUP(Sales[[#This Row],[Cust_ID]],Customers!$D$7:$G$1048576,2,0),"")</f>
        <v/>
      </c>
      <c r="F166" s="7"/>
      <c r="G166" s="14" t="str">
        <f>IFERROR(VLOOKUP($F166,Product[#All],2,0),"")</f>
        <v/>
      </c>
      <c r="H166" s="62"/>
      <c r="I166" s="15">
        <f>IFERROR(SUMIF(Purchase!$F$8:$F$20,Sales!$G166,Purchase!$I$8:$I$20),"")</f>
        <v>0</v>
      </c>
      <c r="K166" s="51" t="str">
        <f>IFERROR(VLOOKUP($F166,Product[#All],4,0),"")</f>
        <v/>
      </c>
      <c r="L166" s="52" t="str">
        <f>IFERROR(VLOOKUP(Sales[[#This Row],[HSN Code]],Products!$D$7:$G$1048576,3,0),"")</f>
        <v/>
      </c>
      <c r="M166" s="52" t="str">
        <f t="shared" si="3"/>
        <v/>
      </c>
      <c r="N166" s="64" t="str">
        <f>IFERROR(Sales[[#This Row],[Units]]*Sales[[#This Row],[Cost Price]],"")</f>
        <v/>
      </c>
      <c r="O166" s="64" t="str">
        <f>IFERROR(Sales[[#This Row],[Selling Amount]]-Sales[[#This Row],[Cost Amount]],"")</f>
        <v/>
      </c>
    </row>
    <row r="167" spans="5:15" ht="20.399999999999999" customHeight="1" x14ac:dyDescent="0.4">
      <c r="E167" s="8" t="str">
        <f>IFERROR(VLOOKUP(Sales[[#This Row],[Cust_ID]],Customers!$D$7:$G$1048576,2,0),"")</f>
        <v/>
      </c>
      <c r="F167" s="7"/>
      <c r="G167" s="14" t="str">
        <f>IFERROR(VLOOKUP($F167,Product[#All],2,0),"")</f>
        <v/>
      </c>
      <c r="H167" s="62"/>
      <c r="I167" s="15">
        <f>IFERROR(SUMIF(Purchase!$F$8:$F$20,Sales!$G167,Purchase!$I$8:$I$20),"")</f>
        <v>0</v>
      </c>
      <c r="K167" s="51" t="str">
        <f>IFERROR(VLOOKUP($F167,Product[#All],4,0),"")</f>
        <v/>
      </c>
      <c r="L167" s="52" t="str">
        <f>IFERROR(VLOOKUP(Sales[[#This Row],[HSN Code]],Products!$D$7:$G$1048576,3,0),"")</f>
        <v/>
      </c>
      <c r="M167" s="52" t="str">
        <f t="shared" si="3"/>
        <v/>
      </c>
      <c r="N167" s="64" t="str">
        <f>IFERROR(Sales[[#This Row],[Units]]*Sales[[#This Row],[Cost Price]],"")</f>
        <v/>
      </c>
      <c r="O167" s="64" t="str">
        <f>IFERROR(Sales[[#This Row],[Selling Amount]]-Sales[[#This Row],[Cost Amount]],"")</f>
        <v/>
      </c>
    </row>
    <row r="168" spans="5:15" ht="20.399999999999999" customHeight="1" x14ac:dyDescent="0.4">
      <c r="E168" s="8" t="str">
        <f>IFERROR(VLOOKUP(Sales[[#This Row],[Cust_ID]],Customers!$D$7:$G$1048576,2,0),"")</f>
        <v/>
      </c>
      <c r="F168" s="7"/>
      <c r="G168" s="14" t="str">
        <f>IFERROR(VLOOKUP($F168,Product[#All],2,0),"")</f>
        <v/>
      </c>
      <c r="H168" s="62"/>
      <c r="I168" s="15">
        <f>IFERROR(SUMIF(Purchase!$F$8:$F$20,Sales!$G168,Purchase!$I$8:$I$20),"")</f>
        <v>0</v>
      </c>
      <c r="K168" s="51" t="str">
        <f>IFERROR(VLOOKUP($F168,Product[#All],4,0),"")</f>
        <v/>
      </c>
      <c r="L168" s="52" t="str">
        <f>IFERROR(VLOOKUP(Sales[[#This Row],[HSN Code]],Products!$D$7:$G$1048576,3,0),"")</f>
        <v/>
      </c>
      <c r="M168" s="52" t="str">
        <f t="shared" si="3"/>
        <v/>
      </c>
      <c r="N168" s="64" t="str">
        <f>IFERROR(Sales[[#This Row],[Units]]*Sales[[#This Row],[Cost Price]],"")</f>
        <v/>
      </c>
      <c r="O168" s="64" t="str">
        <f>IFERROR(Sales[[#This Row],[Selling Amount]]-Sales[[#This Row],[Cost Amount]],"")</f>
        <v/>
      </c>
    </row>
    <row r="169" spans="5:15" ht="20.399999999999999" customHeight="1" x14ac:dyDescent="0.4">
      <c r="E169" s="8" t="str">
        <f>IFERROR(VLOOKUP(Sales[[#This Row],[Cust_ID]],Customers!$D$7:$G$1048576,2,0),"")</f>
        <v/>
      </c>
      <c r="F169" s="7"/>
      <c r="G169" s="14" t="str">
        <f>IFERROR(VLOOKUP($F169,Product[#All],2,0),"")</f>
        <v/>
      </c>
      <c r="H169" s="62"/>
      <c r="I169" s="15">
        <f>IFERROR(SUMIF(Purchase!$F$8:$F$20,Sales!$G169,Purchase!$I$8:$I$20),"")</f>
        <v>0</v>
      </c>
      <c r="K169" s="51" t="str">
        <f>IFERROR(VLOOKUP($F169,Product[#All],4,0),"")</f>
        <v/>
      </c>
      <c r="L169" s="52" t="str">
        <f>IFERROR(VLOOKUP(Sales[[#This Row],[HSN Code]],Products!$D$7:$G$1048576,3,0),"")</f>
        <v/>
      </c>
      <c r="M169" s="52" t="str">
        <f t="shared" si="3"/>
        <v/>
      </c>
      <c r="N169" s="64" t="str">
        <f>IFERROR(Sales[[#This Row],[Units]]*Sales[[#This Row],[Cost Price]],"")</f>
        <v/>
      </c>
      <c r="O169" s="64" t="str">
        <f>IFERROR(Sales[[#This Row],[Selling Amount]]-Sales[[#This Row],[Cost Amount]],"")</f>
        <v/>
      </c>
    </row>
    <row r="170" spans="5:15" ht="20.399999999999999" customHeight="1" x14ac:dyDescent="0.4">
      <c r="E170" s="8" t="str">
        <f>IFERROR(VLOOKUP(Sales[[#This Row],[Cust_ID]],Customers!$D$7:$G$1048576,2,0),"")</f>
        <v/>
      </c>
      <c r="F170" s="7"/>
      <c r="G170" s="14" t="str">
        <f>IFERROR(VLOOKUP($F170,Product[#All],2,0),"")</f>
        <v/>
      </c>
      <c r="H170" s="62"/>
      <c r="I170" s="15">
        <f>IFERROR(SUMIF(Purchase!$F$8:$F$20,Sales!$G170,Purchase!$I$8:$I$20),"")</f>
        <v>0</v>
      </c>
      <c r="K170" s="51" t="str">
        <f>IFERROR(VLOOKUP($F170,Product[#All],4,0),"")</f>
        <v/>
      </c>
      <c r="L170" s="52" t="str">
        <f>IFERROR(VLOOKUP(Sales[[#This Row],[HSN Code]],Products!$D$7:$G$1048576,3,0),"")</f>
        <v/>
      </c>
      <c r="M170" s="52" t="str">
        <f t="shared" si="3"/>
        <v/>
      </c>
      <c r="N170" s="64" t="str">
        <f>IFERROR(Sales[[#This Row],[Units]]*Sales[[#This Row],[Cost Price]],"")</f>
        <v/>
      </c>
      <c r="O170" s="64" t="str">
        <f>IFERROR(Sales[[#This Row],[Selling Amount]]-Sales[[#This Row],[Cost Amount]],"")</f>
        <v/>
      </c>
    </row>
    <row r="171" spans="5:15" ht="20.399999999999999" customHeight="1" x14ac:dyDescent="0.4">
      <c r="E171" s="8" t="str">
        <f>IFERROR(VLOOKUP(Sales[[#This Row],[Cust_ID]],Customers!$D$7:$G$1048576,2,0),"")</f>
        <v/>
      </c>
      <c r="F171" s="7"/>
      <c r="G171" s="14" t="str">
        <f>IFERROR(VLOOKUP($F171,Product[#All],2,0),"")</f>
        <v/>
      </c>
      <c r="H171" s="62"/>
      <c r="I171" s="15">
        <f>IFERROR(SUMIF(Purchase!$F$8:$F$20,Sales!$G171,Purchase!$I$8:$I$20),"")</f>
        <v>0</v>
      </c>
      <c r="K171" s="51" t="str">
        <f>IFERROR(VLOOKUP($F171,Product[#All],4,0),"")</f>
        <v/>
      </c>
      <c r="L171" s="52" t="str">
        <f>IFERROR(VLOOKUP(Sales[[#This Row],[HSN Code]],Products!$D$7:$G$1048576,3,0),"")</f>
        <v/>
      </c>
      <c r="M171" s="52" t="str">
        <f t="shared" si="3"/>
        <v/>
      </c>
      <c r="N171" s="64" t="str">
        <f>IFERROR(Sales[[#This Row],[Units]]*Sales[[#This Row],[Cost Price]],"")</f>
        <v/>
      </c>
      <c r="O171" s="64" t="str">
        <f>IFERROR(Sales[[#This Row],[Selling Amount]]-Sales[[#This Row],[Cost Amount]],"")</f>
        <v/>
      </c>
    </row>
    <row r="172" spans="5:15" ht="20.399999999999999" customHeight="1" x14ac:dyDescent="0.4">
      <c r="E172" s="8" t="str">
        <f>IFERROR(VLOOKUP(Sales[[#This Row],[Cust_ID]],Customers!$D$7:$G$1048576,2,0),"")</f>
        <v/>
      </c>
      <c r="F172" s="7"/>
      <c r="G172" s="14" t="str">
        <f>IFERROR(VLOOKUP($F172,Product[#All],2,0),"")</f>
        <v/>
      </c>
      <c r="H172" s="62"/>
      <c r="I172" s="15">
        <f>IFERROR(SUMIF(Purchase!$F$8:$F$20,Sales!$G172,Purchase!$I$8:$I$20),"")</f>
        <v>0</v>
      </c>
      <c r="K172" s="51" t="str">
        <f>IFERROR(VLOOKUP($F172,Product[#All],4,0),"")</f>
        <v/>
      </c>
      <c r="L172" s="52" t="str">
        <f>IFERROR(VLOOKUP(Sales[[#This Row],[HSN Code]],Products!$D$7:$G$1048576,3,0),"")</f>
        <v/>
      </c>
      <c r="M172" s="52" t="str">
        <f t="shared" si="3"/>
        <v/>
      </c>
      <c r="N172" s="64" t="str">
        <f>IFERROR(Sales[[#This Row],[Units]]*Sales[[#This Row],[Cost Price]],"")</f>
        <v/>
      </c>
      <c r="O172" s="64" t="str">
        <f>IFERROR(Sales[[#This Row],[Selling Amount]]-Sales[[#This Row],[Cost Amount]],"")</f>
        <v/>
      </c>
    </row>
    <row r="173" spans="5:15" ht="20.399999999999999" customHeight="1" x14ac:dyDescent="0.4">
      <c r="E173" s="8" t="str">
        <f>IFERROR(VLOOKUP(Sales[[#This Row],[Cust_ID]],Customers!$D$7:$G$1048576,2,0),"")</f>
        <v/>
      </c>
      <c r="F173" s="7"/>
      <c r="G173" s="14" t="str">
        <f>IFERROR(VLOOKUP($F173,Product[#All],2,0),"")</f>
        <v/>
      </c>
      <c r="H173" s="62"/>
      <c r="I173" s="15">
        <f>IFERROR(SUMIF(Purchase!$F$8:$F$20,Sales!$G173,Purchase!$I$8:$I$20),"")</f>
        <v>0</v>
      </c>
      <c r="K173" s="51" t="str">
        <f>IFERROR(VLOOKUP($F173,Product[#All],4,0),"")</f>
        <v/>
      </c>
      <c r="L173" s="52" t="str">
        <f>IFERROR(VLOOKUP(Sales[[#This Row],[HSN Code]],Products!$D$7:$G$1048576,3,0),"")</f>
        <v/>
      </c>
      <c r="M173" s="52" t="str">
        <f t="shared" si="3"/>
        <v/>
      </c>
      <c r="N173" s="64" t="str">
        <f>IFERROR(Sales[[#This Row],[Units]]*Sales[[#This Row],[Cost Price]],"")</f>
        <v/>
      </c>
      <c r="O173" s="64" t="str">
        <f>IFERROR(Sales[[#This Row],[Selling Amount]]-Sales[[#This Row],[Cost Amount]],"")</f>
        <v/>
      </c>
    </row>
    <row r="174" spans="5:15" ht="20.399999999999999" customHeight="1" x14ac:dyDescent="0.4">
      <c r="E174" s="8" t="str">
        <f>IFERROR(VLOOKUP(Sales[[#This Row],[Cust_ID]],Customers!$D$7:$G$1048576,2,0),"")</f>
        <v/>
      </c>
      <c r="F174" s="7"/>
      <c r="G174" s="14" t="str">
        <f>IFERROR(VLOOKUP($F174,Product[#All],2,0),"")</f>
        <v/>
      </c>
      <c r="H174" s="62"/>
      <c r="I174" s="15">
        <f>IFERROR(SUMIF(Purchase!$F$8:$F$20,Sales!$G174,Purchase!$I$8:$I$20),"")</f>
        <v>0</v>
      </c>
      <c r="K174" s="51" t="str">
        <f>IFERROR(VLOOKUP($F174,Product[#All],4,0),"")</f>
        <v/>
      </c>
      <c r="L174" s="52" t="str">
        <f>IFERROR(VLOOKUP(Sales[[#This Row],[HSN Code]],Products!$D$7:$G$1048576,3,0),"")</f>
        <v/>
      </c>
      <c r="M174" s="52" t="str">
        <f t="shared" si="3"/>
        <v/>
      </c>
      <c r="N174" s="64" t="str">
        <f>IFERROR(Sales[[#This Row],[Units]]*Sales[[#This Row],[Cost Price]],"")</f>
        <v/>
      </c>
      <c r="O174" s="64" t="str">
        <f>IFERROR(Sales[[#This Row],[Selling Amount]]-Sales[[#This Row],[Cost Amount]],"")</f>
        <v/>
      </c>
    </row>
    <row r="175" spans="5:15" ht="20.399999999999999" customHeight="1" x14ac:dyDescent="0.4">
      <c r="E175" s="8" t="str">
        <f>IFERROR(VLOOKUP(Sales[[#This Row],[Cust_ID]],Customers!$D$7:$G$1048576,2,0),"")</f>
        <v/>
      </c>
      <c r="F175" s="7"/>
      <c r="G175" s="14" t="str">
        <f>IFERROR(VLOOKUP($F175,Product[#All],2,0),"")</f>
        <v/>
      </c>
      <c r="H175" s="62"/>
      <c r="I175" s="15">
        <f>IFERROR(SUMIF(Purchase!$F$8:$F$20,Sales!$G175,Purchase!$I$8:$I$20),"")</f>
        <v>0</v>
      </c>
      <c r="K175" s="51" t="str">
        <f>IFERROR(VLOOKUP($F175,Product[#All],4,0),"")</f>
        <v/>
      </c>
      <c r="L175" s="52" t="str">
        <f>IFERROR(VLOOKUP(Sales[[#This Row],[HSN Code]],Products!$D$7:$G$1048576,3,0),"")</f>
        <v/>
      </c>
      <c r="M175" s="52" t="str">
        <f t="shared" si="3"/>
        <v/>
      </c>
      <c r="N175" s="64" t="str">
        <f>IFERROR(Sales[[#This Row],[Units]]*Sales[[#This Row],[Cost Price]],"")</f>
        <v/>
      </c>
      <c r="O175" s="64" t="str">
        <f>IFERROR(Sales[[#This Row],[Selling Amount]]-Sales[[#This Row],[Cost Amount]],"")</f>
        <v/>
      </c>
    </row>
    <row r="176" spans="5:15" ht="20.399999999999999" customHeight="1" x14ac:dyDescent="0.4">
      <c r="E176" s="8" t="str">
        <f>IFERROR(VLOOKUP(Sales[[#This Row],[Cust_ID]],Customers!$D$7:$G$1048576,2,0),"")</f>
        <v/>
      </c>
      <c r="F176" s="7"/>
      <c r="G176" s="14" t="str">
        <f>IFERROR(VLOOKUP($F176,Product[#All],2,0),"")</f>
        <v/>
      </c>
      <c r="H176" s="62"/>
      <c r="I176" s="15">
        <f>IFERROR(SUMIF(Purchase!$F$8:$F$20,Sales!$G176,Purchase!$I$8:$I$20),"")</f>
        <v>0</v>
      </c>
      <c r="K176" s="51" t="str">
        <f>IFERROR(VLOOKUP($F176,Product[#All],4,0),"")</f>
        <v/>
      </c>
      <c r="L176" s="52" t="str">
        <f>IFERROR(VLOOKUP(Sales[[#This Row],[HSN Code]],Products!$D$7:$G$1048576,3,0),"")</f>
        <v/>
      </c>
      <c r="M176" s="52" t="str">
        <f t="shared" si="3"/>
        <v/>
      </c>
      <c r="N176" s="64" t="str">
        <f>IFERROR(Sales[[#This Row],[Units]]*Sales[[#This Row],[Cost Price]],"")</f>
        <v/>
      </c>
      <c r="O176" s="64" t="str">
        <f>IFERROR(Sales[[#This Row],[Selling Amount]]-Sales[[#This Row],[Cost Amount]],"")</f>
        <v/>
      </c>
    </row>
    <row r="177" spans="5:15" ht="20.399999999999999" customHeight="1" x14ac:dyDescent="0.4">
      <c r="E177" s="8" t="str">
        <f>IFERROR(VLOOKUP(Sales[[#This Row],[Cust_ID]],Customers!$D$7:$G$1048576,2,0),"")</f>
        <v/>
      </c>
      <c r="F177" s="7"/>
      <c r="G177" s="14" t="str">
        <f>IFERROR(VLOOKUP($F177,Product[#All],2,0),"")</f>
        <v/>
      </c>
      <c r="H177" s="62"/>
      <c r="I177" s="15">
        <f>IFERROR(SUMIF(Purchase!$F$8:$F$20,Sales!$G177,Purchase!$I$8:$I$20),"")</f>
        <v>0</v>
      </c>
      <c r="K177" s="51" t="str">
        <f>IFERROR(VLOOKUP($F177,Product[#All],4,0),"")</f>
        <v/>
      </c>
      <c r="L177" s="52" t="str">
        <f>IFERROR(VLOOKUP(Sales[[#This Row],[HSN Code]],Products!$D$7:$G$1048576,3,0),"")</f>
        <v/>
      </c>
      <c r="M177" s="52" t="str">
        <f t="shared" si="3"/>
        <v/>
      </c>
      <c r="N177" s="64" t="str">
        <f>IFERROR(Sales[[#This Row],[Units]]*Sales[[#This Row],[Cost Price]],"")</f>
        <v/>
      </c>
      <c r="O177" s="64" t="str">
        <f>IFERROR(Sales[[#This Row],[Selling Amount]]-Sales[[#This Row],[Cost Amount]],"")</f>
        <v/>
      </c>
    </row>
    <row r="178" spans="5:15" ht="20.399999999999999" customHeight="1" x14ac:dyDescent="0.4">
      <c r="E178" s="8" t="str">
        <f>IFERROR(VLOOKUP(Sales[[#This Row],[Cust_ID]],Customers!$D$7:$G$1048576,2,0),"")</f>
        <v/>
      </c>
      <c r="F178" s="7"/>
      <c r="G178" s="14" t="str">
        <f>IFERROR(VLOOKUP($F178,Product[#All],2,0),"")</f>
        <v/>
      </c>
      <c r="H178" s="62"/>
      <c r="I178" s="15">
        <f>IFERROR(SUMIF(Purchase!$F$8:$F$20,Sales!$G178,Purchase!$I$8:$I$20),"")</f>
        <v>0</v>
      </c>
      <c r="K178" s="51" t="str">
        <f>IFERROR(VLOOKUP($F178,Product[#All],4,0),"")</f>
        <v/>
      </c>
      <c r="L178" s="52" t="str">
        <f>IFERROR(VLOOKUP(Sales[[#This Row],[HSN Code]],Products!$D$7:$G$1048576,3,0),"")</f>
        <v/>
      </c>
      <c r="M178" s="52" t="str">
        <f t="shared" si="3"/>
        <v/>
      </c>
      <c r="N178" s="64" t="str">
        <f>IFERROR(Sales[[#This Row],[Units]]*Sales[[#This Row],[Cost Price]],"")</f>
        <v/>
      </c>
      <c r="O178" s="64" t="str">
        <f>IFERROR(Sales[[#This Row],[Selling Amount]]-Sales[[#This Row],[Cost Amount]],"")</f>
        <v/>
      </c>
    </row>
    <row r="179" spans="5:15" ht="20.399999999999999" customHeight="1" x14ac:dyDescent="0.4">
      <c r="E179" s="8" t="str">
        <f>IFERROR(VLOOKUP(Sales[[#This Row],[Cust_ID]],Customers!$D$7:$G$1048576,2,0),"")</f>
        <v/>
      </c>
      <c r="F179" s="7"/>
      <c r="G179" s="14" t="str">
        <f>IFERROR(VLOOKUP($F179,Product[#All],2,0),"")</f>
        <v/>
      </c>
      <c r="H179" s="62"/>
      <c r="I179" s="15">
        <f>IFERROR(SUMIF(Purchase!$F$8:$F$20,Sales!$G179,Purchase!$I$8:$I$20),"")</f>
        <v>0</v>
      </c>
      <c r="K179" s="51" t="str">
        <f>IFERROR(VLOOKUP($F179,Product[#All],4,0),"")</f>
        <v/>
      </c>
      <c r="L179" s="52" t="str">
        <f>IFERROR(VLOOKUP(Sales[[#This Row],[HSN Code]],Products!$D$7:$G$1048576,3,0),"")</f>
        <v/>
      </c>
      <c r="M179" s="52" t="str">
        <f t="shared" si="3"/>
        <v/>
      </c>
      <c r="N179" s="64" t="str">
        <f>IFERROR(Sales[[#This Row],[Units]]*Sales[[#This Row],[Cost Price]],"")</f>
        <v/>
      </c>
      <c r="O179" s="64" t="str">
        <f>IFERROR(Sales[[#This Row],[Selling Amount]]-Sales[[#This Row],[Cost Amount]],"")</f>
        <v/>
      </c>
    </row>
    <row r="180" spans="5:15" ht="20.399999999999999" customHeight="1" x14ac:dyDescent="0.4">
      <c r="E180" s="8" t="str">
        <f>IFERROR(VLOOKUP(Sales[[#This Row],[Cust_ID]],Customers!$D$7:$G$1048576,2,0),"")</f>
        <v/>
      </c>
      <c r="F180" s="7"/>
      <c r="G180" s="14" t="str">
        <f>IFERROR(VLOOKUP($F180,Product[#All],2,0),"")</f>
        <v/>
      </c>
      <c r="H180" s="62"/>
      <c r="I180" s="15">
        <f>IFERROR(SUMIF(Purchase!$F$8:$F$20,Sales!$G180,Purchase!$I$8:$I$20),"")</f>
        <v>0</v>
      </c>
      <c r="K180" s="51" t="str">
        <f>IFERROR(VLOOKUP($F180,Product[#All],4,0),"")</f>
        <v/>
      </c>
      <c r="L180" s="52" t="str">
        <f>IFERROR(VLOOKUP(Sales[[#This Row],[HSN Code]],Products!$D$7:$G$1048576,3,0),"")</f>
        <v/>
      </c>
      <c r="M180" s="52" t="str">
        <f t="shared" si="3"/>
        <v/>
      </c>
      <c r="N180" s="64" t="str">
        <f>IFERROR(Sales[[#This Row],[Units]]*Sales[[#This Row],[Cost Price]],"")</f>
        <v/>
      </c>
      <c r="O180" s="64" t="str">
        <f>IFERROR(Sales[[#This Row],[Selling Amount]]-Sales[[#This Row],[Cost Amount]],"")</f>
        <v/>
      </c>
    </row>
    <row r="181" spans="5:15" ht="20.399999999999999" customHeight="1" x14ac:dyDescent="0.4">
      <c r="E181" s="8" t="str">
        <f>IFERROR(VLOOKUP(Sales[[#This Row],[Cust_ID]],Customers!$D$7:$G$1048576,2,0),"")</f>
        <v/>
      </c>
      <c r="F181" s="7"/>
      <c r="G181" s="14" t="str">
        <f>IFERROR(VLOOKUP($F181,Product[#All],2,0),"")</f>
        <v/>
      </c>
      <c r="H181" s="62"/>
      <c r="I181" s="15">
        <f>IFERROR(SUMIF(Purchase!$F$8:$F$20,Sales!$G181,Purchase!$I$8:$I$20),"")</f>
        <v>0</v>
      </c>
      <c r="K181" s="51" t="str">
        <f>IFERROR(VLOOKUP($F181,Product[#All],4,0),"")</f>
        <v/>
      </c>
      <c r="L181" s="52" t="str">
        <f>IFERROR(VLOOKUP(Sales[[#This Row],[HSN Code]],Products!$D$7:$G$1048576,3,0),"")</f>
        <v/>
      </c>
      <c r="M181" s="52" t="str">
        <f t="shared" si="3"/>
        <v/>
      </c>
      <c r="N181" s="64" t="str">
        <f>IFERROR(Sales[[#This Row],[Units]]*Sales[[#This Row],[Cost Price]],"")</f>
        <v/>
      </c>
      <c r="O181" s="64" t="str">
        <f>IFERROR(Sales[[#This Row],[Selling Amount]]-Sales[[#This Row],[Cost Amount]],"")</f>
        <v/>
      </c>
    </row>
    <row r="182" spans="5:15" ht="20.399999999999999" customHeight="1" x14ac:dyDescent="0.4">
      <c r="E182" s="8" t="str">
        <f>IFERROR(VLOOKUP(Sales[[#This Row],[Cust_ID]],Customers!$D$7:$G$1048576,2,0),"")</f>
        <v/>
      </c>
      <c r="F182" s="7"/>
      <c r="G182" s="14" t="str">
        <f>IFERROR(VLOOKUP($F182,Product[#All],2,0),"")</f>
        <v/>
      </c>
      <c r="H182" s="62"/>
      <c r="I182" s="15">
        <f>IFERROR(SUMIF(Purchase!$F$8:$F$20,Sales!$G182,Purchase!$I$8:$I$20),"")</f>
        <v>0</v>
      </c>
      <c r="K182" s="51" t="str">
        <f>IFERROR(VLOOKUP($F182,Product[#All],4,0),"")</f>
        <v/>
      </c>
      <c r="L182" s="52" t="str">
        <f>IFERROR(VLOOKUP(Sales[[#This Row],[HSN Code]],Products!$D$7:$G$1048576,3,0),"")</f>
        <v/>
      </c>
      <c r="M182" s="52" t="str">
        <f t="shared" si="3"/>
        <v/>
      </c>
      <c r="N182" s="64" t="str">
        <f>IFERROR(Sales[[#This Row],[Units]]*Sales[[#This Row],[Cost Price]],"")</f>
        <v/>
      </c>
      <c r="O182" s="64" t="str">
        <f>IFERROR(Sales[[#This Row],[Selling Amount]]-Sales[[#This Row],[Cost Amount]],"")</f>
        <v/>
      </c>
    </row>
    <row r="183" spans="5:15" ht="20.399999999999999" customHeight="1" x14ac:dyDescent="0.4">
      <c r="E183" s="8" t="str">
        <f>IFERROR(VLOOKUP(Sales[[#This Row],[Cust_ID]],Customers!$D$7:$G$1048576,2,0),"")</f>
        <v/>
      </c>
      <c r="F183" s="7"/>
      <c r="G183" s="14" t="str">
        <f>IFERROR(VLOOKUP($F183,Product[#All],2,0),"")</f>
        <v/>
      </c>
      <c r="H183" s="62"/>
      <c r="I183" s="15">
        <f>IFERROR(SUMIF(Purchase!$F$8:$F$20,Sales!$G183,Purchase!$I$8:$I$20),"")</f>
        <v>0</v>
      </c>
      <c r="K183" s="51" t="str">
        <f>IFERROR(VLOOKUP($F183,Product[#All],4,0),"")</f>
        <v/>
      </c>
      <c r="L183" s="52" t="str">
        <f>IFERROR(VLOOKUP(Sales[[#This Row],[HSN Code]],Products!$D$7:$G$1048576,3,0),"")</f>
        <v/>
      </c>
      <c r="M183" s="52" t="str">
        <f t="shared" si="3"/>
        <v/>
      </c>
      <c r="N183" s="64" t="str">
        <f>IFERROR(Sales[[#This Row],[Units]]*Sales[[#This Row],[Cost Price]],"")</f>
        <v/>
      </c>
      <c r="O183" s="64" t="str">
        <f>IFERROR(Sales[[#This Row],[Selling Amount]]-Sales[[#This Row],[Cost Amount]],"")</f>
        <v/>
      </c>
    </row>
    <row r="184" spans="5:15" ht="20.399999999999999" customHeight="1" x14ac:dyDescent="0.4">
      <c r="E184" s="8" t="str">
        <f>IFERROR(VLOOKUP(Sales[[#This Row],[Cust_ID]],Customers!$D$7:$G$1048576,2,0),"")</f>
        <v/>
      </c>
      <c r="F184" s="7"/>
      <c r="G184" s="14" t="str">
        <f>IFERROR(VLOOKUP($F184,Product[#All],2,0),"")</f>
        <v/>
      </c>
      <c r="H184" s="62"/>
      <c r="I184" s="15">
        <f>IFERROR(SUMIF(Purchase!$F$8:$F$20,Sales!$G184,Purchase!$I$8:$I$20),"")</f>
        <v>0</v>
      </c>
      <c r="K184" s="51" t="str">
        <f>IFERROR(VLOOKUP($F184,Product[#All],4,0),"")</f>
        <v/>
      </c>
      <c r="L184" s="52" t="str">
        <f>IFERROR(VLOOKUP(Sales[[#This Row],[HSN Code]],Products!$D$7:$G$1048576,3,0),"")</f>
        <v/>
      </c>
      <c r="M184" s="52" t="str">
        <f t="shared" si="3"/>
        <v/>
      </c>
      <c r="N184" s="64" t="str">
        <f>IFERROR(Sales[[#This Row],[Units]]*Sales[[#This Row],[Cost Price]],"")</f>
        <v/>
      </c>
      <c r="O184" s="64" t="str">
        <f>IFERROR(Sales[[#This Row],[Selling Amount]]-Sales[[#This Row],[Cost Amount]],"")</f>
        <v/>
      </c>
    </row>
    <row r="185" spans="5:15" ht="20.399999999999999" customHeight="1" x14ac:dyDescent="0.4">
      <c r="E185" s="8" t="str">
        <f>IFERROR(VLOOKUP(Sales[[#This Row],[Cust_ID]],Customers!$D$7:$G$1048576,2,0),"")</f>
        <v/>
      </c>
      <c r="F185" s="7"/>
      <c r="G185" s="14" t="str">
        <f>IFERROR(VLOOKUP($F185,Product[#All],2,0),"")</f>
        <v/>
      </c>
      <c r="H185" s="62"/>
      <c r="I185" s="15">
        <f>IFERROR(SUMIF(Purchase!$F$8:$F$20,Sales!$G185,Purchase!$I$8:$I$20),"")</f>
        <v>0</v>
      </c>
      <c r="K185" s="51" t="str">
        <f>IFERROR(VLOOKUP($F185,Product[#All],4,0),"")</f>
        <v/>
      </c>
      <c r="L185" s="52" t="str">
        <f>IFERROR(VLOOKUP(Sales[[#This Row],[HSN Code]],Products!$D$7:$G$1048576,3,0),"")</f>
        <v/>
      </c>
      <c r="M185" s="52" t="str">
        <f t="shared" si="3"/>
        <v/>
      </c>
      <c r="N185" s="64" t="str">
        <f>IFERROR(Sales[[#This Row],[Units]]*Sales[[#This Row],[Cost Price]],"")</f>
        <v/>
      </c>
      <c r="O185" s="64" t="str">
        <f>IFERROR(Sales[[#This Row],[Selling Amount]]-Sales[[#This Row],[Cost Amount]],"")</f>
        <v/>
      </c>
    </row>
    <row r="186" spans="5:15" ht="20.399999999999999" customHeight="1" x14ac:dyDescent="0.4">
      <c r="E186" s="8" t="str">
        <f>IFERROR(VLOOKUP(Sales[[#This Row],[Cust_ID]],Customers!$D$7:$G$1048576,2,0),"")</f>
        <v/>
      </c>
      <c r="F186" s="7"/>
      <c r="G186" s="14" t="str">
        <f>IFERROR(VLOOKUP($F186,Product[#All],2,0),"")</f>
        <v/>
      </c>
      <c r="H186" s="62"/>
      <c r="I186" s="15">
        <f>IFERROR(SUMIF(Purchase!$F$8:$F$20,Sales!$G186,Purchase!$I$8:$I$20),"")</f>
        <v>0</v>
      </c>
      <c r="K186" s="51" t="str">
        <f>IFERROR(VLOOKUP($F186,Product[#All],4,0),"")</f>
        <v/>
      </c>
      <c r="L186" s="52" t="str">
        <f>IFERROR(VLOOKUP(Sales[[#This Row],[HSN Code]],Products!$D$7:$G$1048576,3,0),"")</f>
        <v/>
      </c>
      <c r="M186" s="52" t="str">
        <f t="shared" si="3"/>
        <v/>
      </c>
      <c r="N186" s="64" t="str">
        <f>IFERROR(Sales[[#This Row],[Units]]*Sales[[#This Row],[Cost Price]],"")</f>
        <v/>
      </c>
      <c r="O186" s="64" t="str">
        <f>IFERROR(Sales[[#This Row],[Selling Amount]]-Sales[[#This Row],[Cost Amount]],"")</f>
        <v/>
      </c>
    </row>
    <row r="187" spans="5:15" ht="20.399999999999999" customHeight="1" x14ac:dyDescent="0.4">
      <c r="E187" s="8" t="str">
        <f>IFERROR(VLOOKUP(Sales[[#This Row],[Cust_ID]],Customers!$D$7:$G$1048576,2,0),"")</f>
        <v/>
      </c>
      <c r="F187" s="7"/>
      <c r="G187" s="14" t="str">
        <f>IFERROR(VLOOKUP($F187,Product[#All],2,0),"")</f>
        <v/>
      </c>
      <c r="H187" s="62"/>
      <c r="I187" s="15">
        <f>IFERROR(SUMIF(Purchase!$F$8:$F$20,Sales!$G187,Purchase!$I$8:$I$20),"")</f>
        <v>0</v>
      </c>
      <c r="K187" s="51" t="str">
        <f>IFERROR(VLOOKUP($F187,Product[#All],4,0),"")</f>
        <v/>
      </c>
      <c r="L187" s="52" t="str">
        <f>IFERROR(VLOOKUP(Sales[[#This Row],[HSN Code]],Products!$D$7:$G$1048576,3,0),"")</f>
        <v/>
      </c>
      <c r="M187" s="52" t="str">
        <f t="shared" si="3"/>
        <v/>
      </c>
      <c r="N187" s="64" t="str">
        <f>IFERROR(Sales[[#This Row],[Units]]*Sales[[#This Row],[Cost Price]],"")</f>
        <v/>
      </c>
      <c r="O187" s="64" t="str">
        <f>IFERROR(Sales[[#This Row],[Selling Amount]]-Sales[[#This Row],[Cost Amount]],"")</f>
        <v/>
      </c>
    </row>
    <row r="188" spans="5:15" ht="20.399999999999999" customHeight="1" x14ac:dyDescent="0.4">
      <c r="E188" s="8" t="str">
        <f>IFERROR(VLOOKUP(Sales[[#This Row],[Cust_ID]],Customers!$D$7:$G$1048576,2,0),"")</f>
        <v/>
      </c>
      <c r="F188" s="7"/>
      <c r="G188" s="14" t="str">
        <f>IFERROR(VLOOKUP($F188,Product[#All],2,0),"")</f>
        <v/>
      </c>
      <c r="H188" s="62"/>
      <c r="I188" s="15">
        <f>IFERROR(SUMIF(Purchase!$F$8:$F$20,Sales!$G188,Purchase!$I$8:$I$20),"")</f>
        <v>0</v>
      </c>
      <c r="K188" s="51" t="str">
        <f>IFERROR(VLOOKUP($F188,Product[#All],4,0),"")</f>
        <v/>
      </c>
      <c r="L188" s="52" t="str">
        <f>IFERROR(VLOOKUP(Sales[[#This Row],[HSN Code]],Products!$D$7:$G$1048576,3,0),"")</f>
        <v/>
      </c>
      <c r="M188" s="52" t="str">
        <f t="shared" si="3"/>
        <v/>
      </c>
      <c r="N188" s="64" t="str">
        <f>IFERROR(Sales[[#This Row],[Units]]*Sales[[#This Row],[Cost Price]],"")</f>
        <v/>
      </c>
      <c r="O188" s="64" t="str">
        <f>IFERROR(Sales[[#This Row],[Selling Amount]]-Sales[[#This Row],[Cost Amount]],"")</f>
        <v/>
      </c>
    </row>
    <row r="189" spans="5:15" ht="20.399999999999999" customHeight="1" x14ac:dyDescent="0.4">
      <c r="E189" s="8" t="str">
        <f>IFERROR(VLOOKUP(Sales[[#This Row],[Cust_ID]],Customers!$D$7:$G$1048576,2,0),"")</f>
        <v/>
      </c>
      <c r="F189" s="7"/>
      <c r="G189" s="14" t="str">
        <f>IFERROR(VLOOKUP($F189,Product[#All],2,0),"")</f>
        <v/>
      </c>
      <c r="H189" s="62"/>
      <c r="I189" s="15">
        <f>IFERROR(SUMIF(Purchase!$F$8:$F$20,Sales!$G189,Purchase!$I$8:$I$20),"")</f>
        <v>0</v>
      </c>
      <c r="K189" s="51" t="str">
        <f>IFERROR(VLOOKUP($F189,Product[#All],4,0),"")</f>
        <v/>
      </c>
      <c r="L189" s="52" t="str">
        <f>IFERROR(VLOOKUP(Sales[[#This Row],[HSN Code]],Products!$D$7:$G$1048576,3,0),"")</f>
        <v/>
      </c>
      <c r="M189" s="52" t="str">
        <f t="shared" si="3"/>
        <v/>
      </c>
      <c r="N189" s="64" t="str">
        <f>IFERROR(Sales[[#This Row],[Units]]*Sales[[#This Row],[Cost Price]],"")</f>
        <v/>
      </c>
      <c r="O189" s="64" t="str">
        <f>IFERROR(Sales[[#This Row],[Selling Amount]]-Sales[[#This Row],[Cost Amount]],"")</f>
        <v/>
      </c>
    </row>
    <row r="190" spans="5:15" ht="20.399999999999999" customHeight="1" x14ac:dyDescent="0.4">
      <c r="E190" s="8" t="str">
        <f>IFERROR(VLOOKUP(Sales[[#This Row],[Cust_ID]],Customers!$D$7:$G$1048576,2,0),"")</f>
        <v/>
      </c>
      <c r="F190" s="7"/>
      <c r="G190" s="14" t="str">
        <f>IFERROR(VLOOKUP($F190,Product[#All],2,0),"")</f>
        <v/>
      </c>
      <c r="H190" s="62"/>
      <c r="I190" s="15">
        <f>IFERROR(SUMIF(Purchase!$F$8:$F$20,Sales!$G190,Purchase!$I$8:$I$20),"")</f>
        <v>0</v>
      </c>
      <c r="K190" s="51" t="str">
        <f>IFERROR(VLOOKUP($F190,Product[#All],4,0),"")</f>
        <v/>
      </c>
      <c r="L190" s="52" t="str">
        <f>IFERROR(VLOOKUP(Sales[[#This Row],[HSN Code]],Products!$D$7:$G$1048576,3,0),"")</f>
        <v/>
      </c>
      <c r="M190" s="52" t="str">
        <f t="shared" si="3"/>
        <v/>
      </c>
      <c r="N190" s="64" t="str">
        <f>IFERROR(Sales[[#This Row],[Units]]*Sales[[#This Row],[Cost Price]],"")</f>
        <v/>
      </c>
      <c r="O190" s="64" t="str">
        <f>IFERROR(Sales[[#This Row],[Selling Amount]]-Sales[[#This Row],[Cost Amount]],"")</f>
        <v/>
      </c>
    </row>
    <row r="191" spans="5:15" ht="20.399999999999999" customHeight="1" x14ac:dyDescent="0.4">
      <c r="E191" s="8" t="str">
        <f>IFERROR(VLOOKUP(Sales[[#This Row],[Cust_ID]],Customers!$D$7:$G$1048576,2,0),"")</f>
        <v/>
      </c>
      <c r="F191" s="7"/>
      <c r="G191" s="14" t="str">
        <f>IFERROR(VLOOKUP($F191,Product[#All],2,0),"")</f>
        <v/>
      </c>
      <c r="H191" s="62"/>
      <c r="I191" s="15">
        <f>IFERROR(SUMIF(Purchase!$F$8:$F$20,Sales!$G191,Purchase!$I$8:$I$20),"")</f>
        <v>0</v>
      </c>
      <c r="K191" s="51" t="str">
        <f>IFERROR(VLOOKUP($F191,Product[#All],4,0),"")</f>
        <v/>
      </c>
      <c r="L191" s="52" t="str">
        <f>IFERROR(VLOOKUP(Sales[[#This Row],[HSN Code]],Products!$D$7:$G$1048576,3,0),"")</f>
        <v/>
      </c>
      <c r="M191" s="52" t="str">
        <f t="shared" si="3"/>
        <v/>
      </c>
      <c r="N191" s="64" t="str">
        <f>IFERROR(Sales[[#This Row],[Units]]*Sales[[#This Row],[Cost Price]],"")</f>
        <v/>
      </c>
      <c r="O191" s="64" t="str">
        <f>IFERROR(Sales[[#This Row],[Selling Amount]]-Sales[[#This Row],[Cost Amount]],"")</f>
        <v/>
      </c>
    </row>
    <row r="192" spans="5:15" ht="20.399999999999999" customHeight="1" x14ac:dyDescent="0.4">
      <c r="E192" s="8" t="str">
        <f>IFERROR(VLOOKUP(Sales[[#This Row],[Cust_ID]],Customers!$D$7:$G$1048576,2,0),"")</f>
        <v/>
      </c>
      <c r="F192" s="7"/>
      <c r="G192" s="14" t="str">
        <f>IFERROR(VLOOKUP($F192,Product[#All],2,0),"")</f>
        <v/>
      </c>
      <c r="H192" s="62"/>
      <c r="I192" s="15">
        <f>IFERROR(SUMIF(Purchase!$F$8:$F$20,Sales!$G192,Purchase!$I$8:$I$20),"")</f>
        <v>0</v>
      </c>
      <c r="K192" s="51" t="str">
        <f>IFERROR(VLOOKUP($F192,Product[#All],4,0),"")</f>
        <v/>
      </c>
      <c r="L192" s="52" t="str">
        <f>IFERROR(VLOOKUP(Sales[[#This Row],[HSN Code]],Products!$D$7:$G$1048576,3,0),"")</f>
        <v/>
      </c>
      <c r="M192" s="52" t="str">
        <f t="shared" si="3"/>
        <v/>
      </c>
      <c r="N192" s="64" t="str">
        <f>IFERROR(Sales[[#This Row],[Units]]*Sales[[#This Row],[Cost Price]],"")</f>
        <v/>
      </c>
      <c r="O192" s="64" t="str">
        <f>IFERROR(Sales[[#This Row],[Selling Amount]]-Sales[[#This Row],[Cost Amount]],"")</f>
        <v/>
      </c>
    </row>
    <row r="193" spans="5:15" ht="20.399999999999999" customHeight="1" x14ac:dyDescent="0.4">
      <c r="E193" s="8" t="str">
        <f>IFERROR(VLOOKUP(Sales[[#This Row],[Cust_ID]],Customers!$D$7:$G$1048576,2,0),"")</f>
        <v/>
      </c>
      <c r="F193" s="7"/>
      <c r="G193" s="14" t="str">
        <f>IFERROR(VLOOKUP($F193,Product[#All],2,0),"")</f>
        <v/>
      </c>
      <c r="H193" s="62"/>
      <c r="I193" s="15">
        <f>IFERROR(SUMIF(Purchase!$F$8:$F$20,Sales!$G193,Purchase!$I$8:$I$20),"")</f>
        <v>0</v>
      </c>
      <c r="K193" s="51" t="str">
        <f>IFERROR(VLOOKUP($F193,Product[#All],4,0),"")</f>
        <v/>
      </c>
      <c r="L193" s="52" t="str">
        <f>IFERROR(VLOOKUP(Sales[[#This Row],[HSN Code]],Products!$D$7:$G$1048576,3,0),"")</f>
        <v/>
      </c>
      <c r="M193" s="52" t="str">
        <f t="shared" si="3"/>
        <v/>
      </c>
      <c r="N193" s="64" t="str">
        <f>IFERROR(Sales[[#This Row],[Units]]*Sales[[#This Row],[Cost Price]],"")</f>
        <v/>
      </c>
      <c r="O193" s="64" t="str">
        <f>IFERROR(Sales[[#This Row],[Selling Amount]]-Sales[[#This Row],[Cost Amount]],"")</f>
        <v/>
      </c>
    </row>
    <row r="194" spans="5:15" ht="20.399999999999999" customHeight="1" x14ac:dyDescent="0.4">
      <c r="E194" s="8" t="str">
        <f>IFERROR(VLOOKUP(Sales[[#This Row],[Cust_ID]],Customers!$D$7:$G$1048576,2,0),"")</f>
        <v/>
      </c>
      <c r="F194" s="7"/>
      <c r="G194" s="14" t="str">
        <f>IFERROR(VLOOKUP($F194,Product[#All],2,0),"")</f>
        <v/>
      </c>
      <c r="H194" s="62"/>
      <c r="I194" s="15">
        <f>IFERROR(SUMIF(Purchase!$F$8:$F$20,Sales!$G194,Purchase!$I$8:$I$20),"")</f>
        <v>0</v>
      </c>
      <c r="K194" s="51" t="str">
        <f>IFERROR(VLOOKUP($F194,Product[#All],4,0),"")</f>
        <v/>
      </c>
      <c r="L194" s="52" t="str">
        <f>IFERROR(VLOOKUP(Sales[[#This Row],[HSN Code]],Products!$D$7:$G$1048576,3,0),"")</f>
        <v/>
      </c>
      <c r="M194" s="52" t="str">
        <f t="shared" si="3"/>
        <v/>
      </c>
      <c r="N194" s="64" t="str">
        <f>IFERROR(Sales[[#This Row],[Units]]*Sales[[#This Row],[Cost Price]],"")</f>
        <v/>
      </c>
      <c r="O194" s="64" t="str">
        <f>IFERROR(Sales[[#This Row],[Selling Amount]]-Sales[[#This Row],[Cost Amount]],"")</f>
        <v/>
      </c>
    </row>
    <row r="195" spans="5:15" ht="20.399999999999999" customHeight="1" x14ac:dyDescent="0.4">
      <c r="E195" s="8" t="str">
        <f>IFERROR(VLOOKUP(Sales[[#This Row],[Cust_ID]],Customers!$D$7:$G$1048576,2,0),"")</f>
        <v/>
      </c>
      <c r="F195" s="7"/>
      <c r="G195" s="14" t="str">
        <f>IFERROR(VLOOKUP($F195,Product[#All],2,0),"")</f>
        <v/>
      </c>
      <c r="H195" s="62"/>
      <c r="I195" s="15">
        <f>IFERROR(SUMIF(Purchase!$F$8:$F$20,Sales!$G195,Purchase!$I$8:$I$20),"")</f>
        <v>0</v>
      </c>
      <c r="K195" s="51" t="str">
        <f>IFERROR(VLOOKUP($F195,Product[#All],4,0),"")</f>
        <v/>
      </c>
      <c r="L195" s="52" t="str">
        <f>IFERROR(VLOOKUP(Sales[[#This Row],[HSN Code]],Products!$D$7:$G$1048576,3,0),"")</f>
        <v/>
      </c>
      <c r="M195" s="52" t="str">
        <f t="shared" si="3"/>
        <v/>
      </c>
      <c r="N195" s="64" t="str">
        <f>IFERROR(Sales[[#This Row],[Units]]*Sales[[#This Row],[Cost Price]],"")</f>
        <v/>
      </c>
      <c r="O195" s="64" t="str">
        <f>IFERROR(Sales[[#This Row],[Selling Amount]]-Sales[[#This Row],[Cost Amount]],"")</f>
        <v/>
      </c>
    </row>
    <row r="196" spans="5:15" ht="20.399999999999999" customHeight="1" x14ac:dyDescent="0.4">
      <c r="E196" s="8" t="str">
        <f>IFERROR(VLOOKUP(Sales[[#This Row],[Cust_ID]],Customers!$D$7:$G$1048576,2,0),"")</f>
        <v/>
      </c>
      <c r="F196" s="7"/>
      <c r="G196" s="14" t="str">
        <f>IFERROR(VLOOKUP($F196,Product[#All],2,0),"")</f>
        <v/>
      </c>
      <c r="H196" s="62"/>
      <c r="I196" s="15">
        <f>IFERROR(SUMIF(Purchase!$F$8:$F$20,Sales!$G196,Purchase!$I$8:$I$20),"")</f>
        <v>0</v>
      </c>
      <c r="K196" s="51" t="str">
        <f>IFERROR(VLOOKUP($F196,Product[#All],4,0),"")</f>
        <v/>
      </c>
      <c r="L196" s="52" t="str">
        <f>IFERROR(VLOOKUP(Sales[[#This Row],[HSN Code]],Products!$D$7:$G$1048576,3,0),"")</f>
        <v/>
      </c>
      <c r="M196" s="52" t="str">
        <f t="shared" si="3"/>
        <v/>
      </c>
      <c r="N196" s="64" t="str">
        <f>IFERROR(Sales[[#This Row],[Units]]*Sales[[#This Row],[Cost Price]],"")</f>
        <v/>
      </c>
      <c r="O196" s="64" t="str">
        <f>IFERROR(Sales[[#This Row],[Selling Amount]]-Sales[[#This Row],[Cost Amount]],"")</f>
        <v/>
      </c>
    </row>
    <row r="197" spans="5:15" ht="20.399999999999999" customHeight="1" x14ac:dyDescent="0.4">
      <c r="E197" s="8" t="str">
        <f>IFERROR(VLOOKUP(Sales[[#This Row],[Cust_ID]],Customers!$D$7:$G$1048576,2,0),"")</f>
        <v/>
      </c>
      <c r="F197" s="7"/>
      <c r="G197" s="14" t="str">
        <f>IFERROR(VLOOKUP($F197,Product[#All],2,0),"")</f>
        <v/>
      </c>
      <c r="H197" s="62"/>
      <c r="I197" s="15">
        <f>IFERROR(SUMIF(Purchase!$F$8:$F$20,Sales!$G197,Purchase!$I$8:$I$20),"")</f>
        <v>0</v>
      </c>
      <c r="K197" s="51" t="str">
        <f>IFERROR(VLOOKUP($F197,Product[#All],4,0),"")</f>
        <v/>
      </c>
      <c r="L197" s="52" t="str">
        <f>IFERROR(VLOOKUP(Sales[[#This Row],[HSN Code]],Products!$D$7:$G$1048576,3,0),"")</f>
        <v/>
      </c>
      <c r="M197" s="52" t="str">
        <f t="shared" ref="M197:M228" si="4">IFERROR(J197*K197,"")</f>
        <v/>
      </c>
      <c r="N197" s="64" t="str">
        <f>IFERROR(Sales[[#This Row],[Units]]*Sales[[#This Row],[Cost Price]],"")</f>
        <v/>
      </c>
      <c r="O197" s="64" t="str">
        <f>IFERROR(Sales[[#This Row],[Selling Amount]]-Sales[[#This Row],[Cost Amount]],"")</f>
        <v/>
      </c>
    </row>
    <row r="198" spans="5:15" ht="20.399999999999999" customHeight="1" x14ac:dyDescent="0.4">
      <c r="E198" s="8" t="str">
        <f>IFERROR(VLOOKUP(Sales[[#This Row],[Cust_ID]],Customers!$D$7:$G$1048576,2,0),"")</f>
        <v/>
      </c>
      <c r="F198" s="7"/>
      <c r="G198" s="14" t="str">
        <f>IFERROR(VLOOKUP($F198,Product[#All],2,0),"")</f>
        <v/>
      </c>
      <c r="H198" s="62"/>
      <c r="I198" s="15">
        <f>IFERROR(SUMIF(Purchase!$F$8:$F$20,Sales!$G198,Purchase!$I$8:$I$20),"")</f>
        <v>0</v>
      </c>
      <c r="K198" s="51" t="str">
        <f>IFERROR(VLOOKUP($F198,Product[#All],4,0),"")</f>
        <v/>
      </c>
      <c r="L198" s="52" t="str">
        <f>IFERROR(VLOOKUP(Sales[[#This Row],[HSN Code]],Products!$D$7:$G$1048576,3,0),"")</f>
        <v/>
      </c>
      <c r="M198" s="52" t="str">
        <f t="shared" si="4"/>
        <v/>
      </c>
      <c r="N198" s="64" t="str">
        <f>IFERROR(Sales[[#This Row],[Units]]*Sales[[#This Row],[Cost Price]],"")</f>
        <v/>
      </c>
      <c r="O198" s="64" t="str">
        <f>IFERROR(Sales[[#This Row],[Selling Amount]]-Sales[[#This Row],[Cost Amount]],"")</f>
        <v/>
      </c>
    </row>
    <row r="199" spans="5:15" ht="20.399999999999999" customHeight="1" x14ac:dyDescent="0.4">
      <c r="E199" s="8" t="str">
        <f>IFERROR(VLOOKUP(Sales[[#This Row],[Cust_ID]],Customers!$D$7:$G$1048576,2,0),"")</f>
        <v/>
      </c>
      <c r="F199" s="7"/>
      <c r="G199" s="14" t="str">
        <f>IFERROR(VLOOKUP($F199,Product[#All],2,0),"")</f>
        <v/>
      </c>
      <c r="H199" s="62"/>
      <c r="I199" s="15">
        <f>IFERROR(SUMIF(Purchase!$F$8:$F$20,Sales!$G199,Purchase!$I$8:$I$20),"")</f>
        <v>0</v>
      </c>
      <c r="K199" s="51" t="str">
        <f>IFERROR(VLOOKUP($F199,Product[#All],4,0),"")</f>
        <v/>
      </c>
      <c r="L199" s="52" t="str">
        <f>IFERROR(VLOOKUP(Sales[[#This Row],[HSN Code]],Products!$D$7:$G$1048576,3,0),"")</f>
        <v/>
      </c>
      <c r="M199" s="52" t="str">
        <f t="shared" si="4"/>
        <v/>
      </c>
      <c r="N199" s="64" t="str">
        <f>IFERROR(Sales[[#This Row],[Units]]*Sales[[#This Row],[Cost Price]],"")</f>
        <v/>
      </c>
      <c r="O199" s="64" t="str">
        <f>IFERROR(Sales[[#This Row],[Selling Amount]]-Sales[[#This Row],[Cost Amount]],"")</f>
        <v/>
      </c>
    </row>
    <row r="200" spans="5:15" ht="20.399999999999999" customHeight="1" x14ac:dyDescent="0.4">
      <c r="E200" s="8" t="str">
        <f>IFERROR(VLOOKUP(Sales[[#This Row],[Cust_ID]],Customers!$D$7:$G$1048576,2,0),"")</f>
        <v/>
      </c>
      <c r="F200" s="7"/>
      <c r="G200" s="14" t="str">
        <f>IFERROR(VLOOKUP($F200,Product[#All],2,0),"")</f>
        <v/>
      </c>
      <c r="H200" s="62"/>
      <c r="I200" s="15">
        <f>IFERROR(SUMIF(Purchase!$F$8:$F$20,Sales!$G200,Purchase!$I$8:$I$20),"")</f>
        <v>0</v>
      </c>
      <c r="K200" s="51" t="str">
        <f>IFERROR(VLOOKUP($F200,Product[#All],4,0),"")</f>
        <v/>
      </c>
      <c r="L200" s="52" t="str">
        <f>IFERROR(VLOOKUP(Sales[[#This Row],[HSN Code]],Products!$D$7:$G$1048576,3,0),"")</f>
        <v/>
      </c>
      <c r="M200" s="52" t="str">
        <f t="shared" si="4"/>
        <v/>
      </c>
      <c r="N200" s="64" t="str">
        <f>IFERROR(Sales[[#This Row],[Units]]*Sales[[#This Row],[Cost Price]],"")</f>
        <v/>
      </c>
      <c r="O200" s="64" t="str">
        <f>IFERROR(Sales[[#This Row],[Selling Amount]]-Sales[[#This Row],[Cost Amount]],"")</f>
        <v/>
      </c>
    </row>
    <row r="201" spans="5:15" ht="20.399999999999999" customHeight="1" x14ac:dyDescent="0.4">
      <c r="E201" s="8" t="str">
        <f>IFERROR(VLOOKUP(Sales[[#This Row],[Cust_ID]],Customers!$D$7:$G$1048576,2,0),"")</f>
        <v/>
      </c>
      <c r="F201" s="7"/>
      <c r="G201" s="14" t="str">
        <f>IFERROR(VLOOKUP($F201,Product[#All],2,0),"")</f>
        <v/>
      </c>
      <c r="H201" s="62"/>
      <c r="I201" s="15">
        <f>IFERROR(SUMIF(Purchase!$F$8:$F$20,Sales!$G201,Purchase!$I$8:$I$20),"")</f>
        <v>0</v>
      </c>
      <c r="K201" s="51" t="str">
        <f>IFERROR(VLOOKUP($F201,Product[#All],4,0),"")</f>
        <v/>
      </c>
      <c r="L201" s="52" t="str">
        <f>IFERROR(VLOOKUP(Sales[[#This Row],[HSN Code]],Products!$D$7:$G$1048576,3,0),"")</f>
        <v/>
      </c>
      <c r="M201" s="52" t="str">
        <f t="shared" si="4"/>
        <v/>
      </c>
      <c r="N201" s="64" t="str">
        <f>IFERROR(Sales[[#This Row],[Units]]*Sales[[#This Row],[Cost Price]],"")</f>
        <v/>
      </c>
      <c r="O201" s="64" t="str">
        <f>IFERROR(Sales[[#This Row],[Selling Amount]]-Sales[[#This Row],[Cost Amount]],"")</f>
        <v/>
      </c>
    </row>
    <row r="202" spans="5:15" ht="20.399999999999999" customHeight="1" x14ac:dyDescent="0.4">
      <c r="E202" s="8" t="str">
        <f>IFERROR(VLOOKUP(Sales[[#This Row],[Cust_ID]],Customers!$D$7:$G$1048576,2,0),"")</f>
        <v/>
      </c>
      <c r="F202" s="7"/>
      <c r="G202" s="14" t="str">
        <f>IFERROR(VLOOKUP($F202,Product[#All],2,0),"")</f>
        <v/>
      </c>
      <c r="H202" s="62"/>
      <c r="I202" s="15">
        <f>IFERROR(SUMIF(Purchase!$F$8:$F$20,Sales!$G202,Purchase!$I$8:$I$20),"")</f>
        <v>0</v>
      </c>
      <c r="K202" s="51" t="str">
        <f>IFERROR(VLOOKUP($F202,Product[#All],4,0),"")</f>
        <v/>
      </c>
      <c r="L202" s="52" t="str">
        <f>IFERROR(VLOOKUP(Sales[[#This Row],[HSN Code]],Products!$D$7:$G$1048576,3,0),"")</f>
        <v/>
      </c>
      <c r="M202" s="52" t="str">
        <f t="shared" si="4"/>
        <v/>
      </c>
      <c r="N202" s="64" t="str">
        <f>IFERROR(Sales[[#This Row],[Units]]*Sales[[#This Row],[Cost Price]],"")</f>
        <v/>
      </c>
      <c r="O202" s="64" t="str">
        <f>IFERROR(Sales[[#This Row],[Selling Amount]]-Sales[[#This Row],[Cost Amount]],"")</f>
        <v/>
      </c>
    </row>
    <row r="203" spans="5:15" ht="20.399999999999999" customHeight="1" x14ac:dyDescent="0.4">
      <c r="E203" s="8" t="str">
        <f>IFERROR(VLOOKUP(Sales[[#This Row],[Cust_ID]],Customers!$D$7:$G$1048576,2,0),"")</f>
        <v/>
      </c>
      <c r="F203" s="7"/>
      <c r="G203" s="14" t="str">
        <f>IFERROR(VLOOKUP($F203,Product[#All],2,0),"")</f>
        <v/>
      </c>
      <c r="H203" s="62"/>
      <c r="I203" s="15">
        <f>IFERROR(SUMIF(Purchase!$F$8:$F$20,Sales!$G203,Purchase!$I$8:$I$20),"")</f>
        <v>0</v>
      </c>
      <c r="K203" s="51" t="str">
        <f>IFERROR(VLOOKUP($F203,Product[#All],4,0),"")</f>
        <v/>
      </c>
      <c r="L203" s="52" t="str">
        <f>IFERROR(VLOOKUP(Sales[[#This Row],[HSN Code]],Products!$D$7:$G$1048576,3,0),"")</f>
        <v/>
      </c>
      <c r="M203" s="52" t="str">
        <f t="shared" si="4"/>
        <v/>
      </c>
      <c r="N203" s="64" t="str">
        <f>IFERROR(Sales[[#This Row],[Units]]*Sales[[#This Row],[Cost Price]],"")</f>
        <v/>
      </c>
      <c r="O203" s="64" t="str">
        <f>IFERROR(Sales[[#This Row],[Selling Amount]]-Sales[[#This Row],[Cost Amount]],"")</f>
        <v/>
      </c>
    </row>
    <row r="204" spans="5:15" ht="20.399999999999999" customHeight="1" x14ac:dyDescent="0.4">
      <c r="E204" s="8" t="str">
        <f>IFERROR(VLOOKUP(Sales[[#This Row],[Cust_ID]],Customers!$D$7:$G$1048576,2,0),"")</f>
        <v/>
      </c>
      <c r="F204" s="7"/>
      <c r="G204" s="14" t="str">
        <f>IFERROR(VLOOKUP($F204,Product[#All],2,0),"")</f>
        <v/>
      </c>
      <c r="H204" s="62"/>
      <c r="I204" s="15">
        <f>IFERROR(SUMIF(Purchase!$F$8:$F$20,Sales!$G204,Purchase!$I$8:$I$20),"")</f>
        <v>0</v>
      </c>
      <c r="K204" s="51" t="str">
        <f>IFERROR(VLOOKUP($F204,Product[#All],4,0),"")</f>
        <v/>
      </c>
      <c r="L204" s="52" t="str">
        <f>IFERROR(VLOOKUP(Sales[[#This Row],[HSN Code]],Products!$D$7:$G$1048576,3,0),"")</f>
        <v/>
      </c>
      <c r="M204" s="52" t="str">
        <f t="shared" si="4"/>
        <v/>
      </c>
      <c r="N204" s="64" t="str">
        <f>IFERROR(Sales[[#This Row],[Units]]*Sales[[#This Row],[Cost Price]],"")</f>
        <v/>
      </c>
      <c r="O204" s="64" t="str">
        <f>IFERROR(Sales[[#This Row],[Selling Amount]]-Sales[[#This Row],[Cost Amount]],"")</f>
        <v/>
      </c>
    </row>
    <row r="205" spans="5:15" ht="20.399999999999999" customHeight="1" x14ac:dyDescent="0.4">
      <c r="E205" s="8" t="str">
        <f>IFERROR(VLOOKUP(Sales[[#This Row],[Cust_ID]],Customers!$D$7:$G$1048576,2,0),"")</f>
        <v/>
      </c>
      <c r="F205" s="7"/>
      <c r="G205" s="14" t="str">
        <f>IFERROR(VLOOKUP($F205,Product[#All],2,0),"")</f>
        <v/>
      </c>
      <c r="H205" s="62"/>
      <c r="I205" s="15">
        <f>IFERROR(SUMIF(Purchase!$F$8:$F$20,Sales!$G205,Purchase!$I$8:$I$20),"")</f>
        <v>0</v>
      </c>
      <c r="K205" s="51" t="str">
        <f>IFERROR(VLOOKUP($F205,Product[#All],4,0),"")</f>
        <v/>
      </c>
      <c r="L205" s="52" t="str">
        <f>IFERROR(VLOOKUP(Sales[[#This Row],[HSN Code]],Products!$D$7:$G$1048576,3,0),"")</f>
        <v/>
      </c>
      <c r="M205" s="52" t="str">
        <f t="shared" si="4"/>
        <v/>
      </c>
      <c r="N205" s="64" t="str">
        <f>IFERROR(Sales[[#This Row],[Units]]*Sales[[#This Row],[Cost Price]],"")</f>
        <v/>
      </c>
      <c r="O205" s="64" t="str">
        <f>IFERROR(Sales[[#This Row],[Selling Amount]]-Sales[[#This Row],[Cost Amount]],"")</f>
        <v/>
      </c>
    </row>
    <row r="206" spans="5:15" ht="20.399999999999999" customHeight="1" x14ac:dyDescent="0.4">
      <c r="E206" s="8" t="str">
        <f>IFERROR(VLOOKUP(Sales[[#This Row],[Cust_ID]],Customers!$D$7:$G$1048576,2,0),"")</f>
        <v/>
      </c>
      <c r="F206" s="7"/>
      <c r="G206" s="14" t="str">
        <f>IFERROR(VLOOKUP($F206,Product[#All],2,0),"")</f>
        <v/>
      </c>
      <c r="H206" s="62"/>
      <c r="I206" s="15">
        <f>IFERROR(SUMIF(Purchase!$F$8:$F$20,Sales!$G206,Purchase!$I$8:$I$20),"")</f>
        <v>0</v>
      </c>
      <c r="K206" s="51" t="str">
        <f>IFERROR(VLOOKUP($F206,Product[#All],4,0),"")</f>
        <v/>
      </c>
      <c r="L206" s="52" t="str">
        <f>IFERROR(VLOOKUP(Sales[[#This Row],[HSN Code]],Products!$D$7:$G$1048576,3,0),"")</f>
        <v/>
      </c>
      <c r="M206" s="52" t="str">
        <f t="shared" si="4"/>
        <v/>
      </c>
      <c r="N206" s="64" t="str">
        <f>IFERROR(Sales[[#This Row],[Units]]*Sales[[#This Row],[Cost Price]],"")</f>
        <v/>
      </c>
      <c r="O206" s="64" t="str">
        <f>IFERROR(Sales[[#This Row],[Selling Amount]]-Sales[[#This Row],[Cost Amount]],"")</f>
        <v/>
      </c>
    </row>
    <row r="207" spans="5:15" ht="20.399999999999999" customHeight="1" x14ac:dyDescent="0.4">
      <c r="E207" s="8" t="str">
        <f>IFERROR(VLOOKUP(Sales[[#This Row],[Cust_ID]],Customers!$D$7:$G$1048576,2,0),"")</f>
        <v/>
      </c>
      <c r="F207" s="7"/>
      <c r="G207" s="14" t="str">
        <f>IFERROR(VLOOKUP($F207,Product[#All],2,0),"")</f>
        <v/>
      </c>
      <c r="H207" s="62"/>
      <c r="I207" s="15">
        <f>IFERROR(SUMIF(Purchase!$F$8:$F$20,Sales!$G207,Purchase!$I$8:$I$20),"")</f>
        <v>0</v>
      </c>
      <c r="K207" s="51" t="str">
        <f>IFERROR(VLOOKUP($F207,Product[#All],4,0),"")</f>
        <v/>
      </c>
      <c r="L207" s="52" t="str">
        <f>IFERROR(VLOOKUP(Sales[[#This Row],[HSN Code]],Products!$D$7:$G$1048576,3,0),"")</f>
        <v/>
      </c>
      <c r="M207" s="52" t="str">
        <f t="shared" si="4"/>
        <v/>
      </c>
      <c r="N207" s="64" t="str">
        <f>IFERROR(Sales[[#This Row],[Units]]*Sales[[#This Row],[Cost Price]],"")</f>
        <v/>
      </c>
      <c r="O207" s="64" t="str">
        <f>IFERROR(Sales[[#This Row],[Selling Amount]]-Sales[[#This Row],[Cost Amount]],"")</f>
        <v/>
      </c>
    </row>
    <row r="208" spans="5:15" ht="20.399999999999999" customHeight="1" x14ac:dyDescent="0.4">
      <c r="E208" s="8" t="str">
        <f>IFERROR(VLOOKUP(Sales[[#This Row],[Cust_ID]],Customers!$D$7:$G$1048576,2,0),"")</f>
        <v/>
      </c>
      <c r="F208" s="7"/>
      <c r="G208" s="14" t="str">
        <f>IFERROR(VLOOKUP($F208,Product[#All],2,0),"")</f>
        <v/>
      </c>
      <c r="H208" s="62"/>
      <c r="I208" s="15">
        <f>IFERROR(SUMIF(Purchase!$F$8:$F$20,Sales!$G208,Purchase!$I$8:$I$20),"")</f>
        <v>0</v>
      </c>
      <c r="K208" s="51" t="str">
        <f>IFERROR(VLOOKUP($F208,Product[#All],4,0),"")</f>
        <v/>
      </c>
      <c r="L208" s="52" t="str">
        <f>IFERROR(VLOOKUP(Sales[[#This Row],[HSN Code]],Products!$D$7:$G$1048576,3,0),"")</f>
        <v/>
      </c>
      <c r="M208" s="52" t="str">
        <f t="shared" si="4"/>
        <v/>
      </c>
      <c r="N208" s="64" t="str">
        <f>IFERROR(Sales[[#This Row],[Units]]*Sales[[#This Row],[Cost Price]],"")</f>
        <v/>
      </c>
      <c r="O208" s="64" t="str">
        <f>IFERROR(Sales[[#This Row],[Selling Amount]]-Sales[[#This Row],[Cost Amount]],"")</f>
        <v/>
      </c>
    </row>
    <row r="209" spans="5:15" ht="20.399999999999999" customHeight="1" x14ac:dyDescent="0.4">
      <c r="E209" s="8" t="str">
        <f>IFERROR(VLOOKUP(Sales[[#This Row],[Cust_ID]],Customers!$D$7:$G$1048576,2,0),"")</f>
        <v/>
      </c>
      <c r="F209" s="7"/>
      <c r="G209" s="14" t="str">
        <f>IFERROR(VLOOKUP($F209,Product[#All],2,0),"")</f>
        <v/>
      </c>
      <c r="H209" s="62"/>
      <c r="I209" s="15">
        <f>IFERROR(SUMIF(Purchase!$F$8:$F$20,Sales!$G209,Purchase!$I$8:$I$20),"")</f>
        <v>0</v>
      </c>
      <c r="K209" s="51" t="str">
        <f>IFERROR(VLOOKUP($F209,Product[#All],4,0),"")</f>
        <v/>
      </c>
      <c r="L209" s="52" t="str">
        <f>IFERROR(VLOOKUP(Sales[[#This Row],[HSN Code]],Products!$D$7:$G$1048576,3,0),"")</f>
        <v/>
      </c>
      <c r="M209" s="52" t="str">
        <f t="shared" si="4"/>
        <v/>
      </c>
      <c r="N209" s="64" t="str">
        <f>IFERROR(Sales[[#This Row],[Units]]*Sales[[#This Row],[Cost Price]],"")</f>
        <v/>
      </c>
      <c r="O209" s="64" t="str">
        <f>IFERROR(Sales[[#This Row],[Selling Amount]]-Sales[[#This Row],[Cost Amount]],"")</f>
        <v/>
      </c>
    </row>
    <row r="210" spans="5:15" ht="20.399999999999999" customHeight="1" x14ac:dyDescent="0.4">
      <c r="E210" s="8" t="str">
        <f>IFERROR(VLOOKUP(Sales[[#This Row],[Cust_ID]],Customers!$D$7:$G$1048576,2,0),"")</f>
        <v/>
      </c>
      <c r="F210" s="7"/>
      <c r="G210" s="14" t="str">
        <f>IFERROR(VLOOKUP($F210,Product[#All],2,0),"")</f>
        <v/>
      </c>
      <c r="H210" s="62"/>
      <c r="I210" s="15">
        <f>IFERROR(SUMIF(Purchase!$F$8:$F$20,Sales!$G210,Purchase!$I$8:$I$20),"")</f>
        <v>0</v>
      </c>
      <c r="K210" s="51" t="str">
        <f>IFERROR(VLOOKUP($F210,Product[#All],4,0),"")</f>
        <v/>
      </c>
      <c r="L210" s="52" t="str">
        <f>IFERROR(VLOOKUP(Sales[[#This Row],[HSN Code]],Products!$D$7:$G$1048576,3,0),"")</f>
        <v/>
      </c>
      <c r="M210" s="52" t="str">
        <f t="shared" si="4"/>
        <v/>
      </c>
      <c r="N210" s="64" t="str">
        <f>IFERROR(Sales[[#This Row],[Units]]*Sales[[#This Row],[Cost Price]],"")</f>
        <v/>
      </c>
      <c r="O210" s="64" t="str">
        <f>IFERROR(Sales[[#This Row],[Selling Amount]]-Sales[[#This Row],[Cost Amount]],"")</f>
        <v/>
      </c>
    </row>
    <row r="211" spans="5:15" ht="20.399999999999999" customHeight="1" x14ac:dyDescent="0.4">
      <c r="E211" s="8" t="str">
        <f>IFERROR(VLOOKUP(Sales[[#This Row],[Cust_ID]],Customers!$D$7:$G$1048576,2,0),"")</f>
        <v/>
      </c>
      <c r="F211" s="7"/>
      <c r="G211" s="14" t="str">
        <f>IFERROR(VLOOKUP($F211,Product[#All],2,0),"")</f>
        <v/>
      </c>
      <c r="H211" s="62"/>
      <c r="I211" s="15">
        <f>IFERROR(SUMIF(Purchase!$F$8:$F$20,Sales!$G211,Purchase!$I$8:$I$20),"")</f>
        <v>0</v>
      </c>
      <c r="K211" s="51" t="str">
        <f>IFERROR(VLOOKUP($F211,Product[#All],4,0),"")</f>
        <v/>
      </c>
      <c r="L211" s="52" t="str">
        <f>IFERROR(VLOOKUP(Sales[[#This Row],[HSN Code]],Products!$D$7:$G$1048576,3,0),"")</f>
        <v/>
      </c>
      <c r="M211" s="52" t="str">
        <f t="shared" si="4"/>
        <v/>
      </c>
      <c r="N211" s="64" t="str">
        <f>IFERROR(Sales[[#This Row],[Units]]*Sales[[#This Row],[Cost Price]],"")</f>
        <v/>
      </c>
      <c r="O211" s="64" t="str">
        <f>IFERROR(Sales[[#This Row],[Selling Amount]]-Sales[[#This Row],[Cost Amount]],"")</f>
        <v/>
      </c>
    </row>
    <row r="212" spans="5:15" ht="20.399999999999999" customHeight="1" x14ac:dyDescent="0.4">
      <c r="E212" s="8" t="str">
        <f>IFERROR(VLOOKUP(Sales[[#This Row],[Cust_ID]],Customers!$D$7:$G$1048576,2,0),"")</f>
        <v/>
      </c>
      <c r="F212" s="7"/>
      <c r="G212" s="14" t="str">
        <f>IFERROR(VLOOKUP($F212,Product[#All],2,0),"")</f>
        <v/>
      </c>
      <c r="H212" s="62"/>
      <c r="I212" s="15">
        <f>IFERROR(SUMIF(Purchase!$F$8:$F$20,Sales!$G212,Purchase!$I$8:$I$20),"")</f>
        <v>0</v>
      </c>
      <c r="K212" s="51" t="str">
        <f>IFERROR(VLOOKUP($F212,Product[#All],4,0),"")</f>
        <v/>
      </c>
      <c r="L212" s="52" t="str">
        <f>IFERROR(VLOOKUP(Sales[[#This Row],[HSN Code]],Products!$D$7:$G$1048576,3,0),"")</f>
        <v/>
      </c>
      <c r="M212" s="52" t="str">
        <f t="shared" si="4"/>
        <v/>
      </c>
      <c r="N212" s="64" t="str">
        <f>IFERROR(Sales[[#This Row],[Units]]*Sales[[#This Row],[Cost Price]],"")</f>
        <v/>
      </c>
      <c r="O212" s="64" t="str">
        <f>IFERROR(Sales[[#This Row],[Selling Amount]]-Sales[[#This Row],[Cost Amount]],"")</f>
        <v/>
      </c>
    </row>
    <row r="213" spans="5:15" ht="20.399999999999999" customHeight="1" x14ac:dyDescent="0.4">
      <c r="E213" s="8" t="str">
        <f>IFERROR(VLOOKUP(Sales[[#This Row],[Cust_ID]],Customers!$D$7:$G$1048576,2,0),"")</f>
        <v/>
      </c>
      <c r="F213" s="7"/>
      <c r="G213" s="14" t="str">
        <f>IFERROR(VLOOKUP($F213,Product[#All],2,0),"")</f>
        <v/>
      </c>
      <c r="H213" s="62"/>
      <c r="I213" s="15">
        <f>IFERROR(SUMIF(Purchase!$F$8:$F$20,Sales!$G213,Purchase!$I$8:$I$20),"")</f>
        <v>0</v>
      </c>
      <c r="K213" s="51" t="str">
        <f>IFERROR(VLOOKUP($F213,Product[#All],4,0),"")</f>
        <v/>
      </c>
      <c r="L213" s="52" t="str">
        <f>IFERROR(VLOOKUP(Sales[[#This Row],[HSN Code]],Products!$D$7:$G$1048576,3,0),"")</f>
        <v/>
      </c>
      <c r="M213" s="52" t="str">
        <f t="shared" si="4"/>
        <v/>
      </c>
      <c r="N213" s="64" t="str">
        <f>IFERROR(Sales[[#This Row],[Units]]*Sales[[#This Row],[Cost Price]],"")</f>
        <v/>
      </c>
      <c r="O213" s="64" t="str">
        <f>IFERROR(Sales[[#This Row],[Selling Amount]]-Sales[[#This Row],[Cost Amount]],"")</f>
        <v/>
      </c>
    </row>
    <row r="214" spans="5:15" ht="20.399999999999999" customHeight="1" x14ac:dyDescent="0.4">
      <c r="E214" s="8" t="str">
        <f>IFERROR(VLOOKUP(Sales[[#This Row],[Cust_ID]],Customers!$D$7:$G$1048576,2,0),"")</f>
        <v/>
      </c>
      <c r="F214" s="7"/>
      <c r="G214" s="14" t="str">
        <f>IFERROR(VLOOKUP($F214,Product[#All],2,0),"")</f>
        <v/>
      </c>
      <c r="H214" s="62"/>
      <c r="I214" s="15">
        <f>IFERROR(SUMIF(Purchase!$F$8:$F$20,Sales!$G214,Purchase!$I$8:$I$20),"")</f>
        <v>0</v>
      </c>
      <c r="K214" s="51" t="str">
        <f>IFERROR(VLOOKUP($F214,Product[#All],4,0),"")</f>
        <v/>
      </c>
      <c r="L214" s="52" t="str">
        <f>IFERROR(VLOOKUP(Sales[[#This Row],[HSN Code]],Products!$D$7:$G$1048576,3,0),"")</f>
        <v/>
      </c>
      <c r="M214" s="52" t="str">
        <f t="shared" si="4"/>
        <v/>
      </c>
      <c r="N214" s="64" t="str">
        <f>IFERROR(Sales[[#This Row],[Units]]*Sales[[#This Row],[Cost Price]],"")</f>
        <v/>
      </c>
      <c r="O214" s="64" t="str">
        <f>IFERROR(Sales[[#This Row],[Selling Amount]]-Sales[[#This Row],[Cost Amount]],"")</f>
        <v/>
      </c>
    </row>
    <row r="215" spans="5:15" ht="20.399999999999999" customHeight="1" x14ac:dyDescent="0.4">
      <c r="E215" s="8" t="str">
        <f>IFERROR(VLOOKUP(Sales[[#This Row],[Cust_ID]],Customers!$D$7:$G$1048576,2,0),"")</f>
        <v/>
      </c>
      <c r="F215" s="7"/>
      <c r="G215" s="14" t="str">
        <f>IFERROR(VLOOKUP($F215,Product[#All],2,0),"")</f>
        <v/>
      </c>
      <c r="H215" s="62"/>
      <c r="I215" s="15">
        <f>IFERROR(SUMIF(Purchase!$F$8:$F$20,Sales!$G215,Purchase!$I$8:$I$20),"")</f>
        <v>0</v>
      </c>
      <c r="K215" s="51" t="str">
        <f>IFERROR(VLOOKUP($F215,Product[#All],4,0),"")</f>
        <v/>
      </c>
      <c r="L215" s="52" t="str">
        <f>IFERROR(VLOOKUP(Sales[[#This Row],[HSN Code]],Products!$D$7:$G$1048576,3,0),"")</f>
        <v/>
      </c>
      <c r="M215" s="52" t="str">
        <f t="shared" si="4"/>
        <v/>
      </c>
      <c r="N215" s="64" t="str">
        <f>IFERROR(Sales[[#This Row],[Units]]*Sales[[#This Row],[Cost Price]],"")</f>
        <v/>
      </c>
      <c r="O215" s="64" t="str">
        <f>IFERROR(Sales[[#This Row],[Selling Amount]]-Sales[[#This Row],[Cost Amount]],"")</f>
        <v/>
      </c>
    </row>
    <row r="216" spans="5:15" ht="20.399999999999999" customHeight="1" x14ac:dyDescent="0.4">
      <c r="E216" s="8" t="str">
        <f>IFERROR(VLOOKUP(Sales[[#This Row],[Cust_ID]],Customers!$D$7:$G$1048576,2,0),"")</f>
        <v/>
      </c>
      <c r="F216" s="7"/>
      <c r="G216" s="14" t="str">
        <f>IFERROR(VLOOKUP($F216,Product[#All],2,0),"")</f>
        <v/>
      </c>
      <c r="H216" s="62"/>
      <c r="I216" s="15">
        <f>IFERROR(SUMIF(Purchase!$F$8:$F$20,Sales!$G216,Purchase!$I$8:$I$20),"")</f>
        <v>0</v>
      </c>
      <c r="K216" s="51" t="str">
        <f>IFERROR(VLOOKUP($F216,Product[#All],4,0),"")</f>
        <v/>
      </c>
      <c r="L216" s="52" t="str">
        <f>IFERROR(VLOOKUP(Sales[[#This Row],[HSN Code]],Products!$D$7:$G$1048576,3,0),"")</f>
        <v/>
      </c>
      <c r="M216" s="52" t="str">
        <f t="shared" si="4"/>
        <v/>
      </c>
      <c r="N216" s="64" t="str">
        <f>IFERROR(Sales[[#This Row],[Units]]*Sales[[#This Row],[Cost Price]],"")</f>
        <v/>
      </c>
      <c r="O216" s="64" t="str">
        <f>IFERROR(Sales[[#This Row],[Selling Amount]]-Sales[[#This Row],[Cost Amount]],"")</f>
        <v/>
      </c>
    </row>
    <row r="217" spans="5:15" ht="20.399999999999999" customHeight="1" x14ac:dyDescent="0.4">
      <c r="E217" s="8" t="str">
        <f>IFERROR(VLOOKUP(Sales[[#This Row],[Cust_ID]],Customers!$D$7:$G$1048576,2,0),"")</f>
        <v/>
      </c>
      <c r="F217" s="7"/>
      <c r="G217" s="14" t="str">
        <f>IFERROR(VLOOKUP($F217,Product[#All],2,0),"")</f>
        <v/>
      </c>
      <c r="H217" s="62"/>
      <c r="I217" s="15">
        <f>IFERROR(SUMIF(Purchase!$F$8:$F$20,Sales!$G217,Purchase!$I$8:$I$20),"")</f>
        <v>0</v>
      </c>
      <c r="K217" s="51" t="str">
        <f>IFERROR(VLOOKUP($F217,Product[#All],4,0),"")</f>
        <v/>
      </c>
      <c r="L217" s="52" t="str">
        <f>IFERROR(VLOOKUP(Sales[[#This Row],[HSN Code]],Products!$D$7:$G$1048576,3,0),"")</f>
        <v/>
      </c>
      <c r="M217" s="52" t="str">
        <f t="shared" si="4"/>
        <v/>
      </c>
      <c r="N217" s="64" t="str">
        <f>IFERROR(Sales[[#This Row],[Units]]*Sales[[#This Row],[Cost Price]],"")</f>
        <v/>
      </c>
      <c r="O217" s="64" t="str">
        <f>IFERROR(Sales[[#This Row],[Selling Amount]]-Sales[[#This Row],[Cost Amount]],"")</f>
        <v/>
      </c>
    </row>
    <row r="218" spans="5:15" ht="20.399999999999999" customHeight="1" x14ac:dyDescent="0.4">
      <c r="E218" s="8" t="str">
        <f>IFERROR(VLOOKUP(Sales[[#This Row],[Cust_ID]],Customers!$D$7:$G$1048576,2,0),"")</f>
        <v/>
      </c>
      <c r="F218" s="7"/>
      <c r="G218" s="14" t="str">
        <f>IFERROR(VLOOKUP($F218,Product[#All],2,0),"")</f>
        <v/>
      </c>
      <c r="H218" s="62"/>
      <c r="I218" s="15">
        <f>IFERROR(SUMIF(Purchase!$F$8:$F$20,Sales!$G218,Purchase!$I$8:$I$20),"")</f>
        <v>0</v>
      </c>
      <c r="K218" s="51" t="str">
        <f>IFERROR(VLOOKUP($F218,Product[#All],4,0),"")</f>
        <v/>
      </c>
      <c r="L218" s="52" t="str">
        <f>IFERROR(VLOOKUP(Sales[[#This Row],[HSN Code]],Products!$D$7:$G$1048576,3,0),"")</f>
        <v/>
      </c>
      <c r="M218" s="52" t="str">
        <f t="shared" si="4"/>
        <v/>
      </c>
      <c r="N218" s="64" t="str">
        <f>IFERROR(Sales[[#This Row],[Units]]*Sales[[#This Row],[Cost Price]],"")</f>
        <v/>
      </c>
      <c r="O218" s="64" t="str">
        <f>IFERROR(Sales[[#This Row],[Selling Amount]]-Sales[[#This Row],[Cost Amount]],"")</f>
        <v/>
      </c>
    </row>
    <row r="219" spans="5:15" ht="20.399999999999999" customHeight="1" x14ac:dyDescent="0.4">
      <c r="E219" s="8" t="str">
        <f>IFERROR(VLOOKUP(Sales[[#This Row],[Cust_ID]],Customers!$D$7:$G$1048576,2,0),"")</f>
        <v/>
      </c>
      <c r="F219" s="7"/>
      <c r="G219" s="14" t="str">
        <f>IFERROR(VLOOKUP($F219,Product[#All],2,0),"")</f>
        <v/>
      </c>
      <c r="H219" s="62"/>
      <c r="I219" s="15">
        <f>IFERROR(SUMIF(Purchase!$F$8:$F$20,Sales!$G219,Purchase!$I$8:$I$20),"")</f>
        <v>0</v>
      </c>
      <c r="K219" s="51" t="str">
        <f>IFERROR(VLOOKUP($F219,Product[#All],4,0),"")</f>
        <v/>
      </c>
      <c r="L219" s="52" t="str">
        <f>IFERROR(VLOOKUP(Sales[[#This Row],[HSN Code]],Products!$D$7:$G$1048576,3,0),"")</f>
        <v/>
      </c>
      <c r="M219" s="52" t="str">
        <f t="shared" si="4"/>
        <v/>
      </c>
      <c r="N219" s="64" t="str">
        <f>IFERROR(Sales[[#This Row],[Units]]*Sales[[#This Row],[Cost Price]],"")</f>
        <v/>
      </c>
      <c r="O219" s="64" t="str">
        <f>IFERROR(Sales[[#This Row],[Selling Amount]]-Sales[[#This Row],[Cost Amount]],"")</f>
        <v/>
      </c>
    </row>
    <row r="220" spans="5:15" ht="20.399999999999999" customHeight="1" x14ac:dyDescent="0.4">
      <c r="E220" s="8" t="str">
        <f>IFERROR(VLOOKUP(Sales[[#This Row],[Cust_ID]],Customers!$D$7:$G$1048576,2,0),"")</f>
        <v/>
      </c>
      <c r="F220" s="7"/>
      <c r="G220" s="14" t="str">
        <f>IFERROR(VLOOKUP($F220,Product[#All],2,0),"")</f>
        <v/>
      </c>
      <c r="H220" s="62"/>
      <c r="I220" s="15">
        <f>IFERROR(SUMIF(Purchase!$F$8:$F$20,Sales!$G220,Purchase!$I$8:$I$20),"")</f>
        <v>0</v>
      </c>
      <c r="K220" s="51" t="str">
        <f>IFERROR(VLOOKUP($F220,Product[#All],4,0),"")</f>
        <v/>
      </c>
      <c r="L220" s="52" t="str">
        <f>IFERROR(VLOOKUP(Sales[[#This Row],[HSN Code]],Products!$D$7:$G$1048576,3,0),"")</f>
        <v/>
      </c>
      <c r="M220" s="52" t="str">
        <f t="shared" si="4"/>
        <v/>
      </c>
      <c r="N220" s="64" t="str">
        <f>IFERROR(Sales[[#This Row],[Units]]*Sales[[#This Row],[Cost Price]],"")</f>
        <v/>
      </c>
      <c r="O220" s="64" t="str">
        <f>IFERROR(Sales[[#This Row],[Selling Amount]]-Sales[[#This Row],[Cost Amount]],"")</f>
        <v/>
      </c>
    </row>
    <row r="221" spans="5:15" ht="20.399999999999999" customHeight="1" x14ac:dyDescent="0.4">
      <c r="E221" s="8" t="str">
        <f>IFERROR(VLOOKUP(Sales[[#This Row],[Cust_ID]],Customers!$D$7:$G$1048576,2,0),"")</f>
        <v/>
      </c>
      <c r="F221" s="7"/>
      <c r="G221" s="14" t="str">
        <f>IFERROR(VLOOKUP($F221,Product[#All],2,0),"")</f>
        <v/>
      </c>
      <c r="H221" s="62"/>
      <c r="I221" s="15">
        <f>IFERROR(SUMIF(Purchase!$F$8:$F$20,Sales!$G221,Purchase!$I$8:$I$20),"")</f>
        <v>0</v>
      </c>
      <c r="K221" s="51" t="str">
        <f>IFERROR(VLOOKUP($F221,Product[#All],4,0),"")</f>
        <v/>
      </c>
      <c r="L221" s="52" t="str">
        <f>IFERROR(VLOOKUP(Sales[[#This Row],[HSN Code]],Products!$D$7:$G$1048576,3,0),"")</f>
        <v/>
      </c>
      <c r="M221" s="52" t="str">
        <f t="shared" si="4"/>
        <v/>
      </c>
      <c r="N221" s="64" t="str">
        <f>IFERROR(Sales[[#This Row],[Units]]*Sales[[#This Row],[Cost Price]],"")</f>
        <v/>
      </c>
      <c r="O221" s="64" t="str">
        <f>IFERROR(Sales[[#This Row],[Selling Amount]]-Sales[[#This Row],[Cost Amount]],"")</f>
        <v/>
      </c>
    </row>
    <row r="222" spans="5:15" ht="20.399999999999999" customHeight="1" x14ac:dyDescent="0.4">
      <c r="E222" s="8" t="str">
        <f>IFERROR(VLOOKUP(Sales[[#This Row],[Cust_ID]],Customers!$D$7:$G$1048576,2,0),"")</f>
        <v/>
      </c>
      <c r="F222" s="7"/>
      <c r="G222" s="14" t="str">
        <f>IFERROR(VLOOKUP($F222,Product[#All],2,0),"")</f>
        <v/>
      </c>
      <c r="H222" s="62"/>
      <c r="I222" s="15">
        <f>IFERROR(SUMIF(Purchase!$F$8:$F$20,Sales!$G222,Purchase!$I$8:$I$20),"")</f>
        <v>0</v>
      </c>
      <c r="K222" s="51" t="str">
        <f>IFERROR(VLOOKUP($F222,Product[#All],4,0),"")</f>
        <v/>
      </c>
      <c r="L222" s="52" t="str">
        <f>IFERROR(VLOOKUP(Sales[[#This Row],[HSN Code]],Products!$D$7:$G$1048576,3,0),"")</f>
        <v/>
      </c>
      <c r="M222" s="52" t="str">
        <f t="shared" si="4"/>
        <v/>
      </c>
      <c r="N222" s="64" t="str">
        <f>IFERROR(Sales[[#This Row],[Units]]*Sales[[#This Row],[Cost Price]],"")</f>
        <v/>
      </c>
      <c r="O222" s="64" t="str">
        <f>IFERROR(Sales[[#This Row],[Selling Amount]]-Sales[[#This Row],[Cost Amount]],"")</f>
        <v/>
      </c>
    </row>
    <row r="223" spans="5:15" ht="20.399999999999999" customHeight="1" x14ac:dyDescent="0.4">
      <c r="E223" s="8" t="str">
        <f>IFERROR(VLOOKUP(Sales[[#This Row],[Cust_ID]],Customers!$D$7:$G$1048576,2,0),"")</f>
        <v/>
      </c>
      <c r="F223" s="7"/>
      <c r="G223" s="14" t="str">
        <f>IFERROR(VLOOKUP($F223,Product[#All],2,0),"")</f>
        <v/>
      </c>
      <c r="H223" s="62"/>
      <c r="I223" s="15">
        <f>IFERROR(SUMIF(Purchase!$F$8:$F$20,Sales!$G223,Purchase!$I$8:$I$20),"")</f>
        <v>0</v>
      </c>
      <c r="K223" s="51" t="str">
        <f>IFERROR(VLOOKUP($F223,Product[#All],4,0),"")</f>
        <v/>
      </c>
      <c r="L223" s="52" t="str">
        <f>IFERROR(VLOOKUP(Sales[[#This Row],[HSN Code]],Products!$D$7:$G$1048576,3,0),"")</f>
        <v/>
      </c>
      <c r="M223" s="52" t="str">
        <f t="shared" si="4"/>
        <v/>
      </c>
      <c r="N223" s="64" t="str">
        <f>IFERROR(Sales[[#This Row],[Units]]*Sales[[#This Row],[Cost Price]],"")</f>
        <v/>
      </c>
      <c r="O223" s="64" t="str">
        <f>IFERROR(Sales[[#This Row],[Selling Amount]]-Sales[[#This Row],[Cost Amount]],"")</f>
        <v/>
      </c>
    </row>
    <row r="224" spans="5:15" ht="20.399999999999999" customHeight="1" x14ac:dyDescent="0.4">
      <c r="E224" s="8" t="str">
        <f>IFERROR(VLOOKUP(Sales[[#This Row],[Cust_ID]],Customers!$D$7:$G$1048576,2,0),"")</f>
        <v/>
      </c>
      <c r="F224" s="7"/>
      <c r="G224" s="14" t="str">
        <f>IFERROR(VLOOKUP($F224,Product[#All],2,0),"")</f>
        <v/>
      </c>
      <c r="H224" s="62"/>
      <c r="I224" s="15">
        <f>IFERROR(SUMIF(Purchase!$F$8:$F$20,Sales!$G224,Purchase!$I$8:$I$20),"")</f>
        <v>0</v>
      </c>
      <c r="K224" s="51" t="str">
        <f>IFERROR(VLOOKUP($F224,Product[#All],4,0),"")</f>
        <v/>
      </c>
      <c r="L224" s="52" t="str">
        <f>IFERROR(VLOOKUP(Sales[[#This Row],[HSN Code]],Products!$D$7:$G$1048576,3,0),"")</f>
        <v/>
      </c>
      <c r="M224" s="52" t="str">
        <f t="shared" si="4"/>
        <v/>
      </c>
      <c r="N224" s="64" t="str">
        <f>IFERROR(Sales[[#This Row],[Units]]*Sales[[#This Row],[Cost Price]],"")</f>
        <v/>
      </c>
      <c r="O224" s="64" t="str">
        <f>IFERROR(Sales[[#This Row],[Selling Amount]]-Sales[[#This Row],[Cost Amount]],"")</f>
        <v/>
      </c>
    </row>
    <row r="225" spans="5:15" ht="20.399999999999999" customHeight="1" x14ac:dyDescent="0.4">
      <c r="E225" s="8" t="str">
        <f>IFERROR(VLOOKUP(Sales[[#This Row],[Cust_ID]],Customers!$D$7:$G$1048576,2,0),"")</f>
        <v/>
      </c>
      <c r="F225" s="7"/>
      <c r="G225" s="14" t="str">
        <f>IFERROR(VLOOKUP($F225,Product[#All],2,0),"")</f>
        <v/>
      </c>
      <c r="H225" s="62"/>
      <c r="I225" s="15">
        <f>IFERROR(SUMIF(Purchase!$F$8:$F$20,Sales!$G225,Purchase!$I$8:$I$20),"")</f>
        <v>0</v>
      </c>
      <c r="K225" s="51" t="str">
        <f>IFERROR(VLOOKUP($F225,Product[#All],4,0),"")</f>
        <v/>
      </c>
      <c r="L225" s="52" t="str">
        <f>IFERROR(VLOOKUP(Sales[[#This Row],[HSN Code]],Products!$D$7:$G$1048576,3,0),"")</f>
        <v/>
      </c>
      <c r="M225" s="52" t="str">
        <f t="shared" si="4"/>
        <v/>
      </c>
      <c r="N225" s="64" t="str">
        <f>IFERROR(Sales[[#This Row],[Units]]*Sales[[#This Row],[Cost Price]],"")</f>
        <v/>
      </c>
      <c r="O225" s="64" t="str">
        <f>IFERROR(Sales[[#This Row],[Selling Amount]]-Sales[[#This Row],[Cost Amount]],"")</f>
        <v/>
      </c>
    </row>
    <row r="226" spans="5:15" ht="20.399999999999999" customHeight="1" x14ac:dyDescent="0.4">
      <c r="E226" s="8" t="str">
        <f>IFERROR(VLOOKUP(Sales[[#This Row],[Cust_ID]],Customers!$D$7:$G$1048576,2,0),"")</f>
        <v/>
      </c>
      <c r="F226" s="7"/>
      <c r="G226" s="14" t="str">
        <f>IFERROR(VLOOKUP($F226,Product[#All],2,0),"")</f>
        <v/>
      </c>
      <c r="H226" s="62"/>
      <c r="I226" s="15">
        <f>IFERROR(SUMIF(Purchase!$F$8:$F$20,Sales!$G226,Purchase!$I$8:$I$20),"")</f>
        <v>0</v>
      </c>
      <c r="K226" s="51" t="str">
        <f>IFERROR(VLOOKUP($F226,Product[#All],4,0),"")</f>
        <v/>
      </c>
      <c r="L226" s="52" t="str">
        <f>IFERROR(VLOOKUP(Sales[[#This Row],[HSN Code]],Products!$D$7:$G$1048576,3,0),"")</f>
        <v/>
      </c>
      <c r="M226" s="52" t="str">
        <f t="shared" si="4"/>
        <v/>
      </c>
      <c r="N226" s="64" t="str">
        <f>IFERROR(Sales[[#This Row],[Units]]*Sales[[#This Row],[Cost Price]],"")</f>
        <v/>
      </c>
      <c r="O226" s="64" t="str">
        <f>IFERROR(Sales[[#This Row],[Selling Amount]]-Sales[[#This Row],[Cost Amount]],"")</f>
        <v/>
      </c>
    </row>
    <row r="227" spans="5:15" ht="20.399999999999999" customHeight="1" x14ac:dyDescent="0.4">
      <c r="E227" s="8" t="str">
        <f>IFERROR(VLOOKUP(Sales[[#This Row],[Cust_ID]],Customers!$D$7:$G$1048576,2,0),"")</f>
        <v/>
      </c>
      <c r="F227" s="7"/>
      <c r="G227" s="14" t="str">
        <f>IFERROR(VLOOKUP($F227,Product[#All],2,0),"")</f>
        <v/>
      </c>
      <c r="H227" s="62"/>
      <c r="I227" s="15">
        <f>IFERROR(SUMIF(Purchase!$F$8:$F$20,Sales!$G227,Purchase!$I$8:$I$20),"")</f>
        <v>0</v>
      </c>
      <c r="K227" s="51" t="str">
        <f>IFERROR(VLOOKUP($F227,Product[#All],4,0),"")</f>
        <v/>
      </c>
      <c r="L227" s="52" t="str">
        <f>IFERROR(VLOOKUP(Sales[[#This Row],[HSN Code]],Products!$D$7:$G$1048576,3,0),"")</f>
        <v/>
      </c>
      <c r="M227" s="52" t="str">
        <f t="shared" si="4"/>
        <v/>
      </c>
      <c r="N227" s="64" t="str">
        <f>IFERROR(Sales[[#This Row],[Units]]*Sales[[#This Row],[Cost Price]],"")</f>
        <v/>
      </c>
      <c r="O227" s="64" t="str">
        <f>IFERROR(Sales[[#This Row],[Selling Amount]]-Sales[[#This Row],[Cost Amount]],"")</f>
        <v/>
      </c>
    </row>
    <row r="228" spans="5:15" ht="20.399999999999999" customHeight="1" x14ac:dyDescent="0.4">
      <c r="E228" s="8" t="str">
        <f>IFERROR(VLOOKUP(Sales[[#This Row],[Cust_ID]],Customers!$D$7:$G$1048576,2,0),"")</f>
        <v/>
      </c>
      <c r="F228" s="7"/>
      <c r="G228" s="14" t="str">
        <f>IFERROR(VLOOKUP($F228,Product[#All],2,0),"")</f>
        <v/>
      </c>
      <c r="H228" s="62"/>
      <c r="I228" s="15">
        <f>IFERROR(SUMIF(Purchase!$F$8:$F$20,Sales!$G228,Purchase!$I$8:$I$20),"")</f>
        <v>0</v>
      </c>
      <c r="K228" s="51" t="str">
        <f>IFERROR(VLOOKUP($F228,Product[#All],4,0),"")</f>
        <v/>
      </c>
      <c r="L228" s="52" t="str">
        <f>IFERROR(VLOOKUP(Sales[[#This Row],[HSN Code]],Products!$D$7:$G$1048576,3,0),"")</f>
        <v/>
      </c>
      <c r="M228" s="52" t="str">
        <f t="shared" si="4"/>
        <v/>
      </c>
      <c r="N228" s="64" t="str">
        <f>IFERROR(Sales[[#This Row],[Units]]*Sales[[#This Row],[Cost Price]],"")</f>
        <v/>
      </c>
      <c r="O228" s="64" t="str">
        <f>IFERROR(Sales[[#This Row],[Selling Amount]]-Sales[[#This Row],[Cost Amount]],"")</f>
        <v/>
      </c>
    </row>
    <row r="229" spans="5:15" ht="20.399999999999999" customHeight="1" x14ac:dyDescent="0.4">
      <c r="F229" s="9"/>
    </row>
  </sheetData>
  <phoneticPr fontId="10" type="noConversion"/>
  <dataValidations count="1">
    <dataValidation type="list" allowBlank="1" showInputMessage="1" showErrorMessage="1" sqref="F9:F19" xr:uid="{135FBEC6-4582-4E1D-A0C3-E8F5C1A75FA0}">
      <formula1>HSNCode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B417-0BB7-4006-B418-78EBAAB02CBC}">
  <sheetPr>
    <tabColor rgb="FF1F4E78"/>
  </sheetPr>
  <dimension ref="A1:N195"/>
  <sheetViews>
    <sheetView workbookViewId="0">
      <selection activeCell="L9" sqref="L9"/>
    </sheetView>
  </sheetViews>
  <sheetFormatPr defaultRowHeight="14.4" x14ac:dyDescent="0.3"/>
  <cols>
    <col min="1" max="1" width="5.44140625" style="2" customWidth="1"/>
    <col min="2" max="2" width="23.88671875" customWidth="1"/>
    <col min="3" max="3" width="8.88671875" style="2"/>
    <col min="4" max="4" width="13.6640625" style="12" bestFit="1" customWidth="1"/>
    <col min="5" max="5" width="19.21875" style="12" bestFit="1" customWidth="1"/>
    <col min="6" max="6" width="8.6640625" style="12" customWidth="1"/>
    <col min="7" max="7" width="13.21875" style="12" bestFit="1" customWidth="1"/>
    <col min="8" max="8" width="10" style="13" bestFit="1" customWidth="1"/>
    <col min="9" max="9" width="9.88671875" style="13" bestFit="1" customWidth="1"/>
    <col min="10" max="10" width="15.5546875" style="13" bestFit="1" customWidth="1"/>
    <col min="11" max="11" width="23.109375" style="12" bestFit="1" customWidth="1"/>
    <col min="12" max="12" width="36" style="2" bestFit="1" customWidth="1"/>
    <col min="13" max="13" width="14.21875" style="2" customWidth="1"/>
    <col min="14" max="14" width="15.21875" style="2" bestFit="1" customWidth="1"/>
    <col min="15" max="16384" width="8.88671875" style="2"/>
  </cols>
  <sheetData>
    <row r="1" spans="1:14" x14ac:dyDescent="0.3">
      <c r="B1" s="2"/>
      <c r="D1" s="2"/>
      <c r="E1" s="2"/>
      <c r="F1" s="2"/>
      <c r="G1" s="2"/>
      <c r="H1" s="2"/>
      <c r="I1" s="2"/>
      <c r="J1" s="2"/>
      <c r="K1" s="2"/>
    </row>
    <row r="2" spans="1:14" customFormat="1" x14ac:dyDescent="0.3">
      <c r="A2" s="2"/>
      <c r="B2" s="1"/>
    </row>
    <row r="3" spans="1:14" customFormat="1" x14ac:dyDescent="0.3">
      <c r="A3" s="2"/>
      <c r="B3" s="1"/>
    </row>
    <row r="4" spans="1:14" customFormat="1" x14ac:dyDescent="0.3">
      <c r="A4" s="2"/>
      <c r="B4" s="1"/>
    </row>
    <row r="5" spans="1:14" customFormat="1" x14ac:dyDescent="0.3">
      <c r="A5" s="2"/>
      <c r="B5" s="1"/>
    </row>
    <row r="6" spans="1:14" customFormat="1" x14ac:dyDescent="0.3">
      <c r="A6" s="2"/>
      <c r="B6" s="1"/>
    </row>
    <row r="7" spans="1:14" x14ac:dyDescent="0.3">
      <c r="B7" s="1"/>
      <c r="D7" s="21" t="s">
        <v>4</v>
      </c>
      <c r="E7" s="22" t="s">
        <v>5</v>
      </c>
      <c r="F7" s="22" t="s">
        <v>8</v>
      </c>
      <c r="G7" s="22" t="s">
        <v>9</v>
      </c>
      <c r="H7" s="22" t="s">
        <v>18</v>
      </c>
      <c r="I7" s="22" t="s">
        <v>19</v>
      </c>
      <c r="J7" s="22" t="s">
        <v>41</v>
      </c>
      <c r="K7" s="23" t="s">
        <v>23</v>
      </c>
      <c r="L7" s="22" t="s">
        <v>22</v>
      </c>
    </row>
    <row r="8" spans="1:14" x14ac:dyDescent="0.3">
      <c r="B8" s="1"/>
      <c r="D8" s="34" t="str">
        <f>IFERROR(Product[[#This Row],[HSN Code]],"")</f>
        <v>SF0204G</v>
      </c>
      <c r="E8" s="12" t="str">
        <f>IFERROR(Product[[#This Row],[Product Name]],"")</f>
        <v>Sparx</v>
      </c>
      <c r="F8" s="12">
        <f>IFERROR(Product[[#This Row],[Cost]],"")</f>
        <v>230</v>
      </c>
      <c r="G8" s="12">
        <f>IFERROR(Product[[#This Row],[Selling Price]],"")</f>
        <v>300</v>
      </c>
      <c r="H8" s="13">
        <f>IFERROR(SUMIF(Purchase!$F$8:$F$20,Inventory[[#This Row],[Product Name]],Purchase!$I$8:$I$20),"")</f>
        <v>50</v>
      </c>
      <c r="I8" s="13">
        <f>IFERROR(SUMIF(Sales!$G$9:$G$1048576,Inventory[[#This Row],[Product Name]],Sales!$J$9:$J$1048576),"")</f>
        <v>3</v>
      </c>
      <c r="J8" s="13">
        <f>IFERROR(Inventory[[#This Row],[P Units]]-Inventory[[#This Row],[S Units]],"")</f>
        <v>47</v>
      </c>
      <c r="K8" s="12">
        <f>IFERROR(Inventory[[#This Row],[Cost]]*Inventory[[#This Row],[Stock Remains]],"")</f>
        <v>10810</v>
      </c>
      <c r="L8" s="34">
        <f>IFERROR(Inventory[[#This Row],[S Units]]*Inventory[[#This Row],[Cost]],"")</f>
        <v>690</v>
      </c>
    </row>
    <row r="9" spans="1:14" x14ac:dyDescent="0.3">
      <c r="B9" s="1"/>
      <c r="D9" s="12" t="str">
        <f>IFERROR(Product[[#This Row],[HSN Code]],"")</f>
        <v>Prince103</v>
      </c>
      <c r="E9" s="12" t="str">
        <f>IFERROR(Product[[#This Row],[Product Name]],"")</f>
        <v>Latest</v>
      </c>
      <c r="F9" s="12">
        <f>IFERROR(Product[[#This Row],[Cost]],"")</f>
        <v>82</v>
      </c>
      <c r="G9" s="12">
        <f>IFERROR(Product[[#This Row],[Selling Price]],"")</f>
        <v>110</v>
      </c>
      <c r="H9" s="13">
        <f>IFERROR(SUMIF(Purchase!$F$8:$F$20,Inventory[[#This Row],[Product Name]],Purchase!$I$8:$I$20),"")</f>
        <v>100</v>
      </c>
      <c r="I9" s="13">
        <f>IFERROR(SUMIF(Sales!$G$9:$G$1048576,Inventory[[#This Row],[Product Name]],Sales!$J$9:$J$1048576),"")</f>
        <v>5</v>
      </c>
      <c r="J9" s="13">
        <f>IFERROR(Inventory[[#This Row],[P Units]]-Inventory[[#This Row],[S Units]],"")</f>
        <v>95</v>
      </c>
      <c r="K9" s="12">
        <f>IFERROR(Inventory[[#This Row],[Cost]]*Inventory[[#This Row],[Stock Remains]],"")</f>
        <v>7790</v>
      </c>
      <c r="L9" s="34">
        <f>IFERROR(Inventory[[#This Row],[S Units]]*Inventory[[#This Row],[Cost]],"")</f>
        <v>410</v>
      </c>
      <c r="N9" s="35" t="s">
        <v>21</v>
      </c>
    </row>
    <row r="10" spans="1:14" x14ac:dyDescent="0.3">
      <c r="B10" s="1"/>
      <c r="D10" s="12">
        <f>IFERROR(Product[[#This Row],[HSN Code]],"")</f>
        <v>0</v>
      </c>
      <c r="E10" s="12">
        <f>IFERROR(Product[[#This Row],[Product Name]],"")</f>
        <v>0</v>
      </c>
      <c r="F10" s="12">
        <f>IFERROR(Product[[#This Row],[Cost]],"")</f>
        <v>0</v>
      </c>
      <c r="G10" s="12">
        <f>IFERROR(Product[[#This Row],[Selling Price]],"")</f>
        <v>0</v>
      </c>
      <c r="H10" s="13">
        <f>IFERROR(SUMIF(Purchase!$F$8:$F$20,Inventory[[#This Row],[Product Name]],Purchase!$I$8:$I$20),"")</f>
        <v>0</v>
      </c>
      <c r="I10" s="13">
        <f>IFERROR(SUMIF(Sales!$G$9:$G$1048576,Inventory[[#This Row],[Product Name]],Sales!$J$9:$J$1048576),"")</f>
        <v>0</v>
      </c>
      <c r="J10" s="13">
        <f>IFERROR(Inventory[[#This Row],[P Units]]-Inventory[[#This Row],[S Units]],"")</f>
        <v>0</v>
      </c>
      <c r="K10" s="12">
        <f>IFERROR(Inventory[[#This Row],[Cost]]*Inventory[[#This Row],[Stock Remains]],"")</f>
        <v>0</v>
      </c>
      <c r="L10" s="34">
        <f>IFERROR(Inventory[[#This Row],[S Units]]*Inventory[[#This Row],[Cost]],"")</f>
        <v>0</v>
      </c>
      <c r="N10" s="35">
        <f>SUM(K8:K1048576)+SUM(L8:L1048576)</f>
        <v>19700</v>
      </c>
    </row>
    <row r="11" spans="1:14" x14ac:dyDescent="0.3">
      <c r="B11" s="1"/>
      <c r="D11" s="12">
        <f>IFERROR(Product[[#This Row],[HSN Code]],"")</f>
        <v>0</v>
      </c>
      <c r="E11" s="12">
        <f>IFERROR(Product[[#This Row],[Product Name]],"")</f>
        <v>0</v>
      </c>
      <c r="F11" s="12">
        <f>IFERROR(Product[[#This Row],[Cost]],"")</f>
        <v>0</v>
      </c>
      <c r="G11" s="12">
        <f>IFERROR(Product[[#This Row],[Selling Price]],"")</f>
        <v>0</v>
      </c>
      <c r="H11" s="13">
        <f>IFERROR(SUMIF(Purchase!$F$8:$F$20,Inventory[[#This Row],[Product Name]],Purchase!$I$8:$I$20),"")</f>
        <v>0</v>
      </c>
      <c r="I11" s="13">
        <f>IFERROR(SUMIF(Sales!$G$9:$G$1048576,Inventory[[#This Row],[Product Name]],Sales!$J$9:$J$1048576),"")</f>
        <v>0</v>
      </c>
      <c r="J11" s="13">
        <f>IFERROR(Inventory[[#This Row],[P Units]]-Inventory[[#This Row],[S Units]],"")</f>
        <v>0</v>
      </c>
      <c r="K11" s="12">
        <f>IFERROR(Inventory[[#This Row],[Cost]]*Inventory[[#This Row],[Stock Remains]],"")</f>
        <v>0</v>
      </c>
      <c r="L11" s="34">
        <f>IFERROR(Inventory[[#This Row],[S Units]]*Inventory[[#This Row],[Cost]],"")</f>
        <v>0</v>
      </c>
    </row>
    <row r="12" spans="1:14" x14ac:dyDescent="0.3">
      <c r="B12" s="1"/>
      <c r="D12" s="12">
        <f>IFERROR(Product[[#This Row],[HSN Code]],"")</f>
        <v>0</v>
      </c>
      <c r="E12" s="12">
        <f>IFERROR(Product[[#This Row],[Product Name]],"")</f>
        <v>0</v>
      </c>
      <c r="F12" s="12">
        <f>IFERROR(Product[[#This Row],[Cost]],"")</f>
        <v>0</v>
      </c>
      <c r="G12" s="12">
        <f>IFERROR(Product[[#This Row],[Selling Price]],"")</f>
        <v>0</v>
      </c>
      <c r="H12" s="13">
        <f>IFERROR(SUMIF(Purchase!$F$8:$F$20,Inventory[[#This Row],[Product Name]],Purchase!$I$8:$I$20),"")</f>
        <v>0</v>
      </c>
      <c r="I12" s="13">
        <f>IFERROR(SUMIF(Sales!$G$9:$G$1048576,Inventory[[#This Row],[Product Name]],Sales!$J$9:$J$1048576),"")</f>
        <v>0</v>
      </c>
      <c r="J12" s="13">
        <f>IFERROR(Inventory[[#This Row],[P Units]]-Inventory[[#This Row],[S Units]],"")</f>
        <v>0</v>
      </c>
      <c r="K12" s="12">
        <f>IFERROR(Inventory[[#This Row],[Cost]]*Inventory[[#This Row],[Stock Remains]],"")</f>
        <v>0</v>
      </c>
      <c r="L12" s="34">
        <f>IFERROR(Inventory[[#This Row],[S Units]]*Inventory[[#This Row],[Cost]],"")</f>
        <v>0</v>
      </c>
    </row>
    <row r="13" spans="1:14" x14ac:dyDescent="0.3">
      <c r="B13" s="1"/>
      <c r="D13" s="12">
        <f>IFERROR(Product[[#This Row],[HSN Code]],"")</f>
        <v>0</v>
      </c>
      <c r="E13" s="12">
        <f>IFERROR(Product[[#This Row],[Product Name]],"")</f>
        <v>0</v>
      </c>
      <c r="F13" s="12">
        <f>IFERROR(Product[[#This Row],[Cost]],"")</f>
        <v>0</v>
      </c>
      <c r="G13" s="12">
        <f>IFERROR(Product[[#This Row],[Selling Price]],"")</f>
        <v>0</v>
      </c>
      <c r="H13" s="13">
        <f>IFERROR(SUMIF(Purchase!$F$8:$F$20,Inventory[[#This Row],[Product Name]],Purchase!$I$8:$I$20),"")</f>
        <v>0</v>
      </c>
      <c r="I13" s="13">
        <f>IFERROR(SUMIF(Sales!$G$9:$G$1048576,Inventory[[#This Row],[Product Name]],Sales!$J$9:$J$1048576),"")</f>
        <v>0</v>
      </c>
      <c r="J13" s="13">
        <f>IFERROR(Inventory[[#This Row],[P Units]]-Inventory[[#This Row],[S Units]],"")</f>
        <v>0</v>
      </c>
      <c r="K13" s="12">
        <f>IFERROR(Inventory[[#This Row],[Cost]]*Inventory[[#This Row],[Stock Remains]],"")</f>
        <v>0</v>
      </c>
      <c r="L13" s="34">
        <f>IFERROR(Inventory[[#This Row],[S Units]]*Inventory[[#This Row],[Cost]],"")</f>
        <v>0</v>
      </c>
    </row>
    <row r="14" spans="1:14" x14ac:dyDescent="0.3">
      <c r="B14" s="1"/>
      <c r="D14" s="12">
        <f>IFERROR(Product[[#This Row],[HSN Code]],"")</f>
        <v>0</v>
      </c>
      <c r="E14" s="12">
        <f>IFERROR(Product[[#This Row],[Product Name]],"")</f>
        <v>0</v>
      </c>
      <c r="F14" s="12">
        <f>IFERROR(Product[[#This Row],[Cost]],"")</f>
        <v>0</v>
      </c>
      <c r="G14" s="12">
        <f>IFERROR(Product[[#This Row],[Selling Price]],"")</f>
        <v>0</v>
      </c>
      <c r="H14" s="13">
        <f>IFERROR(SUMIF(Purchase!$F$8:$F$20,Inventory[[#This Row],[Product Name]],Purchase!$I$8:$I$20),"")</f>
        <v>0</v>
      </c>
      <c r="I14" s="13">
        <f>IFERROR(SUMIF(Sales!$G$9:$G$1048576,Inventory[[#This Row],[Product Name]],Sales!$J$9:$J$1048576),"")</f>
        <v>0</v>
      </c>
      <c r="J14" s="13">
        <f>IFERROR(Inventory[[#This Row],[P Units]]-Inventory[[#This Row],[S Units]],"")</f>
        <v>0</v>
      </c>
      <c r="K14" s="12">
        <f>IFERROR(Inventory[[#This Row],[Cost]]*Inventory[[#This Row],[Stock Remains]],"")</f>
        <v>0</v>
      </c>
      <c r="L14" s="34">
        <f>IFERROR(Inventory[[#This Row],[S Units]]*Inventory[[#This Row],[Cost]],"")</f>
        <v>0</v>
      </c>
    </row>
    <row r="15" spans="1:14" x14ac:dyDescent="0.3">
      <c r="B15" s="1"/>
      <c r="D15" s="12">
        <f>IFERROR(Product[[#This Row],[HSN Code]],"")</f>
        <v>0</v>
      </c>
      <c r="E15" s="12">
        <f>IFERROR(Product[[#This Row],[Product Name]],"")</f>
        <v>0</v>
      </c>
      <c r="F15" s="12">
        <f>IFERROR(Product[[#This Row],[Cost]],"")</f>
        <v>0</v>
      </c>
      <c r="G15" s="12">
        <f>IFERROR(Product[[#This Row],[Selling Price]],"")</f>
        <v>0</v>
      </c>
      <c r="H15" s="13">
        <f>IFERROR(SUMIF(Purchase!$F$8:$F$20,Inventory[[#This Row],[Product Name]],Purchase!$I$8:$I$20),"")</f>
        <v>0</v>
      </c>
      <c r="I15" s="13">
        <f>IFERROR(SUMIF(Sales!$G$9:$G$1048576,Inventory[[#This Row],[Product Name]],Sales!$J$9:$J$1048576),"")</f>
        <v>0</v>
      </c>
      <c r="J15" s="13">
        <f>IFERROR(Inventory[[#This Row],[P Units]]-Inventory[[#This Row],[S Units]],"")</f>
        <v>0</v>
      </c>
      <c r="K15" s="12">
        <f>IFERROR(Inventory[[#This Row],[Cost]]*Inventory[[#This Row],[Stock Remains]],"")</f>
        <v>0</v>
      </c>
      <c r="L15" s="34">
        <f>IFERROR(Inventory[[#This Row],[S Units]]*Inventory[[#This Row],[Cost]],"")</f>
        <v>0</v>
      </c>
    </row>
    <row r="16" spans="1:14" x14ac:dyDescent="0.3">
      <c r="B16" s="1"/>
      <c r="D16" s="12">
        <f>IFERROR(Product[[#This Row],[HSN Code]],"")</f>
        <v>0</v>
      </c>
      <c r="E16" s="12">
        <f>IFERROR(Product[[#This Row],[Product Name]],"")</f>
        <v>0</v>
      </c>
      <c r="F16" s="12">
        <f>IFERROR(Product[[#This Row],[Cost]],"")</f>
        <v>0</v>
      </c>
      <c r="G16" s="12">
        <f>IFERROR(Product[[#This Row],[Selling Price]],"")</f>
        <v>0</v>
      </c>
      <c r="H16" s="13">
        <f>IFERROR(SUMIF(Purchase!$F$8:$F$20,Inventory[[#This Row],[Product Name]],Purchase!$I$8:$I$20),"")</f>
        <v>0</v>
      </c>
      <c r="I16" s="13">
        <f>IFERROR(SUMIF(Sales!$G$9:$G$1048576,Inventory[[#This Row],[Product Name]],Sales!$J$9:$J$1048576),"")</f>
        <v>0</v>
      </c>
      <c r="J16" s="13">
        <f>IFERROR(Inventory[[#This Row],[P Units]]-Inventory[[#This Row],[S Units]],"")</f>
        <v>0</v>
      </c>
      <c r="K16" s="12">
        <f>IFERROR(Inventory[[#This Row],[Cost]]*Inventory[[#This Row],[Stock Remains]],"")</f>
        <v>0</v>
      </c>
      <c r="L16" s="34">
        <f>IFERROR(Inventory[[#This Row],[S Units]]*Inventory[[#This Row],[Cost]],"")</f>
        <v>0</v>
      </c>
    </row>
    <row r="17" spans="2:12" x14ac:dyDescent="0.3">
      <c r="B17" s="1"/>
      <c r="D17" s="12">
        <f>IFERROR(Product[[#This Row],[HSN Code]],"")</f>
        <v>0</v>
      </c>
      <c r="E17" s="12">
        <f>IFERROR(Product[[#This Row],[Product Name]],"")</f>
        <v>0</v>
      </c>
      <c r="F17" s="12">
        <f>IFERROR(Product[[#This Row],[Cost]],"")</f>
        <v>0</v>
      </c>
      <c r="G17" s="12">
        <f>IFERROR(Product[[#This Row],[Selling Price]],"")</f>
        <v>0</v>
      </c>
      <c r="H17" s="13">
        <f>IFERROR(SUMIF(Purchase!$F$8:$F$20,Inventory[[#This Row],[Product Name]],Purchase!$I$8:$I$20),"")</f>
        <v>0</v>
      </c>
      <c r="I17" s="13">
        <f>IFERROR(SUMIF(Sales!$G$9:$G$1048576,Inventory[[#This Row],[Product Name]],Sales!$J$9:$J$1048576),"")</f>
        <v>0</v>
      </c>
      <c r="J17" s="13">
        <f>IFERROR(Inventory[[#This Row],[P Units]]-Inventory[[#This Row],[S Units]],"")</f>
        <v>0</v>
      </c>
      <c r="K17" s="12">
        <f>IFERROR(Inventory[[#This Row],[Cost]]*Inventory[[#This Row],[Stock Remains]],"")</f>
        <v>0</v>
      </c>
      <c r="L17" s="34">
        <f>IFERROR(Inventory[[#This Row],[S Units]]*Inventory[[#This Row],[Cost]],"")</f>
        <v>0</v>
      </c>
    </row>
    <row r="18" spans="2:12" x14ac:dyDescent="0.3">
      <c r="B18" s="1"/>
      <c r="D18" s="12">
        <f>IFERROR(Product[[#This Row],[HSN Code]],"")</f>
        <v>0</v>
      </c>
      <c r="E18" s="12">
        <f>IFERROR(Product[[#This Row],[Product Name]],"")</f>
        <v>0</v>
      </c>
      <c r="F18" s="12">
        <f>IFERROR(Product[[#This Row],[Cost]],"")</f>
        <v>0</v>
      </c>
      <c r="G18" s="12">
        <f>IFERROR(Product[[#This Row],[Selling Price]],"")</f>
        <v>0</v>
      </c>
      <c r="H18" s="13">
        <f>IFERROR(SUMIF(Purchase!$F$8:$F$20,Inventory[[#This Row],[Product Name]],Purchase!$I$8:$I$20),"")</f>
        <v>0</v>
      </c>
      <c r="I18" s="13">
        <f>IFERROR(SUMIF(Sales!$G$9:$G$1048576,Inventory[[#This Row],[Product Name]],Sales!$J$9:$J$1048576),"")</f>
        <v>0</v>
      </c>
      <c r="J18" s="13">
        <f>IFERROR(Inventory[[#This Row],[P Units]]-Inventory[[#This Row],[S Units]],"")</f>
        <v>0</v>
      </c>
      <c r="K18" s="12">
        <f>IFERROR(Inventory[[#This Row],[Cost]]*Inventory[[#This Row],[Stock Remains]],"")</f>
        <v>0</v>
      </c>
      <c r="L18" s="34">
        <f>IFERROR(Inventory[[#This Row],[S Units]]*Inventory[[#This Row],[Cost]],"")</f>
        <v>0</v>
      </c>
    </row>
    <row r="19" spans="2:12" x14ac:dyDescent="0.3">
      <c r="B19" s="1"/>
      <c r="D19" s="12">
        <f>IFERROR(Product[[#This Row],[HSN Code]],"")</f>
        <v>0</v>
      </c>
      <c r="E19" s="12">
        <f>IFERROR(Product[[#This Row],[Product Name]],"")</f>
        <v>0</v>
      </c>
      <c r="F19" s="12">
        <f>IFERROR(Product[[#This Row],[Cost]],"")</f>
        <v>0</v>
      </c>
      <c r="G19" s="12">
        <f>IFERROR(Product[[#This Row],[Selling Price]],"")</f>
        <v>0</v>
      </c>
      <c r="H19" s="13">
        <f>IFERROR(SUMIF(Purchase!$F$8:$F$20,Inventory[[#This Row],[Product Name]],Purchase!$I$8:$I$20),"")</f>
        <v>0</v>
      </c>
      <c r="I19" s="13">
        <f>IFERROR(SUMIF(Sales!$G$9:$G$1048576,Inventory[[#This Row],[Product Name]],Sales!$J$9:$J$1048576),"")</f>
        <v>0</v>
      </c>
      <c r="J19" s="13">
        <f>IFERROR(Inventory[[#This Row],[P Units]]-Inventory[[#This Row],[S Units]],"")</f>
        <v>0</v>
      </c>
      <c r="K19" s="12">
        <f>IFERROR(Inventory[[#This Row],[Cost]]*Inventory[[#This Row],[Stock Remains]],"")</f>
        <v>0</v>
      </c>
      <c r="L19" s="34">
        <f>IFERROR(Inventory[[#This Row],[S Units]]*Inventory[[#This Row],[Cost]],"")</f>
        <v>0</v>
      </c>
    </row>
    <row r="20" spans="2:12" x14ac:dyDescent="0.3">
      <c r="B20" s="1"/>
      <c r="D20" s="12">
        <f>IFERROR(Product[[#This Row],[HSN Code]],"")</f>
        <v>0</v>
      </c>
      <c r="E20" s="12">
        <f>IFERROR(Product[[#This Row],[Product Name]],"")</f>
        <v>0</v>
      </c>
      <c r="F20" s="12">
        <f>IFERROR(Product[[#This Row],[Cost]],"")</f>
        <v>0</v>
      </c>
      <c r="G20" s="12">
        <f>IFERROR(Product[[#This Row],[Selling Price]],"")</f>
        <v>0</v>
      </c>
      <c r="H20" s="13">
        <f>IFERROR(SUMIF(Purchase!$F$8:$F$20,Inventory[[#This Row],[Product Name]],Purchase!$I$8:$I$20),"")</f>
        <v>0</v>
      </c>
      <c r="I20" s="13">
        <f>IFERROR(SUMIF(Sales!$G$9:$G$1048576,Inventory[[#This Row],[Product Name]],Sales!$J$9:$J$1048576),"")</f>
        <v>0</v>
      </c>
      <c r="J20" s="13">
        <f>IFERROR(Inventory[[#This Row],[P Units]]-Inventory[[#This Row],[S Units]],"")</f>
        <v>0</v>
      </c>
      <c r="K20" s="12">
        <f>IFERROR(Inventory[[#This Row],[Cost]]*Inventory[[#This Row],[Stock Remains]],"")</f>
        <v>0</v>
      </c>
      <c r="L20" s="34">
        <f>IFERROR(Inventory[[#This Row],[S Units]]*Inventory[[#This Row],[Cost]],"")</f>
        <v>0</v>
      </c>
    </row>
    <row r="21" spans="2:12" x14ac:dyDescent="0.3">
      <c r="B21" s="1"/>
      <c r="D21" s="12">
        <f>IFERROR(Product[[#This Row],[HSN Code]],"")</f>
        <v>0</v>
      </c>
      <c r="E21" s="12">
        <f>IFERROR(Product[[#This Row],[Product Name]],"")</f>
        <v>0</v>
      </c>
      <c r="F21" s="12">
        <f>IFERROR(Product[[#This Row],[Cost]],"")</f>
        <v>0</v>
      </c>
      <c r="G21" s="12">
        <f>IFERROR(Product[[#This Row],[Selling Price]],"")</f>
        <v>0</v>
      </c>
      <c r="H21" s="13">
        <f>IFERROR(SUMIF(Purchase!$F$8:$F$20,Inventory[[#This Row],[Product Name]],Purchase!$I$8:$I$20),"")</f>
        <v>0</v>
      </c>
      <c r="I21" s="13">
        <f>IFERROR(SUMIF(Sales!$G$9:$G$1048576,Inventory[[#This Row],[Product Name]],Sales!$J$9:$J$1048576),"")</f>
        <v>0</v>
      </c>
      <c r="J21" s="13">
        <f>IFERROR(Inventory[[#This Row],[P Units]]-Inventory[[#This Row],[S Units]],"")</f>
        <v>0</v>
      </c>
      <c r="K21" s="12">
        <f>IFERROR(Inventory[[#This Row],[Cost]]*Inventory[[#This Row],[Stock Remains]],"")</f>
        <v>0</v>
      </c>
      <c r="L21" s="34">
        <f>IFERROR(Inventory[[#This Row],[S Units]]*Inventory[[#This Row],[Cost]],"")</f>
        <v>0</v>
      </c>
    </row>
    <row r="22" spans="2:12" x14ac:dyDescent="0.3">
      <c r="B22" s="1"/>
      <c r="D22" s="12">
        <f>IFERROR(Product[[#This Row],[HSN Code]],"")</f>
        <v>0</v>
      </c>
      <c r="E22" s="12">
        <f>IFERROR(Product[[#This Row],[Product Name]],"")</f>
        <v>0</v>
      </c>
      <c r="F22" s="12">
        <f>IFERROR(Product[[#This Row],[Cost]],"")</f>
        <v>0</v>
      </c>
      <c r="G22" s="12">
        <f>IFERROR(Product[[#This Row],[Selling Price]],"")</f>
        <v>0</v>
      </c>
      <c r="H22" s="13">
        <f>IFERROR(SUMIF(Purchase!$F$8:$F$20,Inventory[[#This Row],[Product Name]],Purchase!$I$8:$I$20),"")</f>
        <v>0</v>
      </c>
      <c r="I22" s="13">
        <f>IFERROR(SUMIF(Sales!$G$9:$G$1048576,Inventory[[#This Row],[Product Name]],Sales!$J$9:$J$1048576),"")</f>
        <v>0</v>
      </c>
      <c r="J22" s="13">
        <f>IFERROR(Inventory[[#This Row],[P Units]]-Inventory[[#This Row],[S Units]],"")</f>
        <v>0</v>
      </c>
      <c r="K22" s="12">
        <f>IFERROR(Inventory[[#This Row],[Cost]]*Inventory[[#This Row],[Stock Remains]],"")</f>
        <v>0</v>
      </c>
      <c r="L22" s="34">
        <f>IFERROR(Inventory[[#This Row],[S Units]]*Inventory[[#This Row],[Cost]],"")</f>
        <v>0</v>
      </c>
    </row>
    <row r="23" spans="2:12" x14ac:dyDescent="0.3">
      <c r="B23" s="1"/>
      <c r="D23" s="12">
        <f>IFERROR(Product[[#This Row],[HSN Code]],"")</f>
        <v>0</v>
      </c>
      <c r="E23" s="12">
        <f>IFERROR(Product[[#This Row],[Product Name]],"")</f>
        <v>0</v>
      </c>
      <c r="F23" s="12">
        <f>IFERROR(Product[[#This Row],[Cost]],"")</f>
        <v>0</v>
      </c>
      <c r="G23" s="12">
        <f>IFERROR(Product[[#This Row],[Selling Price]],"")</f>
        <v>0</v>
      </c>
      <c r="H23" s="13">
        <f>IFERROR(SUMIF(Purchase!$F$8:$F$20,Inventory[[#This Row],[Product Name]],Purchase!$I$8:$I$20),"")</f>
        <v>0</v>
      </c>
      <c r="I23" s="13">
        <f>IFERROR(SUMIF(Sales!$G$9:$G$1048576,Inventory[[#This Row],[Product Name]],Sales!$J$9:$J$1048576),"")</f>
        <v>0</v>
      </c>
      <c r="J23" s="13">
        <f>IFERROR(Inventory[[#This Row],[P Units]]-Inventory[[#This Row],[S Units]],"")</f>
        <v>0</v>
      </c>
      <c r="K23" s="12">
        <f>IFERROR(Inventory[[#This Row],[Cost]]*Inventory[[#This Row],[Stock Remains]],"")</f>
        <v>0</v>
      </c>
      <c r="L23" s="34">
        <f>IFERROR(Inventory[[#This Row],[S Units]]*Inventory[[#This Row],[Cost]],"")</f>
        <v>0</v>
      </c>
    </row>
    <row r="24" spans="2:12" x14ac:dyDescent="0.3">
      <c r="D24" s="12">
        <f>IFERROR(Product[[#This Row],[HSN Code]],"")</f>
        <v>0</v>
      </c>
      <c r="E24" s="12">
        <f>IFERROR(Product[[#This Row],[Product Name]],"")</f>
        <v>0</v>
      </c>
      <c r="F24" s="12">
        <f>IFERROR(Product[[#This Row],[Cost]],"")</f>
        <v>0</v>
      </c>
      <c r="G24" s="12">
        <f>IFERROR(Product[[#This Row],[Selling Price]],"")</f>
        <v>0</v>
      </c>
      <c r="H24" s="13">
        <f>IFERROR(SUMIF(Purchase!$F$8:$F$20,Inventory[[#This Row],[Product Name]],Purchase!$I$8:$I$20),"")</f>
        <v>0</v>
      </c>
      <c r="I24" s="13">
        <f>IFERROR(SUMIF(Sales!$G$9:$G$1048576,Inventory[[#This Row],[Product Name]],Sales!$J$9:$J$1048576),"")</f>
        <v>0</v>
      </c>
      <c r="J24" s="13">
        <f>IFERROR(Inventory[[#This Row],[P Units]]-Inventory[[#This Row],[S Units]],"")</f>
        <v>0</v>
      </c>
      <c r="K24" s="12">
        <f>IFERROR(Inventory[[#This Row],[Cost]]*Inventory[[#This Row],[Stock Remains]],"")</f>
        <v>0</v>
      </c>
      <c r="L24" s="34">
        <f>IFERROR(Inventory[[#This Row],[S Units]]*Inventory[[#This Row],[Cost]],"")</f>
        <v>0</v>
      </c>
    </row>
    <row r="25" spans="2:12" x14ac:dyDescent="0.3">
      <c r="D25" s="12">
        <f>IFERROR(Product[[#This Row],[HSN Code]],"")</f>
        <v>0</v>
      </c>
      <c r="E25" s="12">
        <f>IFERROR(Product[[#This Row],[Product Name]],"")</f>
        <v>0</v>
      </c>
      <c r="F25" s="12">
        <f>IFERROR(Product[[#This Row],[Cost]],"")</f>
        <v>0</v>
      </c>
      <c r="G25" s="12">
        <f>IFERROR(Product[[#This Row],[Selling Price]],"")</f>
        <v>0</v>
      </c>
      <c r="H25" s="13">
        <f>IFERROR(SUMIF(Purchase!$F$8:$F$20,Inventory[[#This Row],[Product Name]],Purchase!$I$8:$I$20),"")</f>
        <v>0</v>
      </c>
      <c r="I25" s="13">
        <f>IFERROR(SUMIF(Sales!$G$9:$G$1048576,Inventory[[#This Row],[Product Name]],Sales!$J$9:$J$1048576),"")</f>
        <v>0</v>
      </c>
      <c r="J25" s="13">
        <f>IFERROR(Inventory[[#This Row],[P Units]]-Inventory[[#This Row],[S Units]],"")</f>
        <v>0</v>
      </c>
      <c r="K25" s="12">
        <f>IFERROR(Inventory[[#This Row],[Cost]]*Inventory[[#This Row],[Stock Remains]],"")</f>
        <v>0</v>
      </c>
      <c r="L25" s="34">
        <f>IFERROR(Inventory[[#This Row],[S Units]]*Inventory[[#This Row],[Cost]],"")</f>
        <v>0</v>
      </c>
    </row>
    <row r="26" spans="2:12" x14ac:dyDescent="0.3">
      <c r="D26" s="12">
        <f>IFERROR(Product[[#This Row],[HSN Code]],"")</f>
        <v>0</v>
      </c>
      <c r="E26" s="12">
        <f>IFERROR(Product[[#This Row],[Product Name]],"")</f>
        <v>0</v>
      </c>
      <c r="F26" s="12">
        <f>IFERROR(Product[[#This Row],[Cost]],"")</f>
        <v>0</v>
      </c>
      <c r="G26" s="12">
        <f>IFERROR(Product[[#This Row],[Selling Price]],"")</f>
        <v>0</v>
      </c>
      <c r="H26" s="13">
        <f>IFERROR(SUMIF(Purchase!$F$8:$F$20,Inventory[[#This Row],[Product Name]],Purchase!$I$8:$I$20),"")</f>
        <v>0</v>
      </c>
      <c r="I26" s="13">
        <f>IFERROR(SUMIF(Sales!$G$9:$G$1048576,Inventory[[#This Row],[Product Name]],Sales!$J$9:$J$1048576),"")</f>
        <v>0</v>
      </c>
      <c r="J26" s="13">
        <f>IFERROR(Inventory[[#This Row],[P Units]]-Inventory[[#This Row],[S Units]],"")</f>
        <v>0</v>
      </c>
      <c r="K26" s="12">
        <f>IFERROR(Inventory[[#This Row],[Cost]]*Inventory[[#This Row],[Stock Remains]],"")</f>
        <v>0</v>
      </c>
      <c r="L26" s="34">
        <f>IFERROR(Inventory[[#This Row],[S Units]]*Inventory[[#This Row],[Cost]],"")</f>
        <v>0</v>
      </c>
    </row>
    <row r="27" spans="2:12" x14ac:dyDescent="0.3">
      <c r="D27" s="12" t="str">
        <f>IFERROR(Product[[#This Row],[HSN Code]],"")</f>
        <v/>
      </c>
      <c r="E27" s="12" t="str">
        <f>IFERROR(Product[[#This Row],[Product Name]],"")</f>
        <v/>
      </c>
      <c r="F27" s="12" t="str">
        <f>IFERROR(Product[[#This Row],[Cost]],"")</f>
        <v/>
      </c>
      <c r="G27" s="12" t="str">
        <f>IFERROR(Product[[#This Row],[Selling Price]],"")</f>
        <v/>
      </c>
      <c r="H27" s="13">
        <f>IFERROR(SUMIF(Purchase!$F$8:$F$20,Inventory[[#This Row],[Product Name]],Purchase!$I$8:$I$20),"")</f>
        <v>0</v>
      </c>
      <c r="I27" s="13">
        <f>IFERROR(SUMIF(Sales!$G$9:$G$1048576,Inventory[[#This Row],[Product Name]],Sales!$J$9:$J$1048576),"")</f>
        <v>0</v>
      </c>
      <c r="J27" s="13">
        <f>IFERROR(Inventory[[#This Row],[P Units]]-Inventory[[#This Row],[S Units]],"")</f>
        <v>0</v>
      </c>
      <c r="K27" s="12" t="str">
        <f>IFERROR(Inventory[[#This Row],[Cost]]*Inventory[[#This Row],[Stock Remains]],"")</f>
        <v/>
      </c>
      <c r="L27" s="34" t="str">
        <f>IFERROR(Inventory[[#This Row],[S Units]]*Inventory[[#This Row],[Cost]],"")</f>
        <v/>
      </c>
    </row>
    <row r="28" spans="2:12" x14ac:dyDescent="0.3">
      <c r="D28" s="12" t="str">
        <f>IFERROR(Product[[#This Row],[HSN Code]],"")</f>
        <v/>
      </c>
      <c r="E28" s="12" t="str">
        <f>IFERROR(Product[[#This Row],[Product Name]],"")</f>
        <v/>
      </c>
      <c r="F28" s="12" t="str">
        <f>IFERROR(Product[[#This Row],[Cost]],"")</f>
        <v/>
      </c>
      <c r="G28" s="12" t="str">
        <f>IFERROR(Product[[#This Row],[Selling Price]],"")</f>
        <v/>
      </c>
      <c r="H28" s="13">
        <f>IFERROR(SUMIF(Purchase!$F$8:$F$20,Inventory[[#This Row],[Product Name]],Purchase!$I$8:$I$20),"")</f>
        <v>0</v>
      </c>
      <c r="I28" s="13">
        <f>IFERROR(SUMIF(Sales!$G$9:$G$1048576,Inventory[[#This Row],[Product Name]],Sales!$J$9:$J$1048576),"")</f>
        <v>0</v>
      </c>
      <c r="J28" s="13">
        <f>IFERROR(Inventory[[#This Row],[P Units]]-Inventory[[#This Row],[S Units]],"")</f>
        <v>0</v>
      </c>
      <c r="K28" s="12" t="str">
        <f>IFERROR(Inventory[[#This Row],[Cost]]*Inventory[[#This Row],[Stock Remains]],"")</f>
        <v/>
      </c>
      <c r="L28" s="34" t="str">
        <f>IFERROR(Inventory[[#This Row],[S Units]]*Inventory[[#This Row],[Cost]],"")</f>
        <v/>
      </c>
    </row>
    <row r="29" spans="2:12" x14ac:dyDescent="0.3">
      <c r="D29" s="12" t="str">
        <f>IFERROR(Product[[#This Row],[HSN Code]],"")</f>
        <v/>
      </c>
      <c r="E29" s="12" t="str">
        <f>IFERROR(Product[[#This Row],[Product Name]],"")</f>
        <v/>
      </c>
      <c r="F29" s="12" t="str">
        <f>IFERROR(Product[[#This Row],[Cost]],"")</f>
        <v/>
      </c>
      <c r="G29" s="12" t="str">
        <f>IFERROR(Product[[#This Row],[Selling Price]],"")</f>
        <v/>
      </c>
      <c r="H29" s="13">
        <f>IFERROR(SUMIF(Purchase!$F$8:$F$20,Inventory[[#This Row],[Product Name]],Purchase!$I$8:$I$20),"")</f>
        <v>0</v>
      </c>
      <c r="I29" s="13">
        <f>IFERROR(SUMIF(Sales!$G$9:$G$1048576,Inventory[[#This Row],[Product Name]],Sales!$J$9:$J$1048576),"")</f>
        <v>0</v>
      </c>
      <c r="J29" s="13">
        <f>IFERROR(Inventory[[#This Row],[P Units]]-Inventory[[#This Row],[S Units]],"")</f>
        <v>0</v>
      </c>
      <c r="K29" s="12" t="str">
        <f>IFERROR(Inventory[[#This Row],[Cost]]*Inventory[[#This Row],[Stock Remains]],"")</f>
        <v/>
      </c>
      <c r="L29" s="34" t="str">
        <f>IFERROR(Inventory[[#This Row],[S Units]]*Inventory[[#This Row],[Cost]],"")</f>
        <v/>
      </c>
    </row>
    <row r="30" spans="2:12" x14ac:dyDescent="0.3">
      <c r="D30" s="12" t="str">
        <f>IFERROR(Product[[#This Row],[HSN Code]],"")</f>
        <v/>
      </c>
      <c r="E30" s="12" t="str">
        <f>IFERROR(Product[[#This Row],[Product Name]],"")</f>
        <v/>
      </c>
      <c r="F30" s="12" t="str">
        <f>IFERROR(Product[[#This Row],[Cost]],"")</f>
        <v/>
      </c>
      <c r="G30" s="12" t="str">
        <f>IFERROR(Product[[#This Row],[Selling Price]],"")</f>
        <v/>
      </c>
      <c r="H30" s="13">
        <f>IFERROR(SUMIF(Purchase!$F$8:$F$20,Inventory[[#This Row],[Product Name]],Purchase!$I$8:$I$20),"")</f>
        <v>0</v>
      </c>
      <c r="I30" s="13">
        <f>IFERROR(SUMIF(Sales!$G$9:$G$1048576,Inventory[[#This Row],[Product Name]],Sales!$J$9:$J$1048576),"")</f>
        <v>0</v>
      </c>
      <c r="J30" s="13">
        <f>IFERROR(Inventory[[#This Row],[P Units]]-Inventory[[#This Row],[S Units]],"")</f>
        <v>0</v>
      </c>
      <c r="K30" s="12" t="str">
        <f>IFERROR(Inventory[[#This Row],[Cost]]*Inventory[[#This Row],[Stock Remains]],"")</f>
        <v/>
      </c>
      <c r="L30" s="34" t="str">
        <f>IFERROR(Inventory[[#This Row],[S Units]]*Inventory[[#This Row],[Cost]],"")</f>
        <v/>
      </c>
    </row>
    <row r="31" spans="2:12" x14ac:dyDescent="0.3">
      <c r="D31" s="12" t="str">
        <f>IFERROR(Product[[#This Row],[HSN Code]],"")</f>
        <v/>
      </c>
      <c r="E31" s="12" t="str">
        <f>IFERROR(Product[[#This Row],[Product Name]],"")</f>
        <v/>
      </c>
      <c r="F31" s="12" t="str">
        <f>IFERROR(Product[[#This Row],[Cost]],"")</f>
        <v/>
      </c>
      <c r="G31" s="12" t="str">
        <f>IFERROR(Product[[#This Row],[Selling Price]],"")</f>
        <v/>
      </c>
      <c r="H31" s="13">
        <f>IFERROR(SUMIF(Purchase!$F$8:$F$20,Inventory[[#This Row],[Product Name]],Purchase!$I$8:$I$20),"")</f>
        <v>0</v>
      </c>
      <c r="I31" s="13">
        <f>IFERROR(SUMIF(Sales!$G$9:$G$1048576,Inventory[[#This Row],[Product Name]],Sales!$J$9:$J$1048576),"")</f>
        <v>0</v>
      </c>
      <c r="J31" s="13">
        <f>IFERROR(Inventory[[#This Row],[P Units]]-Inventory[[#This Row],[S Units]],"")</f>
        <v>0</v>
      </c>
      <c r="K31" s="12" t="str">
        <f>IFERROR(Inventory[[#This Row],[Cost]]*Inventory[[#This Row],[Stock Remains]],"")</f>
        <v/>
      </c>
      <c r="L31" s="34" t="str">
        <f>IFERROR(Inventory[[#This Row],[S Units]]*Inventory[[#This Row],[Cost]],"")</f>
        <v/>
      </c>
    </row>
    <row r="32" spans="2:12" x14ac:dyDescent="0.3">
      <c r="D32" s="12" t="str">
        <f>IFERROR(Product[[#This Row],[HSN Code]],"")</f>
        <v/>
      </c>
      <c r="E32" s="12" t="str">
        <f>IFERROR(Product[[#This Row],[Product Name]],"")</f>
        <v/>
      </c>
      <c r="F32" s="12" t="str">
        <f>IFERROR(Product[[#This Row],[Cost]],"")</f>
        <v/>
      </c>
      <c r="G32" s="12" t="str">
        <f>IFERROR(Product[[#This Row],[Selling Price]],"")</f>
        <v/>
      </c>
      <c r="H32" s="13">
        <f>IFERROR(SUMIF(Purchase!$F$8:$F$20,Inventory[[#This Row],[Product Name]],Purchase!$I$8:$I$20),"")</f>
        <v>0</v>
      </c>
      <c r="I32" s="13">
        <f>IFERROR(SUMIF(Sales!$G$9:$G$1048576,Inventory[[#This Row],[Product Name]],Sales!$J$9:$J$1048576),"")</f>
        <v>0</v>
      </c>
      <c r="J32" s="13">
        <f>IFERROR(Inventory[[#This Row],[P Units]]-Inventory[[#This Row],[S Units]],"")</f>
        <v>0</v>
      </c>
      <c r="K32" s="12" t="str">
        <f>IFERROR(Inventory[[#This Row],[Cost]]*Inventory[[#This Row],[Stock Remains]],"")</f>
        <v/>
      </c>
      <c r="L32" s="34" t="str">
        <f>IFERROR(Inventory[[#This Row],[S Units]]*Inventory[[#This Row],[Cost]],"")</f>
        <v/>
      </c>
    </row>
    <row r="33" spans="4:12" x14ac:dyDescent="0.3">
      <c r="D33" s="12" t="str">
        <f>IFERROR(Product[[#This Row],[HSN Code]],"")</f>
        <v/>
      </c>
      <c r="E33" s="12" t="str">
        <f>IFERROR(Product[[#This Row],[Product Name]],"")</f>
        <v/>
      </c>
      <c r="F33" s="12" t="str">
        <f>IFERROR(Product[[#This Row],[Cost]],"")</f>
        <v/>
      </c>
      <c r="G33" s="12" t="str">
        <f>IFERROR(Product[[#This Row],[Selling Price]],"")</f>
        <v/>
      </c>
      <c r="H33" s="13">
        <f>IFERROR(SUMIF(Purchase!$F$8:$F$20,Inventory[[#This Row],[Product Name]],Purchase!$I$8:$I$20),"")</f>
        <v>0</v>
      </c>
      <c r="I33" s="13">
        <f>IFERROR(SUMIF(Sales!$G$9:$G$1048576,Inventory[[#This Row],[Product Name]],Sales!$J$9:$J$1048576),"")</f>
        <v>0</v>
      </c>
      <c r="J33" s="13">
        <f>IFERROR(Inventory[[#This Row],[P Units]]-Inventory[[#This Row],[S Units]],"")</f>
        <v>0</v>
      </c>
      <c r="K33" s="12" t="str">
        <f>IFERROR(Inventory[[#This Row],[Cost]]*Inventory[[#This Row],[Stock Remains]],"")</f>
        <v/>
      </c>
      <c r="L33" s="34" t="str">
        <f>IFERROR(Inventory[[#This Row],[S Units]]*Inventory[[#This Row],[Cost]],"")</f>
        <v/>
      </c>
    </row>
    <row r="34" spans="4:12" x14ac:dyDescent="0.3">
      <c r="D34" s="12" t="str">
        <f>IFERROR(Product[[#This Row],[HSN Code]],"")</f>
        <v/>
      </c>
      <c r="E34" s="12" t="str">
        <f>IFERROR(Product[[#This Row],[Product Name]],"")</f>
        <v/>
      </c>
      <c r="F34" s="12" t="str">
        <f>IFERROR(Product[[#This Row],[Cost]],"")</f>
        <v/>
      </c>
      <c r="G34" s="12" t="str">
        <f>IFERROR(Product[[#This Row],[Selling Price]],"")</f>
        <v/>
      </c>
      <c r="H34" s="13">
        <f>IFERROR(SUMIF(Purchase!$F$8:$F$20,Inventory[[#This Row],[Product Name]],Purchase!$I$8:$I$20),"")</f>
        <v>0</v>
      </c>
      <c r="I34" s="13">
        <f>IFERROR(SUMIF(Sales!$G$9:$G$1048576,Inventory[[#This Row],[Product Name]],Sales!$J$9:$J$1048576),"")</f>
        <v>0</v>
      </c>
      <c r="J34" s="13">
        <f>IFERROR(Inventory[[#This Row],[P Units]]-Inventory[[#This Row],[S Units]],"")</f>
        <v>0</v>
      </c>
      <c r="K34" s="12" t="str">
        <f>IFERROR(Inventory[[#This Row],[Cost]]*Inventory[[#This Row],[Stock Remains]],"")</f>
        <v/>
      </c>
      <c r="L34" s="34" t="str">
        <f>IFERROR(Inventory[[#This Row],[S Units]]*Inventory[[#This Row],[Cost]],"")</f>
        <v/>
      </c>
    </row>
    <row r="35" spans="4:12" x14ac:dyDescent="0.3">
      <c r="D35" s="12" t="str">
        <f>IFERROR(Product[[#This Row],[HSN Code]],"")</f>
        <v/>
      </c>
      <c r="E35" s="12" t="str">
        <f>IFERROR(Product[[#This Row],[Product Name]],"")</f>
        <v/>
      </c>
      <c r="F35" s="12" t="str">
        <f>IFERROR(Product[[#This Row],[Cost]],"")</f>
        <v/>
      </c>
      <c r="G35" s="12" t="str">
        <f>IFERROR(Product[[#This Row],[Selling Price]],"")</f>
        <v/>
      </c>
      <c r="H35" s="13">
        <f>IFERROR(SUMIF(Purchase!$F$8:$F$20,Inventory[[#This Row],[Product Name]],Purchase!$I$8:$I$20),"")</f>
        <v>0</v>
      </c>
      <c r="I35" s="13">
        <f>IFERROR(SUMIF(Sales!$G$9:$G$1048576,Inventory[[#This Row],[Product Name]],Sales!$J$9:$J$1048576),"")</f>
        <v>0</v>
      </c>
      <c r="J35" s="13">
        <f>IFERROR(Inventory[[#This Row],[P Units]]-Inventory[[#This Row],[S Units]],"")</f>
        <v>0</v>
      </c>
      <c r="K35" s="12" t="str">
        <f>IFERROR(Inventory[[#This Row],[Cost]]*Inventory[[#This Row],[Stock Remains]],"")</f>
        <v/>
      </c>
      <c r="L35" s="34" t="str">
        <f>IFERROR(Inventory[[#This Row],[S Units]]*Inventory[[#This Row],[Cost]],"")</f>
        <v/>
      </c>
    </row>
    <row r="36" spans="4:12" x14ac:dyDescent="0.3">
      <c r="D36" s="12" t="str">
        <f>IFERROR(Product[[#This Row],[HSN Code]],"")</f>
        <v/>
      </c>
      <c r="E36" s="12" t="str">
        <f>IFERROR(Product[[#This Row],[Product Name]],"")</f>
        <v/>
      </c>
      <c r="F36" s="12" t="str">
        <f>IFERROR(Product[[#This Row],[Cost]],"")</f>
        <v/>
      </c>
      <c r="G36" s="12" t="str">
        <f>IFERROR(Product[[#This Row],[Selling Price]],"")</f>
        <v/>
      </c>
      <c r="H36" s="13">
        <f>IFERROR(SUMIF(Purchase!$F$8:$F$20,Inventory[[#This Row],[Product Name]],Purchase!$I$8:$I$20),"")</f>
        <v>0</v>
      </c>
      <c r="I36" s="13">
        <f>IFERROR(SUMIF(Sales!$G$9:$G$1048576,Inventory[[#This Row],[Product Name]],Sales!$J$9:$J$1048576),"")</f>
        <v>0</v>
      </c>
      <c r="J36" s="13">
        <f>IFERROR(Inventory[[#This Row],[P Units]]-Inventory[[#This Row],[S Units]],"")</f>
        <v>0</v>
      </c>
      <c r="K36" s="12" t="str">
        <f>IFERROR(Inventory[[#This Row],[Cost]]*Inventory[[#This Row],[Stock Remains]],"")</f>
        <v/>
      </c>
      <c r="L36" s="34" t="str">
        <f>IFERROR(Inventory[[#This Row],[S Units]]*Inventory[[#This Row],[Cost]],"")</f>
        <v/>
      </c>
    </row>
    <row r="37" spans="4:12" x14ac:dyDescent="0.3">
      <c r="D37" s="12" t="str">
        <f>IFERROR(Product[[#This Row],[HSN Code]],"")</f>
        <v/>
      </c>
      <c r="E37" s="12" t="str">
        <f>IFERROR(Product[[#This Row],[Product Name]],"")</f>
        <v/>
      </c>
      <c r="F37" s="12" t="str">
        <f>IFERROR(Product[[#This Row],[Cost]],"")</f>
        <v/>
      </c>
      <c r="G37" s="12" t="str">
        <f>IFERROR(Product[[#This Row],[Selling Price]],"")</f>
        <v/>
      </c>
      <c r="H37" s="13">
        <f>IFERROR(SUMIF(Purchase!$F$8:$F$20,Inventory[[#This Row],[Product Name]],Purchase!$I$8:$I$20),"")</f>
        <v>0</v>
      </c>
      <c r="I37" s="13">
        <f>IFERROR(SUMIF(Sales!$G$9:$G$1048576,Inventory[[#This Row],[Product Name]],Sales!$J$9:$J$1048576),"")</f>
        <v>0</v>
      </c>
      <c r="J37" s="13">
        <f>IFERROR(Inventory[[#This Row],[P Units]]-Inventory[[#This Row],[S Units]],"")</f>
        <v>0</v>
      </c>
      <c r="K37" s="12" t="str">
        <f>IFERROR(Inventory[[#This Row],[Cost]]*Inventory[[#This Row],[Stock Remains]],"")</f>
        <v/>
      </c>
      <c r="L37" s="34" t="str">
        <f>IFERROR(Inventory[[#This Row],[S Units]]*Inventory[[#This Row],[Cost]],"")</f>
        <v/>
      </c>
    </row>
    <row r="38" spans="4:12" x14ac:dyDescent="0.3">
      <c r="D38" s="12" t="str">
        <f>IFERROR(Product[[#This Row],[HSN Code]],"")</f>
        <v/>
      </c>
      <c r="E38" s="12" t="str">
        <f>IFERROR(Product[[#This Row],[Product Name]],"")</f>
        <v/>
      </c>
      <c r="F38" s="12" t="str">
        <f>IFERROR(Product[[#This Row],[Cost]],"")</f>
        <v/>
      </c>
      <c r="G38" s="12" t="str">
        <f>IFERROR(Product[[#This Row],[Selling Price]],"")</f>
        <v/>
      </c>
      <c r="H38" s="13">
        <f>IFERROR(SUMIF(Purchase!$F$8:$F$20,Inventory[[#This Row],[Product Name]],Purchase!$I$8:$I$20),"")</f>
        <v>0</v>
      </c>
      <c r="I38" s="13">
        <f>IFERROR(SUMIF(Sales!$G$9:$G$1048576,Inventory[[#This Row],[Product Name]],Sales!$J$9:$J$1048576),"")</f>
        <v>0</v>
      </c>
      <c r="J38" s="13">
        <f>IFERROR(Inventory[[#This Row],[P Units]]-Inventory[[#This Row],[S Units]],"")</f>
        <v>0</v>
      </c>
      <c r="K38" s="12" t="str">
        <f>IFERROR(Inventory[[#This Row],[Cost]]*Inventory[[#This Row],[Stock Remains]],"")</f>
        <v/>
      </c>
      <c r="L38" s="34" t="str">
        <f>IFERROR(Inventory[[#This Row],[S Units]]*Inventory[[#This Row],[Cost]],"")</f>
        <v/>
      </c>
    </row>
    <row r="39" spans="4:12" x14ac:dyDescent="0.3">
      <c r="D39" s="12" t="str">
        <f>IFERROR(Product[[#This Row],[HSN Code]],"")</f>
        <v/>
      </c>
      <c r="E39" s="12" t="str">
        <f>IFERROR(Product[[#This Row],[Product Name]],"")</f>
        <v/>
      </c>
      <c r="F39" s="12" t="str">
        <f>IFERROR(Product[[#This Row],[Cost]],"")</f>
        <v/>
      </c>
      <c r="G39" s="12" t="str">
        <f>IFERROR(Product[[#This Row],[Selling Price]],"")</f>
        <v/>
      </c>
      <c r="H39" s="13">
        <f>IFERROR(SUMIF(Purchase!$F$8:$F$20,Inventory[[#This Row],[Product Name]],Purchase!$I$8:$I$20),"")</f>
        <v>0</v>
      </c>
      <c r="I39" s="13">
        <f>IFERROR(SUMIF(Sales!$G$9:$G$1048576,Inventory[[#This Row],[Product Name]],Sales!$J$9:$J$1048576),"")</f>
        <v>0</v>
      </c>
      <c r="J39" s="13">
        <f>IFERROR(Inventory[[#This Row],[P Units]]-Inventory[[#This Row],[S Units]],"")</f>
        <v>0</v>
      </c>
      <c r="K39" s="12" t="str">
        <f>IFERROR(Inventory[[#This Row],[Cost]]*Inventory[[#This Row],[Stock Remains]],"")</f>
        <v/>
      </c>
      <c r="L39" s="34" t="str">
        <f>IFERROR(Inventory[[#This Row],[S Units]]*Inventory[[#This Row],[Cost]],"")</f>
        <v/>
      </c>
    </row>
    <row r="40" spans="4:12" x14ac:dyDescent="0.3">
      <c r="D40" s="12" t="str">
        <f>IFERROR(Product[[#This Row],[HSN Code]],"")</f>
        <v/>
      </c>
      <c r="E40" s="12" t="str">
        <f>IFERROR(Product[[#This Row],[Product Name]],"")</f>
        <v/>
      </c>
      <c r="F40" s="12" t="str">
        <f>IFERROR(Product[[#This Row],[Cost]],"")</f>
        <v/>
      </c>
      <c r="G40" s="12" t="str">
        <f>IFERROR(Product[[#This Row],[Selling Price]],"")</f>
        <v/>
      </c>
      <c r="H40" s="13">
        <f>IFERROR(SUMIF(Purchase!$F$8:$F$20,Inventory[[#This Row],[Product Name]],Purchase!$I$8:$I$20),"")</f>
        <v>0</v>
      </c>
      <c r="I40" s="13">
        <f>IFERROR(SUMIF(Sales!$G$9:$G$1048576,Inventory[[#This Row],[Product Name]],Sales!$J$9:$J$1048576),"")</f>
        <v>0</v>
      </c>
      <c r="J40" s="13">
        <f>IFERROR(Inventory[[#This Row],[P Units]]-Inventory[[#This Row],[S Units]],"")</f>
        <v>0</v>
      </c>
      <c r="K40" s="12" t="str">
        <f>IFERROR(Inventory[[#This Row],[Cost]]*Inventory[[#This Row],[Stock Remains]],"")</f>
        <v/>
      </c>
      <c r="L40" s="34" t="str">
        <f>IFERROR(Inventory[[#This Row],[S Units]]*Inventory[[#This Row],[Cost]],"")</f>
        <v/>
      </c>
    </row>
    <row r="41" spans="4:12" x14ac:dyDescent="0.3">
      <c r="D41" s="12" t="str">
        <f>IFERROR(Product[[#This Row],[HSN Code]],"")</f>
        <v/>
      </c>
      <c r="E41" s="12" t="str">
        <f>IFERROR(Product[[#This Row],[Product Name]],"")</f>
        <v/>
      </c>
      <c r="F41" s="12" t="str">
        <f>IFERROR(Product[[#This Row],[Cost]],"")</f>
        <v/>
      </c>
      <c r="G41" s="12" t="str">
        <f>IFERROR(Product[[#This Row],[Selling Price]],"")</f>
        <v/>
      </c>
      <c r="H41" s="13">
        <f>IFERROR(SUMIF(Purchase!$F$8:$F$20,Inventory[[#This Row],[Product Name]],Purchase!$I$8:$I$20),"")</f>
        <v>0</v>
      </c>
      <c r="I41" s="13">
        <f>IFERROR(SUMIF(Sales!$G$9:$G$1048576,Inventory[[#This Row],[Product Name]],Sales!$J$9:$J$1048576),"")</f>
        <v>0</v>
      </c>
      <c r="J41" s="13">
        <f>IFERROR(Inventory[[#This Row],[P Units]]-Inventory[[#This Row],[S Units]],"")</f>
        <v>0</v>
      </c>
      <c r="K41" s="12" t="str">
        <f>IFERROR(Inventory[[#This Row],[Cost]]*Inventory[[#This Row],[Stock Remains]],"")</f>
        <v/>
      </c>
      <c r="L41" s="34" t="str">
        <f>IFERROR(Inventory[[#This Row],[S Units]]*Inventory[[#This Row],[Cost]],"")</f>
        <v/>
      </c>
    </row>
    <row r="42" spans="4:12" x14ac:dyDescent="0.3">
      <c r="D42" s="12" t="str">
        <f>IFERROR(Product[[#This Row],[HSN Code]],"")</f>
        <v/>
      </c>
      <c r="E42" s="12" t="str">
        <f>IFERROR(Product[[#This Row],[Product Name]],"")</f>
        <v/>
      </c>
      <c r="F42" s="12" t="str">
        <f>IFERROR(Product[[#This Row],[Cost]],"")</f>
        <v/>
      </c>
      <c r="G42" s="12" t="str">
        <f>IFERROR(Product[[#This Row],[Selling Price]],"")</f>
        <v/>
      </c>
      <c r="H42" s="13">
        <f>IFERROR(SUMIF(Purchase!$F$8:$F$20,Inventory[[#This Row],[Product Name]],Purchase!$I$8:$I$20),"")</f>
        <v>0</v>
      </c>
      <c r="I42" s="13">
        <f>IFERROR(SUMIF(Sales!$G$9:$G$1048576,Inventory[[#This Row],[Product Name]],Sales!$J$9:$J$1048576),"")</f>
        <v>0</v>
      </c>
      <c r="J42" s="13">
        <f>IFERROR(Inventory[[#This Row],[P Units]]-Inventory[[#This Row],[S Units]],"")</f>
        <v>0</v>
      </c>
      <c r="K42" s="12" t="str">
        <f>IFERROR(Inventory[[#This Row],[Cost]]*Inventory[[#This Row],[Stock Remains]],"")</f>
        <v/>
      </c>
      <c r="L42" s="34" t="str">
        <f>IFERROR(Inventory[[#This Row],[S Units]]*Inventory[[#This Row],[Cost]],"")</f>
        <v/>
      </c>
    </row>
    <row r="43" spans="4:12" x14ac:dyDescent="0.3">
      <c r="D43" s="12" t="str">
        <f>IFERROR(Product[[#This Row],[HSN Code]],"")</f>
        <v/>
      </c>
      <c r="E43" s="12" t="str">
        <f>IFERROR(Product[[#This Row],[Product Name]],"")</f>
        <v/>
      </c>
      <c r="F43" s="12" t="str">
        <f>IFERROR(Product[[#This Row],[Cost]],"")</f>
        <v/>
      </c>
      <c r="G43" s="12" t="str">
        <f>IFERROR(Product[[#This Row],[Selling Price]],"")</f>
        <v/>
      </c>
      <c r="H43" s="13">
        <f>IFERROR(SUMIF(Purchase!$F$8:$F$20,Inventory[[#This Row],[Product Name]],Purchase!$I$8:$I$20),"")</f>
        <v>0</v>
      </c>
      <c r="I43" s="13">
        <f>IFERROR(SUMIF(Sales!$G$9:$G$1048576,Inventory[[#This Row],[Product Name]],Sales!$J$9:$J$1048576),"")</f>
        <v>0</v>
      </c>
      <c r="J43" s="13">
        <f>IFERROR(Inventory[[#This Row],[P Units]]-Inventory[[#This Row],[S Units]],"")</f>
        <v>0</v>
      </c>
      <c r="K43" s="12" t="str">
        <f>IFERROR(Inventory[[#This Row],[Cost]]*Inventory[[#This Row],[Stock Remains]],"")</f>
        <v/>
      </c>
      <c r="L43" s="34" t="str">
        <f>IFERROR(Inventory[[#This Row],[S Units]]*Inventory[[#This Row],[Cost]],"")</f>
        <v/>
      </c>
    </row>
    <row r="44" spans="4:12" x14ac:dyDescent="0.3">
      <c r="D44" s="12" t="str">
        <f>IFERROR(Product[[#This Row],[HSN Code]],"")</f>
        <v/>
      </c>
      <c r="E44" s="12" t="str">
        <f>IFERROR(Product[[#This Row],[Product Name]],"")</f>
        <v/>
      </c>
      <c r="F44" s="12" t="str">
        <f>IFERROR(Product[[#This Row],[Cost]],"")</f>
        <v/>
      </c>
      <c r="G44" s="12" t="str">
        <f>IFERROR(Product[[#This Row],[Selling Price]],"")</f>
        <v/>
      </c>
      <c r="H44" s="13">
        <f>IFERROR(SUMIF(Purchase!$F$8:$F$20,Inventory[[#This Row],[Product Name]],Purchase!$I$8:$I$20),"")</f>
        <v>0</v>
      </c>
      <c r="I44" s="13">
        <f>IFERROR(SUMIF(Sales!$G$9:$G$1048576,Inventory[[#This Row],[Product Name]],Sales!$J$9:$J$1048576),"")</f>
        <v>0</v>
      </c>
      <c r="J44" s="13">
        <f>IFERROR(Inventory[[#This Row],[P Units]]-Inventory[[#This Row],[S Units]],"")</f>
        <v>0</v>
      </c>
      <c r="K44" s="12" t="str">
        <f>IFERROR(Inventory[[#This Row],[Cost]]*Inventory[[#This Row],[Stock Remains]],"")</f>
        <v/>
      </c>
      <c r="L44" s="34" t="str">
        <f>IFERROR(Inventory[[#This Row],[S Units]]*Inventory[[#This Row],[Cost]],"")</f>
        <v/>
      </c>
    </row>
    <row r="45" spans="4:12" x14ac:dyDescent="0.3">
      <c r="D45" s="12" t="str">
        <f>IFERROR(Product[[#This Row],[HSN Code]],"")</f>
        <v/>
      </c>
      <c r="E45" s="12" t="str">
        <f>IFERROR(Product[[#This Row],[Product Name]],"")</f>
        <v/>
      </c>
      <c r="F45" s="12" t="str">
        <f>IFERROR(Product[[#This Row],[Cost]],"")</f>
        <v/>
      </c>
      <c r="G45" s="12" t="str">
        <f>IFERROR(Product[[#This Row],[Selling Price]],"")</f>
        <v/>
      </c>
      <c r="H45" s="13">
        <f>IFERROR(SUMIF(Purchase!$F$8:$F$20,Inventory[[#This Row],[Product Name]],Purchase!$I$8:$I$20),"")</f>
        <v>0</v>
      </c>
      <c r="I45" s="13">
        <f>IFERROR(SUMIF(Sales!$G$9:$G$1048576,Inventory[[#This Row],[Product Name]],Sales!$J$9:$J$1048576),"")</f>
        <v>0</v>
      </c>
      <c r="J45" s="13">
        <f>IFERROR(Inventory[[#This Row],[P Units]]-Inventory[[#This Row],[S Units]],"")</f>
        <v>0</v>
      </c>
      <c r="K45" s="12" t="str">
        <f>IFERROR(Inventory[[#This Row],[Cost]]*Inventory[[#This Row],[Stock Remains]],"")</f>
        <v/>
      </c>
      <c r="L45" s="34" t="str">
        <f>IFERROR(Inventory[[#This Row],[S Units]]*Inventory[[#This Row],[Cost]],"")</f>
        <v/>
      </c>
    </row>
    <row r="46" spans="4:12" x14ac:dyDescent="0.3">
      <c r="D46" s="12" t="str">
        <f>IFERROR(Product[[#This Row],[HSN Code]],"")</f>
        <v/>
      </c>
      <c r="E46" s="12" t="str">
        <f>IFERROR(Product[[#This Row],[Product Name]],"")</f>
        <v/>
      </c>
      <c r="F46" s="12" t="str">
        <f>IFERROR(Product[[#This Row],[Cost]],"")</f>
        <v/>
      </c>
      <c r="G46" s="12" t="str">
        <f>IFERROR(Product[[#This Row],[Selling Price]],"")</f>
        <v/>
      </c>
      <c r="H46" s="13">
        <f>IFERROR(SUMIF(Purchase!$F$8:$F$20,Inventory[[#This Row],[Product Name]],Purchase!$I$8:$I$20),"")</f>
        <v>0</v>
      </c>
      <c r="I46" s="13">
        <f>IFERROR(SUMIF(Sales!$G$9:$G$1048576,Inventory[[#This Row],[Product Name]],Sales!$J$9:$J$1048576),"")</f>
        <v>0</v>
      </c>
      <c r="J46" s="13">
        <f>IFERROR(Inventory[[#This Row],[P Units]]-Inventory[[#This Row],[S Units]],"")</f>
        <v>0</v>
      </c>
      <c r="K46" s="12" t="str">
        <f>IFERROR(Inventory[[#This Row],[Cost]]*Inventory[[#This Row],[Stock Remains]],"")</f>
        <v/>
      </c>
      <c r="L46" s="34" t="str">
        <f>IFERROR(Inventory[[#This Row],[S Units]]*Inventory[[#This Row],[Cost]],"")</f>
        <v/>
      </c>
    </row>
    <row r="47" spans="4:12" x14ac:dyDescent="0.3">
      <c r="D47" s="12" t="str">
        <f>IFERROR(Product[[#This Row],[HSN Code]],"")</f>
        <v/>
      </c>
      <c r="E47" s="12" t="str">
        <f>IFERROR(Product[[#This Row],[Product Name]],"")</f>
        <v/>
      </c>
      <c r="F47" s="12" t="str">
        <f>IFERROR(Product[[#This Row],[Cost]],"")</f>
        <v/>
      </c>
      <c r="G47" s="12" t="str">
        <f>IFERROR(Product[[#This Row],[Selling Price]],"")</f>
        <v/>
      </c>
      <c r="H47" s="13">
        <f>IFERROR(SUMIF(Purchase!$F$8:$F$20,Inventory[[#This Row],[Product Name]],Purchase!$I$8:$I$20),"")</f>
        <v>0</v>
      </c>
      <c r="I47" s="13">
        <f>IFERROR(SUMIF(Sales!$G$9:$G$1048576,Inventory[[#This Row],[Product Name]],Sales!$J$9:$J$1048576),"")</f>
        <v>0</v>
      </c>
      <c r="J47" s="13">
        <f>IFERROR(Inventory[[#This Row],[P Units]]-Inventory[[#This Row],[S Units]],"")</f>
        <v>0</v>
      </c>
      <c r="K47" s="12" t="str">
        <f>IFERROR(Inventory[[#This Row],[Cost]]*Inventory[[#This Row],[Stock Remains]],"")</f>
        <v/>
      </c>
      <c r="L47" s="34" t="str">
        <f>IFERROR(Inventory[[#This Row],[S Units]]*Inventory[[#This Row],[Cost]],"")</f>
        <v/>
      </c>
    </row>
    <row r="48" spans="4:12" x14ac:dyDescent="0.3">
      <c r="D48" s="12" t="str">
        <f>IFERROR(Product[[#This Row],[HSN Code]],"")</f>
        <v/>
      </c>
      <c r="E48" s="12" t="str">
        <f>IFERROR(Product[[#This Row],[Product Name]],"")</f>
        <v/>
      </c>
      <c r="F48" s="12" t="str">
        <f>IFERROR(Product[[#This Row],[Cost]],"")</f>
        <v/>
      </c>
      <c r="G48" s="12" t="str">
        <f>IFERROR(Product[[#This Row],[Selling Price]],"")</f>
        <v/>
      </c>
      <c r="H48" s="13">
        <f>IFERROR(SUMIF(Purchase!$F$8:$F$20,Inventory[[#This Row],[Product Name]],Purchase!$I$8:$I$20),"")</f>
        <v>0</v>
      </c>
      <c r="I48" s="13">
        <f>IFERROR(SUMIF(Sales!$G$9:$G$1048576,Inventory[[#This Row],[Product Name]],Sales!$J$9:$J$1048576),"")</f>
        <v>0</v>
      </c>
      <c r="J48" s="13">
        <f>IFERROR(Inventory[[#This Row],[P Units]]-Inventory[[#This Row],[S Units]],"")</f>
        <v>0</v>
      </c>
      <c r="K48" s="12" t="str">
        <f>IFERROR(Inventory[[#This Row],[Cost]]*Inventory[[#This Row],[Stock Remains]],"")</f>
        <v/>
      </c>
      <c r="L48" s="34" t="str">
        <f>IFERROR(Inventory[[#This Row],[S Units]]*Inventory[[#This Row],[Cost]],"")</f>
        <v/>
      </c>
    </row>
    <row r="49" spans="4:12" x14ac:dyDescent="0.3">
      <c r="D49" s="12" t="str">
        <f>IFERROR(Product[[#This Row],[HSN Code]],"")</f>
        <v/>
      </c>
      <c r="E49" s="12" t="str">
        <f>IFERROR(Product[[#This Row],[Product Name]],"")</f>
        <v/>
      </c>
      <c r="F49" s="12" t="str">
        <f>IFERROR(Product[[#This Row],[Cost]],"")</f>
        <v/>
      </c>
      <c r="G49" s="12" t="str">
        <f>IFERROR(Product[[#This Row],[Selling Price]],"")</f>
        <v/>
      </c>
      <c r="H49" s="13">
        <f>IFERROR(SUMIF(Purchase!$F$8:$F$20,Inventory[[#This Row],[Product Name]],Purchase!$I$8:$I$20),"")</f>
        <v>0</v>
      </c>
      <c r="I49" s="13">
        <f>IFERROR(SUMIF(Sales!$G$9:$G$1048576,Inventory[[#This Row],[Product Name]],Sales!$J$9:$J$1048576),"")</f>
        <v>0</v>
      </c>
      <c r="J49" s="13">
        <f>IFERROR(Inventory[[#This Row],[P Units]]-Inventory[[#This Row],[S Units]],"")</f>
        <v>0</v>
      </c>
      <c r="K49" s="12" t="str">
        <f>IFERROR(Inventory[[#This Row],[Cost]]*Inventory[[#This Row],[Stock Remains]],"")</f>
        <v/>
      </c>
      <c r="L49" s="34" t="str">
        <f>IFERROR(Inventory[[#This Row],[S Units]]*Inventory[[#This Row],[Cost]],"")</f>
        <v/>
      </c>
    </row>
    <row r="50" spans="4:12" x14ac:dyDescent="0.3">
      <c r="D50" s="12" t="str">
        <f>IFERROR(Product[[#This Row],[HSN Code]],"")</f>
        <v/>
      </c>
      <c r="E50" s="12" t="str">
        <f>IFERROR(Product[[#This Row],[Product Name]],"")</f>
        <v/>
      </c>
      <c r="F50" s="12" t="str">
        <f>IFERROR(Product[[#This Row],[Cost]],"")</f>
        <v/>
      </c>
      <c r="G50" s="12" t="str">
        <f>IFERROR(Product[[#This Row],[Selling Price]],"")</f>
        <v/>
      </c>
      <c r="H50" s="13">
        <f>IFERROR(SUMIF(Purchase!$F$8:$F$20,Inventory[[#This Row],[Product Name]],Purchase!$I$8:$I$20),"")</f>
        <v>0</v>
      </c>
      <c r="I50" s="13">
        <f>IFERROR(SUMIF(Sales!$G$9:$G$1048576,Inventory[[#This Row],[Product Name]],Sales!$J$9:$J$1048576),"")</f>
        <v>0</v>
      </c>
      <c r="J50" s="13">
        <f>IFERROR(Inventory[[#This Row],[P Units]]-Inventory[[#This Row],[S Units]],"")</f>
        <v>0</v>
      </c>
      <c r="K50" s="12" t="str">
        <f>IFERROR(Inventory[[#This Row],[Cost]]*Inventory[[#This Row],[Stock Remains]],"")</f>
        <v/>
      </c>
      <c r="L50" s="34" t="str">
        <f>IFERROR(Inventory[[#This Row],[S Units]]*Inventory[[#This Row],[Cost]],"")</f>
        <v/>
      </c>
    </row>
    <row r="51" spans="4:12" x14ac:dyDescent="0.3">
      <c r="D51" s="12" t="str">
        <f>IFERROR(Product[[#This Row],[HSN Code]],"")</f>
        <v/>
      </c>
      <c r="E51" s="12" t="str">
        <f>IFERROR(Product[[#This Row],[Product Name]],"")</f>
        <v/>
      </c>
      <c r="F51" s="12" t="str">
        <f>IFERROR(Product[[#This Row],[Cost]],"")</f>
        <v/>
      </c>
      <c r="G51" s="12" t="str">
        <f>IFERROR(Product[[#This Row],[Selling Price]],"")</f>
        <v/>
      </c>
      <c r="H51" s="13">
        <f>IFERROR(SUMIF(Purchase!$F$8:$F$20,Inventory[[#This Row],[Product Name]],Purchase!$I$8:$I$20),"")</f>
        <v>0</v>
      </c>
      <c r="I51" s="13">
        <f>IFERROR(SUMIF(Sales!$G$9:$G$1048576,Inventory[[#This Row],[Product Name]],Sales!$J$9:$J$1048576),"")</f>
        <v>0</v>
      </c>
      <c r="J51" s="13">
        <f>IFERROR(Inventory[[#This Row],[P Units]]-Inventory[[#This Row],[S Units]],"")</f>
        <v>0</v>
      </c>
      <c r="K51" s="12" t="str">
        <f>IFERROR(Inventory[[#This Row],[Cost]]*Inventory[[#This Row],[Stock Remains]],"")</f>
        <v/>
      </c>
      <c r="L51" s="34" t="str">
        <f>IFERROR(Inventory[[#This Row],[S Units]]*Inventory[[#This Row],[Cost]],"")</f>
        <v/>
      </c>
    </row>
    <row r="52" spans="4:12" x14ac:dyDescent="0.3">
      <c r="D52" s="12" t="str">
        <f>IFERROR(Product[[#This Row],[HSN Code]],"")</f>
        <v/>
      </c>
      <c r="E52" s="12" t="str">
        <f>IFERROR(Product[[#This Row],[Product Name]],"")</f>
        <v/>
      </c>
      <c r="F52" s="12" t="str">
        <f>IFERROR(Product[[#This Row],[Cost]],"")</f>
        <v/>
      </c>
      <c r="G52" s="12" t="str">
        <f>IFERROR(Product[[#This Row],[Selling Price]],"")</f>
        <v/>
      </c>
      <c r="H52" s="13">
        <f>IFERROR(SUMIF(Purchase!$F$8:$F$20,Inventory[[#This Row],[Product Name]],Purchase!$I$8:$I$20),"")</f>
        <v>0</v>
      </c>
      <c r="I52" s="13">
        <f>IFERROR(SUMIF(Sales!$G$9:$G$1048576,Inventory[[#This Row],[Product Name]],Sales!$J$9:$J$1048576),"")</f>
        <v>0</v>
      </c>
      <c r="J52" s="13">
        <f>IFERROR(Inventory[[#This Row],[P Units]]-Inventory[[#This Row],[S Units]],"")</f>
        <v>0</v>
      </c>
      <c r="K52" s="12" t="str">
        <f>IFERROR(Inventory[[#This Row],[Cost]]*Inventory[[#This Row],[Stock Remains]],"")</f>
        <v/>
      </c>
      <c r="L52" s="34" t="str">
        <f>IFERROR(Inventory[[#This Row],[S Units]]*Inventory[[#This Row],[Cost]],"")</f>
        <v/>
      </c>
    </row>
    <row r="53" spans="4:12" x14ac:dyDescent="0.3">
      <c r="D53" s="12" t="str">
        <f>IFERROR(Product[[#This Row],[HSN Code]],"")</f>
        <v/>
      </c>
      <c r="E53" s="12" t="str">
        <f>IFERROR(Product[[#This Row],[Product Name]],"")</f>
        <v/>
      </c>
      <c r="F53" s="12" t="str">
        <f>IFERROR(Product[[#This Row],[Cost]],"")</f>
        <v/>
      </c>
      <c r="G53" s="12" t="str">
        <f>IFERROR(Product[[#This Row],[Selling Price]],"")</f>
        <v/>
      </c>
      <c r="H53" s="13">
        <f>IFERROR(SUMIF(Purchase!$F$8:$F$20,Inventory[[#This Row],[Product Name]],Purchase!$I$8:$I$20),"")</f>
        <v>0</v>
      </c>
      <c r="I53" s="13">
        <f>IFERROR(SUMIF(Sales!$G$9:$G$1048576,Inventory[[#This Row],[Product Name]],Sales!$J$9:$J$1048576),"")</f>
        <v>0</v>
      </c>
      <c r="J53" s="13">
        <f>IFERROR(Inventory[[#This Row],[P Units]]-Inventory[[#This Row],[S Units]],"")</f>
        <v>0</v>
      </c>
      <c r="K53" s="12" t="str">
        <f>IFERROR(Inventory[[#This Row],[Cost]]*Inventory[[#This Row],[Stock Remains]],"")</f>
        <v/>
      </c>
      <c r="L53" s="34" t="str">
        <f>IFERROR(Inventory[[#This Row],[S Units]]*Inventory[[#This Row],[Cost]],"")</f>
        <v/>
      </c>
    </row>
    <row r="54" spans="4:12" x14ac:dyDescent="0.3">
      <c r="D54" s="12" t="str">
        <f>IFERROR(Product[[#This Row],[HSN Code]],"")</f>
        <v/>
      </c>
      <c r="E54" s="12" t="str">
        <f>IFERROR(Product[[#This Row],[Product Name]],"")</f>
        <v/>
      </c>
      <c r="F54" s="12" t="str">
        <f>IFERROR(Product[[#This Row],[Cost]],"")</f>
        <v/>
      </c>
      <c r="G54" s="12" t="str">
        <f>IFERROR(Product[[#This Row],[Selling Price]],"")</f>
        <v/>
      </c>
      <c r="H54" s="13">
        <f>IFERROR(SUMIF(Purchase!$F$8:$F$20,Inventory[[#This Row],[Product Name]],Purchase!$I$8:$I$20),"")</f>
        <v>0</v>
      </c>
      <c r="I54" s="13">
        <f>IFERROR(SUMIF(Sales!$G$9:$G$1048576,Inventory[[#This Row],[Product Name]],Sales!$J$9:$J$1048576),"")</f>
        <v>0</v>
      </c>
      <c r="J54" s="13">
        <f>IFERROR(Inventory[[#This Row],[P Units]]-Inventory[[#This Row],[S Units]],"")</f>
        <v>0</v>
      </c>
      <c r="K54" s="12" t="str">
        <f>IFERROR(Inventory[[#This Row],[Cost]]*Inventory[[#This Row],[Stock Remains]],"")</f>
        <v/>
      </c>
      <c r="L54" s="34" t="str">
        <f>IFERROR(Inventory[[#This Row],[S Units]]*Inventory[[#This Row],[Cost]],"")</f>
        <v/>
      </c>
    </row>
    <row r="55" spans="4:12" x14ac:dyDescent="0.3">
      <c r="D55" s="12" t="str">
        <f>IFERROR(Product[[#This Row],[HSN Code]],"")</f>
        <v/>
      </c>
      <c r="E55" s="12" t="str">
        <f>IFERROR(Product[[#This Row],[Product Name]],"")</f>
        <v/>
      </c>
      <c r="F55" s="12" t="str">
        <f>IFERROR(Product[[#This Row],[Cost]],"")</f>
        <v/>
      </c>
      <c r="G55" s="12" t="str">
        <f>IFERROR(Product[[#This Row],[Selling Price]],"")</f>
        <v/>
      </c>
      <c r="H55" s="13">
        <f>IFERROR(SUMIF(Purchase!$F$8:$F$20,Inventory[[#This Row],[Product Name]],Purchase!$I$8:$I$20),"")</f>
        <v>0</v>
      </c>
      <c r="I55" s="13">
        <f>IFERROR(SUMIF(Sales!$G$9:$G$1048576,Inventory[[#This Row],[Product Name]],Sales!$J$9:$J$1048576),"")</f>
        <v>0</v>
      </c>
      <c r="J55" s="13">
        <f>IFERROR(Inventory[[#This Row],[P Units]]-Inventory[[#This Row],[S Units]],"")</f>
        <v>0</v>
      </c>
      <c r="K55" s="12" t="str">
        <f>IFERROR(Inventory[[#This Row],[Cost]]*Inventory[[#This Row],[Stock Remains]],"")</f>
        <v/>
      </c>
      <c r="L55" s="34" t="str">
        <f>IFERROR(Inventory[[#This Row],[S Units]]*Inventory[[#This Row],[Cost]],"")</f>
        <v/>
      </c>
    </row>
    <row r="56" spans="4:12" x14ac:dyDescent="0.3">
      <c r="D56" s="12" t="str">
        <f>IFERROR(Product[[#This Row],[HSN Code]],"")</f>
        <v/>
      </c>
      <c r="E56" s="12" t="str">
        <f>IFERROR(Product[[#This Row],[Product Name]],"")</f>
        <v/>
      </c>
      <c r="F56" s="12" t="str">
        <f>IFERROR(Product[[#This Row],[Cost]],"")</f>
        <v/>
      </c>
      <c r="G56" s="12" t="str">
        <f>IFERROR(Product[[#This Row],[Selling Price]],"")</f>
        <v/>
      </c>
      <c r="H56" s="13">
        <f>IFERROR(SUMIF(Purchase!$F$8:$F$20,Inventory[[#This Row],[Product Name]],Purchase!$I$8:$I$20),"")</f>
        <v>0</v>
      </c>
      <c r="I56" s="13">
        <f>IFERROR(SUMIF(Sales!$G$9:$G$1048576,Inventory[[#This Row],[Product Name]],Sales!$J$9:$J$1048576),"")</f>
        <v>0</v>
      </c>
      <c r="J56" s="13">
        <f>IFERROR(Inventory[[#This Row],[P Units]]-Inventory[[#This Row],[S Units]],"")</f>
        <v>0</v>
      </c>
      <c r="K56" s="12" t="str">
        <f>IFERROR(Inventory[[#This Row],[Cost]]*Inventory[[#This Row],[Stock Remains]],"")</f>
        <v/>
      </c>
      <c r="L56" s="34" t="str">
        <f>IFERROR(Inventory[[#This Row],[S Units]]*Inventory[[#This Row],[Cost]],"")</f>
        <v/>
      </c>
    </row>
    <row r="57" spans="4:12" x14ac:dyDescent="0.3">
      <c r="D57" s="12" t="str">
        <f>IFERROR(Product[[#This Row],[HSN Code]],"")</f>
        <v/>
      </c>
      <c r="E57" s="12" t="str">
        <f>IFERROR(Product[[#This Row],[Product Name]],"")</f>
        <v/>
      </c>
      <c r="F57" s="12" t="str">
        <f>IFERROR(Product[[#This Row],[Cost]],"")</f>
        <v/>
      </c>
      <c r="G57" s="12" t="str">
        <f>IFERROR(Product[[#This Row],[Selling Price]],"")</f>
        <v/>
      </c>
      <c r="H57" s="13">
        <f>IFERROR(SUMIF(Purchase!$F$8:$F$20,Inventory[[#This Row],[Product Name]],Purchase!$I$8:$I$20),"")</f>
        <v>0</v>
      </c>
      <c r="I57" s="13">
        <f>IFERROR(SUMIF(Sales!$G$9:$G$1048576,Inventory[[#This Row],[Product Name]],Sales!$J$9:$J$1048576),"")</f>
        <v>0</v>
      </c>
      <c r="J57" s="13">
        <f>IFERROR(Inventory[[#This Row],[P Units]]-Inventory[[#This Row],[S Units]],"")</f>
        <v>0</v>
      </c>
      <c r="K57" s="12" t="str">
        <f>IFERROR(Inventory[[#This Row],[Cost]]*Inventory[[#This Row],[Stock Remains]],"")</f>
        <v/>
      </c>
      <c r="L57" s="34" t="str">
        <f>IFERROR(Inventory[[#This Row],[S Units]]*Inventory[[#This Row],[Cost]],"")</f>
        <v/>
      </c>
    </row>
    <row r="58" spans="4:12" x14ac:dyDescent="0.3">
      <c r="D58" s="12" t="str">
        <f>IFERROR(Product[[#This Row],[HSN Code]],"")</f>
        <v/>
      </c>
      <c r="E58" s="12" t="str">
        <f>IFERROR(Product[[#This Row],[Product Name]],"")</f>
        <v/>
      </c>
      <c r="F58" s="12" t="str">
        <f>IFERROR(Product[[#This Row],[Cost]],"")</f>
        <v/>
      </c>
      <c r="G58" s="12" t="str">
        <f>IFERROR(Product[[#This Row],[Selling Price]],"")</f>
        <v/>
      </c>
      <c r="H58" s="13">
        <f>IFERROR(SUMIF(Purchase!$F$8:$F$20,Inventory[[#This Row],[Product Name]],Purchase!$I$8:$I$20),"")</f>
        <v>0</v>
      </c>
      <c r="I58" s="13">
        <f>IFERROR(SUMIF(Sales!$G$9:$G$1048576,Inventory[[#This Row],[Product Name]],Sales!$J$9:$J$1048576),"")</f>
        <v>0</v>
      </c>
      <c r="J58" s="13">
        <f>IFERROR(Inventory[[#This Row],[P Units]]-Inventory[[#This Row],[S Units]],"")</f>
        <v>0</v>
      </c>
      <c r="K58" s="12" t="str">
        <f>IFERROR(Inventory[[#This Row],[Cost]]*Inventory[[#This Row],[Stock Remains]],"")</f>
        <v/>
      </c>
      <c r="L58" s="34" t="str">
        <f>IFERROR(Inventory[[#This Row],[S Units]]*Inventory[[#This Row],[Cost]],"")</f>
        <v/>
      </c>
    </row>
    <row r="59" spans="4:12" x14ac:dyDescent="0.3">
      <c r="D59" s="12" t="str">
        <f>IFERROR(Product[[#This Row],[HSN Code]],"")</f>
        <v/>
      </c>
      <c r="E59" s="12" t="str">
        <f>IFERROR(Product[[#This Row],[Product Name]],"")</f>
        <v/>
      </c>
      <c r="F59" s="12" t="str">
        <f>IFERROR(Product[[#This Row],[Cost]],"")</f>
        <v/>
      </c>
      <c r="G59" s="12" t="str">
        <f>IFERROR(Product[[#This Row],[Selling Price]],"")</f>
        <v/>
      </c>
      <c r="H59" s="13">
        <f>IFERROR(SUMIF(Purchase!$F$8:$F$20,Inventory[[#This Row],[Product Name]],Purchase!$I$8:$I$20),"")</f>
        <v>0</v>
      </c>
      <c r="I59" s="13">
        <f>IFERROR(SUMIF(Sales!$G$9:$G$1048576,Inventory[[#This Row],[Product Name]],Sales!$J$9:$J$1048576),"")</f>
        <v>0</v>
      </c>
      <c r="J59" s="13">
        <f>IFERROR(Inventory[[#This Row],[P Units]]-Inventory[[#This Row],[S Units]],"")</f>
        <v>0</v>
      </c>
      <c r="K59" s="12" t="str">
        <f>IFERROR(Inventory[[#This Row],[Cost]]*Inventory[[#This Row],[Stock Remains]],"")</f>
        <v/>
      </c>
      <c r="L59" s="34" t="str">
        <f>IFERROR(Inventory[[#This Row],[S Units]]*Inventory[[#This Row],[Cost]],"")</f>
        <v/>
      </c>
    </row>
    <row r="60" spans="4:12" x14ac:dyDescent="0.3">
      <c r="D60" s="12" t="str">
        <f>IFERROR(Product[[#This Row],[HSN Code]],"")</f>
        <v/>
      </c>
      <c r="E60" s="12" t="str">
        <f>IFERROR(Product[[#This Row],[Product Name]],"")</f>
        <v/>
      </c>
      <c r="F60" s="12" t="str">
        <f>IFERROR(Product[[#This Row],[Cost]],"")</f>
        <v/>
      </c>
      <c r="G60" s="12" t="str">
        <f>IFERROR(Product[[#This Row],[Selling Price]],"")</f>
        <v/>
      </c>
      <c r="H60" s="13">
        <f>IFERROR(SUMIF(Purchase!$F$8:$F$20,Inventory[[#This Row],[Product Name]],Purchase!$I$8:$I$20),"")</f>
        <v>0</v>
      </c>
      <c r="I60" s="13">
        <f>IFERROR(SUMIF(Sales!$G$9:$G$1048576,Inventory[[#This Row],[Product Name]],Sales!$J$9:$J$1048576),"")</f>
        <v>0</v>
      </c>
      <c r="J60" s="13">
        <f>IFERROR(Inventory[[#This Row],[P Units]]-Inventory[[#This Row],[S Units]],"")</f>
        <v>0</v>
      </c>
      <c r="K60" s="12" t="str">
        <f>IFERROR(Inventory[[#This Row],[Cost]]*Inventory[[#This Row],[Stock Remains]],"")</f>
        <v/>
      </c>
      <c r="L60" s="34" t="str">
        <f>IFERROR(Inventory[[#This Row],[S Units]]*Inventory[[#This Row],[Cost]],"")</f>
        <v/>
      </c>
    </row>
    <row r="61" spans="4:12" x14ac:dyDescent="0.3">
      <c r="D61" s="12" t="str">
        <f>IFERROR(Product[[#This Row],[HSN Code]],"")</f>
        <v/>
      </c>
      <c r="E61" s="12" t="str">
        <f>IFERROR(Product[[#This Row],[Product Name]],"")</f>
        <v/>
      </c>
      <c r="F61" s="12" t="str">
        <f>IFERROR(Product[[#This Row],[Cost]],"")</f>
        <v/>
      </c>
      <c r="G61" s="12" t="str">
        <f>IFERROR(Product[[#This Row],[Selling Price]],"")</f>
        <v/>
      </c>
      <c r="H61" s="13">
        <f>IFERROR(SUMIF(Purchase!$F$8:$F$20,Inventory[[#This Row],[Product Name]],Purchase!$I$8:$I$20),"")</f>
        <v>0</v>
      </c>
      <c r="I61" s="13">
        <f>IFERROR(SUMIF(Sales!$G$9:$G$1048576,Inventory[[#This Row],[Product Name]],Sales!$J$9:$J$1048576),"")</f>
        <v>0</v>
      </c>
      <c r="J61" s="13">
        <f>IFERROR(Inventory[[#This Row],[P Units]]-Inventory[[#This Row],[S Units]],"")</f>
        <v>0</v>
      </c>
      <c r="K61" s="12" t="str">
        <f>IFERROR(Inventory[[#This Row],[Cost]]*Inventory[[#This Row],[Stock Remains]],"")</f>
        <v/>
      </c>
      <c r="L61" s="34" t="str">
        <f>IFERROR(Inventory[[#This Row],[S Units]]*Inventory[[#This Row],[Cost]],"")</f>
        <v/>
      </c>
    </row>
    <row r="62" spans="4:12" x14ac:dyDescent="0.3">
      <c r="D62" s="12" t="str">
        <f>IFERROR(Product[[#This Row],[HSN Code]],"")</f>
        <v/>
      </c>
      <c r="E62" s="12" t="str">
        <f>IFERROR(Product[[#This Row],[Product Name]],"")</f>
        <v/>
      </c>
      <c r="F62" s="12" t="str">
        <f>IFERROR(Product[[#This Row],[Cost]],"")</f>
        <v/>
      </c>
      <c r="G62" s="12" t="str">
        <f>IFERROR(Product[[#This Row],[Selling Price]],"")</f>
        <v/>
      </c>
      <c r="H62" s="13">
        <f>IFERROR(SUMIF(Purchase!$F$8:$F$20,Inventory[[#This Row],[Product Name]],Purchase!$I$8:$I$20),"")</f>
        <v>0</v>
      </c>
      <c r="I62" s="13">
        <f>IFERROR(SUMIF(Sales!$G$9:$G$1048576,Inventory[[#This Row],[Product Name]],Sales!$J$9:$J$1048576),"")</f>
        <v>0</v>
      </c>
      <c r="J62" s="13">
        <f>IFERROR(Inventory[[#This Row],[P Units]]-Inventory[[#This Row],[S Units]],"")</f>
        <v>0</v>
      </c>
      <c r="K62" s="12" t="str">
        <f>IFERROR(Inventory[[#This Row],[Cost]]*Inventory[[#This Row],[Stock Remains]],"")</f>
        <v/>
      </c>
      <c r="L62" s="34" t="str">
        <f>IFERROR(Inventory[[#This Row],[S Units]]*Inventory[[#This Row],[Cost]],"")</f>
        <v/>
      </c>
    </row>
    <row r="63" spans="4:12" x14ac:dyDescent="0.3">
      <c r="D63" s="12" t="str">
        <f>IFERROR(Product[[#This Row],[HSN Code]],"")</f>
        <v/>
      </c>
      <c r="E63" s="12" t="str">
        <f>IFERROR(Product[[#This Row],[Product Name]],"")</f>
        <v/>
      </c>
      <c r="F63" s="12" t="str">
        <f>IFERROR(Product[[#This Row],[Cost]],"")</f>
        <v/>
      </c>
      <c r="G63" s="12" t="str">
        <f>IFERROR(Product[[#This Row],[Selling Price]],"")</f>
        <v/>
      </c>
      <c r="H63" s="13">
        <f>IFERROR(SUMIF(Purchase!$F$8:$F$20,Inventory[[#This Row],[Product Name]],Purchase!$I$8:$I$20),"")</f>
        <v>0</v>
      </c>
      <c r="I63" s="13">
        <f>IFERROR(SUMIF(Sales!$G$9:$G$1048576,Inventory[[#This Row],[Product Name]],Sales!$J$9:$J$1048576),"")</f>
        <v>0</v>
      </c>
      <c r="J63" s="13">
        <f>IFERROR(Inventory[[#This Row],[P Units]]-Inventory[[#This Row],[S Units]],"")</f>
        <v>0</v>
      </c>
      <c r="K63" s="12" t="str">
        <f>IFERROR(Inventory[[#This Row],[Cost]]*Inventory[[#This Row],[Stock Remains]],"")</f>
        <v/>
      </c>
      <c r="L63" s="34" t="str">
        <f>IFERROR(Inventory[[#This Row],[S Units]]*Inventory[[#This Row],[Cost]],"")</f>
        <v/>
      </c>
    </row>
    <row r="64" spans="4:12" x14ac:dyDescent="0.3">
      <c r="D64" s="12" t="str">
        <f>IFERROR(Product[[#This Row],[HSN Code]],"")</f>
        <v/>
      </c>
      <c r="E64" s="12" t="str">
        <f>IFERROR(Product[[#This Row],[Product Name]],"")</f>
        <v/>
      </c>
      <c r="F64" s="12" t="str">
        <f>IFERROR(Product[[#This Row],[Cost]],"")</f>
        <v/>
      </c>
      <c r="G64" s="12" t="str">
        <f>IFERROR(Product[[#This Row],[Selling Price]],"")</f>
        <v/>
      </c>
      <c r="H64" s="13">
        <f>IFERROR(SUMIF(Purchase!$F$8:$F$20,Inventory[[#This Row],[Product Name]],Purchase!$I$8:$I$20),"")</f>
        <v>0</v>
      </c>
      <c r="I64" s="13">
        <f>IFERROR(SUMIF(Sales!$G$9:$G$1048576,Inventory[[#This Row],[Product Name]],Sales!$J$9:$J$1048576),"")</f>
        <v>0</v>
      </c>
      <c r="J64" s="13">
        <f>IFERROR(Inventory[[#This Row],[P Units]]-Inventory[[#This Row],[S Units]],"")</f>
        <v>0</v>
      </c>
      <c r="K64" s="12" t="str">
        <f>IFERROR(Inventory[[#This Row],[Cost]]*Inventory[[#This Row],[Stock Remains]],"")</f>
        <v/>
      </c>
      <c r="L64" s="34" t="str">
        <f>IFERROR(Inventory[[#This Row],[S Units]]*Inventory[[#This Row],[Cost]],"")</f>
        <v/>
      </c>
    </row>
    <row r="65" spans="4:12" x14ac:dyDescent="0.3">
      <c r="D65" s="12" t="str">
        <f>IFERROR(Product[[#This Row],[HSN Code]],"")</f>
        <v/>
      </c>
      <c r="E65" s="12" t="str">
        <f>IFERROR(Product[[#This Row],[Product Name]],"")</f>
        <v/>
      </c>
      <c r="F65" s="12" t="str">
        <f>IFERROR(Product[[#This Row],[Cost]],"")</f>
        <v/>
      </c>
      <c r="G65" s="12" t="str">
        <f>IFERROR(Product[[#This Row],[Selling Price]],"")</f>
        <v/>
      </c>
      <c r="H65" s="13">
        <f>IFERROR(SUMIF(Purchase!$F$8:$F$20,Inventory[[#This Row],[Product Name]],Purchase!$I$8:$I$20),"")</f>
        <v>0</v>
      </c>
      <c r="I65" s="13">
        <f>IFERROR(SUMIF(Sales!$G$9:$G$1048576,Inventory[[#This Row],[Product Name]],Sales!$J$9:$J$1048576),"")</f>
        <v>0</v>
      </c>
      <c r="J65" s="13">
        <f>IFERROR(Inventory[[#This Row],[P Units]]-Inventory[[#This Row],[S Units]],"")</f>
        <v>0</v>
      </c>
      <c r="K65" s="12" t="str">
        <f>IFERROR(Inventory[[#This Row],[Cost]]*Inventory[[#This Row],[Stock Remains]],"")</f>
        <v/>
      </c>
      <c r="L65" s="34" t="str">
        <f>IFERROR(Inventory[[#This Row],[S Units]]*Inventory[[#This Row],[Cost]],"")</f>
        <v/>
      </c>
    </row>
    <row r="66" spans="4:12" x14ac:dyDescent="0.3">
      <c r="D66" s="12" t="str">
        <f>IFERROR(Product[[#This Row],[HSN Code]],"")</f>
        <v/>
      </c>
      <c r="E66" s="12" t="str">
        <f>IFERROR(Product[[#This Row],[Product Name]],"")</f>
        <v/>
      </c>
      <c r="F66" s="12" t="str">
        <f>IFERROR(Product[[#This Row],[Cost]],"")</f>
        <v/>
      </c>
      <c r="G66" s="12" t="str">
        <f>IFERROR(Product[[#This Row],[Selling Price]],"")</f>
        <v/>
      </c>
      <c r="H66" s="13">
        <f>IFERROR(SUMIF(Purchase!$F$8:$F$20,Inventory[[#This Row],[Product Name]],Purchase!$I$8:$I$20),"")</f>
        <v>0</v>
      </c>
      <c r="I66" s="13">
        <f>IFERROR(SUMIF(Sales!$G$9:$G$1048576,Inventory[[#This Row],[Product Name]],Sales!$J$9:$J$1048576),"")</f>
        <v>0</v>
      </c>
      <c r="J66" s="13">
        <f>IFERROR(Inventory[[#This Row],[P Units]]-Inventory[[#This Row],[S Units]],"")</f>
        <v>0</v>
      </c>
      <c r="K66" s="12" t="str">
        <f>IFERROR(Inventory[[#This Row],[Cost]]*Inventory[[#This Row],[Stock Remains]],"")</f>
        <v/>
      </c>
      <c r="L66" s="34" t="str">
        <f>IFERROR(Inventory[[#This Row],[S Units]]*Inventory[[#This Row],[Cost]],"")</f>
        <v/>
      </c>
    </row>
    <row r="67" spans="4:12" x14ac:dyDescent="0.3">
      <c r="D67" s="12" t="str">
        <f>IFERROR(Product[[#This Row],[HSN Code]],"")</f>
        <v/>
      </c>
      <c r="E67" s="12" t="str">
        <f>IFERROR(Product[[#This Row],[Product Name]],"")</f>
        <v/>
      </c>
      <c r="F67" s="12" t="str">
        <f>IFERROR(Product[[#This Row],[Cost]],"")</f>
        <v/>
      </c>
      <c r="G67" s="12" t="str">
        <f>IFERROR(Product[[#This Row],[Selling Price]],"")</f>
        <v/>
      </c>
      <c r="H67" s="13">
        <f>IFERROR(SUMIF(Purchase!$F$8:$F$20,Inventory[[#This Row],[Product Name]],Purchase!$I$8:$I$20),"")</f>
        <v>0</v>
      </c>
      <c r="I67" s="13">
        <f>IFERROR(SUMIF(Sales!$G$9:$G$1048576,Inventory[[#This Row],[Product Name]],Sales!$J$9:$J$1048576),"")</f>
        <v>0</v>
      </c>
      <c r="J67" s="13">
        <f>IFERROR(Inventory[[#This Row],[P Units]]-Inventory[[#This Row],[S Units]],"")</f>
        <v>0</v>
      </c>
      <c r="K67" s="12" t="str">
        <f>IFERROR(Inventory[[#This Row],[Cost]]*Inventory[[#This Row],[Stock Remains]],"")</f>
        <v/>
      </c>
      <c r="L67" s="34" t="str">
        <f>IFERROR(Inventory[[#This Row],[S Units]]*Inventory[[#This Row],[Cost]],"")</f>
        <v/>
      </c>
    </row>
    <row r="68" spans="4:12" x14ac:dyDescent="0.3">
      <c r="D68" s="12" t="str">
        <f>IFERROR(Product[[#This Row],[HSN Code]],"")</f>
        <v/>
      </c>
      <c r="E68" s="12" t="str">
        <f>IFERROR(Product[[#This Row],[Product Name]],"")</f>
        <v/>
      </c>
      <c r="F68" s="12" t="str">
        <f>IFERROR(Product[[#This Row],[Cost]],"")</f>
        <v/>
      </c>
      <c r="G68" s="12" t="str">
        <f>IFERROR(Product[[#This Row],[Selling Price]],"")</f>
        <v/>
      </c>
      <c r="H68" s="13">
        <f>IFERROR(SUMIF(Purchase!$F$8:$F$20,Inventory[[#This Row],[Product Name]],Purchase!$I$8:$I$20),"")</f>
        <v>0</v>
      </c>
      <c r="I68" s="13">
        <f>IFERROR(SUMIF(Sales!$G$9:$G$1048576,Inventory[[#This Row],[Product Name]],Sales!$J$9:$J$1048576),"")</f>
        <v>0</v>
      </c>
      <c r="J68" s="13">
        <f>IFERROR(Inventory[[#This Row],[P Units]]-Inventory[[#This Row],[S Units]],"")</f>
        <v>0</v>
      </c>
      <c r="K68" s="12" t="str">
        <f>IFERROR(Inventory[[#This Row],[Cost]]*Inventory[[#This Row],[Stock Remains]],"")</f>
        <v/>
      </c>
      <c r="L68" s="34" t="str">
        <f>IFERROR(Inventory[[#This Row],[S Units]]*Inventory[[#This Row],[Cost]],"")</f>
        <v/>
      </c>
    </row>
    <row r="69" spans="4:12" x14ac:dyDescent="0.3">
      <c r="D69" s="12" t="str">
        <f>IFERROR(Product[[#This Row],[HSN Code]],"")</f>
        <v/>
      </c>
      <c r="E69" s="12" t="str">
        <f>IFERROR(Product[[#This Row],[Product Name]],"")</f>
        <v/>
      </c>
      <c r="F69" s="12" t="str">
        <f>IFERROR(Product[[#This Row],[Cost]],"")</f>
        <v/>
      </c>
      <c r="G69" s="12" t="str">
        <f>IFERROR(Product[[#This Row],[Selling Price]],"")</f>
        <v/>
      </c>
      <c r="H69" s="13">
        <f>IFERROR(SUMIF(Purchase!$F$8:$F$20,Inventory[[#This Row],[Product Name]],Purchase!$I$8:$I$20),"")</f>
        <v>0</v>
      </c>
      <c r="I69" s="13">
        <f>IFERROR(SUMIF(Sales!$G$9:$G$1048576,Inventory[[#This Row],[Product Name]],Sales!$J$9:$J$1048576),"")</f>
        <v>0</v>
      </c>
      <c r="J69" s="13">
        <f>IFERROR(Inventory[[#This Row],[P Units]]-Inventory[[#This Row],[S Units]],"")</f>
        <v>0</v>
      </c>
      <c r="K69" s="12" t="str">
        <f>IFERROR(Inventory[[#This Row],[Cost]]*Inventory[[#This Row],[Stock Remains]],"")</f>
        <v/>
      </c>
      <c r="L69" s="34" t="str">
        <f>IFERROR(Inventory[[#This Row],[S Units]]*Inventory[[#This Row],[Cost]],"")</f>
        <v/>
      </c>
    </row>
    <row r="70" spans="4:12" x14ac:dyDescent="0.3">
      <c r="D70" s="12" t="str">
        <f>IFERROR(Product[[#This Row],[HSN Code]],"")</f>
        <v/>
      </c>
      <c r="E70" s="12" t="str">
        <f>IFERROR(Product[[#This Row],[Product Name]],"")</f>
        <v/>
      </c>
      <c r="F70" s="12" t="str">
        <f>IFERROR(Product[[#This Row],[Cost]],"")</f>
        <v/>
      </c>
      <c r="G70" s="12" t="str">
        <f>IFERROR(Product[[#This Row],[Selling Price]],"")</f>
        <v/>
      </c>
      <c r="H70" s="13">
        <f>IFERROR(SUMIF(Purchase!$F$8:$F$20,Inventory[[#This Row],[Product Name]],Purchase!$I$8:$I$20),"")</f>
        <v>0</v>
      </c>
      <c r="I70" s="13">
        <f>IFERROR(SUMIF(Sales!$G$9:$G$1048576,Inventory[[#This Row],[Product Name]],Sales!$J$9:$J$1048576),"")</f>
        <v>0</v>
      </c>
      <c r="J70" s="13">
        <f>IFERROR(Inventory[[#This Row],[P Units]]-Inventory[[#This Row],[S Units]],"")</f>
        <v>0</v>
      </c>
      <c r="K70" s="12" t="str">
        <f>IFERROR(Inventory[[#This Row],[Cost]]*Inventory[[#This Row],[Stock Remains]],"")</f>
        <v/>
      </c>
      <c r="L70" s="34" t="str">
        <f>IFERROR(Inventory[[#This Row],[S Units]]*Inventory[[#This Row],[Cost]],"")</f>
        <v/>
      </c>
    </row>
    <row r="71" spans="4:12" x14ac:dyDescent="0.3">
      <c r="D71" s="12" t="str">
        <f>IFERROR(Product[[#This Row],[HSN Code]],"")</f>
        <v/>
      </c>
      <c r="E71" s="12" t="str">
        <f>IFERROR(Product[[#This Row],[Product Name]],"")</f>
        <v/>
      </c>
      <c r="F71" s="12" t="str">
        <f>IFERROR(Product[[#This Row],[Cost]],"")</f>
        <v/>
      </c>
      <c r="G71" s="12" t="str">
        <f>IFERROR(Product[[#This Row],[Selling Price]],"")</f>
        <v/>
      </c>
      <c r="H71" s="13">
        <f>IFERROR(SUMIF(Purchase!$F$8:$F$20,Inventory[[#This Row],[Product Name]],Purchase!$I$8:$I$20),"")</f>
        <v>0</v>
      </c>
      <c r="I71" s="13">
        <f>IFERROR(SUMIF(Sales!$G$9:$G$1048576,Inventory[[#This Row],[Product Name]],Sales!$J$9:$J$1048576),"")</f>
        <v>0</v>
      </c>
      <c r="J71" s="13">
        <f>IFERROR(Inventory[[#This Row],[P Units]]-Inventory[[#This Row],[S Units]],"")</f>
        <v>0</v>
      </c>
      <c r="K71" s="12" t="str">
        <f>IFERROR(Inventory[[#This Row],[Cost]]*Inventory[[#This Row],[Stock Remains]],"")</f>
        <v/>
      </c>
      <c r="L71" s="34" t="str">
        <f>IFERROR(Inventory[[#This Row],[S Units]]*Inventory[[#This Row],[Cost]],"")</f>
        <v/>
      </c>
    </row>
    <row r="72" spans="4:12" x14ac:dyDescent="0.3">
      <c r="D72" s="12" t="str">
        <f>IFERROR(Product[[#This Row],[HSN Code]],"")</f>
        <v/>
      </c>
      <c r="E72" s="12" t="str">
        <f>IFERROR(Product[[#This Row],[Product Name]],"")</f>
        <v/>
      </c>
      <c r="F72" s="12" t="str">
        <f>IFERROR(Product[[#This Row],[Cost]],"")</f>
        <v/>
      </c>
      <c r="G72" s="12" t="str">
        <f>IFERROR(Product[[#This Row],[Selling Price]],"")</f>
        <v/>
      </c>
      <c r="H72" s="13">
        <f>IFERROR(SUMIF(Purchase!$F$8:$F$20,Inventory[[#This Row],[Product Name]],Purchase!$I$8:$I$20),"")</f>
        <v>0</v>
      </c>
      <c r="I72" s="13">
        <f>IFERROR(SUMIF(Sales!$G$9:$G$1048576,Inventory[[#This Row],[Product Name]],Sales!$J$9:$J$1048576),"")</f>
        <v>0</v>
      </c>
      <c r="J72" s="13">
        <f>IFERROR(Inventory[[#This Row],[P Units]]-Inventory[[#This Row],[S Units]],"")</f>
        <v>0</v>
      </c>
      <c r="K72" s="12" t="str">
        <f>IFERROR(Inventory[[#This Row],[Cost]]*Inventory[[#This Row],[Stock Remains]],"")</f>
        <v/>
      </c>
      <c r="L72" s="34" t="str">
        <f>IFERROR(Inventory[[#This Row],[S Units]]*Inventory[[#This Row],[Cost]],"")</f>
        <v/>
      </c>
    </row>
    <row r="73" spans="4:12" x14ac:dyDescent="0.3">
      <c r="D73" s="12" t="str">
        <f>IFERROR(Product[[#This Row],[HSN Code]],"")</f>
        <v/>
      </c>
      <c r="E73" s="12" t="str">
        <f>IFERROR(Product[[#This Row],[Product Name]],"")</f>
        <v/>
      </c>
      <c r="F73" s="12" t="str">
        <f>IFERROR(Product[[#This Row],[Cost]],"")</f>
        <v/>
      </c>
      <c r="G73" s="12" t="str">
        <f>IFERROR(Product[[#This Row],[Selling Price]],"")</f>
        <v/>
      </c>
      <c r="H73" s="13">
        <f>IFERROR(SUMIF(Purchase!$F$8:$F$20,Inventory[[#This Row],[Product Name]],Purchase!$I$8:$I$20),"")</f>
        <v>0</v>
      </c>
      <c r="I73" s="13">
        <f>IFERROR(SUMIF(Sales!$G$9:$G$1048576,Inventory[[#This Row],[Product Name]],Sales!$J$9:$J$1048576),"")</f>
        <v>0</v>
      </c>
      <c r="J73" s="13">
        <f>IFERROR(Inventory[[#This Row],[P Units]]-Inventory[[#This Row],[S Units]],"")</f>
        <v>0</v>
      </c>
      <c r="K73" s="12" t="str">
        <f>IFERROR(Inventory[[#This Row],[Cost]]*Inventory[[#This Row],[Stock Remains]],"")</f>
        <v/>
      </c>
      <c r="L73" s="34" t="str">
        <f>IFERROR(Inventory[[#This Row],[S Units]]*Inventory[[#This Row],[Cost]],"")</f>
        <v/>
      </c>
    </row>
    <row r="74" spans="4:12" x14ac:dyDescent="0.3">
      <c r="D74" s="12" t="str">
        <f>IFERROR(Product[[#This Row],[HSN Code]],"")</f>
        <v/>
      </c>
      <c r="E74" s="12" t="str">
        <f>IFERROR(Product[[#This Row],[Product Name]],"")</f>
        <v/>
      </c>
      <c r="F74" s="12" t="str">
        <f>IFERROR(Product[[#This Row],[Cost]],"")</f>
        <v/>
      </c>
      <c r="G74" s="12" t="str">
        <f>IFERROR(Product[[#This Row],[Selling Price]],"")</f>
        <v/>
      </c>
      <c r="H74" s="13">
        <f>IFERROR(SUMIF(Purchase!$F$8:$F$20,Inventory[[#This Row],[Product Name]],Purchase!$I$8:$I$20),"")</f>
        <v>0</v>
      </c>
      <c r="I74" s="13">
        <f>IFERROR(SUMIF(Sales!$G$9:$G$1048576,Inventory[[#This Row],[Product Name]],Sales!$J$9:$J$1048576),"")</f>
        <v>0</v>
      </c>
      <c r="J74" s="13">
        <f>IFERROR(Inventory[[#This Row],[P Units]]-Inventory[[#This Row],[S Units]],"")</f>
        <v>0</v>
      </c>
      <c r="K74" s="12" t="str">
        <f>IFERROR(Inventory[[#This Row],[Cost]]*Inventory[[#This Row],[Stock Remains]],"")</f>
        <v/>
      </c>
      <c r="L74" s="34" t="str">
        <f>IFERROR(Inventory[[#This Row],[S Units]]*Inventory[[#This Row],[Cost]],"")</f>
        <v/>
      </c>
    </row>
    <row r="75" spans="4:12" x14ac:dyDescent="0.3">
      <c r="D75" s="12" t="str">
        <f>IFERROR(Product[[#This Row],[HSN Code]],"")</f>
        <v/>
      </c>
      <c r="E75" s="12" t="str">
        <f>IFERROR(Product[[#This Row],[Product Name]],"")</f>
        <v/>
      </c>
      <c r="F75" s="12" t="str">
        <f>IFERROR(Product[[#This Row],[Cost]],"")</f>
        <v/>
      </c>
      <c r="G75" s="12" t="str">
        <f>IFERROR(Product[[#This Row],[Selling Price]],"")</f>
        <v/>
      </c>
      <c r="H75" s="13">
        <f>IFERROR(SUMIF(Purchase!$F$8:$F$20,Inventory[[#This Row],[Product Name]],Purchase!$I$8:$I$20),"")</f>
        <v>0</v>
      </c>
      <c r="I75" s="13">
        <f>IFERROR(SUMIF(Sales!$G$9:$G$1048576,Inventory[[#This Row],[Product Name]],Sales!$J$9:$J$1048576),"")</f>
        <v>0</v>
      </c>
      <c r="J75" s="13">
        <f>IFERROR(Inventory[[#This Row],[P Units]]-Inventory[[#This Row],[S Units]],"")</f>
        <v>0</v>
      </c>
      <c r="K75" s="12" t="str">
        <f>IFERROR(Inventory[[#This Row],[Cost]]*Inventory[[#This Row],[Stock Remains]],"")</f>
        <v/>
      </c>
      <c r="L75" s="34" t="str">
        <f>IFERROR(Inventory[[#This Row],[S Units]]*Inventory[[#This Row],[Cost]],"")</f>
        <v/>
      </c>
    </row>
    <row r="76" spans="4:12" x14ac:dyDescent="0.3">
      <c r="D76" s="12" t="str">
        <f>IFERROR(Product[[#This Row],[HSN Code]],"")</f>
        <v/>
      </c>
      <c r="E76" s="12" t="str">
        <f>IFERROR(Product[[#This Row],[Product Name]],"")</f>
        <v/>
      </c>
      <c r="F76" s="12" t="str">
        <f>IFERROR(Product[[#This Row],[Cost]],"")</f>
        <v/>
      </c>
      <c r="G76" s="12" t="str">
        <f>IFERROR(Product[[#This Row],[Selling Price]],"")</f>
        <v/>
      </c>
      <c r="H76" s="13">
        <f>IFERROR(SUMIF(Purchase!$F$8:$F$20,Inventory[[#This Row],[Product Name]],Purchase!$I$8:$I$20),"")</f>
        <v>0</v>
      </c>
      <c r="I76" s="13">
        <f>IFERROR(SUMIF(Sales!$G$9:$G$1048576,Inventory[[#This Row],[Product Name]],Sales!$J$9:$J$1048576),"")</f>
        <v>0</v>
      </c>
      <c r="J76" s="13">
        <f>IFERROR(Inventory[[#This Row],[P Units]]-Inventory[[#This Row],[S Units]],"")</f>
        <v>0</v>
      </c>
      <c r="K76" s="12" t="str">
        <f>IFERROR(Inventory[[#This Row],[Cost]]*Inventory[[#This Row],[Stock Remains]],"")</f>
        <v/>
      </c>
      <c r="L76" s="34" t="str">
        <f>IFERROR(Inventory[[#This Row],[S Units]]*Inventory[[#This Row],[Cost]],"")</f>
        <v/>
      </c>
    </row>
    <row r="77" spans="4:12" x14ac:dyDescent="0.3">
      <c r="D77" s="12" t="str">
        <f>IFERROR(Product[[#This Row],[HSN Code]],"")</f>
        <v/>
      </c>
      <c r="E77" s="12" t="str">
        <f>IFERROR(Product[[#This Row],[Product Name]],"")</f>
        <v/>
      </c>
      <c r="F77" s="12" t="str">
        <f>IFERROR(Product[[#This Row],[Cost]],"")</f>
        <v/>
      </c>
      <c r="G77" s="12" t="str">
        <f>IFERROR(Product[[#This Row],[Selling Price]],"")</f>
        <v/>
      </c>
      <c r="H77" s="13">
        <f>IFERROR(SUMIF(Purchase!$F$8:$F$20,Inventory[[#This Row],[Product Name]],Purchase!$I$8:$I$20),"")</f>
        <v>0</v>
      </c>
      <c r="I77" s="13">
        <f>IFERROR(SUMIF(Sales!$G$9:$G$1048576,Inventory[[#This Row],[Product Name]],Sales!$J$9:$J$1048576),"")</f>
        <v>0</v>
      </c>
      <c r="J77" s="13">
        <f>IFERROR(Inventory[[#This Row],[P Units]]-Inventory[[#This Row],[S Units]],"")</f>
        <v>0</v>
      </c>
      <c r="K77" s="12" t="str">
        <f>IFERROR(Inventory[[#This Row],[Cost]]*Inventory[[#This Row],[Stock Remains]],"")</f>
        <v/>
      </c>
      <c r="L77" s="34" t="str">
        <f>IFERROR(Inventory[[#This Row],[S Units]]*Inventory[[#This Row],[Cost]],"")</f>
        <v/>
      </c>
    </row>
    <row r="78" spans="4:12" x14ac:dyDescent="0.3">
      <c r="D78" s="12" t="str">
        <f>IFERROR(Product[[#This Row],[HSN Code]],"")</f>
        <v/>
      </c>
      <c r="E78" s="12" t="str">
        <f>IFERROR(Product[[#This Row],[Product Name]],"")</f>
        <v/>
      </c>
      <c r="F78" s="12" t="str">
        <f>IFERROR(Product[[#This Row],[Cost]],"")</f>
        <v/>
      </c>
      <c r="G78" s="12" t="str">
        <f>IFERROR(Product[[#This Row],[Selling Price]],"")</f>
        <v/>
      </c>
      <c r="H78" s="13">
        <f>IFERROR(SUMIF(Purchase!$F$8:$F$20,Inventory[[#This Row],[Product Name]],Purchase!$I$8:$I$20),"")</f>
        <v>0</v>
      </c>
      <c r="I78" s="13">
        <f>IFERROR(SUMIF(Sales!$G$9:$G$1048576,Inventory[[#This Row],[Product Name]],Sales!$J$9:$J$1048576),"")</f>
        <v>0</v>
      </c>
      <c r="J78" s="13">
        <f>IFERROR(Inventory[[#This Row],[P Units]]-Inventory[[#This Row],[S Units]],"")</f>
        <v>0</v>
      </c>
      <c r="K78" s="12" t="str">
        <f>IFERROR(Inventory[[#This Row],[Cost]]*Inventory[[#This Row],[Stock Remains]],"")</f>
        <v/>
      </c>
      <c r="L78" s="34" t="str">
        <f>IFERROR(Inventory[[#This Row],[S Units]]*Inventory[[#This Row],[Cost]],"")</f>
        <v/>
      </c>
    </row>
    <row r="79" spans="4:12" x14ac:dyDescent="0.3">
      <c r="D79" s="12" t="str">
        <f>IFERROR(Product[[#This Row],[HSN Code]],"")</f>
        <v/>
      </c>
      <c r="E79" s="12" t="str">
        <f>IFERROR(Product[[#This Row],[Product Name]],"")</f>
        <v/>
      </c>
      <c r="F79" s="12" t="str">
        <f>IFERROR(Product[[#This Row],[Cost]],"")</f>
        <v/>
      </c>
      <c r="G79" s="12" t="str">
        <f>IFERROR(Product[[#This Row],[Selling Price]],"")</f>
        <v/>
      </c>
      <c r="H79" s="13">
        <f>IFERROR(SUMIF(Purchase!$F$8:$F$20,Inventory[[#This Row],[Product Name]],Purchase!$I$8:$I$20),"")</f>
        <v>0</v>
      </c>
      <c r="I79" s="13">
        <f>IFERROR(SUMIF(Sales!$G$9:$G$1048576,Inventory[[#This Row],[Product Name]],Sales!$J$9:$J$1048576),"")</f>
        <v>0</v>
      </c>
      <c r="J79" s="13">
        <f>IFERROR(Inventory[[#This Row],[P Units]]-Inventory[[#This Row],[S Units]],"")</f>
        <v>0</v>
      </c>
      <c r="K79" s="12" t="str">
        <f>IFERROR(Inventory[[#This Row],[Cost]]*Inventory[[#This Row],[Stock Remains]],"")</f>
        <v/>
      </c>
      <c r="L79" s="34" t="str">
        <f>IFERROR(Inventory[[#This Row],[S Units]]*Inventory[[#This Row],[Cost]],"")</f>
        <v/>
      </c>
    </row>
    <row r="80" spans="4:12" x14ac:dyDescent="0.3">
      <c r="D80" s="12" t="str">
        <f>IFERROR(Product[[#This Row],[HSN Code]],"")</f>
        <v/>
      </c>
      <c r="E80" s="12" t="str">
        <f>IFERROR(Product[[#This Row],[Product Name]],"")</f>
        <v/>
      </c>
      <c r="F80" s="12" t="str">
        <f>IFERROR(Product[[#This Row],[Cost]],"")</f>
        <v/>
      </c>
      <c r="G80" s="12" t="str">
        <f>IFERROR(Product[[#This Row],[Selling Price]],"")</f>
        <v/>
      </c>
      <c r="H80" s="13">
        <f>IFERROR(SUMIF(Purchase!$F$8:$F$20,Inventory[[#This Row],[Product Name]],Purchase!$I$8:$I$20),"")</f>
        <v>0</v>
      </c>
      <c r="I80" s="13">
        <f>IFERROR(SUMIF(Sales!$G$9:$G$1048576,Inventory[[#This Row],[Product Name]],Sales!$J$9:$J$1048576),"")</f>
        <v>0</v>
      </c>
      <c r="J80" s="13">
        <f>IFERROR(Inventory[[#This Row],[P Units]]-Inventory[[#This Row],[S Units]],"")</f>
        <v>0</v>
      </c>
      <c r="K80" s="12" t="str">
        <f>IFERROR(Inventory[[#This Row],[Cost]]*Inventory[[#This Row],[Stock Remains]],"")</f>
        <v/>
      </c>
      <c r="L80" s="34" t="str">
        <f>IFERROR(Inventory[[#This Row],[S Units]]*Inventory[[#This Row],[Cost]],"")</f>
        <v/>
      </c>
    </row>
    <row r="81" spans="4:12" x14ac:dyDescent="0.3">
      <c r="D81" s="12" t="str">
        <f>IFERROR(Product[[#This Row],[HSN Code]],"")</f>
        <v/>
      </c>
      <c r="E81" s="12" t="str">
        <f>IFERROR(Product[[#This Row],[Product Name]],"")</f>
        <v/>
      </c>
      <c r="F81" s="12" t="str">
        <f>IFERROR(Product[[#This Row],[Cost]],"")</f>
        <v/>
      </c>
      <c r="G81" s="12" t="str">
        <f>IFERROR(Product[[#This Row],[Selling Price]],"")</f>
        <v/>
      </c>
      <c r="H81" s="13">
        <f>IFERROR(SUMIF(Purchase!$F$8:$F$20,Inventory[[#This Row],[Product Name]],Purchase!$I$8:$I$20),"")</f>
        <v>0</v>
      </c>
      <c r="I81" s="13">
        <f>IFERROR(SUMIF(Sales!$G$9:$G$1048576,Inventory[[#This Row],[Product Name]],Sales!$J$9:$J$1048576),"")</f>
        <v>0</v>
      </c>
      <c r="J81" s="13">
        <f>IFERROR(Inventory[[#This Row],[P Units]]-Inventory[[#This Row],[S Units]],"")</f>
        <v>0</v>
      </c>
      <c r="K81" s="12" t="str">
        <f>IFERROR(Inventory[[#This Row],[Cost]]*Inventory[[#This Row],[Stock Remains]],"")</f>
        <v/>
      </c>
      <c r="L81" s="34" t="str">
        <f>IFERROR(Inventory[[#This Row],[S Units]]*Inventory[[#This Row],[Cost]],"")</f>
        <v/>
      </c>
    </row>
    <row r="82" spans="4:12" x14ac:dyDescent="0.3">
      <c r="D82" s="12" t="str">
        <f>IFERROR(Product[[#This Row],[HSN Code]],"")</f>
        <v/>
      </c>
      <c r="E82" s="12" t="str">
        <f>IFERROR(Product[[#This Row],[Product Name]],"")</f>
        <v/>
      </c>
      <c r="F82" s="12" t="str">
        <f>IFERROR(Product[[#This Row],[Cost]],"")</f>
        <v/>
      </c>
      <c r="G82" s="12" t="str">
        <f>IFERROR(Product[[#This Row],[Selling Price]],"")</f>
        <v/>
      </c>
      <c r="H82" s="13">
        <f>IFERROR(SUMIF(Purchase!$F$8:$F$20,Inventory[[#This Row],[Product Name]],Purchase!$I$8:$I$20),"")</f>
        <v>0</v>
      </c>
      <c r="I82" s="13">
        <f>IFERROR(SUMIF(Sales!$G$9:$G$1048576,Inventory[[#This Row],[Product Name]],Sales!$J$9:$J$1048576),"")</f>
        <v>0</v>
      </c>
      <c r="J82" s="13">
        <f>IFERROR(Inventory[[#This Row],[P Units]]-Inventory[[#This Row],[S Units]],"")</f>
        <v>0</v>
      </c>
      <c r="K82" s="12" t="str">
        <f>IFERROR(Inventory[[#This Row],[Cost]]*Inventory[[#This Row],[Stock Remains]],"")</f>
        <v/>
      </c>
      <c r="L82" s="34" t="str">
        <f>IFERROR(Inventory[[#This Row],[S Units]]*Inventory[[#This Row],[Cost]],"")</f>
        <v/>
      </c>
    </row>
    <row r="83" spans="4:12" x14ac:dyDescent="0.3">
      <c r="D83" s="12" t="str">
        <f>IFERROR(Product[[#This Row],[HSN Code]],"")</f>
        <v/>
      </c>
      <c r="E83" s="12" t="str">
        <f>IFERROR(Product[[#This Row],[Product Name]],"")</f>
        <v/>
      </c>
      <c r="F83" s="12" t="str">
        <f>IFERROR(Product[[#This Row],[Cost]],"")</f>
        <v/>
      </c>
      <c r="G83" s="12" t="str">
        <f>IFERROR(Product[[#This Row],[Selling Price]],"")</f>
        <v/>
      </c>
      <c r="H83" s="13">
        <f>IFERROR(SUMIF(Purchase!$F$8:$F$20,Inventory[[#This Row],[Product Name]],Purchase!$I$8:$I$20),"")</f>
        <v>0</v>
      </c>
      <c r="I83" s="13">
        <f>IFERROR(SUMIF(Sales!$G$9:$G$1048576,Inventory[[#This Row],[Product Name]],Sales!$J$9:$J$1048576),"")</f>
        <v>0</v>
      </c>
      <c r="J83" s="13">
        <f>IFERROR(Inventory[[#This Row],[P Units]]-Inventory[[#This Row],[S Units]],"")</f>
        <v>0</v>
      </c>
      <c r="K83" s="12" t="str">
        <f>IFERROR(Inventory[[#This Row],[Cost]]*Inventory[[#This Row],[Stock Remains]],"")</f>
        <v/>
      </c>
      <c r="L83" s="34" t="str">
        <f>IFERROR(Inventory[[#This Row],[S Units]]*Inventory[[#This Row],[Cost]],"")</f>
        <v/>
      </c>
    </row>
    <row r="84" spans="4:12" x14ac:dyDescent="0.3">
      <c r="D84" s="12" t="str">
        <f>IFERROR(Product[[#This Row],[HSN Code]],"")</f>
        <v/>
      </c>
      <c r="E84" s="12" t="str">
        <f>IFERROR(Product[[#This Row],[Product Name]],"")</f>
        <v/>
      </c>
      <c r="F84" s="12" t="str">
        <f>IFERROR(Product[[#This Row],[Cost]],"")</f>
        <v/>
      </c>
      <c r="G84" s="12" t="str">
        <f>IFERROR(Product[[#This Row],[Selling Price]],"")</f>
        <v/>
      </c>
      <c r="H84" s="13">
        <f>IFERROR(SUMIF(Purchase!$F$8:$F$20,Inventory[[#This Row],[Product Name]],Purchase!$I$8:$I$20),"")</f>
        <v>0</v>
      </c>
      <c r="I84" s="13">
        <f>IFERROR(SUMIF(Sales!$G$9:$G$1048576,Inventory[[#This Row],[Product Name]],Sales!$J$9:$J$1048576),"")</f>
        <v>0</v>
      </c>
      <c r="J84" s="13">
        <f>IFERROR(Inventory[[#This Row],[P Units]]-Inventory[[#This Row],[S Units]],"")</f>
        <v>0</v>
      </c>
      <c r="K84" s="12" t="str">
        <f>IFERROR(Inventory[[#This Row],[Cost]]*Inventory[[#This Row],[Stock Remains]],"")</f>
        <v/>
      </c>
      <c r="L84" s="34" t="str">
        <f>IFERROR(Inventory[[#This Row],[S Units]]*Inventory[[#This Row],[Cost]],"")</f>
        <v/>
      </c>
    </row>
    <row r="85" spans="4:12" x14ac:dyDescent="0.3">
      <c r="D85" s="12" t="str">
        <f>IFERROR(Product[[#This Row],[HSN Code]],"")</f>
        <v/>
      </c>
      <c r="E85" s="12" t="str">
        <f>IFERROR(Product[[#This Row],[Product Name]],"")</f>
        <v/>
      </c>
      <c r="F85" s="12" t="str">
        <f>IFERROR(Product[[#This Row],[Cost]],"")</f>
        <v/>
      </c>
      <c r="G85" s="12" t="str">
        <f>IFERROR(Product[[#This Row],[Selling Price]],"")</f>
        <v/>
      </c>
      <c r="H85" s="13">
        <f>IFERROR(SUMIF(Purchase!$F$8:$F$20,Inventory[[#This Row],[Product Name]],Purchase!$I$8:$I$20),"")</f>
        <v>0</v>
      </c>
      <c r="I85" s="13">
        <f>IFERROR(SUMIF(Sales!$G$9:$G$1048576,Inventory[[#This Row],[Product Name]],Sales!$J$9:$J$1048576),"")</f>
        <v>0</v>
      </c>
      <c r="J85" s="13">
        <f>IFERROR(Inventory[[#This Row],[P Units]]-Inventory[[#This Row],[S Units]],"")</f>
        <v>0</v>
      </c>
      <c r="K85" s="12" t="str">
        <f>IFERROR(Inventory[[#This Row],[Cost]]*Inventory[[#This Row],[Stock Remains]],"")</f>
        <v/>
      </c>
      <c r="L85" s="34" t="str">
        <f>IFERROR(Inventory[[#This Row],[S Units]]*Inventory[[#This Row],[Cost]],"")</f>
        <v/>
      </c>
    </row>
    <row r="86" spans="4:12" x14ac:dyDescent="0.3">
      <c r="D86" s="12" t="str">
        <f>IFERROR(Product[[#This Row],[HSN Code]],"")</f>
        <v/>
      </c>
      <c r="E86" s="12" t="str">
        <f>IFERROR(Product[[#This Row],[Product Name]],"")</f>
        <v/>
      </c>
      <c r="F86" s="12" t="str">
        <f>IFERROR(Product[[#This Row],[Cost]],"")</f>
        <v/>
      </c>
      <c r="G86" s="12" t="str">
        <f>IFERROR(Product[[#This Row],[Selling Price]],"")</f>
        <v/>
      </c>
      <c r="H86" s="13">
        <f>IFERROR(SUMIF(Purchase!$F$8:$F$20,Inventory[[#This Row],[Product Name]],Purchase!$I$8:$I$20),"")</f>
        <v>0</v>
      </c>
      <c r="I86" s="13">
        <f>IFERROR(SUMIF(Sales!$G$9:$G$1048576,Inventory[[#This Row],[Product Name]],Sales!$J$9:$J$1048576),"")</f>
        <v>0</v>
      </c>
      <c r="J86" s="13">
        <f>IFERROR(Inventory[[#This Row],[P Units]]-Inventory[[#This Row],[S Units]],"")</f>
        <v>0</v>
      </c>
      <c r="K86" s="12" t="str">
        <f>IFERROR(Inventory[[#This Row],[Cost]]*Inventory[[#This Row],[Stock Remains]],"")</f>
        <v/>
      </c>
      <c r="L86" s="34" t="str">
        <f>IFERROR(Inventory[[#This Row],[S Units]]*Inventory[[#This Row],[Cost]],"")</f>
        <v/>
      </c>
    </row>
    <row r="87" spans="4:12" x14ac:dyDescent="0.3">
      <c r="D87" s="12" t="str">
        <f>IFERROR(Product[[#This Row],[HSN Code]],"")</f>
        <v/>
      </c>
      <c r="E87" s="12" t="str">
        <f>IFERROR(Product[[#This Row],[Product Name]],"")</f>
        <v/>
      </c>
      <c r="F87" s="12" t="str">
        <f>IFERROR(Product[[#This Row],[Cost]],"")</f>
        <v/>
      </c>
      <c r="G87" s="12" t="str">
        <f>IFERROR(Product[[#This Row],[Selling Price]],"")</f>
        <v/>
      </c>
      <c r="H87" s="13">
        <f>IFERROR(SUMIF(Purchase!$F$8:$F$20,Inventory[[#This Row],[Product Name]],Purchase!$I$8:$I$20),"")</f>
        <v>0</v>
      </c>
      <c r="I87" s="13">
        <f>IFERROR(SUMIF(Sales!$G$9:$G$1048576,Inventory[[#This Row],[Product Name]],Sales!$J$9:$J$1048576),"")</f>
        <v>0</v>
      </c>
      <c r="J87" s="13">
        <f>IFERROR(Inventory[[#This Row],[P Units]]-Inventory[[#This Row],[S Units]],"")</f>
        <v>0</v>
      </c>
      <c r="K87" s="12" t="str">
        <f>IFERROR(Inventory[[#This Row],[Cost]]*Inventory[[#This Row],[Stock Remains]],"")</f>
        <v/>
      </c>
      <c r="L87" s="34" t="str">
        <f>IFERROR(Inventory[[#This Row],[S Units]]*Inventory[[#This Row],[Cost]],"")</f>
        <v/>
      </c>
    </row>
    <row r="88" spans="4:12" x14ac:dyDescent="0.3">
      <c r="D88" s="12" t="str">
        <f>IFERROR(Product[[#This Row],[HSN Code]],"")</f>
        <v/>
      </c>
      <c r="E88" s="12" t="str">
        <f>IFERROR(Product[[#This Row],[Product Name]],"")</f>
        <v/>
      </c>
      <c r="F88" s="12" t="str">
        <f>IFERROR(Product[[#This Row],[Cost]],"")</f>
        <v/>
      </c>
      <c r="G88" s="12" t="str">
        <f>IFERROR(Product[[#This Row],[Selling Price]],"")</f>
        <v/>
      </c>
      <c r="H88" s="13">
        <f>IFERROR(SUMIF(Purchase!$F$8:$F$20,Inventory[[#This Row],[Product Name]],Purchase!$I$8:$I$20),"")</f>
        <v>0</v>
      </c>
      <c r="I88" s="13">
        <f>IFERROR(SUMIF(Sales!$G$9:$G$1048576,Inventory[[#This Row],[Product Name]],Sales!$J$9:$J$1048576),"")</f>
        <v>0</v>
      </c>
      <c r="J88" s="13">
        <f>IFERROR(Inventory[[#This Row],[P Units]]-Inventory[[#This Row],[S Units]],"")</f>
        <v>0</v>
      </c>
      <c r="K88" s="12" t="str">
        <f>IFERROR(Inventory[[#This Row],[Cost]]*Inventory[[#This Row],[Stock Remains]],"")</f>
        <v/>
      </c>
      <c r="L88" s="34" t="str">
        <f>IFERROR(Inventory[[#This Row],[S Units]]*Inventory[[#This Row],[Cost]],"")</f>
        <v/>
      </c>
    </row>
    <row r="89" spans="4:12" x14ac:dyDescent="0.3">
      <c r="D89" s="12" t="str">
        <f>IFERROR(Product[[#This Row],[HSN Code]],"")</f>
        <v/>
      </c>
      <c r="E89" s="12" t="str">
        <f>IFERROR(Product[[#This Row],[Product Name]],"")</f>
        <v/>
      </c>
      <c r="F89" s="12" t="str">
        <f>IFERROR(Product[[#This Row],[Cost]],"")</f>
        <v/>
      </c>
      <c r="G89" s="12" t="str">
        <f>IFERROR(Product[[#This Row],[Selling Price]],"")</f>
        <v/>
      </c>
      <c r="H89" s="13">
        <f>IFERROR(SUMIF(Purchase!$F$8:$F$20,Inventory[[#This Row],[Product Name]],Purchase!$I$8:$I$20),"")</f>
        <v>0</v>
      </c>
      <c r="I89" s="13">
        <f>IFERROR(SUMIF(Sales!$G$9:$G$1048576,Inventory[[#This Row],[Product Name]],Sales!$J$9:$J$1048576),"")</f>
        <v>0</v>
      </c>
      <c r="J89" s="13">
        <f>IFERROR(Inventory[[#This Row],[P Units]]-Inventory[[#This Row],[S Units]],"")</f>
        <v>0</v>
      </c>
      <c r="K89" s="12" t="str">
        <f>IFERROR(Inventory[[#This Row],[Cost]]*Inventory[[#This Row],[Stock Remains]],"")</f>
        <v/>
      </c>
      <c r="L89" s="34" t="str">
        <f>IFERROR(Inventory[[#This Row],[S Units]]*Inventory[[#This Row],[Cost]],"")</f>
        <v/>
      </c>
    </row>
    <row r="90" spans="4:12" x14ac:dyDescent="0.3">
      <c r="D90" s="12" t="str">
        <f>IFERROR(Product[[#This Row],[HSN Code]],"")</f>
        <v/>
      </c>
      <c r="E90" s="12" t="str">
        <f>IFERROR(Product[[#This Row],[Product Name]],"")</f>
        <v/>
      </c>
      <c r="F90" s="12" t="str">
        <f>IFERROR(Product[[#This Row],[Cost]],"")</f>
        <v/>
      </c>
      <c r="G90" s="12" t="str">
        <f>IFERROR(Product[[#This Row],[Selling Price]],"")</f>
        <v/>
      </c>
      <c r="H90" s="13">
        <f>IFERROR(SUMIF(Purchase!$F$8:$F$20,Inventory[[#This Row],[Product Name]],Purchase!$I$8:$I$20),"")</f>
        <v>0</v>
      </c>
      <c r="I90" s="13">
        <f>IFERROR(SUMIF(Sales!$G$9:$G$1048576,Inventory[[#This Row],[Product Name]],Sales!$J$9:$J$1048576),"")</f>
        <v>0</v>
      </c>
      <c r="J90" s="13">
        <f>IFERROR(Inventory[[#This Row],[P Units]]-Inventory[[#This Row],[S Units]],"")</f>
        <v>0</v>
      </c>
      <c r="K90" s="12" t="str">
        <f>IFERROR(Inventory[[#This Row],[Cost]]*Inventory[[#This Row],[Stock Remains]],"")</f>
        <v/>
      </c>
      <c r="L90" s="34" t="str">
        <f>IFERROR(Inventory[[#This Row],[S Units]]*Inventory[[#This Row],[Cost]],"")</f>
        <v/>
      </c>
    </row>
    <row r="91" spans="4:12" x14ac:dyDescent="0.3">
      <c r="D91" s="12" t="str">
        <f>IFERROR(Product[[#This Row],[HSN Code]],"")</f>
        <v/>
      </c>
      <c r="E91" s="12" t="str">
        <f>IFERROR(Product[[#This Row],[Product Name]],"")</f>
        <v/>
      </c>
      <c r="F91" s="12" t="str">
        <f>IFERROR(Product[[#This Row],[Cost]],"")</f>
        <v/>
      </c>
      <c r="G91" s="12" t="str">
        <f>IFERROR(Product[[#This Row],[Selling Price]],"")</f>
        <v/>
      </c>
      <c r="H91" s="13">
        <f>IFERROR(SUMIF(Purchase!$F$8:$F$20,Inventory[[#This Row],[Product Name]],Purchase!$I$8:$I$20),"")</f>
        <v>0</v>
      </c>
      <c r="I91" s="13">
        <f>IFERROR(SUMIF(Sales!$G$9:$G$1048576,Inventory[[#This Row],[Product Name]],Sales!$J$9:$J$1048576),"")</f>
        <v>0</v>
      </c>
      <c r="J91" s="13">
        <f>IFERROR(Inventory[[#This Row],[P Units]]-Inventory[[#This Row],[S Units]],"")</f>
        <v>0</v>
      </c>
      <c r="K91" s="12" t="str">
        <f>IFERROR(Inventory[[#This Row],[Cost]]*Inventory[[#This Row],[Stock Remains]],"")</f>
        <v/>
      </c>
      <c r="L91" s="34" t="str">
        <f>IFERROR(Inventory[[#This Row],[S Units]]*Inventory[[#This Row],[Cost]],"")</f>
        <v/>
      </c>
    </row>
    <row r="92" spans="4:12" x14ac:dyDescent="0.3">
      <c r="D92" s="12" t="str">
        <f>IFERROR(Product[[#This Row],[HSN Code]],"")</f>
        <v/>
      </c>
      <c r="E92" s="12" t="str">
        <f>IFERROR(Product[[#This Row],[Product Name]],"")</f>
        <v/>
      </c>
      <c r="F92" s="12" t="str">
        <f>IFERROR(Product[[#This Row],[Cost]],"")</f>
        <v/>
      </c>
      <c r="G92" s="12" t="str">
        <f>IFERROR(Product[[#This Row],[Selling Price]],"")</f>
        <v/>
      </c>
      <c r="H92" s="13">
        <f>IFERROR(SUMIF(Purchase!$F$8:$F$20,Inventory[[#This Row],[Product Name]],Purchase!$I$8:$I$20),"")</f>
        <v>0</v>
      </c>
      <c r="I92" s="13">
        <f>IFERROR(SUMIF(Sales!$G$9:$G$1048576,Inventory[[#This Row],[Product Name]],Sales!$J$9:$J$1048576),"")</f>
        <v>0</v>
      </c>
      <c r="J92" s="13">
        <f>IFERROR(Inventory[[#This Row],[P Units]]-Inventory[[#This Row],[S Units]],"")</f>
        <v>0</v>
      </c>
      <c r="K92" s="12" t="str">
        <f>IFERROR(Inventory[[#This Row],[Cost]]*Inventory[[#This Row],[Stock Remains]],"")</f>
        <v/>
      </c>
      <c r="L92" s="34" t="str">
        <f>IFERROR(Inventory[[#This Row],[S Units]]*Inventory[[#This Row],[Cost]],"")</f>
        <v/>
      </c>
    </row>
    <row r="93" spans="4:12" x14ac:dyDescent="0.3">
      <c r="D93" s="12" t="str">
        <f>IFERROR(Product[[#This Row],[HSN Code]],"")</f>
        <v/>
      </c>
      <c r="E93" s="12" t="str">
        <f>IFERROR(Product[[#This Row],[Product Name]],"")</f>
        <v/>
      </c>
      <c r="F93" s="12" t="str">
        <f>IFERROR(Product[[#This Row],[Cost]],"")</f>
        <v/>
      </c>
      <c r="G93" s="12" t="str">
        <f>IFERROR(Product[[#This Row],[Selling Price]],"")</f>
        <v/>
      </c>
      <c r="H93" s="13">
        <f>IFERROR(SUMIF(Purchase!$F$8:$F$20,Inventory[[#This Row],[Product Name]],Purchase!$I$8:$I$20),"")</f>
        <v>0</v>
      </c>
      <c r="I93" s="13">
        <f>IFERROR(SUMIF(Sales!$G$9:$G$1048576,Inventory[[#This Row],[Product Name]],Sales!$J$9:$J$1048576),"")</f>
        <v>0</v>
      </c>
      <c r="J93" s="13">
        <f>IFERROR(Inventory[[#This Row],[P Units]]-Inventory[[#This Row],[S Units]],"")</f>
        <v>0</v>
      </c>
      <c r="K93" s="12" t="str">
        <f>IFERROR(Inventory[[#This Row],[Cost]]*Inventory[[#This Row],[Stock Remains]],"")</f>
        <v/>
      </c>
      <c r="L93" s="34" t="str">
        <f>IFERROR(Inventory[[#This Row],[S Units]]*Inventory[[#This Row],[Cost]],"")</f>
        <v/>
      </c>
    </row>
    <row r="94" spans="4:12" x14ac:dyDescent="0.3">
      <c r="D94" s="12" t="str">
        <f>IFERROR(Product[[#This Row],[HSN Code]],"")</f>
        <v/>
      </c>
      <c r="E94" s="12" t="str">
        <f>IFERROR(Product[[#This Row],[Product Name]],"")</f>
        <v/>
      </c>
      <c r="F94" s="12" t="str">
        <f>IFERROR(Product[[#This Row],[Cost]],"")</f>
        <v/>
      </c>
      <c r="G94" s="12" t="str">
        <f>IFERROR(Product[[#This Row],[Selling Price]],"")</f>
        <v/>
      </c>
      <c r="H94" s="13">
        <f>IFERROR(SUMIF(Purchase!$F$8:$F$20,Inventory[[#This Row],[Product Name]],Purchase!$I$8:$I$20),"")</f>
        <v>0</v>
      </c>
      <c r="I94" s="13">
        <f>IFERROR(SUMIF(Sales!$G$9:$G$1048576,Inventory[[#This Row],[Product Name]],Sales!$J$9:$J$1048576),"")</f>
        <v>0</v>
      </c>
      <c r="J94" s="13">
        <f>IFERROR(Inventory[[#This Row],[P Units]]-Inventory[[#This Row],[S Units]],"")</f>
        <v>0</v>
      </c>
      <c r="K94" s="12" t="str">
        <f>IFERROR(Inventory[[#This Row],[Cost]]*Inventory[[#This Row],[Stock Remains]],"")</f>
        <v/>
      </c>
      <c r="L94" s="34" t="str">
        <f>IFERROR(Inventory[[#This Row],[S Units]]*Inventory[[#This Row],[Cost]],"")</f>
        <v/>
      </c>
    </row>
    <row r="95" spans="4:12" x14ac:dyDescent="0.3">
      <c r="D95" s="12" t="str">
        <f>IFERROR(Product[[#This Row],[HSN Code]],"")</f>
        <v/>
      </c>
      <c r="E95" s="12" t="str">
        <f>IFERROR(Product[[#This Row],[Product Name]],"")</f>
        <v/>
      </c>
      <c r="F95" s="12" t="str">
        <f>IFERROR(Product[[#This Row],[Cost]],"")</f>
        <v/>
      </c>
      <c r="G95" s="12" t="str">
        <f>IFERROR(Product[[#This Row],[Selling Price]],"")</f>
        <v/>
      </c>
      <c r="H95" s="13">
        <f>IFERROR(SUMIF(Purchase!$F$8:$F$20,Inventory[[#This Row],[Product Name]],Purchase!$I$8:$I$20),"")</f>
        <v>0</v>
      </c>
      <c r="I95" s="13">
        <f>IFERROR(SUMIF(Sales!$G$9:$G$1048576,Inventory[[#This Row],[Product Name]],Sales!$J$9:$J$1048576),"")</f>
        <v>0</v>
      </c>
      <c r="J95" s="13">
        <f>IFERROR(Inventory[[#This Row],[P Units]]-Inventory[[#This Row],[S Units]],"")</f>
        <v>0</v>
      </c>
      <c r="K95" s="12" t="str">
        <f>IFERROR(Inventory[[#This Row],[Cost]]*Inventory[[#This Row],[Stock Remains]],"")</f>
        <v/>
      </c>
      <c r="L95" s="34" t="str">
        <f>IFERROR(Inventory[[#This Row],[S Units]]*Inventory[[#This Row],[Cost]],"")</f>
        <v/>
      </c>
    </row>
    <row r="96" spans="4:12" x14ac:dyDescent="0.3">
      <c r="D96" s="12" t="str">
        <f>IFERROR(Product[[#This Row],[HSN Code]],"")</f>
        <v/>
      </c>
      <c r="E96" s="12" t="str">
        <f>IFERROR(Product[[#This Row],[Product Name]],"")</f>
        <v/>
      </c>
      <c r="F96" s="12" t="str">
        <f>IFERROR(Product[[#This Row],[Cost]],"")</f>
        <v/>
      </c>
      <c r="G96" s="12" t="str">
        <f>IFERROR(Product[[#This Row],[Selling Price]],"")</f>
        <v/>
      </c>
      <c r="H96" s="13">
        <f>IFERROR(SUMIF(Purchase!$F$8:$F$20,Inventory[[#This Row],[Product Name]],Purchase!$I$8:$I$20),"")</f>
        <v>0</v>
      </c>
      <c r="I96" s="13">
        <f>IFERROR(SUMIF(Sales!$G$9:$G$1048576,Inventory[[#This Row],[Product Name]],Sales!$J$9:$J$1048576),"")</f>
        <v>0</v>
      </c>
      <c r="J96" s="13">
        <f>IFERROR(Inventory[[#This Row],[P Units]]-Inventory[[#This Row],[S Units]],"")</f>
        <v>0</v>
      </c>
      <c r="K96" s="12" t="str">
        <f>IFERROR(Inventory[[#This Row],[Cost]]*Inventory[[#This Row],[Stock Remains]],"")</f>
        <v/>
      </c>
      <c r="L96" s="34" t="str">
        <f>IFERROR(Inventory[[#This Row],[S Units]]*Inventory[[#This Row],[Cost]],"")</f>
        <v/>
      </c>
    </row>
    <row r="97" spans="4:12" x14ac:dyDescent="0.3">
      <c r="D97" s="12" t="str">
        <f>IFERROR(Product[[#This Row],[HSN Code]],"")</f>
        <v/>
      </c>
      <c r="E97" s="12" t="str">
        <f>IFERROR(Product[[#This Row],[Product Name]],"")</f>
        <v/>
      </c>
      <c r="F97" s="12" t="str">
        <f>IFERROR(Product[[#This Row],[Cost]],"")</f>
        <v/>
      </c>
      <c r="G97" s="12" t="str">
        <f>IFERROR(Product[[#This Row],[Selling Price]],"")</f>
        <v/>
      </c>
      <c r="H97" s="13">
        <f>IFERROR(SUMIF(Purchase!$F$8:$F$20,Inventory[[#This Row],[Product Name]],Purchase!$I$8:$I$20),"")</f>
        <v>0</v>
      </c>
      <c r="I97" s="13">
        <f>IFERROR(SUMIF(Sales!$G$9:$G$1048576,Inventory[[#This Row],[Product Name]],Sales!$J$9:$J$1048576),"")</f>
        <v>0</v>
      </c>
      <c r="J97" s="13">
        <f>IFERROR(Inventory[[#This Row],[P Units]]-Inventory[[#This Row],[S Units]],"")</f>
        <v>0</v>
      </c>
      <c r="K97" s="12" t="str">
        <f>IFERROR(Inventory[[#This Row],[Cost]]*Inventory[[#This Row],[Stock Remains]],"")</f>
        <v/>
      </c>
      <c r="L97" s="34" t="str">
        <f>IFERROR(Inventory[[#This Row],[S Units]]*Inventory[[#This Row],[Cost]],"")</f>
        <v/>
      </c>
    </row>
    <row r="98" spans="4:12" x14ac:dyDescent="0.3">
      <c r="D98" s="12" t="str">
        <f>IFERROR(Product[[#This Row],[HSN Code]],"")</f>
        <v/>
      </c>
      <c r="E98" s="12" t="str">
        <f>IFERROR(Product[[#This Row],[Product Name]],"")</f>
        <v/>
      </c>
      <c r="F98" s="12" t="str">
        <f>IFERROR(Product[[#This Row],[Cost]],"")</f>
        <v/>
      </c>
      <c r="G98" s="12" t="str">
        <f>IFERROR(Product[[#This Row],[Selling Price]],"")</f>
        <v/>
      </c>
      <c r="H98" s="13">
        <f>IFERROR(SUMIF(Purchase!$F$8:$F$20,Inventory[[#This Row],[Product Name]],Purchase!$I$8:$I$20),"")</f>
        <v>0</v>
      </c>
      <c r="I98" s="13">
        <f>IFERROR(SUMIF(Sales!$G$9:$G$1048576,Inventory[[#This Row],[Product Name]],Sales!$J$9:$J$1048576),"")</f>
        <v>0</v>
      </c>
      <c r="J98" s="13">
        <f>IFERROR(Inventory[[#This Row],[P Units]]-Inventory[[#This Row],[S Units]],"")</f>
        <v>0</v>
      </c>
      <c r="K98" s="12" t="str">
        <f>IFERROR(Inventory[[#This Row],[Cost]]*Inventory[[#This Row],[Stock Remains]],"")</f>
        <v/>
      </c>
      <c r="L98" s="34" t="str">
        <f>IFERROR(Inventory[[#This Row],[S Units]]*Inventory[[#This Row],[Cost]],"")</f>
        <v/>
      </c>
    </row>
    <row r="99" spans="4:12" x14ac:dyDescent="0.3">
      <c r="D99" s="12" t="str">
        <f>IFERROR(Product[[#This Row],[HSN Code]],"")</f>
        <v/>
      </c>
      <c r="E99" s="12" t="str">
        <f>IFERROR(Product[[#This Row],[Product Name]],"")</f>
        <v/>
      </c>
      <c r="F99" s="12" t="str">
        <f>IFERROR(Product[[#This Row],[Cost]],"")</f>
        <v/>
      </c>
      <c r="G99" s="12" t="str">
        <f>IFERROR(Product[[#This Row],[Selling Price]],"")</f>
        <v/>
      </c>
      <c r="H99" s="13">
        <f>IFERROR(SUMIF(Purchase!$F$8:$F$20,Inventory[[#This Row],[Product Name]],Purchase!$I$8:$I$20),"")</f>
        <v>0</v>
      </c>
      <c r="I99" s="13">
        <f>IFERROR(SUMIF(Sales!$G$9:$G$1048576,Inventory[[#This Row],[Product Name]],Sales!$J$9:$J$1048576),"")</f>
        <v>0</v>
      </c>
      <c r="J99" s="13">
        <f>IFERROR(Inventory[[#This Row],[P Units]]-Inventory[[#This Row],[S Units]],"")</f>
        <v>0</v>
      </c>
      <c r="K99" s="12" t="str">
        <f>IFERROR(Inventory[[#This Row],[Cost]]*Inventory[[#This Row],[Stock Remains]],"")</f>
        <v/>
      </c>
      <c r="L99" s="34" t="str">
        <f>IFERROR(Inventory[[#This Row],[S Units]]*Inventory[[#This Row],[Cost]],"")</f>
        <v/>
      </c>
    </row>
    <row r="100" spans="4:12" x14ac:dyDescent="0.3">
      <c r="D100" s="12" t="str">
        <f>IFERROR(Product[[#This Row],[HSN Code]],"")</f>
        <v/>
      </c>
      <c r="E100" s="12" t="str">
        <f>IFERROR(Product[[#This Row],[Product Name]],"")</f>
        <v/>
      </c>
      <c r="F100" s="12" t="str">
        <f>IFERROR(Product[[#This Row],[Cost]],"")</f>
        <v/>
      </c>
      <c r="G100" s="12" t="str">
        <f>IFERROR(Product[[#This Row],[Selling Price]],"")</f>
        <v/>
      </c>
      <c r="H100" s="13">
        <f>IFERROR(SUMIF(Purchase!$F$8:$F$20,Inventory[[#This Row],[Product Name]],Purchase!$I$8:$I$20),"")</f>
        <v>0</v>
      </c>
      <c r="I100" s="13">
        <f>IFERROR(SUMIF(Sales!$G$9:$G$1048576,Inventory[[#This Row],[Product Name]],Sales!$J$9:$J$1048576),"")</f>
        <v>0</v>
      </c>
      <c r="J100" s="13">
        <f>IFERROR(Inventory[[#This Row],[P Units]]-Inventory[[#This Row],[S Units]],"")</f>
        <v>0</v>
      </c>
      <c r="K100" s="12" t="str">
        <f>IFERROR(Inventory[[#This Row],[Cost]]*Inventory[[#This Row],[Stock Remains]],"")</f>
        <v/>
      </c>
      <c r="L100" s="34" t="str">
        <f>IFERROR(Inventory[[#This Row],[S Units]]*Inventory[[#This Row],[Cost]],"")</f>
        <v/>
      </c>
    </row>
    <row r="101" spans="4:12" x14ac:dyDescent="0.3">
      <c r="D101" s="12" t="str">
        <f>IFERROR(Product[[#This Row],[HSN Code]],"")</f>
        <v/>
      </c>
      <c r="E101" s="12" t="str">
        <f>IFERROR(Product[[#This Row],[Product Name]],"")</f>
        <v/>
      </c>
      <c r="F101" s="12" t="str">
        <f>IFERROR(Product[[#This Row],[Cost]],"")</f>
        <v/>
      </c>
      <c r="G101" s="12" t="str">
        <f>IFERROR(Product[[#This Row],[Selling Price]],"")</f>
        <v/>
      </c>
      <c r="H101" s="13">
        <f>IFERROR(SUMIF(Purchase!$F$8:$F$20,Inventory[[#This Row],[Product Name]],Purchase!$I$8:$I$20),"")</f>
        <v>0</v>
      </c>
      <c r="I101" s="13">
        <f>IFERROR(SUMIF(Sales!$G$9:$G$1048576,Inventory[[#This Row],[Product Name]],Sales!$J$9:$J$1048576),"")</f>
        <v>0</v>
      </c>
      <c r="J101" s="13">
        <f>IFERROR(Inventory[[#This Row],[P Units]]-Inventory[[#This Row],[S Units]],"")</f>
        <v>0</v>
      </c>
      <c r="K101" s="12" t="str">
        <f>IFERROR(Inventory[[#This Row],[Cost]]*Inventory[[#This Row],[Stock Remains]],"")</f>
        <v/>
      </c>
      <c r="L101" s="34" t="str">
        <f>IFERROR(Inventory[[#This Row],[S Units]]*Inventory[[#This Row],[Cost]],"")</f>
        <v/>
      </c>
    </row>
    <row r="102" spans="4:12" x14ac:dyDescent="0.3">
      <c r="D102" s="12" t="str">
        <f>IFERROR(Product[[#This Row],[HSN Code]],"")</f>
        <v/>
      </c>
      <c r="E102" s="12" t="str">
        <f>IFERROR(Product[[#This Row],[Product Name]],"")</f>
        <v/>
      </c>
      <c r="F102" s="12" t="str">
        <f>IFERROR(Product[[#This Row],[Cost]],"")</f>
        <v/>
      </c>
      <c r="G102" s="12" t="str">
        <f>IFERROR(Product[[#This Row],[Selling Price]],"")</f>
        <v/>
      </c>
      <c r="H102" s="13">
        <f>IFERROR(SUMIF(Purchase!$F$8:$F$20,Inventory[[#This Row],[Product Name]],Purchase!$I$8:$I$20),"")</f>
        <v>0</v>
      </c>
      <c r="I102" s="13">
        <f>IFERROR(SUMIF(Sales!$G$9:$G$1048576,Inventory[[#This Row],[Product Name]],Sales!$J$9:$J$1048576),"")</f>
        <v>0</v>
      </c>
      <c r="J102" s="13">
        <f>IFERROR(Inventory[[#This Row],[P Units]]-Inventory[[#This Row],[S Units]],"")</f>
        <v>0</v>
      </c>
      <c r="K102" s="12" t="str">
        <f>IFERROR(Inventory[[#This Row],[Cost]]*Inventory[[#This Row],[Stock Remains]],"")</f>
        <v/>
      </c>
      <c r="L102" s="34" t="str">
        <f>IFERROR(Inventory[[#This Row],[S Units]]*Inventory[[#This Row],[Cost]],"")</f>
        <v/>
      </c>
    </row>
    <row r="103" spans="4:12" x14ac:dyDescent="0.3">
      <c r="D103" s="12" t="str">
        <f>IFERROR(Product[[#This Row],[HSN Code]],"")</f>
        <v/>
      </c>
      <c r="E103" s="12" t="str">
        <f>IFERROR(Product[[#This Row],[Product Name]],"")</f>
        <v/>
      </c>
      <c r="F103" s="12" t="str">
        <f>IFERROR(Product[[#This Row],[Cost]],"")</f>
        <v/>
      </c>
      <c r="G103" s="12" t="str">
        <f>IFERROR(Product[[#This Row],[Selling Price]],"")</f>
        <v/>
      </c>
      <c r="H103" s="13">
        <f>IFERROR(SUMIF(Purchase!$F$8:$F$20,Inventory[[#This Row],[Product Name]],Purchase!$I$8:$I$20),"")</f>
        <v>0</v>
      </c>
      <c r="I103" s="13">
        <f>IFERROR(SUMIF(Sales!$G$9:$G$1048576,Inventory[[#This Row],[Product Name]],Sales!$J$9:$J$1048576),"")</f>
        <v>0</v>
      </c>
      <c r="J103" s="13">
        <f>IFERROR(Inventory[[#This Row],[P Units]]-Inventory[[#This Row],[S Units]],"")</f>
        <v>0</v>
      </c>
      <c r="K103" s="12" t="str">
        <f>IFERROR(Inventory[[#This Row],[Cost]]*Inventory[[#This Row],[Stock Remains]],"")</f>
        <v/>
      </c>
      <c r="L103" s="34" t="str">
        <f>IFERROR(Inventory[[#This Row],[S Units]]*Inventory[[#This Row],[Cost]],"")</f>
        <v/>
      </c>
    </row>
    <row r="104" spans="4:12" x14ac:dyDescent="0.3">
      <c r="D104" s="12" t="str">
        <f>IFERROR(Product[[#This Row],[HSN Code]],"")</f>
        <v/>
      </c>
      <c r="E104" s="12" t="str">
        <f>IFERROR(Product[[#This Row],[Product Name]],"")</f>
        <v/>
      </c>
      <c r="F104" s="12" t="str">
        <f>IFERROR(Product[[#This Row],[Cost]],"")</f>
        <v/>
      </c>
      <c r="G104" s="12" t="str">
        <f>IFERROR(Product[[#This Row],[Selling Price]],"")</f>
        <v/>
      </c>
      <c r="H104" s="13">
        <f>IFERROR(SUMIF(Purchase!$F$8:$F$20,Inventory[[#This Row],[Product Name]],Purchase!$I$8:$I$20),"")</f>
        <v>0</v>
      </c>
      <c r="I104" s="13">
        <f>IFERROR(SUMIF(Sales!$G$9:$G$1048576,Inventory[[#This Row],[Product Name]],Sales!$J$9:$J$1048576),"")</f>
        <v>0</v>
      </c>
      <c r="J104" s="13">
        <f>IFERROR(Inventory[[#This Row],[P Units]]-Inventory[[#This Row],[S Units]],"")</f>
        <v>0</v>
      </c>
      <c r="K104" s="12" t="str">
        <f>IFERROR(Inventory[[#This Row],[Cost]]*Inventory[[#This Row],[Stock Remains]],"")</f>
        <v/>
      </c>
      <c r="L104" s="34" t="str">
        <f>IFERROR(Inventory[[#This Row],[S Units]]*Inventory[[#This Row],[Cost]],"")</f>
        <v/>
      </c>
    </row>
    <row r="105" spans="4:12" x14ac:dyDescent="0.3">
      <c r="D105" s="12" t="str">
        <f>IFERROR(Product[[#This Row],[HSN Code]],"")</f>
        <v/>
      </c>
      <c r="E105" s="12" t="str">
        <f>IFERROR(Product[[#This Row],[Product Name]],"")</f>
        <v/>
      </c>
      <c r="F105" s="12" t="str">
        <f>IFERROR(Product[[#This Row],[Cost]],"")</f>
        <v/>
      </c>
      <c r="G105" s="12" t="str">
        <f>IFERROR(Product[[#This Row],[Selling Price]],"")</f>
        <v/>
      </c>
      <c r="H105" s="13">
        <f>IFERROR(SUMIF(Purchase!$F$8:$F$20,Inventory[[#This Row],[Product Name]],Purchase!$I$8:$I$20),"")</f>
        <v>0</v>
      </c>
      <c r="I105" s="13">
        <f>IFERROR(SUMIF(Sales!$G$9:$G$1048576,Inventory[[#This Row],[Product Name]],Sales!$J$9:$J$1048576),"")</f>
        <v>0</v>
      </c>
      <c r="J105" s="13">
        <f>IFERROR(Inventory[[#This Row],[P Units]]-Inventory[[#This Row],[S Units]],"")</f>
        <v>0</v>
      </c>
      <c r="K105" s="12" t="str">
        <f>IFERROR(Inventory[[#This Row],[Cost]]*Inventory[[#This Row],[Stock Remains]],"")</f>
        <v/>
      </c>
      <c r="L105" s="34" t="str">
        <f>IFERROR(Inventory[[#This Row],[S Units]]*Inventory[[#This Row],[Cost]],"")</f>
        <v/>
      </c>
    </row>
    <row r="106" spans="4:12" x14ac:dyDescent="0.3">
      <c r="D106" s="12" t="str">
        <f>IFERROR(Product[[#This Row],[HSN Code]],"")</f>
        <v/>
      </c>
      <c r="E106" s="12" t="str">
        <f>IFERROR(Product[[#This Row],[Product Name]],"")</f>
        <v/>
      </c>
      <c r="F106" s="12" t="str">
        <f>IFERROR(Product[[#This Row],[Cost]],"")</f>
        <v/>
      </c>
      <c r="G106" s="12" t="str">
        <f>IFERROR(Product[[#This Row],[Selling Price]],"")</f>
        <v/>
      </c>
      <c r="H106" s="13">
        <f>IFERROR(SUMIF(Purchase!$F$8:$F$20,Inventory[[#This Row],[Product Name]],Purchase!$I$8:$I$20),"")</f>
        <v>0</v>
      </c>
      <c r="I106" s="13">
        <f>IFERROR(SUMIF(Sales!$G$9:$G$1048576,Inventory[[#This Row],[Product Name]],Sales!$J$9:$J$1048576),"")</f>
        <v>0</v>
      </c>
      <c r="J106" s="13">
        <f>IFERROR(Inventory[[#This Row],[P Units]]-Inventory[[#This Row],[S Units]],"")</f>
        <v>0</v>
      </c>
      <c r="K106" s="12" t="str">
        <f>IFERROR(Inventory[[#This Row],[Cost]]*Inventory[[#This Row],[Stock Remains]],"")</f>
        <v/>
      </c>
      <c r="L106" s="34" t="str">
        <f>IFERROR(Inventory[[#This Row],[S Units]]*Inventory[[#This Row],[Cost]],"")</f>
        <v/>
      </c>
    </row>
    <row r="107" spans="4:12" x14ac:dyDescent="0.3">
      <c r="D107" s="12" t="str">
        <f>IFERROR(Product[[#This Row],[HSN Code]],"")</f>
        <v/>
      </c>
      <c r="E107" s="12" t="str">
        <f>IFERROR(Product[[#This Row],[Product Name]],"")</f>
        <v/>
      </c>
      <c r="F107" s="12" t="str">
        <f>IFERROR(Product[[#This Row],[Cost]],"")</f>
        <v/>
      </c>
      <c r="G107" s="12" t="str">
        <f>IFERROR(Product[[#This Row],[Selling Price]],"")</f>
        <v/>
      </c>
      <c r="H107" s="13">
        <f>IFERROR(SUMIF(Purchase!$F$8:$F$20,Inventory[[#This Row],[Product Name]],Purchase!$I$8:$I$20),"")</f>
        <v>0</v>
      </c>
      <c r="I107" s="13">
        <f>IFERROR(SUMIF(Sales!$G$9:$G$1048576,Inventory[[#This Row],[Product Name]],Sales!$J$9:$J$1048576),"")</f>
        <v>0</v>
      </c>
      <c r="J107" s="13">
        <f>IFERROR(Inventory[[#This Row],[P Units]]-Inventory[[#This Row],[S Units]],"")</f>
        <v>0</v>
      </c>
      <c r="K107" s="12" t="str">
        <f>IFERROR(Inventory[[#This Row],[Cost]]*Inventory[[#This Row],[Stock Remains]],"")</f>
        <v/>
      </c>
      <c r="L107" s="34" t="str">
        <f>IFERROR(Inventory[[#This Row],[S Units]]*Inventory[[#This Row],[Cost]],"")</f>
        <v/>
      </c>
    </row>
    <row r="108" spans="4:12" x14ac:dyDescent="0.3">
      <c r="D108" s="12" t="str">
        <f>IFERROR(Product[[#This Row],[HSN Code]],"")</f>
        <v/>
      </c>
      <c r="E108" s="12" t="str">
        <f>IFERROR(Product[[#This Row],[Product Name]],"")</f>
        <v/>
      </c>
      <c r="F108" s="12" t="str">
        <f>IFERROR(Product[[#This Row],[Cost]],"")</f>
        <v/>
      </c>
      <c r="G108" s="12" t="str">
        <f>IFERROR(Product[[#This Row],[Selling Price]],"")</f>
        <v/>
      </c>
      <c r="H108" s="13">
        <f>IFERROR(SUMIF(Purchase!$F$8:$F$20,Inventory[[#This Row],[Product Name]],Purchase!$I$8:$I$20),"")</f>
        <v>0</v>
      </c>
      <c r="I108" s="13">
        <f>IFERROR(SUMIF(Sales!$G$9:$G$1048576,Inventory[[#This Row],[Product Name]],Sales!$J$9:$J$1048576),"")</f>
        <v>0</v>
      </c>
      <c r="J108" s="13">
        <f>IFERROR(Inventory[[#This Row],[P Units]]-Inventory[[#This Row],[S Units]],"")</f>
        <v>0</v>
      </c>
      <c r="K108" s="12" t="str">
        <f>IFERROR(Inventory[[#This Row],[Cost]]*Inventory[[#This Row],[Stock Remains]],"")</f>
        <v/>
      </c>
      <c r="L108" s="34" t="str">
        <f>IFERROR(Inventory[[#This Row],[S Units]]*Inventory[[#This Row],[Cost]],"")</f>
        <v/>
      </c>
    </row>
    <row r="109" spans="4:12" x14ac:dyDescent="0.3">
      <c r="D109" s="12" t="str">
        <f>IFERROR(Product[[#This Row],[HSN Code]],"")</f>
        <v/>
      </c>
      <c r="E109" s="12" t="str">
        <f>IFERROR(Product[[#This Row],[Product Name]],"")</f>
        <v/>
      </c>
      <c r="F109" s="12" t="str">
        <f>IFERROR(Product[[#This Row],[Cost]],"")</f>
        <v/>
      </c>
      <c r="G109" s="12" t="str">
        <f>IFERROR(Product[[#This Row],[Selling Price]],"")</f>
        <v/>
      </c>
      <c r="H109" s="13">
        <f>IFERROR(SUMIF(Purchase!$F$8:$F$20,Inventory[[#This Row],[Product Name]],Purchase!$I$8:$I$20),"")</f>
        <v>0</v>
      </c>
      <c r="I109" s="13">
        <f>IFERROR(SUMIF(Sales!$G$9:$G$1048576,Inventory[[#This Row],[Product Name]],Sales!$J$9:$J$1048576),"")</f>
        <v>0</v>
      </c>
      <c r="J109" s="13">
        <f>IFERROR(Inventory[[#This Row],[P Units]]-Inventory[[#This Row],[S Units]],"")</f>
        <v>0</v>
      </c>
      <c r="K109" s="12" t="str">
        <f>IFERROR(Inventory[[#This Row],[Cost]]*Inventory[[#This Row],[Stock Remains]],"")</f>
        <v/>
      </c>
      <c r="L109" s="34" t="str">
        <f>IFERROR(Inventory[[#This Row],[S Units]]*Inventory[[#This Row],[Cost]],"")</f>
        <v/>
      </c>
    </row>
    <row r="110" spans="4:12" x14ac:dyDescent="0.3">
      <c r="D110" s="12" t="str">
        <f>IFERROR(Product[[#This Row],[HSN Code]],"")</f>
        <v/>
      </c>
      <c r="E110" s="12" t="str">
        <f>IFERROR(Product[[#This Row],[Product Name]],"")</f>
        <v/>
      </c>
      <c r="F110" s="12" t="str">
        <f>IFERROR(Product[[#This Row],[Cost]],"")</f>
        <v/>
      </c>
      <c r="G110" s="12" t="str">
        <f>IFERROR(Product[[#This Row],[Selling Price]],"")</f>
        <v/>
      </c>
      <c r="H110" s="13">
        <f>IFERROR(SUMIF(Purchase!$F$8:$F$20,Inventory[[#This Row],[Product Name]],Purchase!$I$8:$I$20),"")</f>
        <v>0</v>
      </c>
      <c r="I110" s="13">
        <f>IFERROR(SUMIF(Sales!$G$9:$G$1048576,Inventory[[#This Row],[Product Name]],Sales!$J$9:$J$1048576),"")</f>
        <v>0</v>
      </c>
      <c r="J110" s="13">
        <f>IFERROR(Inventory[[#This Row],[P Units]]-Inventory[[#This Row],[S Units]],"")</f>
        <v>0</v>
      </c>
      <c r="K110" s="12" t="str">
        <f>IFERROR(Inventory[[#This Row],[Cost]]*Inventory[[#This Row],[Stock Remains]],"")</f>
        <v/>
      </c>
      <c r="L110" s="34" t="str">
        <f>IFERROR(Inventory[[#This Row],[S Units]]*Inventory[[#This Row],[Cost]],"")</f>
        <v/>
      </c>
    </row>
    <row r="111" spans="4:12" x14ac:dyDescent="0.3">
      <c r="D111" s="12" t="str">
        <f>IFERROR(Product[[#This Row],[HSN Code]],"")</f>
        <v/>
      </c>
      <c r="E111" s="12" t="str">
        <f>IFERROR(Product[[#This Row],[Product Name]],"")</f>
        <v/>
      </c>
      <c r="F111" s="12" t="str">
        <f>IFERROR(Product[[#This Row],[Cost]],"")</f>
        <v/>
      </c>
      <c r="G111" s="12" t="str">
        <f>IFERROR(Product[[#This Row],[Selling Price]],"")</f>
        <v/>
      </c>
      <c r="H111" s="13">
        <f>IFERROR(SUMIF(Purchase!$F$8:$F$20,Inventory[[#This Row],[Product Name]],Purchase!$I$8:$I$20),"")</f>
        <v>0</v>
      </c>
      <c r="I111" s="13">
        <f>IFERROR(SUMIF(Sales!$G$9:$G$1048576,Inventory[[#This Row],[Product Name]],Sales!$J$9:$J$1048576),"")</f>
        <v>0</v>
      </c>
      <c r="J111" s="13">
        <f>IFERROR(Inventory[[#This Row],[P Units]]-Inventory[[#This Row],[S Units]],"")</f>
        <v>0</v>
      </c>
      <c r="K111" s="12" t="str">
        <f>IFERROR(Inventory[[#This Row],[Cost]]*Inventory[[#This Row],[Stock Remains]],"")</f>
        <v/>
      </c>
      <c r="L111" s="34" t="str">
        <f>IFERROR(Inventory[[#This Row],[S Units]]*Inventory[[#This Row],[Cost]],"")</f>
        <v/>
      </c>
    </row>
    <row r="112" spans="4:12" x14ac:dyDescent="0.3">
      <c r="D112" s="12" t="str">
        <f>IFERROR(Product[[#This Row],[HSN Code]],"")</f>
        <v/>
      </c>
      <c r="E112" s="12" t="str">
        <f>IFERROR(Product[[#This Row],[Product Name]],"")</f>
        <v/>
      </c>
      <c r="F112" s="12" t="str">
        <f>IFERROR(Product[[#This Row],[Cost]],"")</f>
        <v/>
      </c>
      <c r="G112" s="12" t="str">
        <f>IFERROR(Product[[#This Row],[Selling Price]],"")</f>
        <v/>
      </c>
      <c r="H112" s="13">
        <f>IFERROR(SUMIF(Purchase!$F$8:$F$20,Inventory[[#This Row],[Product Name]],Purchase!$I$8:$I$20),"")</f>
        <v>0</v>
      </c>
      <c r="I112" s="13">
        <f>IFERROR(SUMIF(Sales!$G$9:$G$1048576,Inventory[[#This Row],[Product Name]],Sales!$J$9:$J$1048576),"")</f>
        <v>0</v>
      </c>
      <c r="J112" s="13">
        <f>IFERROR(Inventory[[#This Row],[P Units]]-Inventory[[#This Row],[S Units]],"")</f>
        <v>0</v>
      </c>
      <c r="K112" s="12" t="str">
        <f>IFERROR(Inventory[[#This Row],[Cost]]*Inventory[[#This Row],[Stock Remains]],"")</f>
        <v/>
      </c>
      <c r="L112" s="34" t="str">
        <f>IFERROR(Inventory[[#This Row],[S Units]]*Inventory[[#This Row],[Cost]],"")</f>
        <v/>
      </c>
    </row>
    <row r="113" spans="4:12" x14ac:dyDescent="0.3">
      <c r="D113" s="12" t="str">
        <f>IFERROR(Product[[#This Row],[HSN Code]],"")</f>
        <v/>
      </c>
      <c r="E113" s="12" t="str">
        <f>IFERROR(Product[[#This Row],[Product Name]],"")</f>
        <v/>
      </c>
      <c r="F113" s="12" t="str">
        <f>IFERROR(Product[[#This Row],[Cost]],"")</f>
        <v/>
      </c>
      <c r="G113" s="12" t="str">
        <f>IFERROR(Product[[#This Row],[Selling Price]],"")</f>
        <v/>
      </c>
      <c r="H113" s="13">
        <f>IFERROR(SUMIF(Purchase!$F$8:$F$20,Inventory[[#This Row],[Product Name]],Purchase!$I$8:$I$20),"")</f>
        <v>0</v>
      </c>
      <c r="I113" s="13">
        <f>IFERROR(SUMIF(Sales!$G$9:$G$1048576,Inventory[[#This Row],[Product Name]],Sales!$J$9:$J$1048576),"")</f>
        <v>0</v>
      </c>
      <c r="J113" s="13">
        <f>IFERROR(Inventory[[#This Row],[P Units]]-Inventory[[#This Row],[S Units]],"")</f>
        <v>0</v>
      </c>
      <c r="K113" s="12" t="str">
        <f>IFERROR(Inventory[[#This Row],[Cost]]*Inventory[[#This Row],[Stock Remains]],"")</f>
        <v/>
      </c>
      <c r="L113" s="34" t="str">
        <f>IFERROR(Inventory[[#This Row],[S Units]]*Inventory[[#This Row],[Cost]],"")</f>
        <v/>
      </c>
    </row>
    <row r="114" spans="4:12" x14ac:dyDescent="0.3">
      <c r="D114" s="12" t="str">
        <f>IFERROR(Product[[#This Row],[HSN Code]],"")</f>
        <v/>
      </c>
      <c r="E114" s="12" t="str">
        <f>IFERROR(Product[[#This Row],[Product Name]],"")</f>
        <v/>
      </c>
      <c r="F114" s="12" t="str">
        <f>IFERROR(Product[[#This Row],[Cost]],"")</f>
        <v/>
      </c>
      <c r="G114" s="12" t="str">
        <f>IFERROR(Product[[#This Row],[Selling Price]],"")</f>
        <v/>
      </c>
      <c r="H114" s="13">
        <f>IFERROR(SUMIF(Purchase!$F$8:$F$20,Inventory[[#This Row],[Product Name]],Purchase!$I$8:$I$20),"")</f>
        <v>0</v>
      </c>
      <c r="I114" s="13">
        <f>IFERROR(SUMIF(Sales!$G$9:$G$1048576,Inventory[[#This Row],[Product Name]],Sales!$J$9:$J$1048576),"")</f>
        <v>0</v>
      </c>
      <c r="J114" s="13">
        <f>IFERROR(Inventory[[#This Row],[P Units]]-Inventory[[#This Row],[S Units]],"")</f>
        <v>0</v>
      </c>
      <c r="K114" s="12" t="str">
        <f>IFERROR(Inventory[[#This Row],[Cost]]*Inventory[[#This Row],[Stock Remains]],"")</f>
        <v/>
      </c>
      <c r="L114" s="34" t="str">
        <f>IFERROR(Inventory[[#This Row],[S Units]]*Inventory[[#This Row],[Cost]],"")</f>
        <v/>
      </c>
    </row>
    <row r="115" spans="4:12" x14ac:dyDescent="0.3">
      <c r="D115" s="12" t="str">
        <f>IFERROR(Product[[#This Row],[HSN Code]],"")</f>
        <v/>
      </c>
      <c r="E115" s="12" t="str">
        <f>IFERROR(Product[[#This Row],[Product Name]],"")</f>
        <v/>
      </c>
      <c r="F115" s="12" t="str">
        <f>IFERROR(Product[[#This Row],[Cost]],"")</f>
        <v/>
      </c>
      <c r="G115" s="12" t="str">
        <f>IFERROR(Product[[#This Row],[Selling Price]],"")</f>
        <v/>
      </c>
      <c r="H115" s="13">
        <f>IFERROR(SUMIF(Purchase!$F$8:$F$20,Inventory[[#This Row],[Product Name]],Purchase!$I$8:$I$20),"")</f>
        <v>0</v>
      </c>
      <c r="I115" s="13">
        <f>IFERROR(SUMIF(Sales!$G$9:$G$1048576,Inventory[[#This Row],[Product Name]],Sales!$J$9:$J$1048576),"")</f>
        <v>0</v>
      </c>
      <c r="J115" s="13">
        <f>IFERROR(Inventory[[#This Row],[P Units]]-Inventory[[#This Row],[S Units]],"")</f>
        <v>0</v>
      </c>
      <c r="K115" s="12" t="str">
        <f>IFERROR(Inventory[[#This Row],[Cost]]*Inventory[[#This Row],[Stock Remains]],"")</f>
        <v/>
      </c>
      <c r="L115" s="34" t="str">
        <f>IFERROR(Inventory[[#This Row],[S Units]]*Inventory[[#This Row],[Cost]],"")</f>
        <v/>
      </c>
    </row>
    <row r="116" spans="4:12" x14ac:dyDescent="0.3">
      <c r="D116" s="12" t="str">
        <f>IFERROR(Product[[#This Row],[HSN Code]],"")</f>
        <v/>
      </c>
      <c r="E116" s="12" t="str">
        <f>IFERROR(Product[[#This Row],[Product Name]],"")</f>
        <v/>
      </c>
      <c r="F116" s="12" t="str">
        <f>IFERROR(Product[[#This Row],[Cost]],"")</f>
        <v/>
      </c>
      <c r="G116" s="12" t="str">
        <f>IFERROR(Product[[#This Row],[Selling Price]],"")</f>
        <v/>
      </c>
      <c r="H116" s="13">
        <f>IFERROR(SUMIF(Purchase!$F$8:$F$20,Inventory[[#This Row],[Product Name]],Purchase!$I$8:$I$20),"")</f>
        <v>0</v>
      </c>
      <c r="I116" s="13">
        <f>IFERROR(SUMIF(Sales!$G$9:$G$1048576,Inventory[[#This Row],[Product Name]],Sales!$J$9:$J$1048576),"")</f>
        <v>0</v>
      </c>
      <c r="J116" s="13">
        <f>IFERROR(Inventory[[#This Row],[P Units]]-Inventory[[#This Row],[S Units]],"")</f>
        <v>0</v>
      </c>
      <c r="K116" s="12" t="str">
        <f>IFERROR(Inventory[[#This Row],[Cost]]*Inventory[[#This Row],[Stock Remains]],"")</f>
        <v/>
      </c>
      <c r="L116" s="34" t="str">
        <f>IFERROR(Inventory[[#This Row],[S Units]]*Inventory[[#This Row],[Cost]],"")</f>
        <v/>
      </c>
    </row>
    <row r="117" spans="4:12" x14ac:dyDescent="0.3">
      <c r="D117" s="12" t="str">
        <f>IFERROR(Product[[#This Row],[HSN Code]],"")</f>
        <v/>
      </c>
      <c r="E117" s="12" t="str">
        <f>IFERROR(Product[[#This Row],[Product Name]],"")</f>
        <v/>
      </c>
      <c r="F117" s="12" t="str">
        <f>IFERROR(Product[[#This Row],[Cost]],"")</f>
        <v/>
      </c>
      <c r="G117" s="12" t="str">
        <f>IFERROR(Product[[#This Row],[Selling Price]],"")</f>
        <v/>
      </c>
      <c r="H117" s="13">
        <f>IFERROR(SUMIF(Purchase!$F$8:$F$20,Inventory[[#This Row],[Product Name]],Purchase!$I$8:$I$20),"")</f>
        <v>0</v>
      </c>
      <c r="I117" s="13">
        <f>IFERROR(SUMIF(Sales!$G$9:$G$1048576,Inventory[[#This Row],[Product Name]],Sales!$J$9:$J$1048576),"")</f>
        <v>0</v>
      </c>
      <c r="J117" s="13">
        <f>IFERROR(Inventory[[#This Row],[P Units]]-Inventory[[#This Row],[S Units]],"")</f>
        <v>0</v>
      </c>
      <c r="K117" s="12" t="str">
        <f>IFERROR(Inventory[[#This Row],[Cost]]*Inventory[[#This Row],[Stock Remains]],"")</f>
        <v/>
      </c>
      <c r="L117" s="34" t="str">
        <f>IFERROR(Inventory[[#This Row],[S Units]]*Inventory[[#This Row],[Cost]],"")</f>
        <v/>
      </c>
    </row>
    <row r="118" spans="4:12" x14ac:dyDescent="0.3">
      <c r="D118" s="12" t="str">
        <f>IFERROR(Product[[#This Row],[HSN Code]],"")</f>
        <v/>
      </c>
      <c r="E118" s="12" t="str">
        <f>IFERROR(Product[[#This Row],[Product Name]],"")</f>
        <v/>
      </c>
      <c r="F118" s="12" t="str">
        <f>IFERROR(Product[[#This Row],[Cost]],"")</f>
        <v/>
      </c>
      <c r="G118" s="12" t="str">
        <f>IFERROR(Product[[#This Row],[Selling Price]],"")</f>
        <v/>
      </c>
      <c r="H118" s="13">
        <f>IFERROR(SUMIF(Purchase!$F$8:$F$20,Inventory[[#This Row],[Product Name]],Purchase!$I$8:$I$20),"")</f>
        <v>0</v>
      </c>
      <c r="I118" s="13">
        <f>IFERROR(SUMIF(Sales!$G$9:$G$1048576,Inventory[[#This Row],[Product Name]],Sales!$J$9:$J$1048576),"")</f>
        <v>0</v>
      </c>
      <c r="J118" s="13">
        <f>IFERROR(Inventory[[#This Row],[P Units]]-Inventory[[#This Row],[S Units]],"")</f>
        <v>0</v>
      </c>
      <c r="K118" s="12" t="str">
        <f>IFERROR(Inventory[[#This Row],[Cost]]*Inventory[[#This Row],[Stock Remains]],"")</f>
        <v/>
      </c>
      <c r="L118" s="34" t="str">
        <f>IFERROR(Inventory[[#This Row],[S Units]]*Inventory[[#This Row],[Cost]],"")</f>
        <v/>
      </c>
    </row>
    <row r="119" spans="4:12" x14ac:dyDescent="0.3">
      <c r="D119" s="12" t="str">
        <f>IFERROR(Product[[#This Row],[HSN Code]],"")</f>
        <v/>
      </c>
      <c r="E119" s="12" t="str">
        <f>IFERROR(Product[[#This Row],[Product Name]],"")</f>
        <v/>
      </c>
      <c r="F119" s="12" t="str">
        <f>IFERROR(Product[[#This Row],[Cost]],"")</f>
        <v/>
      </c>
      <c r="G119" s="12" t="str">
        <f>IFERROR(Product[[#This Row],[Selling Price]],"")</f>
        <v/>
      </c>
      <c r="H119" s="13">
        <f>IFERROR(SUMIF(Purchase!$F$8:$F$20,Inventory[[#This Row],[Product Name]],Purchase!$I$8:$I$20),"")</f>
        <v>0</v>
      </c>
      <c r="I119" s="13">
        <f>IFERROR(SUMIF(Sales!$G$9:$G$1048576,Inventory[[#This Row],[Product Name]],Sales!$J$9:$J$1048576),"")</f>
        <v>0</v>
      </c>
      <c r="J119" s="13">
        <f>IFERROR(Inventory[[#This Row],[P Units]]-Inventory[[#This Row],[S Units]],"")</f>
        <v>0</v>
      </c>
      <c r="K119" s="12" t="str">
        <f>IFERROR(Inventory[[#This Row],[Cost]]*Inventory[[#This Row],[Stock Remains]],"")</f>
        <v/>
      </c>
      <c r="L119" s="34" t="str">
        <f>IFERROR(Inventory[[#This Row],[S Units]]*Inventory[[#This Row],[Cost]],"")</f>
        <v/>
      </c>
    </row>
    <row r="120" spans="4:12" x14ac:dyDescent="0.3">
      <c r="D120" s="12" t="str">
        <f>IFERROR(Product[[#This Row],[HSN Code]],"")</f>
        <v/>
      </c>
      <c r="E120" s="12" t="str">
        <f>IFERROR(Product[[#This Row],[Product Name]],"")</f>
        <v/>
      </c>
      <c r="F120" s="12" t="str">
        <f>IFERROR(Product[[#This Row],[Cost]],"")</f>
        <v/>
      </c>
      <c r="G120" s="12" t="str">
        <f>IFERROR(Product[[#This Row],[Selling Price]],"")</f>
        <v/>
      </c>
      <c r="H120" s="13">
        <f>IFERROR(SUMIF(Purchase!$F$8:$F$20,Inventory[[#This Row],[Product Name]],Purchase!$I$8:$I$20),"")</f>
        <v>0</v>
      </c>
      <c r="I120" s="13">
        <f>IFERROR(SUMIF(Sales!$G$9:$G$1048576,Inventory[[#This Row],[Product Name]],Sales!$J$9:$J$1048576),"")</f>
        <v>0</v>
      </c>
      <c r="J120" s="13">
        <f>IFERROR(Inventory[[#This Row],[P Units]]-Inventory[[#This Row],[S Units]],"")</f>
        <v>0</v>
      </c>
      <c r="K120" s="12" t="str">
        <f>IFERROR(Inventory[[#This Row],[Cost]]*Inventory[[#This Row],[Stock Remains]],"")</f>
        <v/>
      </c>
      <c r="L120" s="34" t="str">
        <f>IFERROR(Inventory[[#This Row],[S Units]]*Inventory[[#This Row],[Cost]],"")</f>
        <v/>
      </c>
    </row>
    <row r="121" spans="4:12" x14ac:dyDescent="0.3">
      <c r="D121" s="12" t="str">
        <f>IFERROR(Product[[#This Row],[HSN Code]],"")</f>
        <v/>
      </c>
      <c r="E121" s="12" t="str">
        <f>IFERROR(Product[[#This Row],[Product Name]],"")</f>
        <v/>
      </c>
      <c r="F121" s="12" t="str">
        <f>IFERROR(Product[[#This Row],[Cost]],"")</f>
        <v/>
      </c>
      <c r="G121" s="12" t="str">
        <f>IFERROR(Product[[#This Row],[Selling Price]],"")</f>
        <v/>
      </c>
      <c r="H121" s="13">
        <f>IFERROR(SUMIF(Purchase!$F$8:$F$20,Inventory[[#This Row],[Product Name]],Purchase!$I$8:$I$20),"")</f>
        <v>0</v>
      </c>
      <c r="I121" s="13">
        <f>IFERROR(SUMIF(Sales!$G$9:$G$1048576,Inventory[[#This Row],[Product Name]],Sales!$J$9:$J$1048576),"")</f>
        <v>0</v>
      </c>
      <c r="J121" s="13">
        <f>IFERROR(Inventory[[#This Row],[P Units]]-Inventory[[#This Row],[S Units]],"")</f>
        <v>0</v>
      </c>
      <c r="K121" s="12" t="str">
        <f>IFERROR(Inventory[[#This Row],[Cost]]*Inventory[[#This Row],[Stock Remains]],"")</f>
        <v/>
      </c>
      <c r="L121" s="34" t="str">
        <f>IFERROR(Inventory[[#This Row],[S Units]]*Inventory[[#This Row],[Cost]],"")</f>
        <v/>
      </c>
    </row>
    <row r="122" spans="4:12" x14ac:dyDescent="0.3">
      <c r="D122" s="12" t="str">
        <f>IFERROR(Product[[#This Row],[HSN Code]],"")</f>
        <v/>
      </c>
      <c r="E122" s="12" t="str">
        <f>IFERROR(Product[[#This Row],[Product Name]],"")</f>
        <v/>
      </c>
      <c r="F122" s="12" t="str">
        <f>IFERROR(Product[[#This Row],[Cost]],"")</f>
        <v/>
      </c>
      <c r="G122" s="12" t="str">
        <f>IFERROR(Product[[#This Row],[Selling Price]],"")</f>
        <v/>
      </c>
      <c r="H122" s="13">
        <f>IFERROR(SUMIF(Purchase!$F$8:$F$20,Inventory[[#This Row],[Product Name]],Purchase!$I$8:$I$20),"")</f>
        <v>0</v>
      </c>
      <c r="I122" s="13">
        <f>IFERROR(SUMIF(Sales!$G$9:$G$1048576,Inventory[[#This Row],[Product Name]],Sales!$J$9:$J$1048576),"")</f>
        <v>0</v>
      </c>
      <c r="J122" s="13">
        <f>IFERROR(Inventory[[#This Row],[P Units]]-Inventory[[#This Row],[S Units]],"")</f>
        <v>0</v>
      </c>
      <c r="K122" s="12" t="str">
        <f>IFERROR(Inventory[[#This Row],[Cost]]*Inventory[[#This Row],[Stock Remains]],"")</f>
        <v/>
      </c>
      <c r="L122" s="34" t="str">
        <f>IFERROR(Inventory[[#This Row],[S Units]]*Inventory[[#This Row],[Cost]],"")</f>
        <v/>
      </c>
    </row>
    <row r="123" spans="4:12" x14ac:dyDescent="0.3">
      <c r="D123" s="12" t="str">
        <f>IFERROR(Product[[#This Row],[HSN Code]],"")</f>
        <v/>
      </c>
      <c r="E123" s="12" t="str">
        <f>IFERROR(Product[[#This Row],[Product Name]],"")</f>
        <v/>
      </c>
      <c r="F123" s="12" t="str">
        <f>IFERROR(Product[[#This Row],[Cost]],"")</f>
        <v/>
      </c>
      <c r="G123" s="12" t="str">
        <f>IFERROR(Product[[#This Row],[Selling Price]],"")</f>
        <v/>
      </c>
      <c r="H123" s="13">
        <f>IFERROR(SUMIF(Purchase!$F$8:$F$20,Inventory[[#This Row],[Product Name]],Purchase!$I$8:$I$20),"")</f>
        <v>0</v>
      </c>
      <c r="I123" s="13">
        <f>IFERROR(SUMIF(Sales!$G$9:$G$1048576,Inventory[[#This Row],[Product Name]],Sales!$J$9:$J$1048576),"")</f>
        <v>0</v>
      </c>
      <c r="J123" s="13">
        <f>IFERROR(Inventory[[#This Row],[P Units]]-Inventory[[#This Row],[S Units]],"")</f>
        <v>0</v>
      </c>
      <c r="K123" s="12" t="str">
        <f>IFERROR(Inventory[[#This Row],[Cost]]*Inventory[[#This Row],[Stock Remains]],"")</f>
        <v/>
      </c>
      <c r="L123" s="34" t="str">
        <f>IFERROR(Inventory[[#This Row],[S Units]]*Inventory[[#This Row],[Cost]],"")</f>
        <v/>
      </c>
    </row>
    <row r="124" spans="4:12" x14ac:dyDescent="0.3">
      <c r="D124" s="12" t="str">
        <f>IFERROR(Product[[#This Row],[HSN Code]],"")</f>
        <v/>
      </c>
      <c r="E124" s="12" t="str">
        <f>IFERROR(Product[[#This Row],[Product Name]],"")</f>
        <v/>
      </c>
      <c r="F124" s="12" t="str">
        <f>IFERROR(Product[[#This Row],[Cost]],"")</f>
        <v/>
      </c>
      <c r="G124" s="12" t="str">
        <f>IFERROR(Product[[#This Row],[Selling Price]],"")</f>
        <v/>
      </c>
      <c r="H124" s="13">
        <f>IFERROR(SUMIF(Purchase!$F$8:$F$20,Inventory[[#This Row],[Product Name]],Purchase!$I$8:$I$20),"")</f>
        <v>0</v>
      </c>
      <c r="I124" s="13">
        <f>IFERROR(SUMIF(Sales!$G$9:$G$1048576,Inventory[[#This Row],[Product Name]],Sales!$J$9:$J$1048576),"")</f>
        <v>0</v>
      </c>
      <c r="J124" s="13">
        <f>IFERROR(Inventory[[#This Row],[P Units]]-Inventory[[#This Row],[S Units]],"")</f>
        <v>0</v>
      </c>
      <c r="K124" s="12" t="str">
        <f>IFERROR(Inventory[[#This Row],[Cost]]*Inventory[[#This Row],[Stock Remains]],"")</f>
        <v/>
      </c>
      <c r="L124" s="34" t="str">
        <f>IFERROR(Inventory[[#This Row],[S Units]]*Inventory[[#This Row],[Cost]],"")</f>
        <v/>
      </c>
    </row>
    <row r="125" spans="4:12" x14ac:dyDescent="0.3">
      <c r="D125" s="12" t="str">
        <f>IFERROR(Product[[#This Row],[HSN Code]],"")</f>
        <v/>
      </c>
      <c r="E125" s="12" t="str">
        <f>IFERROR(Product[[#This Row],[Product Name]],"")</f>
        <v/>
      </c>
      <c r="F125" s="12" t="str">
        <f>IFERROR(Product[[#This Row],[Cost]],"")</f>
        <v/>
      </c>
      <c r="G125" s="12" t="str">
        <f>IFERROR(Product[[#This Row],[Selling Price]],"")</f>
        <v/>
      </c>
      <c r="H125" s="13">
        <f>IFERROR(SUMIF(Purchase!$F$8:$F$20,Inventory[[#This Row],[Product Name]],Purchase!$I$8:$I$20),"")</f>
        <v>0</v>
      </c>
      <c r="I125" s="13">
        <f>IFERROR(SUMIF(Sales!$G$9:$G$1048576,Inventory[[#This Row],[Product Name]],Sales!$J$9:$J$1048576),"")</f>
        <v>0</v>
      </c>
      <c r="J125" s="13">
        <f>IFERROR(Inventory[[#This Row],[P Units]]-Inventory[[#This Row],[S Units]],"")</f>
        <v>0</v>
      </c>
      <c r="K125" s="12" t="str">
        <f>IFERROR(Inventory[[#This Row],[Cost]]*Inventory[[#This Row],[Stock Remains]],"")</f>
        <v/>
      </c>
      <c r="L125" s="34" t="str">
        <f>IFERROR(Inventory[[#This Row],[S Units]]*Inventory[[#This Row],[Cost]],"")</f>
        <v/>
      </c>
    </row>
    <row r="126" spans="4:12" x14ac:dyDescent="0.3">
      <c r="D126" s="12" t="str">
        <f>IFERROR(Product[[#This Row],[HSN Code]],"")</f>
        <v/>
      </c>
      <c r="E126" s="12" t="str">
        <f>IFERROR(Product[[#This Row],[Product Name]],"")</f>
        <v/>
      </c>
      <c r="F126" s="12" t="str">
        <f>IFERROR(Product[[#This Row],[Cost]],"")</f>
        <v/>
      </c>
      <c r="G126" s="12" t="str">
        <f>IFERROR(Product[[#This Row],[Selling Price]],"")</f>
        <v/>
      </c>
      <c r="H126" s="13">
        <f>IFERROR(SUMIF(Purchase!$F$8:$F$20,Inventory[[#This Row],[Product Name]],Purchase!$I$8:$I$20),"")</f>
        <v>0</v>
      </c>
      <c r="I126" s="13">
        <f>IFERROR(SUMIF(Sales!$G$9:$G$1048576,Inventory[[#This Row],[Product Name]],Sales!$J$9:$J$1048576),"")</f>
        <v>0</v>
      </c>
      <c r="J126" s="13">
        <f>IFERROR(Inventory[[#This Row],[P Units]]-Inventory[[#This Row],[S Units]],"")</f>
        <v>0</v>
      </c>
      <c r="K126" s="12" t="str">
        <f>IFERROR(Inventory[[#This Row],[Cost]]*Inventory[[#This Row],[Stock Remains]],"")</f>
        <v/>
      </c>
      <c r="L126" s="34" t="str">
        <f>IFERROR(Inventory[[#This Row],[S Units]]*Inventory[[#This Row],[Cost]],"")</f>
        <v/>
      </c>
    </row>
    <row r="127" spans="4:12" x14ac:dyDescent="0.3">
      <c r="D127" s="12" t="str">
        <f>IFERROR(Product[[#This Row],[HSN Code]],"")</f>
        <v/>
      </c>
      <c r="E127" s="12" t="str">
        <f>IFERROR(Product[[#This Row],[Product Name]],"")</f>
        <v/>
      </c>
      <c r="F127" s="12" t="str">
        <f>IFERROR(Product[[#This Row],[Cost]],"")</f>
        <v/>
      </c>
      <c r="G127" s="12" t="str">
        <f>IFERROR(Product[[#This Row],[Selling Price]],"")</f>
        <v/>
      </c>
      <c r="H127" s="13">
        <f>IFERROR(SUMIF(Purchase!$F$8:$F$20,Inventory[[#This Row],[Product Name]],Purchase!$I$8:$I$20),"")</f>
        <v>0</v>
      </c>
      <c r="I127" s="13">
        <f>IFERROR(SUMIF(Sales!$G$9:$G$1048576,Inventory[[#This Row],[Product Name]],Sales!$J$9:$J$1048576),"")</f>
        <v>0</v>
      </c>
      <c r="J127" s="13">
        <f>IFERROR(Inventory[[#This Row],[P Units]]-Inventory[[#This Row],[S Units]],"")</f>
        <v>0</v>
      </c>
      <c r="K127" s="12" t="str">
        <f>IFERROR(Inventory[[#This Row],[Cost]]*Inventory[[#This Row],[Stock Remains]],"")</f>
        <v/>
      </c>
      <c r="L127" s="34" t="str">
        <f>IFERROR(Inventory[[#This Row],[S Units]]*Inventory[[#This Row],[Cost]],"")</f>
        <v/>
      </c>
    </row>
    <row r="128" spans="4:12" x14ac:dyDescent="0.3">
      <c r="D128" s="12" t="str">
        <f>IFERROR(Product[[#This Row],[HSN Code]],"")</f>
        <v/>
      </c>
      <c r="E128" s="12" t="str">
        <f>IFERROR(Product[[#This Row],[Product Name]],"")</f>
        <v/>
      </c>
      <c r="F128" s="12" t="str">
        <f>IFERROR(Product[[#This Row],[Cost]],"")</f>
        <v/>
      </c>
      <c r="G128" s="12" t="str">
        <f>IFERROR(Product[[#This Row],[Selling Price]],"")</f>
        <v/>
      </c>
      <c r="H128" s="13">
        <f>IFERROR(SUMIF(Purchase!$F$8:$F$20,Inventory[[#This Row],[Product Name]],Purchase!$I$8:$I$20),"")</f>
        <v>0</v>
      </c>
      <c r="I128" s="13">
        <f>IFERROR(SUMIF(Sales!$G$9:$G$1048576,Inventory[[#This Row],[Product Name]],Sales!$J$9:$J$1048576),"")</f>
        <v>0</v>
      </c>
      <c r="J128" s="13">
        <f>IFERROR(Inventory[[#This Row],[P Units]]-Inventory[[#This Row],[S Units]],"")</f>
        <v>0</v>
      </c>
      <c r="K128" s="12" t="str">
        <f>IFERROR(Inventory[[#This Row],[Cost]]*Inventory[[#This Row],[Stock Remains]],"")</f>
        <v/>
      </c>
      <c r="L128" s="34" t="str">
        <f>IFERROR(Inventory[[#This Row],[S Units]]*Inventory[[#This Row],[Cost]],"")</f>
        <v/>
      </c>
    </row>
    <row r="129" spans="4:12" x14ac:dyDescent="0.3">
      <c r="D129" s="12" t="str">
        <f>IFERROR(Product[[#This Row],[HSN Code]],"")</f>
        <v/>
      </c>
      <c r="E129" s="12" t="str">
        <f>IFERROR(Product[[#This Row],[Product Name]],"")</f>
        <v/>
      </c>
      <c r="F129" s="12" t="str">
        <f>IFERROR(Product[[#This Row],[Cost]],"")</f>
        <v/>
      </c>
      <c r="G129" s="12" t="str">
        <f>IFERROR(Product[[#This Row],[Selling Price]],"")</f>
        <v/>
      </c>
      <c r="H129" s="13">
        <f>IFERROR(SUMIF(Purchase!$F$8:$F$20,Inventory[[#This Row],[Product Name]],Purchase!$I$8:$I$20),"")</f>
        <v>0</v>
      </c>
      <c r="I129" s="13">
        <f>IFERROR(SUMIF(Sales!$G$9:$G$1048576,Inventory[[#This Row],[Product Name]],Sales!$J$9:$J$1048576),"")</f>
        <v>0</v>
      </c>
      <c r="J129" s="13">
        <f>IFERROR(Inventory[[#This Row],[P Units]]-Inventory[[#This Row],[S Units]],"")</f>
        <v>0</v>
      </c>
      <c r="K129" s="12" t="str">
        <f>IFERROR(Inventory[[#This Row],[Cost]]*Inventory[[#This Row],[Stock Remains]],"")</f>
        <v/>
      </c>
      <c r="L129" s="34" t="str">
        <f>IFERROR(Inventory[[#This Row],[S Units]]*Inventory[[#This Row],[Cost]],"")</f>
        <v/>
      </c>
    </row>
    <row r="130" spans="4:12" x14ac:dyDescent="0.3">
      <c r="D130" s="12" t="str">
        <f>IFERROR(Product[[#This Row],[HSN Code]],"")</f>
        <v/>
      </c>
      <c r="E130" s="12" t="str">
        <f>IFERROR(Product[[#This Row],[Product Name]],"")</f>
        <v/>
      </c>
      <c r="F130" s="12" t="str">
        <f>IFERROR(Product[[#This Row],[Cost]],"")</f>
        <v/>
      </c>
      <c r="G130" s="12" t="str">
        <f>IFERROR(Product[[#This Row],[Selling Price]],"")</f>
        <v/>
      </c>
      <c r="H130" s="13">
        <f>IFERROR(SUMIF(Purchase!$F$8:$F$20,Inventory[[#This Row],[Product Name]],Purchase!$I$8:$I$20),"")</f>
        <v>0</v>
      </c>
      <c r="I130" s="13">
        <f>IFERROR(SUMIF(Sales!$G$9:$G$1048576,Inventory[[#This Row],[Product Name]],Sales!$J$9:$J$1048576),"")</f>
        <v>0</v>
      </c>
      <c r="J130" s="13">
        <f>IFERROR(Inventory[[#This Row],[P Units]]-Inventory[[#This Row],[S Units]],"")</f>
        <v>0</v>
      </c>
      <c r="K130" s="12" t="str">
        <f>IFERROR(Inventory[[#This Row],[Cost]]*Inventory[[#This Row],[Stock Remains]],"")</f>
        <v/>
      </c>
      <c r="L130" s="34" t="str">
        <f>IFERROR(Inventory[[#This Row],[S Units]]*Inventory[[#This Row],[Cost]],"")</f>
        <v/>
      </c>
    </row>
    <row r="131" spans="4:12" x14ac:dyDescent="0.3">
      <c r="D131" s="12" t="str">
        <f>IFERROR(Product[[#This Row],[HSN Code]],"")</f>
        <v/>
      </c>
      <c r="E131" s="12" t="str">
        <f>IFERROR(Product[[#This Row],[Product Name]],"")</f>
        <v/>
      </c>
      <c r="F131" s="12" t="str">
        <f>IFERROR(Product[[#This Row],[Cost]],"")</f>
        <v/>
      </c>
      <c r="G131" s="12" t="str">
        <f>IFERROR(Product[[#This Row],[Selling Price]],"")</f>
        <v/>
      </c>
      <c r="H131" s="13">
        <f>IFERROR(SUMIF(Purchase!$F$8:$F$20,Inventory[[#This Row],[Product Name]],Purchase!$I$8:$I$20),"")</f>
        <v>0</v>
      </c>
      <c r="I131" s="13">
        <f>IFERROR(SUMIF(Sales!$G$9:$G$1048576,Inventory[[#This Row],[Product Name]],Sales!$J$9:$J$1048576),"")</f>
        <v>0</v>
      </c>
      <c r="J131" s="13">
        <f>IFERROR(Inventory[[#This Row],[P Units]]-Inventory[[#This Row],[S Units]],"")</f>
        <v>0</v>
      </c>
      <c r="K131" s="12" t="str">
        <f>IFERROR(Inventory[[#This Row],[Cost]]*Inventory[[#This Row],[Stock Remains]],"")</f>
        <v/>
      </c>
      <c r="L131" s="34" t="str">
        <f>IFERROR(Inventory[[#This Row],[S Units]]*Inventory[[#This Row],[Cost]],"")</f>
        <v/>
      </c>
    </row>
    <row r="132" spans="4:12" x14ac:dyDescent="0.3">
      <c r="D132" s="12" t="str">
        <f>IFERROR(Product[[#This Row],[HSN Code]],"")</f>
        <v/>
      </c>
      <c r="E132" s="12" t="str">
        <f>IFERROR(Product[[#This Row],[Product Name]],"")</f>
        <v/>
      </c>
      <c r="F132" s="12" t="str">
        <f>IFERROR(Product[[#This Row],[Cost]],"")</f>
        <v/>
      </c>
      <c r="G132" s="12" t="str">
        <f>IFERROR(Product[[#This Row],[Selling Price]],"")</f>
        <v/>
      </c>
      <c r="H132" s="13">
        <f>IFERROR(SUMIF(Purchase!$F$8:$F$20,Inventory[[#This Row],[Product Name]],Purchase!$I$8:$I$20),"")</f>
        <v>0</v>
      </c>
      <c r="I132" s="13">
        <f>IFERROR(SUMIF(Sales!$G$9:$G$1048576,Inventory[[#This Row],[Product Name]],Sales!$J$9:$J$1048576),"")</f>
        <v>0</v>
      </c>
      <c r="J132" s="13">
        <f>IFERROR(Inventory[[#This Row],[P Units]]-Inventory[[#This Row],[S Units]],"")</f>
        <v>0</v>
      </c>
      <c r="K132" s="12" t="str">
        <f>IFERROR(Inventory[[#This Row],[Cost]]*Inventory[[#This Row],[Stock Remains]],"")</f>
        <v/>
      </c>
      <c r="L132" s="34" t="str">
        <f>IFERROR(Inventory[[#This Row],[S Units]]*Inventory[[#This Row],[Cost]],"")</f>
        <v/>
      </c>
    </row>
    <row r="133" spans="4:12" x14ac:dyDescent="0.3">
      <c r="D133" s="12" t="str">
        <f>IFERROR(Product[[#This Row],[HSN Code]],"")</f>
        <v/>
      </c>
      <c r="E133" s="12" t="str">
        <f>IFERROR(Product[[#This Row],[Product Name]],"")</f>
        <v/>
      </c>
      <c r="F133" s="12" t="str">
        <f>IFERROR(Product[[#This Row],[Cost]],"")</f>
        <v/>
      </c>
      <c r="G133" s="12" t="str">
        <f>IFERROR(Product[[#This Row],[Selling Price]],"")</f>
        <v/>
      </c>
      <c r="H133" s="13">
        <f>IFERROR(SUMIF(Purchase!$F$8:$F$20,Inventory[[#This Row],[Product Name]],Purchase!$I$8:$I$20),"")</f>
        <v>0</v>
      </c>
      <c r="I133" s="13">
        <f>IFERROR(SUMIF(Sales!$G$9:$G$1048576,Inventory[[#This Row],[Product Name]],Sales!$J$9:$J$1048576),"")</f>
        <v>0</v>
      </c>
      <c r="J133" s="13">
        <f>IFERROR(Inventory[[#This Row],[P Units]]-Inventory[[#This Row],[S Units]],"")</f>
        <v>0</v>
      </c>
      <c r="K133" s="12" t="str">
        <f>IFERROR(Inventory[[#This Row],[Cost]]*Inventory[[#This Row],[Stock Remains]],"")</f>
        <v/>
      </c>
      <c r="L133" s="34" t="str">
        <f>IFERROR(Inventory[[#This Row],[S Units]]*Inventory[[#This Row],[Cost]],"")</f>
        <v/>
      </c>
    </row>
    <row r="134" spans="4:12" x14ac:dyDescent="0.3">
      <c r="D134" s="12" t="str">
        <f>IFERROR(Product[[#This Row],[HSN Code]],"")</f>
        <v/>
      </c>
      <c r="E134" s="12" t="str">
        <f>IFERROR(Product[[#This Row],[Product Name]],"")</f>
        <v/>
      </c>
      <c r="F134" s="12" t="str">
        <f>IFERROR(Product[[#This Row],[Cost]],"")</f>
        <v/>
      </c>
      <c r="G134" s="12" t="str">
        <f>IFERROR(Product[[#This Row],[Selling Price]],"")</f>
        <v/>
      </c>
      <c r="H134" s="13">
        <f>IFERROR(SUMIF(Purchase!$F$8:$F$20,Inventory[[#This Row],[Product Name]],Purchase!$I$8:$I$20),"")</f>
        <v>0</v>
      </c>
      <c r="I134" s="13">
        <f>IFERROR(SUMIF(Sales!$G$9:$G$1048576,Inventory[[#This Row],[Product Name]],Sales!$J$9:$J$1048576),"")</f>
        <v>0</v>
      </c>
      <c r="J134" s="13">
        <f>IFERROR(Inventory[[#This Row],[P Units]]-Inventory[[#This Row],[S Units]],"")</f>
        <v>0</v>
      </c>
      <c r="K134" s="12" t="str">
        <f>IFERROR(Inventory[[#This Row],[Cost]]*Inventory[[#This Row],[Stock Remains]],"")</f>
        <v/>
      </c>
      <c r="L134" s="34" t="str">
        <f>IFERROR(Inventory[[#This Row],[S Units]]*Inventory[[#This Row],[Cost]],"")</f>
        <v/>
      </c>
    </row>
    <row r="135" spans="4:12" x14ac:dyDescent="0.3">
      <c r="D135" s="12" t="str">
        <f>IFERROR(Product[[#This Row],[HSN Code]],"")</f>
        <v/>
      </c>
      <c r="E135" s="12" t="str">
        <f>IFERROR(Product[[#This Row],[Product Name]],"")</f>
        <v/>
      </c>
      <c r="F135" s="12" t="str">
        <f>IFERROR(Product[[#This Row],[Cost]],"")</f>
        <v/>
      </c>
      <c r="G135" s="12" t="str">
        <f>IFERROR(Product[[#This Row],[Selling Price]],"")</f>
        <v/>
      </c>
      <c r="H135" s="13">
        <f>IFERROR(SUMIF(Purchase!$F$8:$F$20,Inventory[[#This Row],[Product Name]],Purchase!$I$8:$I$20),"")</f>
        <v>0</v>
      </c>
      <c r="I135" s="13">
        <f>IFERROR(SUMIF(Sales!$G$9:$G$1048576,Inventory[[#This Row],[Product Name]],Sales!$J$9:$J$1048576),"")</f>
        <v>0</v>
      </c>
      <c r="J135" s="13">
        <f>IFERROR(Inventory[[#This Row],[P Units]]-Inventory[[#This Row],[S Units]],"")</f>
        <v>0</v>
      </c>
      <c r="K135" s="12" t="str">
        <f>IFERROR(Inventory[[#This Row],[Cost]]*Inventory[[#This Row],[Stock Remains]],"")</f>
        <v/>
      </c>
      <c r="L135" s="34" t="str">
        <f>IFERROR(Inventory[[#This Row],[S Units]]*Inventory[[#This Row],[Cost]],"")</f>
        <v/>
      </c>
    </row>
    <row r="136" spans="4:12" x14ac:dyDescent="0.3">
      <c r="D136" s="12" t="str">
        <f>IFERROR(Product[[#This Row],[HSN Code]],"")</f>
        <v/>
      </c>
      <c r="E136" s="12" t="str">
        <f>IFERROR(Product[[#This Row],[Product Name]],"")</f>
        <v/>
      </c>
      <c r="F136" s="12" t="str">
        <f>IFERROR(Product[[#This Row],[Cost]],"")</f>
        <v/>
      </c>
      <c r="G136" s="12" t="str">
        <f>IFERROR(Product[[#This Row],[Selling Price]],"")</f>
        <v/>
      </c>
      <c r="H136" s="13">
        <f>IFERROR(SUMIF(Purchase!$F$8:$F$20,Inventory[[#This Row],[Product Name]],Purchase!$I$8:$I$20),"")</f>
        <v>0</v>
      </c>
      <c r="I136" s="13">
        <f>IFERROR(SUMIF(Sales!$G$9:$G$1048576,Inventory[[#This Row],[Product Name]],Sales!$J$9:$J$1048576),"")</f>
        <v>0</v>
      </c>
      <c r="J136" s="13">
        <f>IFERROR(Inventory[[#This Row],[P Units]]-Inventory[[#This Row],[S Units]],"")</f>
        <v>0</v>
      </c>
      <c r="K136" s="12" t="str">
        <f>IFERROR(Inventory[[#This Row],[Cost]]*Inventory[[#This Row],[Stock Remains]],"")</f>
        <v/>
      </c>
      <c r="L136" s="34" t="str">
        <f>IFERROR(Inventory[[#This Row],[S Units]]*Inventory[[#This Row],[Cost]],"")</f>
        <v/>
      </c>
    </row>
    <row r="137" spans="4:12" x14ac:dyDescent="0.3">
      <c r="D137" s="12" t="str">
        <f>IFERROR(Product[[#This Row],[HSN Code]],"")</f>
        <v/>
      </c>
      <c r="E137" s="12" t="str">
        <f>IFERROR(Product[[#This Row],[Product Name]],"")</f>
        <v/>
      </c>
      <c r="F137" s="12" t="str">
        <f>IFERROR(Product[[#This Row],[Cost]],"")</f>
        <v/>
      </c>
      <c r="G137" s="12" t="str">
        <f>IFERROR(Product[[#This Row],[Selling Price]],"")</f>
        <v/>
      </c>
      <c r="H137" s="13">
        <f>IFERROR(SUMIF(Purchase!$F$8:$F$20,Inventory[[#This Row],[Product Name]],Purchase!$I$8:$I$20),"")</f>
        <v>0</v>
      </c>
      <c r="I137" s="13">
        <f>IFERROR(SUMIF(Sales!$G$9:$G$1048576,Inventory[[#This Row],[Product Name]],Sales!$J$9:$J$1048576),"")</f>
        <v>0</v>
      </c>
      <c r="J137" s="13">
        <f>IFERROR(Inventory[[#This Row],[P Units]]-Inventory[[#This Row],[S Units]],"")</f>
        <v>0</v>
      </c>
      <c r="K137" s="12" t="str">
        <f>IFERROR(Inventory[[#This Row],[Cost]]*Inventory[[#This Row],[Stock Remains]],"")</f>
        <v/>
      </c>
      <c r="L137" s="34" t="str">
        <f>IFERROR(Inventory[[#This Row],[S Units]]*Inventory[[#This Row],[Cost]],"")</f>
        <v/>
      </c>
    </row>
    <row r="138" spans="4:12" x14ac:dyDescent="0.3">
      <c r="D138" s="12" t="str">
        <f>IFERROR(Product[[#This Row],[HSN Code]],"")</f>
        <v/>
      </c>
      <c r="E138" s="12" t="str">
        <f>IFERROR(Product[[#This Row],[Product Name]],"")</f>
        <v/>
      </c>
      <c r="F138" s="12" t="str">
        <f>IFERROR(Product[[#This Row],[Cost]],"")</f>
        <v/>
      </c>
      <c r="G138" s="12" t="str">
        <f>IFERROR(Product[[#This Row],[Selling Price]],"")</f>
        <v/>
      </c>
      <c r="H138" s="13">
        <f>IFERROR(SUMIF(Purchase!$F$8:$F$20,Inventory[[#This Row],[Product Name]],Purchase!$I$8:$I$20),"")</f>
        <v>0</v>
      </c>
      <c r="I138" s="13">
        <f>IFERROR(SUMIF(Sales!$G$9:$G$1048576,Inventory[[#This Row],[Product Name]],Sales!$J$9:$J$1048576),"")</f>
        <v>0</v>
      </c>
      <c r="J138" s="13">
        <f>IFERROR(Inventory[[#This Row],[P Units]]-Inventory[[#This Row],[S Units]],"")</f>
        <v>0</v>
      </c>
      <c r="K138" s="12" t="str">
        <f>IFERROR(Inventory[[#This Row],[Cost]]*Inventory[[#This Row],[Stock Remains]],"")</f>
        <v/>
      </c>
      <c r="L138" s="34" t="str">
        <f>IFERROR(Inventory[[#This Row],[S Units]]*Inventory[[#This Row],[Cost]],"")</f>
        <v/>
      </c>
    </row>
    <row r="139" spans="4:12" x14ac:dyDescent="0.3">
      <c r="D139" s="12" t="str">
        <f>IFERROR(Product[[#This Row],[HSN Code]],"")</f>
        <v/>
      </c>
      <c r="E139" s="12" t="str">
        <f>IFERROR(Product[[#This Row],[Product Name]],"")</f>
        <v/>
      </c>
      <c r="F139" s="12" t="str">
        <f>IFERROR(Product[[#This Row],[Cost]],"")</f>
        <v/>
      </c>
      <c r="G139" s="12" t="str">
        <f>IFERROR(Product[[#This Row],[Selling Price]],"")</f>
        <v/>
      </c>
      <c r="H139" s="13">
        <f>IFERROR(SUMIF(Purchase!$F$8:$F$20,Inventory[[#This Row],[Product Name]],Purchase!$I$8:$I$20),"")</f>
        <v>0</v>
      </c>
      <c r="I139" s="13">
        <f>IFERROR(SUMIF(Sales!$G$9:$G$1048576,Inventory[[#This Row],[Product Name]],Sales!$J$9:$J$1048576),"")</f>
        <v>0</v>
      </c>
      <c r="J139" s="13">
        <f>IFERROR(Inventory[[#This Row],[P Units]]-Inventory[[#This Row],[S Units]],"")</f>
        <v>0</v>
      </c>
      <c r="K139" s="12" t="str">
        <f>IFERROR(Inventory[[#This Row],[Cost]]*Inventory[[#This Row],[Stock Remains]],"")</f>
        <v/>
      </c>
      <c r="L139" s="34" t="str">
        <f>IFERROR(Inventory[[#This Row],[S Units]]*Inventory[[#This Row],[Cost]],"")</f>
        <v/>
      </c>
    </row>
    <row r="140" spans="4:12" x14ac:dyDescent="0.3">
      <c r="D140" s="12" t="str">
        <f>IFERROR(Product[[#This Row],[HSN Code]],"")</f>
        <v/>
      </c>
      <c r="E140" s="12" t="str">
        <f>IFERROR(Product[[#This Row],[Product Name]],"")</f>
        <v/>
      </c>
      <c r="F140" s="12" t="str">
        <f>IFERROR(Product[[#This Row],[Cost]],"")</f>
        <v/>
      </c>
      <c r="G140" s="12" t="str">
        <f>IFERROR(Product[[#This Row],[Selling Price]],"")</f>
        <v/>
      </c>
      <c r="H140" s="13">
        <f>IFERROR(SUMIF(Purchase!$F$8:$F$20,Inventory[[#This Row],[Product Name]],Purchase!$I$8:$I$20),"")</f>
        <v>0</v>
      </c>
      <c r="I140" s="13">
        <f>IFERROR(SUMIF(Sales!$G$9:$G$1048576,Inventory[[#This Row],[Product Name]],Sales!$J$9:$J$1048576),"")</f>
        <v>0</v>
      </c>
      <c r="J140" s="13">
        <f>IFERROR(Inventory[[#This Row],[P Units]]-Inventory[[#This Row],[S Units]],"")</f>
        <v>0</v>
      </c>
      <c r="K140" s="12" t="str">
        <f>IFERROR(Inventory[[#This Row],[Cost]]*Inventory[[#This Row],[Stock Remains]],"")</f>
        <v/>
      </c>
      <c r="L140" s="34" t="str">
        <f>IFERROR(Inventory[[#This Row],[S Units]]*Inventory[[#This Row],[Cost]],"")</f>
        <v/>
      </c>
    </row>
    <row r="141" spans="4:12" x14ac:dyDescent="0.3">
      <c r="D141" s="12" t="str">
        <f>IFERROR(Product[[#This Row],[HSN Code]],"")</f>
        <v/>
      </c>
      <c r="E141" s="12" t="str">
        <f>IFERROR(Product[[#This Row],[Product Name]],"")</f>
        <v/>
      </c>
      <c r="F141" s="12" t="str">
        <f>IFERROR(Product[[#This Row],[Cost]],"")</f>
        <v/>
      </c>
      <c r="G141" s="12" t="str">
        <f>IFERROR(Product[[#This Row],[Selling Price]],"")</f>
        <v/>
      </c>
      <c r="H141" s="13">
        <f>IFERROR(SUMIF(Purchase!$F$8:$F$20,Inventory[[#This Row],[Product Name]],Purchase!$I$8:$I$20),"")</f>
        <v>0</v>
      </c>
      <c r="I141" s="13">
        <f>IFERROR(SUMIF(Sales!$G$9:$G$1048576,Inventory[[#This Row],[Product Name]],Sales!$J$9:$J$1048576),"")</f>
        <v>0</v>
      </c>
      <c r="J141" s="13">
        <f>IFERROR(Inventory[[#This Row],[P Units]]-Inventory[[#This Row],[S Units]],"")</f>
        <v>0</v>
      </c>
      <c r="K141" s="12" t="str">
        <f>IFERROR(Inventory[[#This Row],[Cost]]*Inventory[[#This Row],[Stock Remains]],"")</f>
        <v/>
      </c>
      <c r="L141" s="34" t="str">
        <f>IFERROR(Inventory[[#This Row],[S Units]]*Inventory[[#This Row],[Cost]],"")</f>
        <v/>
      </c>
    </row>
    <row r="142" spans="4:12" x14ac:dyDescent="0.3">
      <c r="D142" s="12" t="str">
        <f>IFERROR(Product[[#This Row],[HSN Code]],"")</f>
        <v/>
      </c>
      <c r="E142" s="12" t="str">
        <f>IFERROR(Product[[#This Row],[Product Name]],"")</f>
        <v/>
      </c>
      <c r="F142" s="12" t="str">
        <f>IFERROR(Product[[#This Row],[Cost]],"")</f>
        <v/>
      </c>
      <c r="G142" s="12" t="str">
        <f>IFERROR(Product[[#This Row],[Selling Price]],"")</f>
        <v/>
      </c>
      <c r="H142" s="13">
        <f>IFERROR(SUMIF(Purchase!$F$8:$F$20,Inventory[[#This Row],[Product Name]],Purchase!$I$8:$I$20),"")</f>
        <v>0</v>
      </c>
      <c r="I142" s="13">
        <f>IFERROR(SUMIF(Sales!$G$9:$G$1048576,Inventory[[#This Row],[Product Name]],Sales!$J$9:$J$1048576),"")</f>
        <v>0</v>
      </c>
      <c r="J142" s="13">
        <f>IFERROR(Inventory[[#This Row],[P Units]]-Inventory[[#This Row],[S Units]],"")</f>
        <v>0</v>
      </c>
      <c r="K142" s="12" t="str">
        <f>IFERROR(Inventory[[#This Row],[Cost]]*Inventory[[#This Row],[Stock Remains]],"")</f>
        <v/>
      </c>
      <c r="L142" s="34" t="str">
        <f>IFERROR(Inventory[[#This Row],[S Units]]*Inventory[[#This Row],[Cost]],"")</f>
        <v/>
      </c>
    </row>
    <row r="143" spans="4:12" x14ac:dyDescent="0.3">
      <c r="D143" s="12" t="str">
        <f>IFERROR(Product[[#This Row],[HSN Code]],"")</f>
        <v/>
      </c>
      <c r="E143" s="12" t="str">
        <f>IFERROR(Product[[#This Row],[Product Name]],"")</f>
        <v/>
      </c>
      <c r="F143" s="12" t="str">
        <f>IFERROR(Product[[#This Row],[Cost]],"")</f>
        <v/>
      </c>
      <c r="G143" s="12" t="str">
        <f>IFERROR(Product[[#This Row],[Selling Price]],"")</f>
        <v/>
      </c>
      <c r="H143" s="13">
        <f>IFERROR(SUMIF(Purchase!$F$8:$F$20,Inventory[[#This Row],[Product Name]],Purchase!$I$8:$I$20),"")</f>
        <v>0</v>
      </c>
      <c r="I143" s="13">
        <f>IFERROR(SUMIF(Sales!$G$9:$G$1048576,Inventory[[#This Row],[Product Name]],Sales!$J$9:$J$1048576),"")</f>
        <v>0</v>
      </c>
      <c r="J143" s="13">
        <f>IFERROR(Inventory[[#This Row],[P Units]]-Inventory[[#This Row],[S Units]],"")</f>
        <v>0</v>
      </c>
      <c r="K143" s="12" t="str">
        <f>IFERROR(Inventory[[#This Row],[Cost]]*Inventory[[#This Row],[Stock Remains]],"")</f>
        <v/>
      </c>
      <c r="L143" s="34" t="str">
        <f>IFERROR(Inventory[[#This Row],[S Units]]*Inventory[[#This Row],[Cost]],"")</f>
        <v/>
      </c>
    </row>
    <row r="144" spans="4:12" x14ac:dyDescent="0.3">
      <c r="D144" s="12" t="str">
        <f>IFERROR(Product[[#This Row],[HSN Code]],"")</f>
        <v/>
      </c>
      <c r="E144" s="12" t="str">
        <f>IFERROR(Product[[#This Row],[Product Name]],"")</f>
        <v/>
      </c>
      <c r="F144" s="12" t="str">
        <f>IFERROR(Product[[#This Row],[Cost]],"")</f>
        <v/>
      </c>
      <c r="G144" s="12" t="str">
        <f>IFERROR(Product[[#This Row],[Selling Price]],"")</f>
        <v/>
      </c>
      <c r="H144" s="13">
        <f>IFERROR(SUMIF(Purchase!$F$8:$F$20,Inventory[[#This Row],[Product Name]],Purchase!$I$8:$I$20),"")</f>
        <v>0</v>
      </c>
      <c r="I144" s="13">
        <f>IFERROR(SUMIF(Sales!$G$9:$G$1048576,Inventory[[#This Row],[Product Name]],Sales!$J$9:$J$1048576),"")</f>
        <v>0</v>
      </c>
      <c r="J144" s="13">
        <f>IFERROR(Inventory[[#This Row],[P Units]]-Inventory[[#This Row],[S Units]],"")</f>
        <v>0</v>
      </c>
      <c r="K144" s="12" t="str">
        <f>IFERROR(Inventory[[#This Row],[Cost]]*Inventory[[#This Row],[Stock Remains]],"")</f>
        <v/>
      </c>
      <c r="L144" s="34" t="str">
        <f>IFERROR(Inventory[[#This Row],[S Units]]*Inventory[[#This Row],[Cost]],"")</f>
        <v/>
      </c>
    </row>
    <row r="145" spans="4:12" x14ac:dyDescent="0.3">
      <c r="D145" s="12" t="str">
        <f>IFERROR(Product[[#This Row],[HSN Code]],"")</f>
        <v/>
      </c>
      <c r="E145" s="12" t="str">
        <f>IFERROR(Product[[#This Row],[Product Name]],"")</f>
        <v/>
      </c>
      <c r="F145" s="12" t="str">
        <f>IFERROR(Product[[#This Row],[Cost]],"")</f>
        <v/>
      </c>
      <c r="G145" s="12" t="str">
        <f>IFERROR(Product[[#This Row],[Selling Price]],"")</f>
        <v/>
      </c>
      <c r="H145" s="13">
        <f>IFERROR(SUMIF(Purchase!$F$8:$F$20,Inventory[[#This Row],[Product Name]],Purchase!$I$8:$I$20),"")</f>
        <v>0</v>
      </c>
      <c r="I145" s="13">
        <f>IFERROR(SUMIF(Sales!$G$9:$G$1048576,Inventory[[#This Row],[Product Name]],Sales!$J$9:$J$1048576),"")</f>
        <v>0</v>
      </c>
      <c r="J145" s="13">
        <f>IFERROR(Inventory[[#This Row],[P Units]]-Inventory[[#This Row],[S Units]],"")</f>
        <v>0</v>
      </c>
      <c r="K145" s="12" t="str">
        <f>IFERROR(Inventory[[#This Row],[Cost]]*Inventory[[#This Row],[Stock Remains]],"")</f>
        <v/>
      </c>
      <c r="L145" s="34" t="str">
        <f>IFERROR(Inventory[[#This Row],[S Units]]*Inventory[[#This Row],[Cost]],"")</f>
        <v/>
      </c>
    </row>
    <row r="146" spans="4:12" x14ac:dyDescent="0.3">
      <c r="D146" s="12" t="str">
        <f>IFERROR(Product[[#This Row],[HSN Code]],"")</f>
        <v/>
      </c>
      <c r="E146" s="12" t="str">
        <f>IFERROR(Product[[#This Row],[Product Name]],"")</f>
        <v/>
      </c>
      <c r="F146" s="12" t="str">
        <f>IFERROR(Product[[#This Row],[Cost]],"")</f>
        <v/>
      </c>
      <c r="G146" s="12" t="str">
        <f>IFERROR(Product[[#This Row],[Selling Price]],"")</f>
        <v/>
      </c>
      <c r="H146" s="13">
        <f>IFERROR(SUMIF(Purchase!$F$8:$F$20,Inventory[[#This Row],[Product Name]],Purchase!$I$8:$I$20),"")</f>
        <v>0</v>
      </c>
      <c r="I146" s="13">
        <f>IFERROR(SUMIF(Sales!$G$9:$G$1048576,Inventory[[#This Row],[Product Name]],Sales!$J$9:$J$1048576),"")</f>
        <v>0</v>
      </c>
      <c r="J146" s="13">
        <f>IFERROR(Inventory[[#This Row],[P Units]]-Inventory[[#This Row],[S Units]],"")</f>
        <v>0</v>
      </c>
      <c r="K146" s="12" t="str">
        <f>IFERROR(Inventory[[#This Row],[Cost]]*Inventory[[#This Row],[Stock Remains]],"")</f>
        <v/>
      </c>
      <c r="L146" s="34" t="str">
        <f>IFERROR(Inventory[[#This Row],[S Units]]*Inventory[[#This Row],[Cost]],"")</f>
        <v/>
      </c>
    </row>
    <row r="147" spans="4:12" x14ac:dyDescent="0.3">
      <c r="D147" s="12" t="str">
        <f>IFERROR(Product[[#This Row],[HSN Code]],"")</f>
        <v/>
      </c>
      <c r="E147" s="12" t="str">
        <f>IFERROR(Product[[#This Row],[Product Name]],"")</f>
        <v/>
      </c>
      <c r="F147" s="12" t="str">
        <f>IFERROR(Product[[#This Row],[Cost]],"")</f>
        <v/>
      </c>
      <c r="G147" s="12" t="str">
        <f>IFERROR(Product[[#This Row],[Selling Price]],"")</f>
        <v/>
      </c>
      <c r="H147" s="13">
        <f>IFERROR(SUMIF(Purchase!$F$8:$F$20,Inventory[[#This Row],[Product Name]],Purchase!$I$8:$I$20),"")</f>
        <v>0</v>
      </c>
      <c r="I147" s="13">
        <f>IFERROR(SUMIF(Sales!$G$9:$G$1048576,Inventory[[#This Row],[Product Name]],Sales!$J$9:$J$1048576),"")</f>
        <v>0</v>
      </c>
      <c r="J147" s="13">
        <f>IFERROR(Inventory[[#This Row],[P Units]]-Inventory[[#This Row],[S Units]],"")</f>
        <v>0</v>
      </c>
      <c r="K147" s="12" t="str">
        <f>IFERROR(Inventory[[#This Row],[Cost]]*Inventory[[#This Row],[Stock Remains]],"")</f>
        <v/>
      </c>
      <c r="L147" s="34" t="str">
        <f>IFERROR(Inventory[[#This Row],[S Units]]*Inventory[[#This Row],[Cost]],"")</f>
        <v/>
      </c>
    </row>
    <row r="148" spans="4:12" x14ac:dyDescent="0.3">
      <c r="D148" s="12" t="str">
        <f>IFERROR(Product[[#This Row],[HSN Code]],"")</f>
        <v/>
      </c>
      <c r="E148" s="12" t="str">
        <f>IFERROR(Product[[#This Row],[Product Name]],"")</f>
        <v/>
      </c>
      <c r="F148" s="12" t="str">
        <f>IFERROR(Product[[#This Row],[Cost]],"")</f>
        <v/>
      </c>
      <c r="G148" s="12" t="str">
        <f>IFERROR(Product[[#This Row],[Selling Price]],"")</f>
        <v/>
      </c>
      <c r="H148" s="13">
        <f>IFERROR(SUMIF(Purchase!$F$8:$F$20,Inventory[[#This Row],[Product Name]],Purchase!$I$8:$I$20),"")</f>
        <v>0</v>
      </c>
      <c r="I148" s="13">
        <f>IFERROR(SUMIF(Sales!$G$9:$G$1048576,Inventory[[#This Row],[Product Name]],Sales!$J$9:$J$1048576),"")</f>
        <v>0</v>
      </c>
      <c r="J148" s="13">
        <f>IFERROR(Inventory[[#This Row],[P Units]]-Inventory[[#This Row],[S Units]],"")</f>
        <v>0</v>
      </c>
      <c r="K148" s="12" t="str">
        <f>IFERROR(Inventory[[#This Row],[Cost]]*Inventory[[#This Row],[Stock Remains]],"")</f>
        <v/>
      </c>
      <c r="L148" s="34" t="str">
        <f>IFERROR(Inventory[[#This Row],[S Units]]*Inventory[[#This Row],[Cost]],"")</f>
        <v/>
      </c>
    </row>
    <row r="149" spans="4:12" x14ac:dyDescent="0.3">
      <c r="D149" s="12" t="str">
        <f>IFERROR(Product[[#This Row],[HSN Code]],"")</f>
        <v/>
      </c>
      <c r="E149" s="12" t="str">
        <f>IFERROR(Product[[#This Row],[Product Name]],"")</f>
        <v/>
      </c>
      <c r="F149" s="12" t="str">
        <f>IFERROR(Product[[#This Row],[Cost]],"")</f>
        <v/>
      </c>
      <c r="G149" s="12" t="str">
        <f>IFERROR(Product[[#This Row],[Selling Price]],"")</f>
        <v/>
      </c>
      <c r="H149" s="13">
        <f>IFERROR(SUMIF(Purchase!$F$8:$F$20,Inventory[[#This Row],[Product Name]],Purchase!$I$8:$I$20),"")</f>
        <v>0</v>
      </c>
      <c r="I149" s="13">
        <f>IFERROR(SUMIF(Sales!$G$9:$G$1048576,Inventory[[#This Row],[Product Name]],Sales!$J$9:$J$1048576),"")</f>
        <v>0</v>
      </c>
      <c r="J149" s="13">
        <f>IFERROR(Inventory[[#This Row],[P Units]]-Inventory[[#This Row],[S Units]],"")</f>
        <v>0</v>
      </c>
      <c r="K149" s="12" t="str">
        <f>IFERROR(Inventory[[#This Row],[Cost]]*Inventory[[#This Row],[Stock Remains]],"")</f>
        <v/>
      </c>
      <c r="L149" s="34" t="str">
        <f>IFERROR(Inventory[[#This Row],[S Units]]*Inventory[[#This Row],[Cost]],"")</f>
        <v/>
      </c>
    </row>
    <row r="150" spans="4:12" x14ac:dyDescent="0.3">
      <c r="D150" s="12" t="str">
        <f>IFERROR(Product[[#This Row],[HSN Code]],"")</f>
        <v/>
      </c>
      <c r="E150" s="12" t="str">
        <f>IFERROR(Product[[#This Row],[Product Name]],"")</f>
        <v/>
      </c>
      <c r="F150" s="12" t="str">
        <f>IFERROR(Product[[#This Row],[Cost]],"")</f>
        <v/>
      </c>
      <c r="G150" s="12" t="str">
        <f>IFERROR(Product[[#This Row],[Selling Price]],"")</f>
        <v/>
      </c>
      <c r="H150" s="13">
        <f>IFERROR(SUMIF(Purchase!$F$8:$F$20,Inventory[[#This Row],[Product Name]],Purchase!$I$8:$I$20),"")</f>
        <v>0</v>
      </c>
      <c r="I150" s="13">
        <f>IFERROR(SUMIF(Sales!$G$9:$G$1048576,Inventory[[#This Row],[Product Name]],Sales!$J$9:$J$1048576),"")</f>
        <v>0</v>
      </c>
      <c r="J150" s="13">
        <f>IFERROR(Inventory[[#This Row],[P Units]]-Inventory[[#This Row],[S Units]],"")</f>
        <v>0</v>
      </c>
      <c r="K150" s="12" t="str">
        <f>IFERROR(Inventory[[#This Row],[Cost]]*Inventory[[#This Row],[Stock Remains]],"")</f>
        <v/>
      </c>
      <c r="L150" s="34" t="str">
        <f>IFERROR(Inventory[[#This Row],[S Units]]*Inventory[[#This Row],[Cost]],"")</f>
        <v/>
      </c>
    </row>
    <row r="151" spans="4:12" x14ac:dyDescent="0.3">
      <c r="D151" s="12" t="str">
        <f>IFERROR(Product[[#This Row],[HSN Code]],"")</f>
        <v/>
      </c>
      <c r="E151" s="12" t="str">
        <f>IFERROR(Product[[#This Row],[Product Name]],"")</f>
        <v/>
      </c>
      <c r="F151" s="12" t="str">
        <f>IFERROR(Product[[#This Row],[Cost]],"")</f>
        <v/>
      </c>
      <c r="G151" s="12" t="str">
        <f>IFERROR(Product[[#This Row],[Selling Price]],"")</f>
        <v/>
      </c>
      <c r="H151" s="13">
        <f>IFERROR(SUMIF(Purchase!$F$8:$F$20,Inventory[[#This Row],[Product Name]],Purchase!$I$8:$I$20),"")</f>
        <v>0</v>
      </c>
      <c r="I151" s="13">
        <f>IFERROR(SUMIF(Sales!$G$9:$G$1048576,Inventory[[#This Row],[Product Name]],Sales!$J$9:$J$1048576),"")</f>
        <v>0</v>
      </c>
      <c r="J151" s="13">
        <f>IFERROR(Inventory[[#This Row],[P Units]]-Inventory[[#This Row],[S Units]],"")</f>
        <v>0</v>
      </c>
      <c r="K151" s="12" t="str">
        <f>IFERROR(Inventory[[#This Row],[Cost]]*Inventory[[#This Row],[Stock Remains]],"")</f>
        <v/>
      </c>
      <c r="L151" s="34" t="str">
        <f>IFERROR(Inventory[[#This Row],[S Units]]*Inventory[[#This Row],[Cost]],"")</f>
        <v/>
      </c>
    </row>
    <row r="152" spans="4:12" x14ac:dyDescent="0.3">
      <c r="D152" s="12" t="str">
        <f>IFERROR(Product[[#This Row],[HSN Code]],"")</f>
        <v/>
      </c>
      <c r="E152" s="12" t="str">
        <f>IFERROR(Product[[#This Row],[Product Name]],"")</f>
        <v/>
      </c>
      <c r="F152" s="12" t="str">
        <f>IFERROR(Product[[#This Row],[Cost]],"")</f>
        <v/>
      </c>
      <c r="G152" s="12" t="str">
        <f>IFERROR(Product[[#This Row],[Selling Price]],"")</f>
        <v/>
      </c>
      <c r="H152" s="13">
        <f>IFERROR(SUMIF(Purchase!$F$8:$F$20,Inventory[[#This Row],[Product Name]],Purchase!$I$8:$I$20),"")</f>
        <v>0</v>
      </c>
      <c r="I152" s="13">
        <f>IFERROR(SUMIF(Sales!$G$9:$G$1048576,Inventory[[#This Row],[Product Name]],Sales!$J$9:$J$1048576),"")</f>
        <v>0</v>
      </c>
      <c r="J152" s="13">
        <f>IFERROR(Inventory[[#This Row],[P Units]]-Inventory[[#This Row],[S Units]],"")</f>
        <v>0</v>
      </c>
      <c r="K152" s="12" t="str">
        <f>IFERROR(Inventory[[#This Row],[Cost]]*Inventory[[#This Row],[Stock Remains]],"")</f>
        <v/>
      </c>
      <c r="L152" s="34" t="str">
        <f>IFERROR(Inventory[[#This Row],[S Units]]*Inventory[[#This Row],[Cost]],"")</f>
        <v/>
      </c>
    </row>
    <row r="153" spans="4:12" x14ac:dyDescent="0.3">
      <c r="D153" s="12" t="str">
        <f>IFERROR(Product[[#This Row],[HSN Code]],"")</f>
        <v/>
      </c>
      <c r="E153" s="12" t="str">
        <f>IFERROR(Product[[#This Row],[Product Name]],"")</f>
        <v/>
      </c>
      <c r="F153" s="12" t="str">
        <f>IFERROR(Product[[#This Row],[Cost]],"")</f>
        <v/>
      </c>
      <c r="G153" s="12" t="str">
        <f>IFERROR(Product[[#This Row],[Selling Price]],"")</f>
        <v/>
      </c>
      <c r="H153" s="13">
        <f>IFERROR(SUMIF(Purchase!$F$8:$F$20,Inventory[[#This Row],[Product Name]],Purchase!$I$8:$I$20),"")</f>
        <v>0</v>
      </c>
      <c r="I153" s="13">
        <f>IFERROR(SUMIF(Sales!$G$9:$G$1048576,Inventory[[#This Row],[Product Name]],Sales!$J$9:$J$1048576),"")</f>
        <v>0</v>
      </c>
      <c r="J153" s="13">
        <f>IFERROR(Inventory[[#This Row],[P Units]]-Inventory[[#This Row],[S Units]],"")</f>
        <v>0</v>
      </c>
      <c r="K153" s="12" t="str">
        <f>IFERROR(Inventory[[#This Row],[Cost]]*Inventory[[#This Row],[Stock Remains]],"")</f>
        <v/>
      </c>
      <c r="L153" s="34" t="str">
        <f>IFERROR(Inventory[[#This Row],[S Units]]*Inventory[[#This Row],[Cost]],"")</f>
        <v/>
      </c>
    </row>
    <row r="154" spans="4:12" x14ac:dyDescent="0.3">
      <c r="D154" s="12" t="str">
        <f>IFERROR(Product[[#This Row],[HSN Code]],"")</f>
        <v/>
      </c>
      <c r="E154" s="12" t="str">
        <f>IFERROR(Product[[#This Row],[Product Name]],"")</f>
        <v/>
      </c>
      <c r="F154" s="12" t="str">
        <f>IFERROR(Product[[#This Row],[Cost]],"")</f>
        <v/>
      </c>
      <c r="G154" s="12" t="str">
        <f>IFERROR(Product[[#This Row],[Selling Price]],"")</f>
        <v/>
      </c>
      <c r="H154" s="13">
        <f>IFERROR(SUMIF(Purchase!$F$8:$F$20,Inventory[[#This Row],[Product Name]],Purchase!$I$8:$I$20),"")</f>
        <v>0</v>
      </c>
      <c r="I154" s="13">
        <f>IFERROR(SUMIF(Sales!$G$9:$G$1048576,Inventory[[#This Row],[Product Name]],Sales!$J$9:$J$1048576),"")</f>
        <v>0</v>
      </c>
      <c r="J154" s="13">
        <f>IFERROR(Inventory[[#This Row],[P Units]]-Inventory[[#This Row],[S Units]],"")</f>
        <v>0</v>
      </c>
      <c r="K154" s="12" t="str">
        <f>IFERROR(Inventory[[#This Row],[Cost]]*Inventory[[#This Row],[Stock Remains]],"")</f>
        <v/>
      </c>
      <c r="L154" s="34" t="str">
        <f>IFERROR(Inventory[[#This Row],[S Units]]*Inventory[[#This Row],[Cost]],"")</f>
        <v/>
      </c>
    </row>
    <row r="155" spans="4:12" x14ac:dyDescent="0.3">
      <c r="D155" s="12" t="str">
        <f>IFERROR(Product[[#This Row],[HSN Code]],"")</f>
        <v/>
      </c>
      <c r="E155" s="12" t="str">
        <f>IFERROR(Product[[#This Row],[Product Name]],"")</f>
        <v/>
      </c>
      <c r="F155" s="12" t="str">
        <f>IFERROR(Product[[#This Row],[Cost]],"")</f>
        <v/>
      </c>
      <c r="G155" s="12" t="str">
        <f>IFERROR(Product[[#This Row],[Selling Price]],"")</f>
        <v/>
      </c>
      <c r="H155" s="13">
        <f>IFERROR(SUMIF(Purchase!$F$8:$F$20,Inventory[[#This Row],[Product Name]],Purchase!$I$8:$I$20),"")</f>
        <v>0</v>
      </c>
      <c r="I155" s="13">
        <f>IFERROR(SUMIF(Sales!$G$9:$G$1048576,Inventory[[#This Row],[Product Name]],Sales!$J$9:$J$1048576),"")</f>
        <v>0</v>
      </c>
      <c r="J155" s="13">
        <f>IFERROR(Inventory[[#This Row],[P Units]]-Inventory[[#This Row],[S Units]],"")</f>
        <v>0</v>
      </c>
      <c r="K155" s="12" t="str">
        <f>IFERROR(Inventory[[#This Row],[Cost]]*Inventory[[#This Row],[Stock Remains]],"")</f>
        <v/>
      </c>
      <c r="L155" s="34" t="str">
        <f>IFERROR(Inventory[[#This Row],[S Units]]*Inventory[[#This Row],[Cost]],"")</f>
        <v/>
      </c>
    </row>
    <row r="156" spans="4:12" x14ac:dyDescent="0.3">
      <c r="D156" s="12" t="str">
        <f>IFERROR(Product[[#This Row],[HSN Code]],"")</f>
        <v/>
      </c>
      <c r="E156" s="12" t="str">
        <f>IFERROR(Product[[#This Row],[Product Name]],"")</f>
        <v/>
      </c>
      <c r="F156" s="12" t="str">
        <f>IFERROR(Product[[#This Row],[Cost]],"")</f>
        <v/>
      </c>
      <c r="G156" s="12" t="str">
        <f>IFERROR(Product[[#This Row],[Selling Price]],"")</f>
        <v/>
      </c>
      <c r="H156" s="13">
        <f>IFERROR(SUMIF(Purchase!$F$8:$F$20,Inventory[[#This Row],[Product Name]],Purchase!$I$8:$I$20),"")</f>
        <v>0</v>
      </c>
      <c r="I156" s="13">
        <f>IFERROR(SUMIF(Sales!$G$9:$G$1048576,Inventory[[#This Row],[Product Name]],Sales!$J$9:$J$1048576),"")</f>
        <v>0</v>
      </c>
      <c r="J156" s="13">
        <f>IFERROR(Inventory[[#This Row],[P Units]]-Inventory[[#This Row],[S Units]],"")</f>
        <v>0</v>
      </c>
      <c r="K156" s="12" t="str">
        <f>IFERROR(Inventory[[#This Row],[Cost]]*Inventory[[#This Row],[Stock Remains]],"")</f>
        <v/>
      </c>
      <c r="L156" s="34" t="str">
        <f>IFERROR(Inventory[[#This Row],[S Units]]*Inventory[[#This Row],[Cost]],"")</f>
        <v/>
      </c>
    </row>
    <row r="157" spans="4:12" x14ac:dyDescent="0.3">
      <c r="D157" s="12" t="str">
        <f>IFERROR(Product[[#This Row],[HSN Code]],"")</f>
        <v/>
      </c>
      <c r="E157" s="12" t="str">
        <f>IFERROR(Product[[#This Row],[Product Name]],"")</f>
        <v/>
      </c>
      <c r="F157" s="12" t="str">
        <f>IFERROR(Product[[#This Row],[Cost]],"")</f>
        <v/>
      </c>
      <c r="G157" s="12" t="str">
        <f>IFERROR(Product[[#This Row],[Selling Price]],"")</f>
        <v/>
      </c>
      <c r="H157" s="13">
        <f>IFERROR(SUMIF(Purchase!$F$8:$F$20,Inventory[[#This Row],[Product Name]],Purchase!$I$8:$I$20),"")</f>
        <v>0</v>
      </c>
      <c r="I157" s="13">
        <f>IFERROR(SUMIF(Sales!$G$9:$G$1048576,Inventory[[#This Row],[Product Name]],Sales!$J$9:$J$1048576),"")</f>
        <v>0</v>
      </c>
      <c r="J157" s="13">
        <f>IFERROR(Inventory[[#This Row],[P Units]]-Inventory[[#This Row],[S Units]],"")</f>
        <v>0</v>
      </c>
      <c r="K157" s="12" t="str">
        <f>IFERROR(Inventory[[#This Row],[Cost]]*Inventory[[#This Row],[Stock Remains]],"")</f>
        <v/>
      </c>
      <c r="L157" s="34" t="str">
        <f>IFERROR(Inventory[[#This Row],[S Units]]*Inventory[[#This Row],[Cost]],"")</f>
        <v/>
      </c>
    </row>
    <row r="158" spans="4:12" x14ac:dyDescent="0.3">
      <c r="D158" s="12" t="str">
        <f>IFERROR(Product[[#This Row],[HSN Code]],"")</f>
        <v/>
      </c>
      <c r="E158" s="12" t="str">
        <f>IFERROR(Product[[#This Row],[Product Name]],"")</f>
        <v/>
      </c>
      <c r="F158" s="12" t="str">
        <f>IFERROR(Product[[#This Row],[Cost]],"")</f>
        <v/>
      </c>
      <c r="G158" s="12" t="str">
        <f>IFERROR(Product[[#This Row],[Selling Price]],"")</f>
        <v/>
      </c>
      <c r="H158" s="13">
        <f>IFERROR(SUMIF(Purchase!$F$8:$F$20,Inventory[[#This Row],[Product Name]],Purchase!$I$8:$I$20),"")</f>
        <v>0</v>
      </c>
      <c r="I158" s="13">
        <f>IFERROR(SUMIF(Sales!$G$9:$G$1048576,Inventory[[#This Row],[Product Name]],Sales!$J$9:$J$1048576),"")</f>
        <v>0</v>
      </c>
      <c r="J158" s="13">
        <f>IFERROR(Inventory[[#This Row],[P Units]]-Inventory[[#This Row],[S Units]],"")</f>
        <v>0</v>
      </c>
      <c r="K158" s="12" t="str">
        <f>IFERROR(Inventory[[#This Row],[Cost]]*Inventory[[#This Row],[Stock Remains]],"")</f>
        <v/>
      </c>
      <c r="L158" s="34" t="str">
        <f>IFERROR(Inventory[[#This Row],[S Units]]*Inventory[[#This Row],[Cost]],"")</f>
        <v/>
      </c>
    </row>
    <row r="159" spans="4:12" x14ac:dyDescent="0.3">
      <c r="D159" s="12" t="str">
        <f>IFERROR(Product[[#This Row],[HSN Code]],"")</f>
        <v/>
      </c>
      <c r="E159" s="12" t="str">
        <f>IFERROR(Product[[#This Row],[Product Name]],"")</f>
        <v/>
      </c>
      <c r="F159" s="12" t="str">
        <f>IFERROR(Product[[#This Row],[Cost]],"")</f>
        <v/>
      </c>
      <c r="G159" s="12" t="str">
        <f>IFERROR(Product[[#This Row],[Selling Price]],"")</f>
        <v/>
      </c>
      <c r="H159" s="13">
        <f>IFERROR(SUMIF(Purchase!$F$8:$F$20,Inventory[[#This Row],[Product Name]],Purchase!$I$8:$I$20),"")</f>
        <v>0</v>
      </c>
      <c r="I159" s="13">
        <f>IFERROR(SUMIF(Sales!$G$9:$G$1048576,Inventory[[#This Row],[Product Name]],Sales!$J$9:$J$1048576),"")</f>
        <v>0</v>
      </c>
      <c r="J159" s="13">
        <f>IFERROR(Inventory[[#This Row],[P Units]]-Inventory[[#This Row],[S Units]],"")</f>
        <v>0</v>
      </c>
      <c r="K159" s="12" t="str">
        <f>IFERROR(Inventory[[#This Row],[Cost]]*Inventory[[#This Row],[Stock Remains]],"")</f>
        <v/>
      </c>
      <c r="L159" s="34" t="str">
        <f>IFERROR(Inventory[[#This Row],[S Units]]*Inventory[[#This Row],[Cost]],"")</f>
        <v/>
      </c>
    </row>
    <row r="160" spans="4:12" x14ac:dyDescent="0.3">
      <c r="D160" s="12" t="str">
        <f>IFERROR(Product[[#This Row],[HSN Code]],"")</f>
        <v/>
      </c>
      <c r="E160" s="12" t="str">
        <f>IFERROR(Product[[#This Row],[Product Name]],"")</f>
        <v/>
      </c>
      <c r="F160" s="12" t="str">
        <f>IFERROR(Product[[#This Row],[Cost]],"")</f>
        <v/>
      </c>
      <c r="G160" s="12" t="str">
        <f>IFERROR(Product[[#This Row],[Selling Price]],"")</f>
        <v/>
      </c>
      <c r="H160" s="13">
        <f>IFERROR(SUMIF(Purchase!$F$8:$F$20,Inventory[[#This Row],[Product Name]],Purchase!$I$8:$I$20),"")</f>
        <v>0</v>
      </c>
      <c r="I160" s="13">
        <f>IFERROR(SUMIF(Sales!$G$9:$G$1048576,Inventory[[#This Row],[Product Name]],Sales!$J$9:$J$1048576),"")</f>
        <v>0</v>
      </c>
      <c r="J160" s="13">
        <f>IFERROR(Inventory[[#This Row],[P Units]]-Inventory[[#This Row],[S Units]],"")</f>
        <v>0</v>
      </c>
      <c r="K160" s="12" t="str">
        <f>IFERROR(Inventory[[#This Row],[Cost]]*Inventory[[#This Row],[Stock Remains]],"")</f>
        <v/>
      </c>
      <c r="L160" s="34" t="str">
        <f>IFERROR(Inventory[[#This Row],[S Units]]*Inventory[[#This Row],[Cost]],"")</f>
        <v/>
      </c>
    </row>
    <row r="161" spans="4:12" x14ac:dyDescent="0.3">
      <c r="D161" s="12" t="str">
        <f>IFERROR(Product[[#This Row],[HSN Code]],"")</f>
        <v/>
      </c>
      <c r="E161" s="12" t="str">
        <f>IFERROR(Product[[#This Row],[Product Name]],"")</f>
        <v/>
      </c>
      <c r="F161" s="12" t="str">
        <f>IFERROR(Product[[#This Row],[Cost]],"")</f>
        <v/>
      </c>
      <c r="G161" s="12" t="str">
        <f>IFERROR(Product[[#This Row],[Selling Price]],"")</f>
        <v/>
      </c>
      <c r="H161" s="13">
        <f>IFERROR(SUMIF(Purchase!$F$8:$F$20,Inventory[[#This Row],[Product Name]],Purchase!$I$8:$I$20),"")</f>
        <v>0</v>
      </c>
      <c r="I161" s="13">
        <f>IFERROR(SUMIF(Sales!$G$9:$G$1048576,Inventory[[#This Row],[Product Name]],Sales!$J$9:$J$1048576),"")</f>
        <v>0</v>
      </c>
      <c r="J161" s="13">
        <f>IFERROR(Inventory[[#This Row],[P Units]]-Inventory[[#This Row],[S Units]],"")</f>
        <v>0</v>
      </c>
      <c r="K161" s="12" t="str">
        <f>IFERROR(Inventory[[#This Row],[Cost]]*Inventory[[#This Row],[Stock Remains]],"")</f>
        <v/>
      </c>
      <c r="L161" s="34" t="str">
        <f>IFERROR(Inventory[[#This Row],[S Units]]*Inventory[[#This Row],[Cost]],"")</f>
        <v/>
      </c>
    </row>
    <row r="162" spans="4:12" x14ac:dyDescent="0.3">
      <c r="D162" s="12" t="str">
        <f>IFERROR(Product[[#This Row],[HSN Code]],"")</f>
        <v/>
      </c>
      <c r="E162" s="12" t="str">
        <f>IFERROR(Product[[#This Row],[Product Name]],"")</f>
        <v/>
      </c>
      <c r="F162" s="12" t="str">
        <f>IFERROR(Product[[#This Row],[Cost]],"")</f>
        <v/>
      </c>
      <c r="G162" s="12" t="str">
        <f>IFERROR(Product[[#This Row],[Selling Price]],"")</f>
        <v/>
      </c>
      <c r="H162" s="13">
        <f>IFERROR(SUMIF(Purchase!$F$8:$F$20,Inventory[[#This Row],[Product Name]],Purchase!$I$8:$I$20),"")</f>
        <v>0</v>
      </c>
      <c r="I162" s="13">
        <f>IFERROR(SUMIF(Sales!$G$9:$G$1048576,Inventory[[#This Row],[Product Name]],Sales!$J$9:$J$1048576),"")</f>
        <v>0</v>
      </c>
      <c r="J162" s="13">
        <f>IFERROR(Inventory[[#This Row],[P Units]]-Inventory[[#This Row],[S Units]],"")</f>
        <v>0</v>
      </c>
      <c r="K162" s="12" t="str">
        <f>IFERROR(Inventory[[#This Row],[Cost]]*Inventory[[#This Row],[Stock Remains]],"")</f>
        <v/>
      </c>
      <c r="L162" s="34" t="str">
        <f>IFERROR(Inventory[[#This Row],[S Units]]*Inventory[[#This Row],[Cost]],"")</f>
        <v/>
      </c>
    </row>
    <row r="163" spans="4:12" x14ac:dyDescent="0.3">
      <c r="D163" s="12" t="str">
        <f>IFERROR(Product[[#This Row],[HSN Code]],"")</f>
        <v/>
      </c>
      <c r="E163" s="12" t="str">
        <f>IFERROR(Product[[#This Row],[Product Name]],"")</f>
        <v/>
      </c>
      <c r="F163" s="12" t="str">
        <f>IFERROR(Product[[#This Row],[Cost]],"")</f>
        <v/>
      </c>
      <c r="G163" s="12" t="str">
        <f>IFERROR(Product[[#This Row],[Selling Price]],"")</f>
        <v/>
      </c>
      <c r="H163" s="13">
        <f>IFERROR(SUMIF(Purchase!$F$8:$F$20,Inventory[[#This Row],[Product Name]],Purchase!$I$8:$I$20),"")</f>
        <v>0</v>
      </c>
      <c r="I163" s="13">
        <f>IFERROR(SUMIF(Sales!$G$9:$G$1048576,Inventory[[#This Row],[Product Name]],Sales!$J$9:$J$1048576),"")</f>
        <v>0</v>
      </c>
      <c r="J163" s="13">
        <f>IFERROR(Inventory[[#This Row],[P Units]]-Inventory[[#This Row],[S Units]],"")</f>
        <v>0</v>
      </c>
      <c r="K163" s="12" t="str">
        <f>IFERROR(Inventory[[#This Row],[Cost]]*Inventory[[#This Row],[Stock Remains]],"")</f>
        <v/>
      </c>
      <c r="L163" s="34" t="str">
        <f>IFERROR(Inventory[[#This Row],[S Units]]*Inventory[[#This Row],[Cost]],"")</f>
        <v/>
      </c>
    </row>
    <row r="164" spans="4:12" x14ac:dyDescent="0.3">
      <c r="D164" s="12" t="str">
        <f>IFERROR(Product[[#This Row],[HSN Code]],"")</f>
        <v/>
      </c>
      <c r="E164" s="12" t="str">
        <f>IFERROR(Product[[#This Row],[Product Name]],"")</f>
        <v/>
      </c>
      <c r="F164" s="12" t="str">
        <f>IFERROR(Product[[#This Row],[Cost]],"")</f>
        <v/>
      </c>
      <c r="G164" s="12" t="str">
        <f>IFERROR(Product[[#This Row],[Selling Price]],"")</f>
        <v/>
      </c>
      <c r="H164" s="13">
        <f>IFERROR(SUMIF(Purchase!$F$8:$F$20,Inventory[[#This Row],[Product Name]],Purchase!$I$8:$I$20),"")</f>
        <v>0</v>
      </c>
      <c r="I164" s="13">
        <f>IFERROR(SUMIF(Sales!$G$9:$G$1048576,Inventory[[#This Row],[Product Name]],Sales!$J$9:$J$1048576),"")</f>
        <v>0</v>
      </c>
      <c r="J164" s="13">
        <f>IFERROR(Inventory[[#This Row],[P Units]]-Inventory[[#This Row],[S Units]],"")</f>
        <v>0</v>
      </c>
      <c r="K164" s="12" t="str">
        <f>IFERROR(Inventory[[#This Row],[Cost]]*Inventory[[#This Row],[Stock Remains]],"")</f>
        <v/>
      </c>
      <c r="L164" s="34" t="str">
        <f>IFERROR(Inventory[[#This Row],[S Units]]*Inventory[[#This Row],[Cost]],"")</f>
        <v/>
      </c>
    </row>
    <row r="165" spans="4:12" x14ac:dyDescent="0.3">
      <c r="D165" s="12" t="str">
        <f>IFERROR(Product[[#This Row],[HSN Code]],"")</f>
        <v/>
      </c>
      <c r="E165" s="12" t="str">
        <f>IFERROR(Product[[#This Row],[Product Name]],"")</f>
        <v/>
      </c>
      <c r="F165" s="12" t="str">
        <f>IFERROR(Product[[#This Row],[Cost]],"")</f>
        <v/>
      </c>
      <c r="G165" s="12" t="str">
        <f>IFERROR(Product[[#This Row],[Selling Price]],"")</f>
        <v/>
      </c>
      <c r="H165" s="13">
        <f>IFERROR(SUMIF(Purchase!$F$8:$F$20,Inventory[[#This Row],[Product Name]],Purchase!$I$8:$I$20),"")</f>
        <v>0</v>
      </c>
      <c r="I165" s="13">
        <f>IFERROR(SUMIF(Sales!$G$9:$G$1048576,Inventory[[#This Row],[Product Name]],Sales!$J$9:$J$1048576),"")</f>
        <v>0</v>
      </c>
      <c r="J165" s="13">
        <f>IFERROR(Inventory[[#This Row],[P Units]]-Inventory[[#This Row],[S Units]],"")</f>
        <v>0</v>
      </c>
      <c r="K165" s="12" t="str">
        <f>IFERROR(Inventory[[#This Row],[Cost]]*Inventory[[#This Row],[Stock Remains]],"")</f>
        <v/>
      </c>
      <c r="L165" s="34" t="str">
        <f>IFERROR(Inventory[[#This Row],[S Units]]*Inventory[[#This Row],[Cost]],"")</f>
        <v/>
      </c>
    </row>
    <row r="166" spans="4:12" x14ac:dyDescent="0.3">
      <c r="D166" s="12" t="str">
        <f>IFERROR(Product[[#This Row],[HSN Code]],"")</f>
        <v/>
      </c>
      <c r="E166" s="12" t="str">
        <f>IFERROR(Product[[#This Row],[Product Name]],"")</f>
        <v/>
      </c>
      <c r="F166" s="12" t="str">
        <f>IFERROR(Product[[#This Row],[Cost]],"")</f>
        <v/>
      </c>
      <c r="G166" s="12" t="str">
        <f>IFERROR(Product[[#This Row],[Selling Price]],"")</f>
        <v/>
      </c>
      <c r="H166" s="13">
        <f>IFERROR(SUMIF(Purchase!$F$8:$F$20,Inventory[[#This Row],[Product Name]],Purchase!$I$8:$I$20),"")</f>
        <v>0</v>
      </c>
      <c r="I166" s="13">
        <f>IFERROR(SUMIF(Sales!$G$9:$G$1048576,Inventory[[#This Row],[Product Name]],Sales!$J$9:$J$1048576),"")</f>
        <v>0</v>
      </c>
      <c r="J166" s="13">
        <f>IFERROR(Inventory[[#This Row],[P Units]]-Inventory[[#This Row],[S Units]],"")</f>
        <v>0</v>
      </c>
      <c r="K166" s="12" t="str">
        <f>IFERROR(Inventory[[#This Row],[Cost]]*Inventory[[#This Row],[Stock Remains]],"")</f>
        <v/>
      </c>
      <c r="L166" s="34" t="str">
        <f>IFERROR(Inventory[[#This Row],[S Units]]*Inventory[[#This Row],[Cost]],"")</f>
        <v/>
      </c>
    </row>
    <row r="167" spans="4:12" x14ac:dyDescent="0.3">
      <c r="D167" s="12" t="str">
        <f>IFERROR(Product[[#This Row],[HSN Code]],"")</f>
        <v/>
      </c>
      <c r="E167" s="12" t="str">
        <f>IFERROR(Product[[#This Row],[Product Name]],"")</f>
        <v/>
      </c>
      <c r="F167" s="12" t="str">
        <f>IFERROR(Product[[#This Row],[Cost]],"")</f>
        <v/>
      </c>
      <c r="G167" s="12" t="str">
        <f>IFERROR(Product[[#This Row],[Selling Price]],"")</f>
        <v/>
      </c>
      <c r="H167" s="13">
        <f>IFERROR(SUMIF(Purchase!$F$8:$F$20,Inventory[[#This Row],[Product Name]],Purchase!$I$8:$I$20),"")</f>
        <v>0</v>
      </c>
      <c r="I167" s="13">
        <f>IFERROR(SUMIF(Sales!$G$9:$G$1048576,Inventory[[#This Row],[Product Name]],Sales!$J$9:$J$1048576),"")</f>
        <v>0</v>
      </c>
      <c r="J167" s="13">
        <f>IFERROR(Inventory[[#This Row],[P Units]]-Inventory[[#This Row],[S Units]],"")</f>
        <v>0</v>
      </c>
      <c r="K167" s="12" t="str">
        <f>IFERROR(Inventory[[#This Row],[Cost]]*Inventory[[#This Row],[Stock Remains]],"")</f>
        <v/>
      </c>
      <c r="L167" s="34" t="str">
        <f>IFERROR(Inventory[[#This Row],[S Units]]*Inventory[[#This Row],[Cost]],"")</f>
        <v/>
      </c>
    </row>
    <row r="168" spans="4:12" x14ac:dyDescent="0.3">
      <c r="D168" s="12" t="str">
        <f>IFERROR(Product[[#This Row],[HSN Code]],"")</f>
        <v/>
      </c>
      <c r="E168" s="12" t="str">
        <f>IFERROR(Product[[#This Row],[Product Name]],"")</f>
        <v/>
      </c>
      <c r="F168" s="12" t="str">
        <f>IFERROR(Product[[#This Row],[Cost]],"")</f>
        <v/>
      </c>
      <c r="G168" s="12" t="str">
        <f>IFERROR(Product[[#This Row],[Selling Price]],"")</f>
        <v/>
      </c>
      <c r="H168" s="13">
        <f>IFERROR(SUMIF(Purchase!$F$8:$F$20,Inventory[[#This Row],[Product Name]],Purchase!$I$8:$I$20),"")</f>
        <v>0</v>
      </c>
      <c r="I168" s="13">
        <f>IFERROR(SUMIF(Sales!$G$9:$G$1048576,Inventory[[#This Row],[Product Name]],Sales!$J$9:$J$1048576),"")</f>
        <v>0</v>
      </c>
      <c r="J168" s="13">
        <f>IFERROR(Inventory[[#This Row],[P Units]]-Inventory[[#This Row],[S Units]],"")</f>
        <v>0</v>
      </c>
      <c r="K168" s="12" t="str">
        <f>IFERROR(Inventory[[#This Row],[Cost]]*Inventory[[#This Row],[Stock Remains]],"")</f>
        <v/>
      </c>
      <c r="L168" s="34" t="str">
        <f>IFERROR(Inventory[[#This Row],[S Units]]*Inventory[[#This Row],[Cost]],"")</f>
        <v/>
      </c>
    </row>
    <row r="169" spans="4:12" x14ac:dyDescent="0.3">
      <c r="D169" s="12" t="str">
        <f>IFERROR(Product[[#This Row],[HSN Code]],"")</f>
        <v/>
      </c>
      <c r="E169" s="12" t="str">
        <f>IFERROR(Product[[#This Row],[Product Name]],"")</f>
        <v/>
      </c>
      <c r="F169" s="12" t="str">
        <f>IFERROR(Product[[#This Row],[Cost]],"")</f>
        <v/>
      </c>
      <c r="G169" s="12" t="str">
        <f>IFERROR(Product[[#This Row],[Selling Price]],"")</f>
        <v/>
      </c>
      <c r="H169" s="13">
        <f>IFERROR(SUMIF(Purchase!$F$8:$F$20,Inventory[[#This Row],[Product Name]],Purchase!$I$8:$I$20),"")</f>
        <v>0</v>
      </c>
      <c r="I169" s="13">
        <f>IFERROR(SUMIF(Sales!$G$9:$G$1048576,Inventory[[#This Row],[Product Name]],Sales!$J$9:$J$1048576),"")</f>
        <v>0</v>
      </c>
      <c r="J169" s="13">
        <f>IFERROR(Inventory[[#This Row],[P Units]]-Inventory[[#This Row],[S Units]],"")</f>
        <v>0</v>
      </c>
      <c r="K169" s="12" t="str">
        <f>IFERROR(Inventory[[#This Row],[Cost]]*Inventory[[#This Row],[Stock Remains]],"")</f>
        <v/>
      </c>
      <c r="L169" s="34" t="str">
        <f>IFERROR(Inventory[[#This Row],[S Units]]*Inventory[[#This Row],[Cost]],"")</f>
        <v/>
      </c>
    </row>
    <row r="170" spans="4:12" x14ac:dyDescent="0.3">
      <c r="D170" s="12" t="str">
        <f>IFERROR(Product[[#This Row],[HSN Code]],"")</f>
        <v/>
      </c>
      <c r="E170" s="12" t="str">
        <f>IFERROR(Product[[#This Row],[Product Name]],"")</f>
        <v/>
      </c>
      <c r="F170" s="12" t="str">
        <f>IFERROR(Product[[#This Row],[Cost]],"")</f>
        <v/>
      </c>
      <c r="G170" s="12" t="str">
        <f>IFERROR(Product[[#This Row],[Selling Price]],"")</f>
        <v/>
      </c>
      <c r="H170" s="13">
        <f>IFERROR(SUMIF(Purchase!$F$8:$F$20,Inventory[[#This Row],[Product Name]],Purchase!$I$8:$I$20),"")</f>
        <v>0</v>
      </c>
      <c r="I170" s="13">
        <f>IFERROR(SUMIF(Sales!$G$9:$G$1048576,Inventory[[#This Row],[Product Name]],Sales!$J$9:$J$1048576),"")</f>
        <v>0</v>
      </c>
      <c r="J170" s="13">
        <f>IFERROR(Inventory[[#This Row],[P Units]]-Inventory[[#This Row],[S Units]],"")</f>
        <v>0</v>
      </c>
      <c r="K170" s="12" t="str">
        <f>IFERROR(Inventory[[#This Row],[Cost]]*Inventory[[#This Row],[Stock Remains]],"")</f>
        <v/>
      </c>
      <c r="L170" s="34" t="str">
        <f>IFERROR(Inventory[[#This Row],[S Units]]*Inventory[[#This Row],[Cost]],"")</f>
        <v/>
      </c>
    </row>
    <row r="171" spans="4:12" x14ac:dyDescent="0.3">
      <c r="D171" s="12" t="str">
        <f>IFERROR(Product[[#This Row],[HSN Code]],"")</f>
        <v/>
      </c>
      <c r="E171" s="12" t="str">
        <f>IFERROR(Product[[#This Row],[Product Name]],"")</f>
        <v/>
      </c>
      <c r="F171" s="12" t="str">
        <f>IFERROR(Product[[#This Row],[Cost]],"")</f>
        <v/>
      </c>
      <c r="G171" s="12" t="str">
        <f>IFERROR(Product[[#This Row],[Selling Price]],"")</f>
        <v/>
      </c>
      <c r="H171" s="13">
        <f>IFERROR(SUMIF(Purchase!$F$8:$F$20,Inventory[[#This Row],[Product Name]],Purchase!$I$8:$I$20),"")</f>
        <v>0</v>
      </c>
      <c r="I171" s="13">
        <f>IFERROR(SUMIF(Sales!$G$9:$G$1048576,Inventory[[#This Row],[Product Name]],Sales!$J$9:$J$1048576),"")</f>
        <v>0</v>
      </c>
      <c r="J171" s="13">
        <f>IFERROR(Inventory[[#This Row],[P Units]]-Inventory[[#This Row],[S Units]],"")</f>
        <v>0</v>
      </c>
      <c r="K171" s="12" t="str">
        <f>IFERROR(Inventory[[#This Row],[Cost]]*Inventory[[#This Row],[Stock Remains]],"")</f>
        <v/>
      </c>
      <c r="L171" s="34" t="str">
        <f>IFERROR(Inventory[[#This Row],[S Units]]*Inventory[[#This Row],[Cost]],"")</f>
        <v/>
      </c>
    </row>
    <row r="172" spans="4:12" x14ac:dyDescent="0.3">
      <c r="D172" s="12" t="str">
        <f>IFERROR(Product[[#This Row],[HSN Code]],"")</f>
        <v/>
      </c>
      <c r="E172" s="12" t="str">
        <f>IFERROR(Product[[#This Row],[Product Name]],"")</f>
        <v/>
      </c>
      <c r="F172" s="12" t="str">
        <f>IFERROR(Product[[#This Row],[Cost]],"")</f>
        <v/>
      </c>
      <c r="G172" s="12" t="str">
        <f>IFERROR(Product[[#This Row],[Selling Price]],"")</f>
        <v/>
      </c>
      <c r="H172" s="13">
        <f>IFERROR(SUMIF(Purchase!$F$8:$F$20,Inventory[[#This Row],[Product Name]],Purchase!$I$8:$I$20),"")</f>
        <v>0</v>
      </c>
      <c r="I172" s="13">
        <f>IFERROR(SUMIF(Sales!$G$9:$G$1048576,Inventory[[#This Row],[Product Name]],Sales!$J$9:$J$1048576),"")</f>
        <v>0</v>
      </c>
      <c r="J172" s="13">
        <f>IFERROR(Inventory[[#This Row],[P Units]]-Inventory[[#This Row],[S Units]],"")</f>
        <v>0</v>
      </c>
      <c r="K172" s="12" t="str">
        <f>IFERROR(Inventory[[#This Row],[Cost]]*Inventory[[#This Row],[Stock Remains]],"")</f>
        <v/>
      </c>
      <c r="L172" s="34" t="str">
        <f>IFERROR(Inventory[[#This Row],[S Units]]*Inventory[[#This Row],[Cost]],"")</f>
        <v/>
      </c>
    </row>
    <row r="173" spans="4:12" x14ac:dyDescent="0.3">
      <c r="D173" s="12" t="str">
        <f>IFERROR(Product[[#This Row],[HSN Code]],"")</f>
        <v/>
      </c>
      <c r="E173" s="12" t="str">
        <f>IFERROR(Product[[#This Row],[Product Name]],"")</f>
        <v/>
      </c>
      <c r="F173" s="12" t="str">
        <f>IFERROR(Product[[#This Row],[Cost]],"")</f>
        <v/>
      </c>
      <c r="G173" s="12" t="str">
        <f>IFERROR(Product[[#This Row],[Selling Price]],"")</f>
        <v/>
      </c>
      <c r="H173" s="13">
        <f>IFERROR(SUMIF(Purchase!$F$8:$F$20,Inventory[[#This Row],[Product Name]],Purchase!$I$8:$I$20),"")</f>
        <v>0</v>
      </c>
      <c r="I173" s="13">
        <f>IFERROR(SUMIF(Sales!$G$9:$G$1048576,Inventory[[#This Row],[Product Name]],Sales!$J$9:$J$1048576),"")</f>
        <v>0</v>
      </c>
      <c r="J173" s="13">
        <f>IFERROR(Inventory[[#This Row],[P Units]]-Inventory[[#This Row],[S Units]],"")</f>
        <v>0</v>
      </c>
      <c r="K173" s="12" t="str">
        <f>IFERROR(Inventory[[#This Row],[Cost]]*Inventory[[#This Row],[Stock Remains]],"")</f>
        <v/>
      </c>
      <c r="L173" s="34" t="str">
        <f>IFERROR(Inventory[[#This Row],[S Units]]*Inventory[[#This Row],[Cost]],"")</f>
        <v/>
      </c>
    </row>
    <row r="174" spans="4:12" x14ac:dyDescent="0.3">
      <c r="D174" s="12" t="str">
        <f>IFERROR(Product[[#This Row],[HSN Code]],"")</f>
        <v/>
      </c>
      <c r="E174" s="12" t="str">
        <f>IFERROR(Product[[#This Row],[Product Name]],"")</f>
        <v/>
      </c>
      <c r="F174" s="12" t="str">
        <f>IFERROR(Product[[#This Row],[Cost]],"")</f>
        <v/>
      </c>
      <c r="G174" s="12" t="str">
        <f>IFERROR(Product[[#This Row],[Selling Price]],"")</f>
        <v/>
      </c>
      <c r="H174" s="13">
        <f>IFERROR(SUMIF(Purchase!$F$8:$F$20,Inventory[[#This Row],[Product Name]],Purchase!$I$8:$I$20),"")</f>
        <v>0</v>
      </c>
      <c r="I174" s="13">
        <f>IFERROR(SUMIF(Sales!$G$9:$G$1048576,Inventory[[#This Row],[Product Name]],Sales!$J$9:$J$1048576),"")</f>
        <v>0</v>
      </c>
      <c r="J174" s="13">
        <f>IFERROR(Inventory[[#This Row],[P Units]]-Inventory[[#This Row],[S Units]],"")</f>
        <v>0</v>
      </c>
      <c r="K174" s="12" t="str">
        <f>IFERROR(Inventory[[#This Row],[Cost]]*Inventory[[#This Row],[Stock Remains]],"")</f>
        <v/>
      </c>
      <c r="L174" s="34" t="str">
        <f>IFERROR(Inventory[[#This Row],[S Units]]*Inventory[[#This Row],[Cost]],"")</f>
        <v/>
      </c>
    </row>
    <row r="175" spans="4:12" x14ac:dyDescent="0.3">
      <c r="D175" s="12" t="str">
        <f>IFERROR(Product[[#This Row],[HSN Code]],"")</f>
        <v/>
      </c>
      <c r="E175" s="12" t="str">
        <f>IFERROR(Product[[#This Row],[Product Name]],"")</f>
        <v/>
      </c>
      <c r="F175" s="12" t="str">
        <f>IFERROR(Product[[#This Row],[Cost]],"")</f>
        <v/>
      </c>
      <c r="G175" s="12" t="str">
        <f>IFERROR(Product[[#This Row],[Selling Price]],"")</f>
        <v/>
      </c>
      <c r="H175" s="13">
        <f>IFERROR(SUMIF(Purchase!$F$8:$F$20,Inventory[[#This Row],[Product Name]],Purchase!$I$8:$I$20),"")</f>
        <v>0</v>
      </c>
      <c r="I175" s="13">
        <f>IFERROR(SUMIF(Sales!$G$9:$G$1048576,Inventory[[#This Row],[Product Name]],Sales!$J$9:$J$1048576),"")</f>
        <v>0</v>
      </c>
      <c r="J175" s="13">
        <f>IFERROR(Inventory[[#This Row],[P Units]]-Inventory[[#This Row],[S Units]],"")</f>
        <v>0</v>
      </c>
      <c r="K175" s="12" t="str">
        <f>IFERROR(Inventory[[#This Row],[Cost]]*Inventory[[#This Row],[Stock Remains]],"")</f>
        <v/>
      </c>
      <c r="L175" s="34" t="str">
        <f>IFERROR(Inventory[[#This Row],[S Units]]*Inventory[[#This Row],[Cost]],"")</f>
        <v/>
      </c>
    </row>
    <row r="176" spans="4:12" x14ac:dyDescent="0.3">
      <c r="D176" s="12" t="str">
        <f>IFERROR(Product[[#This Row],[HSN Code]],"")</f>
        <v/>
      </c>
      <c r="E176" s="12" t="str">
        <f>IFERROR(Product[[#This Row],[Product Name]],"")</f>
        <v/>
      </c>
      <c r="F176" s="12" t="str">
        <f>IFERROR(Product[[#This Row],[Cost]],"")</f>
        <v/>
      </c>
      <c r="G176" s="12" t="str">
        <f>IFERROR(Product[[#This Row],[Selling Price]],"")</f>
        <v/>
      </c>
      <c r="H176" s="13">
        <f>IFERROR(SUMIF(Purchase!$F$8:$F$20,Inventory[[#This Row],[Product Name]],Purchase!$I$8:$I$20),"")</f>
        <v>0</v>
      </c>
      <c r="I176" s="13">
        <f>IFERROR(SUMIF(Sales!$G$9:$G$1048576,Inventory[[#This Row],[Product Name]],Sales!$J$9:$J$1048576),"")</f>
        <v>0</v>
      </c>
      <c r="J176" s="13">
        <f>IFERROR(Inventory[[#This Row],[P Units]]-Inventory[[#This Row],[S Units]],"")</f>
        <v>0</v>
      </c>
      <c r="K176" s="12" t="str">
        <f>IFERROR(Inventory[[#This Row],[Cost]]*Inventory[[#This Row],[Stock Remains]],"")</f>
        <v/>
      </c>
      <c r="L176" s="34" t="str">
        <f>IFERROR(Inventory[[#This Row],[S Units]]*Inventory[[#This Row],[Cost]],"")</f>
        <v/>
      </c>
    </row>
    <row r="177" spans="4:12" x14ac:dyDescent="0.3">
      <c r="D177" s="12" t="str">
        <f>IFERROR(Product[[#This Row],[HSN Code]],"")</f>
        <v/>
      </c>
      <c r="E177" s="12" t="str">
        <f>IFERROR(Product[[#This Row],[Product Name]],"")</f>
        <v/>
      </c>
      <c r="F177" s="12" t="str">
        <f>IFERROR(Product[[#This Row],[Cost]],"")</f>
        <v/>
      </c>
      <c r="G177" s="12" t="str">
        <f>IFERROR(Product[[#This Row],[Selling Price]],"")</f>
        <v/>
      </c>
      <c r="H177" s="13">
        <f>IFERROR(SUMIF(Purchase!$F$8:$F$20,Inventory[[#This Row],[Product Name]],Purchase!$I$8:$I$20),"")</f>
        <v>0</v>
      </c>
      <c r="I177" s="13">
        <f>IFERROR(SUMIF(Sales!$G$9:$G$1048576,Inventory[[#This Row],[Product Name]],Sales!$J$9:$J$1048576),"")</f>
        <v>0</v>
      </c>
      <c r="J177" s="13">
        <f>IFERROR(Inventory[[#This Row],[P Units]]-Inventory[[#This Row],[S Units]],"")</f>
        <v>0</v>
      </c>
      <c r="K177" s="12" t="str">
        <f>IFERROR(Inventory[[#This Row],[Cost]]*Inventory[[#This Row],[Stock Remains]],"")</f>
        <v/>
      </c>
      <c r="L177" s="34" t="str">
        <f>IFERROR(Inventory[[#This Row],[S Units]]*Inventory[[#This Row],[Cost]],"")</f>
        <v/>
      </c>
    </row>
    <row r="178" spans="4:12" x14ac:dyDescent="0.3">
      <c r="D178" s="12" t="str">
        <f>IFERROR(Product[[#This Row],[HSN Code]],"")</f>
        <v/>
      </c>
      <c r="E178" s="12" t="str">
        <f>IFERROR(Product[[#This Row],[Product Name]],"")</f>
        <v/>
      </c>
      <c r="F178" s="12" t="str">
        <f>IFERROR(Product[[#This Row],[Cost]],"")</f>
        <v/>
      </c>
      <c r="G178" s="12" t="str">
        <f>IFERROR(Product[[#This Row],[Selling Price]],"")</f>
        <v/>
      </c>
      <c r="H178" s="13">
        <f>IFERROR(SUMIF(Purchase!$F$8:$F$20,Inventory[[#This Row],[Product Name]],Purchase!$I$8:$I$20),"")</f>
        <v>0</v>
      </c>
      <c r="I178" s="13">
        <f>IFERROR(SUMIF(Sales!$G$9:$G$1048576,Inventory[[#This Row],[Product Name]],Sales!$J$9:$J$1048576),"")</f>
        <v>0</v>
      </c>
      <c r="J178" s="13">
        <f>IFERROR(Inventory[[#This Row],[P Units]]-Inventory[[#This Row],[S Units]],"")</f>
        <v>0</v>
      </c>
      <c r="K178" s="12" t="str">
        <f>IFERROR(Inventory[[#This Row],[Cost]]*Inventory[[#This Row],[Stock Remains]],"")</f>
        <v/>
      </c>
      <c r="L178" s="34" t="str">
        <f>IFERROR(Inventory[[#This Row],[S Units]]*Inventory[[#This Row],[Cost]],"")</f>
        <v/>
      </c>
    </row>
    <row r="179" spans="4:12" x14ac:dyDescent="0.3">
      <c r="D179" s="12" t="str">
        <f>IFERROR(Product[[#This Row],[HSN Code]],"")</f>
        <v/>
      </c>
      <c r="E179" s="12" t="str">
        <f>IFERROR(Product[[#This Row],[Product Name]],"")</f>
        <v/>
      </c>
      <c r="F179" s="12" t="str">
        <f>IFERROR(Product[[#This Row],[Cost]],"")</f>
        <v/>
      </c>
      <c r="G179" s="12" t="str">
        <f>IFERROR(Product[[#This Row],[Selling Price]],"")</f>
        <v/>
      </c>
      <c r="H179" s="13">
        <f>IFERROR(SUMIF(Purchase!$F$8:$F$20,Inventory[[#This Row],[Product Name]],Purchase!$I$8:$I$20),"")</f>
        <v>0</v>
      </c>
      <c r="I179" s="13">
        <f>IFERROR(SUMIF(Sales!$G$9:$G$1048576,Inventory[[#This Row],[Product Name]],Sales!$J$9:$J$1048576),"")</f>
        <v>0</v>
      </c>
      <c r="J179" s="13">
        <f>IFERROR(Inventory[[#This Row],[P Units]]-Inventory[[#This Row],[S Units]],"")</f>
        <v>0</v>
      </c>
      <c r="K179" s="12" t="str">
        <f>IFERROR(Inventory[[#This Row],[Cost]]*Inventory[[#This Row],[Stock Remains]],"")</f>
        <v/>
      </c>
      <c r="L179" s="34" t="str">
        <f>IFERROR(Inventory[[#This Row],[S Units]]*Inventory[[#This Row],[Cost]],"")</f>
        <v/>
      </c>
    </row>
    <row r="180" spans="4:12" x14ac:dyDescent="0.3">
      <c r="D180" s="12" t="str">
        <f>IFERROR(Product[[#This Row],[HSN Code]],"")</f>
        <v/>
      </c>
      <c r="E180" s="12" t="str">
        <f>IFERROR(Product[[#This Row],[Product Name]],"")</f>
        <v/>
      </c>
      <c r="F180" s="12" t="str">
        <f>IFERROR(Product[[#This Row],[Cost]],"")</f>
        <v/>
      </c>
      <c r="G180" s="12" t="str">
        <f>IFERROR(Product[[#This Row],[Selling Price]],"")</f>
        <v/>
      </c>
      <c r="H180" s="13">
        <f>IFERROR(SUMIF(Purchase!$F$8:$F$20,Inventory[[#This Row],[Product Name]],Purchase!$I$8:$I$20),"")</f>
        <v>0</v>
      </c>
      <c r="I180" s="13">
        <f>IFERROR(SUMIF(Sales!$G$9:$G$1048576,Inventory[[#This Row],[Product Name]],Sales!$J$9:$J$1048576),"")</f>
        <v>0</v>
      </c>
      <c r="J180" s="13">
        <f>IFERROR(Inventory[[#This Row],[P Units]]-Inventory[[#This Row],[S Units]],"")</f>
        <v>0</v>
      </c>
      <c r="K180" s="12" t="str">
        <f>IFERROR(Inventory[[#This Row],[Cost]]*Inventory[[#This Row],[Stock Remains]],"")</f>
        <v/>
      </c>
      <c r="L180" s="34" t="str">
        <f>IFERROR(Inventory[[#This Row],[S Units]]*Inventory[[#This Row],[Cost]],"")</f>
        <v/>
      </c>
    </row>
    <row r="181" spans="4:12" x14ac:dyDescent="0.3">
      <c r="D181" s="12" t="str">
        <f>IFERROR(Product[[#This Row],[HSN Code]],"")</f>
        <v/>
      </c>
      <c r="E181" s="12" t="str">
        <f>IFERROR(Product[[#This Row],[Product Name]],"")</f>
        <v/>
      </c>
      <c r="F181" s="12" t="str">
        <f>IFERROR(Product[[#This Row],[Cost]],"")</f>
        <v/>
      </c>
      <c r="G181" s="12" t="str">
        <f>IFERROR(Product[[#This Row],[Selling Price]],"")</f>
        <v/>
      </c>
      <c r="H181" s="13">
        <f>IFERROR(SUMIF(Purchase!$F$8:$F$20,Inventory[[#This Row],[Product Name]],Purchase!$I$8:$I$20),"")</f>
        <v>0</v>
      </c>
      <c r="I181" s="13">
        <f>IFERROR(SUMIF(Sales!$G$9:$G$1048576,Inventory[[#This Row],[Product Name]],Sales!$J$9:$J$1048576),"")</f>
        <v>0</v>
      </c>
      <c r="J181" s="13">
        <f>IFERROR(Inventory[[#This Row],[P Units]]-Inventory[[#This Row],[S Units]],"")</f>
        <v>0</v>
      </c>
      <c r="K181" s="12" t="str">
        <f>IFERROR(Inventory[[#This Row],[Cost]]*Inventory[[#This Row],[Stock Remains]],"")</f>
        <v/>
      </c>
      <c r="L181" s="34" t="str">
        <f>IFERROR(Inventory[[#This Row],[S Units]]*Inventory[[#This Row],[Cost]],"")</f>
        <v/>
      </c>
    </row>
    <row r="182" spans="4:12" x14ac:dyDescent="0.3">
      <c r="D182" s="12" t="str">
        <f>IFERROR(Product[[#This Row],[HSN Code]],"")</f>
        <v/>
      </c>
      <c r="E182" s="12" t="str">
        <f>IFERROR(Product[[#This Row],[Product Name]],"")</f>
        <v/>
      </c>
      <c r="F182" s="12" t="str">
        <f>IFERROR(Product[[#This Row],[Cost]],"")</f>
        <v/>
      </c>
      <c r="G182" s="12" t="str">
        <f>IFERROR(Product[[#This Row],[Selling Price]],"")</f>
        <v/>
      </c>
      <c r="H182" s="13">
        <f>IFERROR(SUMIF(Purchase!$F$8:$F$20,Inventory[[#This Row],[Product Name]],Purchase!$I$8:$I$20),"")</f>
        <v>0</v>
      </c>
      <c r="I182" s="13">
        <f>IFERROR(SUMIF(Sales!$G$9:$G$1048576,Inventory[[#This Row],[Product Name]],Sales!$J$9:$J$1048576),"")</f>
        <v>0</v>
      </c>
      <c r="J182" s="13">
        <f>IFERROR(Inventory[[#This Row],[P Units]]-Inventory[[#This Row],[S Units]],"")</f>
        <v>0</v>
      </c>
      <c r="K182" s="12" t="str">
        <f>IFERROR(Inventory[[#This Row],[Cost]]*Inventory[[#This Row],[Stock Remains]],"")</f>
        <v/>
      </c>
      <c r="L182" s="34" t="str">
        <f>IFERROR(Inventory[[#This Row],[S Units]]*Inventory[[#This Row],[Cost]],"")</f>
        <v/>
      </c>
    </row>
    <row r="183" spans="4:12" x14ac:dyDescent="0.3">
      <c r="D183" s="12" t="str">
        <f>IFERROR(Product[[#This Row],[HSN Code]],"")</f>
        <v/>
      </c>
      <c r="E183" s="12" t="str">
        <f>IFERROR(Product[[#This Row],[Product Name]],"")</f>
        <v/>
      </c>
      <c r="F183" s="12" t="str">
        <f>IFERROR(Product[[#This Row],[Cost]],"")</f>
        <v/>
      </c>
      <c r="G183" s="12" t="str">
        <f>IFERROR(Product[[#This Row],[Selling Price]],"")</f>
        <v/>
      </c>
      <c r="H183" s="13">
        <f>IFERROR(SUMIF(Purchase!$F$8:$F$20,Inventory[[#This Row],[Product Name]],Purchase!$I$8:$I$20),"")</f>
        <v>0</v>
      </c>
      <c r="I183" s="13">
        <f>IFERROR(SUMIF(Sales!$G$9:$G$1048576,Inventory[[#This Row],[Product Name]],Sales!$J$9:$J$1048576),"")</f>
        <v>0</v>
      </c>
      <c r="J183" s="13">
        <f>IFERROR(Inventory[[#This Row],[P Units]]-Inventory[[#This Row],[S Units]],"")</f>
        <v>0</v>
      </c>
      <c r="K183" s="12" t="str">
        <f>IFERROR(Inventory[[#This Row],[Cost]]*Inventory[[#This Row],[Stock Remains]],"")</f>
        <v/>
      </c>
      <c r="L183" s="34" t="str">
        <f>IFERROR(Inventory[[#This Row],[S Units]]*Inventory[[#This Row],[Cost]],"")</f>
        <v/>
      </c>
    </row>
    <row r="184" spans="4:12" x14ac:dyDescent="0.3">
      <c r="D184" s="12" t="str">
        <f>IFERROR(Product[[#This Row],[HSN Code]],"")</f>
        <v/>
      </c>
      <c r="E184" s="12" t="str">
        <f>IFERROR(Product[[#This Row],[Product Name]],"")</f>
        <v/>
      </c>
      <c r="F184" s="12" t="str">
        <f>IFERROR(Product[[#This Row],[Cost]],"")</f>
        <v/>
      </c>
      <c r="G184" s="12" t="str">
        <f>IFERROR(Product[[#This Row],[Selling Price]],"")</f>
        <v/>
      </c>
      <c r="H184" s="13">
        <f>IFERROR(SUMIF(Purchase!$F$8:$F$20,Inventory[[#This Row],[Product Name]],Purchase!$I$8:$I$20),"")</f>
        <v>0</v>
      </c>
      <c r="I184" s="13">
        <f>IFERROR(SUMIF(Sales!$G$9:$G$1048576,Inventory[[#This Row],[Product Name]],Sales!$J$9:$J$1048576),"")</f>
        <v>0</v>
      </c>
      <c r="J184" s="13">
        <f>IFERROR(Inventory[[#This Row],[P Units]]-Inventory[[#This Row],[S Units]],"")</f>
        <v>0</v>
      </c>
      <c r="K184" s="12" t="str">
        <f>IFERROR(Inventory[[#This Row],[Cost]]*Inventory[[#This Row],[Stock Remains]],"")</f>
        <v/>
      </c>
      <c r="L184" s="34" t="str">
        <f>IFERROR(Inventory[[#This Row],[S Units]]*Inventory[[#This Row],[Cost]],"")</f>
        <v/>
      </c>
    </row>
    <row r="185" spans="4:12" x14ac:dyDescent="0.3">
      <c r="D185" s="12" t="str">
        <f>IFERROR(Product[[#This Row],[HSN Code]],"")</f>
        <v/>
      </c>
      <c r="E185" s="12" t="str">
        <f>IFERROR(Product[[#This Row],[Product Name]],"")</f>
        <v/>
      </c>
      <c r="F185" s="12" t="str">
        <f>IFERROR(Product[[#This Row],[Cost]],"")</f>
        <v/>
      </c>
      <c r="G185" s="12" t="str">
        <f>IFERROR(Product[[#This Row],[Selling Price]],"")</f>
        <v/>
      </c>
      <c r="H185" s="13">
        <f>IFERROR(SUMIF(Purchase!$F$8:$F$20,Inventory[[#This Row],[Product Name]],Purchase!$I$8:$I$20),"")</f>
        <v>0</v>
      </c>
      <c r="I185" s="13">
        <f>IFERROR(SUMIF(Sales!$G$9:$G$1048576,Inventory[[#This Row],[Product Name]],Sales!$J$9:$J$1048576),"")</f>
        <v>0</v>
      </c>
      <c r="J185" s="13">
        <f>IFERROR(Inventory[[#This Row],[P Units]]-Inventory[[#This Row],[S Units]],"")</f>
        <v>0</v>
      </c>
      <c r="K185" s="12" t="str">
        <f>IFERROR(Inventory[[#This Row],[Cost]]*Inventory[[#This Row],[Stock Remains]],"")</f>
        <v/>
      </c>
      <c r="L185" s="34" t="str">
        <f>IFERROR(Inventory[[#This Row],[S Units]]*Inventory[[#This Row],[Cost]],"")</f>
        <v/>
      </c>
    </row>
    <row r="186" spans="4:12" x14ac:dyDescent="0.3">
      <c r="D186" s="12" t="str">
        <f>IFERROR(Product[[#This Row],[HSN Code]],"")</f>
        <v/>
      </c>
      <c r="E186" s="12" t="str">
        <f>IFERROR(Product[[#This Row],[Product Name]],"")</f>
        <v/>
      </c>
      <c r="F186" s="12" t="str">
        <f>IFERROR(Product[[#This Row],[Cost]],"")</f>
        <v/>
      </c>
      <c r="G186" s="12" t="str">
        <f>IFERROR(Product[[#This Row],[Selling Price]],"")</f>
        <v/>
      </c>
      <c r="H186" s="13">
        <f>IFERROR(SUMIF(Purchase!$F$8:$F$20,Inventory[[#This Row],[Product Name]],Purchase!$I$8:$I$20),"")</f>
        <v>0</v>
      </c>
      <c r="I186" s="13">
        <f>IFERROR(SUMIF(Sales!$G$9:$G$1048576,Inventory[[#This Row],[Product Name]],Sales!$J$9:$J$1048576),"")</f>
        <v>0</v>
      </c>
      <c r="J186" s="13">
        <f>IFERROR(Inventory[[#This Row],[P Units]]-Inventory[[#This Row],[S Units]],"")</f>
        <v>0</v>
      </c>
      <c r="K186" s="12" t="str">
        <f>IFERROR(Inventory[[#This Row],[Cost]]*Inventory[[#This Row],[Stock Remains]],"")</f>
        <v/>
      </c>
      <c r="L186" s="34" t="str">
        <f>IFERROR(Inventory[[#This Row],[S Units]]*Inventory[[#This Row],[Cost]],"")</f>
        <v/>
      </c>
    </row>
    <row r="187" spans="4:12" x14ac:dyDescent="0.3">
      <c r="D187" s="12" t="str">
        <f>IFERROR(Product[[#This Row],[HSN Code]],"")</f>
        <v/>
      </c>
      <c r="E187" s="12" t="str">
        <f>IFERROR(Product[[#This Row],[Product Name]],"")</f>
        <v/>
      </c>
      <c r="F187" s="12" t="str">
        <f>IFERROR(Product[[#This Row],[Cost]],"")</f>
        <v/>
      </c>
      <c r="G187" s="12" t="str">
        <f>IFERROR(Product[[#This Row],[Selling Price]],"")</f>
        <v/>
      </c>
      <c r="H187" s="13">
        <f>IFERROR(SUMIF(Purchase!$F$8:$F$20,Inventory[[#This Row],[Product Name]],Purchase!$I$8:$I$20),"")</f>
        <v>0</v>
      </c>
      <c r="I187" s="13">
        <f>IFERROR(SUMIF(Sales!$G$9:$G$1048576,Inventory[[#This Row],[Product Name]],Sales!$J$9:$J$1048576),"")</f>
        <v>0</v>
      </c>
      <c r="J187" s="13">
        <f>IFERROR(Inventory[[#This Row],[P Units]]-Inventory[[#This Row],[S Units]],"")</f>
        <v>0</v>
      </c>
      <c r="K187" s="12" t="str">
        <f>IFERROR(Inventory[[#This Row],[Cost]]*Inventory[[#This Row],[Stock Remains]],"")</f>
        <v/>
      </c>
      <c r="L187" s="34" t="str">
        <f>IFERROR(Inventory[[#This Row],[S Units]]*Inventory[[#This Row],[Cost]],"")</f>
        <v/>
      </c>
    </row>
    <row r="188" spans="4:12" x14ac:dyDescent="0.3">
      <c r="D188" s="12" t="str">
        <f>IFERROR(Product[[#This Row],[HSN Code]],"")</f>
        <v/>
      </c>
      <c r="E188" s="12" t="str">
        <f>IFERROR(Product[[#This Row],[Product Name]],"")</f>
        <v/>
      </c>
      <c r="F188" s="12" t="str">
        <f>IFERROR(Product[[#This Row],[Cost]],"")</f>
        <v/>
      </c>
      <c r="G188" s="12" t="str">
        <f>IFERROR(Product[[#This Row],[Selling Price]],"")</f>
        <v/>
      </c>
      <c r="H188" s="13">
        <f>IFERROR(SUMIF(Purchase!$F$8:$F$20,Inventory[[#This Row],[Product Name]],Purchase!$I$8:$I$20),"")</f>
        <v>0</v>
      </c>
      <c r="I188" s="13">
        <f>IFERROR(SUMIF(Sales!$G$9:$G$1048576,Inventory[[#This Row],[Product Name]],Sales!$J$9:$J$1048576),"")</f>
        <v>0</v>
      </c>
      <c r="J188" s="13">
        <f>IFERROR(Inventory[[#This Row],[P Units]]-Inventory[[#This Row],[S Units]],"")</f>
        <v>0</v>
      </c>
      <c r="K188" s="12" t="str">
        <f>IFERROR(Inventory[[#This Row],[Cost]]*Inventory[[#This Row],[Stock Remains]],"")</f>
        <v/>
      </c>
      <c r="L188" s="34" t="str">
        <f>IFERROR(Inventory[[#This Row],[S Units]]*Inventory[[#This Row],[Cost]],"")</f>
        <v/>
      </c>
    </row>
    <row r="189" spans="4:12" x14ac:dyDescent="0.3">
      <c r="D189" s="12" t="str">
        <f>IFERROR(Product[[#This Row],[HSN Code]],"")</f>
        <v/>
      </c>
      <c r="E189" s="12" t="str">
        <f>IFERROR(Product[[#This Row],[Product Name]],"")</f>
        <v/>
      </c>
      <c r="F189" s="12" t="str">
        <f>IFERROR(Product[[#This Row],[Cost]],"")</f>
        <v/>
      </c>
      <c r="G189" s="12" t="str">
        <f>IFERROR(Product[[#This Row],[Selling Price]],"")</f>
        <v/>
      </c>
      <c r="H189" s="13">
        <f>IFERROR(SUMIF(Purchase!$F$8:$F$20,Inventory[[#This Row],[Product Name]],Purchase!$I$8:$I$20),"")</f>
        <v>0</v>
      </c>
      <c r="I189" s="13">
        <f>IFERROR(SUMIF(Sales!$G$9:$G$1048576,Inventory[[#This Row],[Product Name]],Sales!$J$9:$J$1048576),"")</f>
        <v>0</v>
      </c>
      <c r="J189" s="13">
        <f>IFERROR(Inventory[[#This Row],[P Units]]-Inventory[[#This Row],[S Units]],"")</f>
        <v>0</v>
      </c>
      <c r="K189" s="12" t="str">
        <f>IFERROR(Inventory[[#This Row],[Cost]]*Inventory[[#This Row],[Stock Remains]],"")</f>
        <v/>
      </c>
      <c r="L189" s="34" t="str">
        <f>IFERROR(Inventory[[#This Row],[S Units]]*Inventory[[#This Row],[Cost]],"")</f>
        <v/>
      </c>
    </row>
    <row r="190" spans="4:12" x14ac:dyDescent="0.3">
      <c r="D190" s="12" t="str">
        <f>IFERROR(Product[[#This Row],[HSN Code]],"")</f>
        <v/>
      </c>
      <c r="E190" s="12" t="str">
        <f>IFERROR(Product[[#This Row],[Product Name]],"")</f>
        <v/>
      </c>
      <c r="F190" s="12" t="str">
        <f>IFERROR(Product[[#This Row],[Cost]],"")</f>
        <v/>
      </c>
      <c r="G190" s="12" t="str">
        <f>IFERROR(Product[[#This Row],[Selling Price]],"")</f>
        <v/>
      </c>
      <c r="H190" s="13">
        <f>IFERROR(SUMIF(Purchase!$F$8:$F$20,Inventory[[#This Row],[Product Name]],Purchase!$I$8:$I$20),"")</f>
        <v>0</v>
      </c>
      <c r="I190" s="13">
        <f>IFERROR(SUMIF(Sales!$G$9:$G$1048576,Inventory[[#This Row],[Product Name]],Sales!$J$9:$J$1048576),"")</f>
        <v>0</v>
      </c>
      <c r="J190" s="13">
        <f>IFERROR(Inventory[[#This Row],[P Units]]-Inventory[[#This Row],[S Units]],"")</f>
        <v>0</v>
      </c>
      <c r="K190" s="12" t="str">
        <f>IFERROR(Inventory[[#This Row],[Cost]]*Inventory[[#This Row],[Stock Remains]],"")</f>
        <v/>
      </c>
      <c r="L190" s="34" t="str">
        <f>IFERROR(Inventory[[#This Row],[S Units]]*Inventory[[#This Row],[Cost]],"")</f>
        <v/>
      </c>
    </row>
    <row r="191" spans="4:12" x14ac:dyDescent="0.3">
      <c r="D191" s="12" t="str">
        <f>IFERROR(Product[[#This Row],[HSN Code]],"")</f>
        <v/>
      </c>
      <c r="E191" s="12" t="str">
        <f>IFERROR(Product[[#This Row],[Product Name]],"")</f>
        <v/>
      </c>
      <c r="F191" s="12" t="str">
        <f>IFERROR(Product[[#This Row],[Cost]],"")</f>
        <v/>
      </c>
      <c r="G191" s="12" t="str">
        <f>IFERROR(Product[[#This Row],[Selling Price]],"")</f>
        <v/>
      </c>
      <c r="H191" s="13">
        <f>IFERROR(SUMIF(Purchase!$F$8:$F$20,Inventory[[#This Row],[Product Name]],Purchase!$I$8:$I$20),"")</f>
        <v>0</v>
      </c>
      <c r="I191" s="13">
        <f>IFERROR(SUMIF(Sales!$G$9:$G$1048576,Inventory[[#This Row],[Product Name]],Sales!$J$9:$J$1048576),"")</f>
        <v>0</v>
      </c>
      <c r="J191" s="13">
        <f>IFERROR(Inventory[[#This Row],[P Units]]-Inventory[[#This Row],[S Units]],"")</f>
        <v>0</v>
      </c>
      <c r="K191" s="12" t="str">
        <f>IFERROR(Inventory[[#This Row],[Cost]]*Inventory[[#This Row],[Stock Remains]],"")</f>
        <v/>
      </c>
      <c r="L191" s="34" t="str">
        <f>IFERROR(Inventory[[#This Row],[S Units]]*Inventory[[#This Row],[Cost]],"")</f>
        <v/>
      </c>
    </row>
    <row r="192" spans="4:12" x14ac:dyDescent="0.3">
      <c r="D192" s="12" t="str">
        <f>IFERROR(Product[[#This Row],[HSN Code]],"")</f>
        <v/>
      </c>
      <c r="E192" s="12" t="str">
        <f>IFERROR(Product[[#This Row],[Product Name]],"")</f>
        <v/>
      </c>
      <c r="F192" s="12" t="str">
        <f>IFERROR(Product[[#This Row],[Cost]],"")</f>
        <v/>
      </c>
      <c r="G192" s="12" t="str">
        <f>IFERROR(Product[[#This Row],[Selling Price]],"")</f>
        <v/>
      </c>
      <c r="H192" s="13">
        <f>IFERROR(SUMIF(Purchase!$F$8:$F$20,Inventory[[#This Row],[Product Name]],Purchase!$I$8:$I$20),"")</f>
        <v>0</v>
      </c>
      <c r="I192" s="13">
        <f>IFERROR(SUMIF(Sales!$G$9:$G$1048576,Inventory[[#This Row],[Product Name]],Sales!$J$9:$J$1048576),"")</f>
        <v>0</v>
      </c>
      <c r="J192" s="13">
        <f>IFERROR(Inventory[[#This Row],[P Units]]-Inventory[[#This Row],[S Units]],"")</f>
        <v>0</v>
      </c>
      <c r="K192" s="12" t="str">
        <f>IFERROR(Inventory[[#This Row],[Cost]]*Inventory[[#This Row],[Stock Remains]],"")</f>
        <v/>
      </c>
      <c r="L192" s="34" t="str">
        <f>IFERROR(Inventory[[#This Row],[S Units]]*Inventory[[#This Row],[Cost]],"")</f>
        <v/>
      </c>
    </row>
    <row r="193" spans="4:12" x14ac:dyDescent="0.3">
      <c r="D193" s="12" t="str">
        <f>IFERROR(Product[[#This Row],[HSN Code]],"")</f>
        <v/>
      </c>
      <c r="E193" s="12" t="str">
        <f>IFERROR(Product[[#This Row],[Product Name]],"")</f>
        <v/>
      </c>
      <c r="F193" s="12" t="str">
        <f>IFERROR(Product[[#This Row],[Cost]],"")</f>
        <v/>
      </c>
      <c r="G193" s="12" t="str">
        <f>IFERROR(Product[[#This Row],[Selling Price]],"")</f>
        <v/>
      </c>
      <c r="H193" s="13">
        <f>IFERROR(SUMIF(Purchase!$F$8:$F$20,Inventory[[#This Row],[Product Name]],Purchase!$I$8:$I$20),"")</f>
        <v>0</v>
      </c>
      <c r="I193" s="13">
        <f>IFERROR(SUMIF(Sales!$G$9:$G$1048576,Inventory[[#This Row],[Product Name]],Sales!$J$9:$J$1048576),"")</f>
        <v>0</v>
      </c>
      <c r="J193" s="13">
        <f>IFERROR(Inventory[[#This Row],[P Units]]-Inventory[[#This Row],[S Units]],"")</f>
        <v>0</v>
      </c>
      <c r="K193" s="12" t="str">
        <f>IFERROR(Inventory[[#This Row],[Cost]]*Inventory[[#This Row],[Stock Remains]],"")</f>
        <v/>
      </c>
      <c r="L193" s="34" t="str">
        <f>IFERROR(Inventory[[#This Row],[S Units]]*Inventory[[#This Row],[Cost]],"")</f>
        <v/>
      </c>
    </row>
    <row r="194" spans="4:12" x14ac:dyDescent="0.3">
      <c r="D194" s="12" t="str">
        <f>IFERROR(Product[[#This Row],[HSN Code]],"")</f>
        <v/>
      </c>
      <c r="E194" s="12" t="str">
        <f>IFERROR(Product[[#This Row],[Product Name]],"")</f>
        <v/>
      </c>
      <c r="F194" s="12" t="str">
        <f>IFERROR(Product[[#This Row],[Cost]],"")</f>
        <v/>
      </c>
      <c r="G194" s="12" t="str">
        <f>IFERROR(Product[[#This Row],[Selling Price]],"")</f>
        <v/>
      </c>
      <c r="H194" s="13">
        <f>IFERROR(SUMIF(Purchase!$F$8:$F$20,Inventory[[#This Row],[Product Name]],Purchase!$I$8:$I$20),"")</f>
        <v>0</v>
      </c>
      <c r="I194" s="13">
        <f>IFERROR(SUMIF(Sales!$G$9:$G$1048576,Inventory[[#This Row],[Product Name]],Sales!$J$9:$J$1048576),"")</f>
        <v>0</v>
      </c>
      <c r="J194" s="13">
        <f>IFERROR(Inventory[[#This Row],[P Units]]-Inventory[[#This Row],[S Units]],"")</f>
        <v>0</v>
      </c>
      <c r="K194" s="12" t="str">
        <f>IFERROR(Inventory[[#This Row],[Cost]]*Inventory[[#This Row],[Stock Remains]],"")</f>
        <v/>
      </c>
      <c r="L194" s="34" t="str">
        <f>IFERROR(Inventory[[#This Row],[S Units]]*Inventory[[#This Row],[Cost]],"")</f>
        <v/>
      </c>
    </row>
    <row r="195" spans="4:12" x14ac:dyDescent="0.3">
      <c r="D195" s="12" t="str">
        <f>IFERROR(Product[[#This Row],[HSN Code]],"")</f>
        <v/>
      </c>
      <c r="E195" s="12" t="str">
        <f>IFERROR(Product[[#This Row],[Product Name]],"")</f>
        <v/>
      </c>
      <c r="F195" s="12" t="str">
        <f>IFERROR(Product[[#This Row],[Cost]],"")</f>
        <v/>
      </c>
      <c r="G195" s="12" t="str">
        <f>IFERROR(Product[[#This Row],[Selling Price]],"")</f>
        <v/>
      </c>
      <c r="H195" s="13">
        <f>IFERROR(SUMIF(Purchase!$F$8:$F$20,Inventory[[#This Row],[Product Name]],Purchase!$I$8:$I$20),"")</f>
        <v>0</v>
      </c>
      <c r="I195" s="13">
        <f>IFERROR(SUMIF(Sales!$G$9:$G$1048576,Inventory[[#This Row],[Product Name]],Sales!$J$9:$J$1048576),"")</f>
        <v>0</v>
      </c>
      <c r="J195" s="13">
        <f>IFERROR(Inventory[[#This Row],[P Units]]-Inventory[[#This Row],[S Units]],"")</f>
        <v>0</v>
      </c>
      <c r="K195" s="12" t="str">
        <f>IFERROR(Inventory[[#This Row],[Cost]]*Inventory[[#This Row],[Stock Remains]],"")</f>
        <v/>
      </c>
      <c r="L195" s="34" t="str">
        <f>IFERROR(Inventory[[#This Row],[S Units]]*Inventory[[#This Row],[Cost]],"")</f>
        <v/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46EA-E803-4C67-A43B-A30FB03A24A5}">
  <dimension ref="B3:J25"/>
  <sheetViews>
    <sheetView workbookViewId="0">
      <selection activeCell="F16" sqref="F16"/>
    </sheetView>
  </sheetViews>
  <sheetFormatPr defaultRowHeight="14.4" x14ac:dyDescent="0.3"/>
  <cols>
    <col min="2" max="2" width="18.6640625" bestFit="1" customWidth="1"/>
    <col min="3" max="3" width="20.44140625" bestFit="1" customWidth="1"/>
    <col min="4" max="4" width="19.88671875" bestFit="1" customWidth="1"/>
    <col min="5" max="5" width="13.44140625" bestFit="1" customWidth="1"/>
    <col min="6" max="6" width="15.33203125" bestFit="1" customWidth="1"/>
    <col min="7" max="7" width="18.6640625" bestFit="1" customWidth="1"/>
    <col min="8" max="8" width="25.5546875" bestFit="1" customWidth="1"/>
  </cols>
  <sheetData>
    <row r="3" spans="2:10" x14ac:dyDescent="0.3">
      <c r="B3" t="s">
        <v>50</v>
      </c>
      <c r="E3" t="s">
        <v>52</v>
      </c>
    </row>
    <row r="4" spans="2:10" x14ac:dyDescent="0.3">
      <c r="B4">
        <v>1450</v>
      </c>
      <c r="E4">
        <f>B4</f>
        <v>1450</v>
      </c>
    </row>
    <row r="6" spans="2:10" x14ac:dyDescent="0.3">
      <c r="B6" t="s">
        <v>62</v>
      </c>
    </row>
    <row r="7" spans="2:10" x14ac:dyDescent="0.3">
      <c r="B7" t="s">
        <v>51</v>
      </c>
      <c r="E7" t="s">
        <v>53</v>
      </c>
    </row>
    <row r="8" spans="2:10" x14ac:dyDescent="0.3">
      <c r="B8">
        <v>1100</v>
      </c>
      <c r="E8">
        <f>B8</f>
        <v>1100</v>
      </c>
    </row>
    <row r="10" spans="2:10" x14ac:dyDescent="0.3">
      <c r="B10" t="s">
        <v>62</v>
      </c>
    </row>
    <row r="11" spans="2:10" x14ac:dyDescent="0.3">
      <c r="B11" t="s">
        <v>49</v>
      </c>
      <c r="E11" t="s">
        <v>48</v>
      </c>
    </row>
    <row r="12" spans="2:10" x14ac:dyDescent="0.3">
      <c r="B12">
        <v>350</v>
      </c>
      <c r="E12">
        <f>B12</f>
        <v>350</v>
      </c>
    </row>
    <row r="14" spans="2:10" x14ac:dyDescent="0.3">
      <c r="B14" t="s">
        <v>61</v>
      </c>
    </row>
    <row r="15" spans="2:10" x14ac:dyDescent="0.3">
      <c r="B15" s="57" t="s">
        <v>54</v>
      </c>
      <c r="C15" t="s">
        <v>56</v>
      </c>
      <c r="D15" t="s">
        <v>57</v>
      </c>
      <c r="E15" t="s">
        <v>58</v>
      </c>
      <c r="H15" t="s">
        <v>59</v>
      </c>
      <c r="J15" t="s">
        <v>60</v>
      </c>
    </row>
    <row r="16" spans="2:10" x14ac:dyDescent="0.3">
      <c r="B16" s="58" t="s">
        <v>33</v>
      </c>
      <c r="C16" s="59">
        <v>5</v>
      </c>
      <c r="D16" s="59">
        <v>95</v>
      </c>
      <c r="E16" s="59">
        <v>100</v>
      </c>
      <c r="F16" s="69"/>
      <c r="H16">
        <f>C18</f>
        <v>8</v>
      </c>
      <c r="J16">
        <f>D18</f>
        <v>142</v>
      </c>
    </row>
    <row r="17" spans="2:8" x14ac:dyDescent="0.3">
      <c r="B17" s="58" t="s">
        <v>25</v>
      </c>
      <c r="C17" s="59">
        <v>3</v>
      </c>
      <c r="D17" s="59">
        <v>47</v>
      </c>
      <c r="E17" s="59">
        <v>50</v>
      </c>
      <c r="F17" s="69"/>
    </row>
    <row r="18" spans="2:8" x14ac:dyDescent="0.3">
      <c r="B18" s="58" t="s">
        <v>55</v>
      </c>
      <c r="C18" s="59">
        <v>8</v>
      </c>
      <c r="D18" s="59">
        <v>142</v>
      </c>
      <c r="E18" s="59">
        <v>150</v>
      </c>
      <c r="F18" s="69"/>
    </row>
    <row r="21" spans="2:8" x14ac:dyDescent="0.3">
      <c r="B21" s="58" t="s">
        <v>61</v>
      </c>
    </row>
    <row r="22" spans="2:8" x14ac:dyDescent="0.3">
      <c r="B22" s="57" t="s">
        <v>54</v>
      </c>
      <c r="C22" t="s">
        <v>50</v>
      </c>
      <c r="F22" t="s">
        <v>62</v>
      </c>
      <c r="H22" t="s">
        <v>71</v>
      </c>
    </row>
    <row r="23" spans="2:8" x14ac:dyDescent="0.3">
      <c r="B23" s="58" t="s">
        <v>33</v>
      </c>
      <c r="C23" s="59">
        <v>550</v>
      </c>
      <c r="F23" t="s">
        <v>69</v>
      </c>
      <c r="H23" t="s">
        <v>70</v>
      </c>
    </row>
    <row r="24" spans="2:8" x14ac:dyDescent="0.3">
      <c r="B24" s="58" t="s">
        <v>25</v>
      </c>
      <c r="C24" s="59">
        <v>900</v>
      </c>
      <c r="F24" s="59">
        <v>4</v>
      </c>
      <c r="H24">
        <f>F24</f>
        <v>4</v>
      </c>
    </row>
    <row r="25" spans="2:8" x14ac:dyDescent="0.3">
      <c r="B25" s="58" t="s">
        <v>55</v>
      </c>
      <c r="C25" s="59"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Customers</vt:lpstr>
      <vt:lpstr>Products</vt:lpstr>
      <vt:lpstr>Vendors</vt:lpstr>
      <vt:lpstr>New Entry</vt:lpstr>
      <vt:lpstr>Purchase</vt:lpstr>
      <vt:lpstr>Sales</vt:lpstr>
      <vt:lpstr>Inventory</vt:lpstr>
      <vt:lpstr>Pivot</vt:lpstr>
    </vt:vector>
  </TitlesOfParts>
  <Company>vijay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</dc:creator>
  <cp:lastModifiedBy>vijay kumar</cp:lastModifiedBy>
  <dcterms:created xsi:type="dcterms:W3CDTF">2025-09-30T03:14:28Z</dcterms:created>
  <dcterms:modified xsi:type="dcterms:W3CDTF">2025-10-03T08:57:55Z</dcterms:modified>
</cp:coreProperties>
</file>