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cial media\"/>
    </mc:Choice>
  </mc:AlternateContent>
  <bookViews>
    <workbookView xWindow="0" yWindow="0" windowWidth="20490" windowHeight="7620" activeTab="5"/>
  </bookViews>
  <sheets>
    <sheet name="Sheet1" sheetId="1" r:id="rId1"/>
    <sheet name="facebook" sheetId="2" r:id="rId2"/>
    <sheet name="linkedin" sheetId="3" r:id="rId3"/>
    <sheet name="instagram" sheetId="4" r:id="rId4"/>
    <sheet name="x" sheetId="5" r:id="rId5"/>
    <sheet name="Deahbord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5" l="1"/>
  <c r="B22" i="5"/>
  <c r="B20" i="5" l="1"/>
  <c r="B21" i="5"/>
  <c r="B19" i="5"/>
  <c r="B18" i="5"/>
  <c r="B17" i="5"/>
  <c r="C18" i="2"/>
  <c r="B12" i="5" l="1"/>
  <c r="B11" i="5"/>
  <c r="B10" i="5"/>
  <c r="B9" i="5"/>
  <c r="B8" i="5"/>
  <c r="B7" i="5"/>
  <c r="B6" i="5"/>
  <c r="B12" i="4"/>
  <c r="B11" i="4"/>
  <c r="B10" i="4"/>
  <c r="B9" i="4"/>
  <c r="B8" i="4"/>
  <c r="B7" i="4"/>
  <c r="B6" i="4"/>
  <c r="B12" i="3"/>
  <c r="B11" i="3"/>
  <c r="B10" i="3"/>
  <c r="B9" i="3"/>
  <c r="B8" i="3"/>
  <c r="B7" i="3"/>
  <c r="B6" i="3"/>
  <c r="B13" i="2" l="1"/>
  <c r="B12" i="2"/>
  <c r="B11" i="2"/>
  <c r="B10" i="2"/>
  <c r="B9" i="2"/>
  <c r="B8" i="2"/>
  <c r="B7" i="2"/>
  <c r="AF8" i="1"/>
  <c r="X8" i="1"/>
  <c r="P8" i="1"/>
  <c r="H8" i="1"/>
  <c r="AF7" i="1"/>
  <c r="X7" i="1"/>
  <c r="P7" i="1"/>
  <c r="H7" i="1"/>
  <c r="AF6" i="1"/>
  <c r="X6" i="1"/>
  <c r="P6" i="1"/>
  <c r="H6" i="1"/>
  <c r="AF5" i="1"/>
  <c r="X5" i="1"/>
  <c r="P5" i="1"/>
  <c r="H5" i="1"/>
  <c r="AF4" i="1"/>
  <c r="X4" i="1"/>
  <c r="P4" i="1"/>
  <c r="H4" i="1"/>
  <c r="P3" i="1"/>
  <c r="AF2" i="1"/>
  <c r="AF3" i="1" s="1"/>
  <c r="X2" i="1"/>
  <c r="Y2" i="1" s="1"/>
  <c r="P2" i="1"/>
  <c r="Q2" i="1" s="1"/>
  <c r="H2" i="1"/>
  <c r="I2" i="1" s="1"/>
  <c r="H3" i="1" l="1"/>
  <c r="X3" i="1"/>
  <c r="AG2" i="1"/>
</calcChain>
</file>

<file path=xl/sharedStrings.xml><?xml version="1.0" encoding="utf-8"?>
<sst xmlns="http://schemas.openxmlformats.org/spreadsheetml/2006/main" count="103" uniqueCount="28">
  <si>
    <t>Starting Number of Fans:</t>
  </si>
  <si>
    <t>New Fans:</t>
  </si>
  <si>
    <t>Current Number of Fans:</t>
  </si>
  <si>
    <t>Post Reach</t>
  </si>
  <si>
    <t>Likes</t>
  </si>
  <si>
    <t>Average Engagement Rate</t>
  </si>
  <si>
    <t>Average Response Rate</t>
  </si>
  <si>
    <t>Impressions</t>
  </si>
  <si>
    <t>FACEBOOK</t>
  </si>
  <si>
    <t>LINKEDIN</t>
  </si>
  <si>
    <t>INSTAGRAM</t>
  </si>
  <si>
    <t>X</t>
  </si>
  <si>
    <t>Week</t>
  </si>
  <si>
    <t>Engagement Rate</t>
  </si>
  <si>
    <t>Audience Growth Rate</t>
  </si>
  <si>
    <t>Response Rate</t>
  </si>
  <si>
    <t>total number of followers</t>
  </si>
  <si>
    <t>new fans</t>
  </si>
  <si>
    <t>current fans</t>
  </si>
  <si>
    <t>likes</t>
  </si>
  <si>
    <t>post reach</t>
  </si>
  <si>
    <t>Avg Engagement rate</t>
  </si>
  <si>
    <t>Avg Respose rate</t>
  </si>
  <si>
    <t>total number of follower</t>
  </si>
  <si>
    <t>impressions</t>
  </si>
  <si>
    <t>Engagement rate</t>
  </si>
  <si>
    <t>Respose rate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</si>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</sst>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ahnschrift"/>
      <family val="2"/>
    </font>
    <font>
      <b/>
      <sz val="10"/>
      <color rgb="FF111111"/>
      <name val="Bahnschrift"/>
      <family val="2"/>
    </font>
    <font>
      <b/>
      <sz val="10"/>
      <color theme="1"/>
      <name val="Bahnschrift"/>
      <family val="2"/>
    </font>
    <font>
      <b/>
      <sz val="18"/>
      <color theme="1"/>
      <name val="Bahnschrift"/>
      <family val="2"/>
    </font>
    <font>
      <sz val="10"/>
      <color rgb="FF11111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left" vertical="center"/>
    </xf>
    <xf numFmtId="10" fontId="3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0" fontId="0" fillId="0" borderId="0" xfId="1" applyNumberFormat="1" applyFont="1"/>
    <xf numFmtId="10" fontId="0" fillId="0" borderId="0" xfId="0" applyNumberFormat="1"/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invertIfNegative val="0"/>
          <c:val>
            <c:numRef>
              <c:f>Sheet1!$E$11:$E$62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0-4BEB-B243-32DBA80B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74397647"/>
        <c:axId val="2074395983"/>
      </c:barChart>
      <c:catAx>
        <c:axId val="2074397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74395983"/>
        <c:crosses val="autoZero"/>
        <c:auto val="1"/>
        <c:lblAlgn val="ctr"/>
        <c:lblOffset val="100"/>
        <c:noMultiLvlLbl val="0"/>
      </c:catAx>
      <c:valAx>
        <c:axId val="207439598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Followers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Sheet1!$M$11:$M$62</c:f>
              <c:numCache>
                <c:formatCode>#,##0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C8E-BABD-7B1008A5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6815280"/>
        <c:axId val="66815696"/>
      </c:barChart>
      <c:catAx>
        <c:axId val="6681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66815696"/>
        <c:crosses val="autoZero"/>
        <c:auto val="1"/>
        <c:lblAlgn val="ctr"/>
        <c:lblOffset val="100"/>
        <c:noMultiLvlLbl val="0"/>
      </c:catAx>
      <c:valAx>
        <c:axId val="668156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Sheet1!$U$11:$U$62</c:f>
              <c:numCache>
                <c:formatCode>#,##0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9-41A5-A8E0-8B6160A55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5831840"/>
        <c:axId val="155826848"/>
      </c:barChart>
      <c:catAx>
        <c:axId val="155831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826848"/>
        <c:crosses val="autoZero"/>
        <c:auto val="1"/>
        <c:lblAlgn val="ctr"/>
        <c:lblOffset val="100"/>
        <c:noMultiLvlLbl val="0"/>
      </c:catAx>
      <c:valAx>
        <c:axId val="1558268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Sheet1!$AC$11:$AC$62</c:f>
              <c:numCache>
                <c:formatCode>#,##0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9-4336-97D7-AD9397C5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65314256"/>
        <c:axId val="265318000"/>
      </c:barChart>
      <c:catAx>
        <c:axId val="265314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65318000"/>
        <c:crosses val="autoZero"/>
        <c:auto val="1"/>
        <c:lblAlgn val="ctr"/>
        <c:lblOffset val="100"/>
        <c:noMultiLvlLbl val="0"/>
      </c:catAx>
      <c:valAx>
        <c:axId val="2653180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invertIfNegative val="0"/>
          <c:val>
            <c:numRef>
              <c:f>Sheet1!$E$11:$E$62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B-4BD9-8993-5B28626B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74397647"/>
        <c:axId val="2074395983"/>
      </c:barChart>
      <c:catAx>
        <c:axId val="2074397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74395983"/>
        <c:crosses val="autoZero"/>
        <c:auto val="1"/>
        <c:lblAlgn val="ctr"/>
        <c:lblOffset val="100"/>
        <c:noMultiLvlLbl val="0"/>
      </c:catAx>
      <c:valAx>
        <c:axId val="207439598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Sheet1!$M$11:$M$62</c:f>
              <c:numCache>
                <c:formatCode>#,##0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1-4C5C-95CC-E8318D94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6815280"/>
        <c:axId val="66815696"/>
      </c:barChart>
      <c:catAx>
        <c:axId val="6681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66815696"/>
        <c:crosses val="autoZero"/>
        <c:auto val="1"/>
        <c:lblAlgn val="ctr"/>
        <c:lblOffset val="100"/>
        <c:noMultiLvlLbl val="0"/>
      </c:catAx>
      <c:valAx>
        <c:axId val="668156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Sheet1!$U$11:$U$62</c:f>
              <c:numCache>
                <c:formatCode>#,##0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5-4435-B1A4-542CC320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5831840"/>
        <c:axId val="155826848"/>
      </c:barChart>
      <c:catAx>
        <c:axId val="155831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826848"/>
        <c:crosses val="autoZero"/>
        <c:auto val="1"/>
        <c:lblAlgn val="ctr"/>
        <c:lblOffset val="100"/>
        <c:noMultiLvlLbl val="0"/>
      </c:catAx>
      <c:valAx>
        <c:axId val="1558268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Sheet1!$AC$11:$AC$62</c:f>
              <c:numCache>
                <c:formatCode>#,##0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AB0-A39C-53BBE031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65314256"/>
        <c:axId val="265318000"/>
      </c:barChart>
      <c:catAx>
        <c:axId val="265314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65318000"/>
        <c:crosses val="autoZero"/>
        <c:auto val="1"/>
        <c:lblAlgn val="ctr"/>
        <c:lblOffset val="100"/>
        <c:noMultiLvlLbl val="0"/>
      </c:catAx>
      <c:valAx>
        <c:axId val="2653180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42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2.png"/><Relationship Id="rId7" Type="http://schemas.openxmlformats.org/officeDocument/2006/relationships/chart" Target="../charts/chart7.xml"/><Relationship Id="rId12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6" Type="http://schemas.openxmlformats.org/officeDocument/2006/relationships/chart" Target="../charts/chart6.xml"/><Relationship Id="rId11" Type="http://schemas.openxmlformats.org/officeDocument/2006/relationships/image" Target="../media/image7.png"/><Relationship Id="rId5" Type="http://schemas.openxmlformats.org/officeDocument/2006/relationships/chart" Target="../charts/chart5.xml"/><Relationship Id="rId10" Type="http://schemas.openxmlformats.org/officeDocument/2006/relationships/image" Target="../media/image6.png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47410</xdr:colOff>
      <xdr:row>7</xdr:row>
      <xdr:rowOff>79477</xdr:rowOff>
    </xdr:from>
    <xdr:to>
      <xdr:col>25</xdr:col>
      <xdr:colOff>479410</xdr:colOff>
      <xdr:row>8</xdr:row>
      <xdr:rowOff>285751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7410" y="1412977"/>
          <a:ext cx="432000" cy="396774"/>
        </a:xfrm>
        <a:prstGeom prst="rect">
          <a:avLst/>
        </a:prstGeom>
      </xdr:spPr>
    </xdr:pic>
    <xdr:clientData/>
  </xdr:twoCellAnchor>
  <xdr:twoCellAnchor editAs="oneCell">
    <xdr:from>
      <xdr:col>17</xdr:col>
      <xdr:colOff>33058</xdr:colOff>
      <xdr:row>7</xdr:row>
      <xdr:rowOff>54348</xdr:rowOff>
    </xdr:from>
    <xdr:to>
      <xdr:col>17</xdr:col>
      <xdr:colOff>465058</xdr:colOff>
      <xdr:row>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6258" y="1387848"/>
          <a:ext cx="432000" cy="450477"/>
        </a:xfrm>
        <a:prstGeom prst="rect">
          <a:avLst/>
        </a:prstGeom>
      </xdr:spPr>
    </xdr:pic>
    <xdr:clientData/>
  </xdr:twoCellAnchor>
  <xdr:twoCellAnchor editAs="oneCell">
    <xdr:from>
      <xdr:col>8</xdr:col>
      <xdr:colOff>594692</xdr:colOff>
      <xdr:row>6</xdr:row>
      <xdr:rowOff>185531</xdr:rowOff>
    </xdr:from>
    <xdr:to>
      <xdr:col>9</xdr:col>
      <xdr:colOff>495300</xdr:colOff>
      <xdr:row>9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1492" y="1328531"/>
          <a:ext cx="491158" cy="50027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7</xdr:row>
      <xdr:rowOff>1</xdr:rowOff>
    </xdr:from>
    <xdr:to>
      <xdr:col>1</xdr:col>
      <xdr:colOff>552450</xdr:colOff>
      <xdr:row>9</xdr:row>
      <xdr:rowOff>9526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" y="1333501"/>
          <a:ext cx="41529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114300</xdr:rowOff>
    </xdr:from>
    <xdr:to>
      <xdr:col>4</xdr:col>
      <xdr:colOff>38101</xdr:colOff>
      <xdr:row>3</xdr:row>
      <xdr:rowOff>76200</xdr:rowOff>
    </xdr:to>
    <xdr:sp macro="" textlink="">
      <xdr:nvSpPr>
        <xdr:cNvPr id="3" name="Rounded Rectangle 2"/>
        <xdr:cNvSpPr/>
      </xdr:nvSpPr>
      <xdr:spPr>
        <a:xfrm>
          <a:off x="38101" y="114300"/>
          <a:ext cx="2438400" cy="5334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104774</xdr:colOff>
      <xdr:row>0</xdr:row>
      <xdr:rowOff>142875</xdr:rowOff>
    </xdr:from>
    <xdr:to>
      <xdr:col>0</xdr:col>
      <xdr:colOff>581025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142875"/>
          <a:ext cx="476251" cy="485775"/>
        </a:xfrm>
        <a:prstGeom prst="rect">
          <a:avLst/>
        </a:prstGeom>
      </xdr:spPr>
    </xdr:pic>
    <xdr:clientData/>
  </xdr:twoCellAnchor>
  <xdr:twoCellAnchor>
    <xdr:from>
      <xdr:col>0</xdr:col>
      <xdr:colOff>942976</xdr:colOff>
      <xdr:row>0</xdr:row>
      <xdr:rowOff>133350</xdr:rowOff>
    </xdr:from>
    <xdr:to>
      <xdr:col>2</xdr:col>
      <xdr:colOff>238125</xdr:colOff>
      <xdr:row>2</xdr:row>
      <xdr:rowOff>142875</xdr:rowOff>
    </xdr:to>
    <xdr:sp macro="" textlink="">
      <xdr:nvSpPr>
        <xdr:cNvPr id="4" name="TextBox 3"/>
        <xdr:cNvSpPr txBox="1"/>
      </xdr:nvSpPr>
      <xdr:spPr>
        <a:xfrm>
          <a:off x="942976" y="133350"/>
          <a:ext cx="1514474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Facebook</a:t>
          </a:r>
        </a:p>
      </xdr:txBody>
    </xdr:sp>
    <xdr:clientData/>
  </xdr:twoCellAnchor>
  <xdr:twoCellAnchor>
    <xdr:from>
      <xdr:col>4</xdr:col>
      <xdr:colOff>485775</xdr:colOff>
      <xdr:row>3</xdr:row>
      <xdr:rowOff>142875</xdr:rowOff>
    </xdr:from>
    <xdr:to>
      <xdr:col>12</xdr:col>
      <xdr:colOff>371475</xdr:colOff>
      <xdr:row>12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390525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0" y="0"/>
          <a:ext cx="3438525" cy="5334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95250</xdr:colOff>
      <xdr:row>0</xdr:row>
      <xdr:rowOff>66675</xdr:rowOff>
    </xdr:from>
    <xdr:to>
      <xdr:col>0</xdr:col>
      <xdr:colOff>457200</xdr:colOff>
      <xdr:row>2</xdr:row>
      <xdr:rowOff>54340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66675"/>
          <a:ext cx="361950" cy="368665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0</xdr:row>
      <xdr:rowOff>28575</xdr:rowOff>
    </xdr:from>
    <xdr:to>
      <xdr:col>5</xdr:col>
      <xdr:colOff>133350</xdr:colOff>
      <xdr:row>2</xdr:row>
      <xdr:rowOff>57150</xdr:rowOff>
    </xdr:to>
    <xdr:sp macro="" textlink="">
      <xdr:nvSpPr>
        <xdr:cNvPr id="5" name="TextBox 4"/>
        <xdr:cNvSpPr txBox="1"/>
      </xdr:nvSpPr>
      <xdr:spPr>
        <a:xfrm>
          <a:off x="638175" y="28575"/>
          <a:ext cx="25431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Linkedin</a:t>
          </a:r>
        </a:p>
        <a:p>
          <a:endParaRPr lang="en-IN" sz="2400"/>
        </a:p>
      </xdr:txBody>
    </xdr:sp>
    <xdr:clientData/>
  </xdr:twoCellAnchor>
  <xdr:twoCellAnchor>
    <xdr:from>
      <xdr:col>2</xdr:col>
      <xdr:colOff>295274</xdr:colOff>
      <xdr:row>3</xdr:row>
      <xdr:rowOff>161925</xdr:rowOff>
    </xdr:from>
    <xdr:to>
      <xdr:col>10</xdr:col>
      <xdr:colOff>57149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171450</xdr:colOff>
      <xdr:row>2</xdr:row>
      <xdr:rowOff>152400</xdr:rowOff>
    </xdr:to>
    <xdr:sp macro="" textlink="">
      <xdr:nvSpPr>
        <xdr:cNvPr id="2" name="Rounded Rectangle 1"/>
        <xdr:cNvSpPr/>
      </xdr:nvSpPr>
      <xdr:spPr>
        <a:xfrm>
          <a:off x="0" y="0"/>
          <a:ext cx="4438650" cy="5334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76200</xdr:colOff>
      <xdr:row>0</xdr:row>
      <xdr:rowOff>47625</xdr:rowOff>
    </xdr:from>
    <xdr:to>
      <xdr:col>0</xdr:col>
      <xdr:colOff>508200</xdr:colOff>
      <xdr:row>2</xdr:row>
      <xdr:rowOff>117102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7625"/>
          <a:ext cx="432000" cy="450477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0</xdr:row>
      <xdr:rowOff>38100</xdr:rowOff>
    </xdr:from>
    <xdr:to>
      <xdr:col>3</xdr:col>
      <xdr:colOff>485775</xdr:colOff>
      <xdr:row>2</xdr:row>
      <xdr:rowOff>47625</xdr:rowOff>
    </xdr:to>
    <xdr:sp macro="" textlink="">
      <xdr:nvSpPr>
        <xdr:cNvPr id="4" name="TextBox 3"/>
        <xdr:cNvSpPr txBox="1"/>
      </xdr:nvSpPr>
      <xdr:spPr>
        <a:xfrm>
          <a:off x="857250" y="38100"/>
          <a:ext cx="1457325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Instagram</a:t>
          </a:r>
        </a:p>
      </xdr:txBody>
    </xdr:sp>
    <xdr:clientData/>
  </xdr:twoCellAnchor>
  <xdr:twoCellAnchor>
    <xdr:from>
      <xdr:col>2</xdr:col>
      <xdr:colOff>433387</xdr:colOff>
      <xdr:row>4</xdr:row>
      <xdr:rowOff>9525</xdr:rowOff>
    </xdr:from>
    <xdr:to>
      <xdr:col>10</xdr:col>
      <xdr:colOff>57150</xdr:colOff>
      <xdr:row>12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2</xdr:row>
      <xdr:rowOff>152400</xdr:rowOff>
    </xdr:to>
    <xdr:sp macro="" textlink="">
      <xdr:nvSpPr>
        <xdr:cNvPr id="2" name="Rounded Rectangle 1"/>
        <xdr:cNvSpPr/>
      </xdr:nvSpPr>
      <xdr:spPr>
        <a:xfrm>
          <a:off x="0" y="0"/>
          <a:ext cx="5438775" cy="5334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28576</xdr:colOff>
      <xdr:row>0</xdr:row>
      <xdr:rowOff>38100</xdr:rowOff>
    </xdr:from>
    <xdr:to>
      <xdr:col>3</xdr:col>
      <xdr:colOff>428626</xdr:colOff>
      <xdr:row>2</xdr:row>
      <xdr:rowOff>47625</xdr:rowOff>
    </xdr:to>
    <xdr:sp macro="" textlink="">
      <xdr:nvSpPr>
        <xdr:cNvPr id="3" name="TextBox 2"/>
        <xdr:cNvSpPr txBox="1"/>
      </xdr:nvSpPr>
      <xdr:spPr>
        <a:xfrm>
          <a:off x="1857376" y="38100"/>
          <a:ext cx="400050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x</a:t>
          </a:r>
        </a:p>
      </xdr:txBody>
    </xdr:sp>
    <xdr:clientData/>
  </xdr:twoCellAnchor>
  <xdr:twoCellAnchor editAs="oneCell">
    <xdr:from>
      <xdr:col>0</xdr:col>
      <xdr:colOff>161925</xdr:colOff>
      <xdr:row>0</xdr:row>
      <xdr:rowOff>95250</xdr:rowOff>
    </xdr:from>
    <xdr:to>
      <xdr:col>0</xdr:col>
      <xdr:colOff>593925</xdr:colOff>
      <xdr:row>2</xdr:row>
      <xdr:rowOff>111024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5250"/>
          <a:ext cx="432000" cy="396774"/>
        </a:xfrm>
        <a:prstGeom prst="rect">
          <a:avLst/>
        </a:prstGeom>
      </xdr:spPr>
    </xdr:pic>
    <xdr:clientData/>
  </xdr:twoCellAnchor>
  <xdr:twoCellAnchor>
    <xdr:from>
      <xdr:col>4</xdr:col>
      <xdr:colOff>452437</xdr:colOff>
      <xdr:row>3</xdr:row>
      <xdr:rowOff>0</xdr:rowOff>
    </xdr:from>
    <xdr:to>
      <xdr:col>11</xdr:col>
      <xdr:colOff>533400</xdr:colOff>
      <xdr:row>13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600074</xdr:colOff>
      <xdr:row>29</xdr:row>
      <xdr:rowOff>152400</xdr:rowOff>
    </xdr:to>
    <xdr:sp macro="" textlink="">
      <xdr:nvSpPr>
        <xdr:cNvPr id="3" name="Rectangle 2"/>
        <xdr:cNvSpPr/>
      </xdr:nvSpPr>
      <xdr:spPr>
        <a:xfrm>
          <a:off x="0" y="0"/>
          <a:ext cx="10385758" cy="5676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28575</xdr:colOff>
      <xdr:row>0</xdr:row>
      <xdr:rowOff>28575</xdr:rowOff>
    </xdr:from>
    <xdr:to>
      <xdr:col>3</xdr:col>
      <xdr:colOff>85725</xdr:colOff>
      <xdr:row>24</xdr:row>
      <xdr:rowOff>47625</xdr:rowOff>
    </xdr:to>
    <xdr:sp macro="" textlink="">
      <xdr:nvSpPr>
        <xdr:cNvPr id="4" name="Rectangle 3"/>
        <xdr:cNvSpPr/>
      </xdr:nvSpPr>
      <xdr:spPr>
        <a:xfrm>
          <a:off x="28575" y="28575"/>
          <a:ext cx="1885950" cy="4591050"/>
        </a:xfrm>
        <a:prstGeom prst="rect">
          <a:avLst/>
        </a:prstGeom>
        <a:solidFill>
          <a:schemeClr val="bg1"/>
        </a:solidFill>
        <a:ln w="381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114300</xdr:colOff>
      <xdr:row>0</xdr:row>
      <xdr:rowOff>47625</xdr:rowOff>
    </xdr:from>
    <xdr:to>
      <xdr:col>16</xdr:col>
      <xdr:colOff>542925</xdr:colOff>
      <xdr:row>5</xdr:row>
      <xdr:rowOff>180975</xdr:rowOff>
    </xdr:to>
    <xdr:sp macro="" textlink="">
      <xdr:nvSpPr>
        <xdr:cNvPr id="5" name="Rounded Rectangle 4"/>
        <xdr:cNvSpPr/>
      </xdr:nvSpPr>
      <xdr:spPr>
        <a:xfrm>
          <a:off x="1943100" y="47625"/>
          <a:ext cx="8353425" cy="1085850"/>
        </a:xfrm>
        <a:prstGeom prst="roundRect">
          <a:avLst/>
        </a:prstGeom>
        <a:noFill/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133350</xdr:colOff>
      <xdr:row>6</xdr:row>
      <xdr:rowOff>66675</xdr:rowOff>
    </xdr:from>
    <xdr:to>
      <xdr:col>16</xdr:col>
      <xdr:colOff>561975</xdr:colOff>
      <xdr:row>12</xdr:row>
      <xdr:rowOff>9525</xdr:rowOff>
    </xdr:to>
    <xdr:sp macro="" textlink="">
      <xdr:nvSpPr>
        <xdr:cNvPr id="6" name="Rounded Rectangle 5"/>
        <xdr:cNvSpPr/>
      </xdr:nvSpPr>
      <xdr:spPr>
        <a:xfrm>
          <a:off x="1962150" y="1209675"/>
          <a:ext cx="8353425" cy="1085850"/>
        </a:xfrm>
        <a:prstGeom prst="roundRect">
          <a:avLst/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12</xdr:row>
      <xdr:rowOff>95250</xdr:rowOff>
    </xdr:from>
    <xdr:to>
      <xdr:col>16</xdr:col>
      <xdr:colOff>581025</xdr:colOff>
      <xdr:row>18</xdr:row>
      <xdr:rowOff>38100</xdr:rowOff>
    </xdr:to>
    <xdr:sp macro="" textlink="">
      <xdr:nvSpPr>
        <xdr:cNvPr id="7" name="Rounded Rectangle 6"/>
        <xdr:cNvSpPr/>
      </xdr:nvSpPr>
      <xdr:spPr>
        <a:xfrm>
          <a:off x="1981200" y="2381250"/>
          <a:ext cx="8353425" cy="1085850"/>
        </a:xfrm>
        <a:prstGeom prst="roundRect">
          <a:avLst/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18</xdr:row>
      <xdr:rowOff>114300</xdr:rowOff>
    </xdr:from>
    <xdr:to>
      <xdr:col>16</xdr:col>
      <xdr:colOff>581025</xdr:colOff>
      <xdr:row>24</xdr:row>
      <xdr:rowOff>57150</xdr:rowOff>
    </xdr:to>
    <xdr:sp macro="" textlink="">
      <xdr:nvSpPr>
        <xdr:cNvPr id="8" name="Rounded Rectangle 7"/>
        <xdr:cNvSpPr/>
      </xdr:nvSpPr>
      <xdr:spPr>
        <a:xfrm>
          <a:off x="1981200" y="3543300"/>
          <a:ext cx="8353425" cy="1085850"/>
        </a:xfrm>
        <a:prstGeom prst="roundRect">
          <a:avLst/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3</xdr:col>
      <xdr:colOff>285750</xdr:colOff>
      <xdr:row>0</xdr:row>
      <xdr:rowOff>76200</xdr:rowOff>
    </xdr:from>
    <xdr:to>
      <xdr:col>4</xdr:col>
      <xdr:colOff>238125</xdr:colOff>
      <xdr:row>3</xdr:row>
      <xdr:rowOff>77913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76200"/>
          <a:ext cx="561975" cy="573213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6</xdr:row>
      <xdr:rowOff>95249</xdr:rowOff>
    </xdr:from>
    <xdr:to>
      <xdr:col>4</xdr:col>
      <xdr:colOff>276225</xdr:colOff>
      <xdr:row>9</xdr:row>
      <xdr:rowOff>86448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175" y="1238249"/>
          <a:ext cx="552450" cy="562699"/>
        </a:xfrm>
        <a:prstGeom prst="rect">
          <a:avLst/>
        </a:prstGeom>
      </xdr:spPr>
    </xdr:pic>
    <xdr:clientData/>
  </xdr:twoCellAnchor>
  <xdr:twoCellAnchor editAs="oneCell">
    <xdr:from>
      <xdr:col>3</xdr:col>
      <xdr:colOff>342898</xdr:colOff>
      <xdr:row>12</xdr:row>
      <xdr:rowOff>133350</xdr:rowOff>
    </xdr:from>
    <xdr:to>
      <xdr:col>4</xdr:col>
      <xdr:colOff>273298</xdr:colOff>
      <xdr:row>15</xdr:row>
      <xdr:rowOff>124946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698" y="2419350"/>
          <a:ext cx="540000" cy="563096"/>
        </a:xfrm>
        <a:prstGeom prst="rect">
          <a:avLst/>
        </a:prstGeom>
      </xdr:spPr>
    </xdr:pic>
    <xdr:clientData/>
  </xdr:twoCellAnchor>
  <xdr:twoCellAnchor editAs="oneCell">
    <xdr:from>
      <xdr:col>3</xdr:col>
      <xdr:colOff>323849</xdr:colOff>
      <xdr:row>18</xdr:row>
      <xdr:rowOff>161925</xdr:rowOff>
    </xdr:from>
    <xdr:to>
      <xdr:col>4</xdr:col>
      <xdr:colOff>284634</xdr:colOff>
      <xdr:row>21</xdr:row>
      <xdr:rowOff>114300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49" y="3590925"/>
          <a:ext cx="570385" cy="523875"/>
        </a:xfrm>
        <a:prstGeom prst="rect">
          <a:avLst/>
        </a:prstGeom>
      </xdr:spPr>
    </xdr:pic>
    <xdr:clientData/>
  </xdr:twoCellAnchor>
  <xdr:twoCellAnchor>
    <xdr:from>
      <xdr:col>10</xdr:col>
      <xdr:colOff>391025</xdr:colOff>
      <xdr:row>0</xdr:row>
      <xdr:rowOff>40106</xdr:rowOff>
    </xdr:from>
    <xdr:to>
      <xdr:col>16</xdr:col>
      <xdr:colOff>401053</xdr:colOff>
      <xdr:row>5</xdr:row>
      <xdr:rowOff>180474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441158</xdr:colOff>
      <xdr:row>6</xdr:row>
      <xdr:rowOff>90237</xdr:rowOff>
    </xdr:from>
    <xdr:to>
      <xdr:col>16</xdr:col>
      <xdr:colOff>391026</xdr:colOff>
      <xdr:row>12</xdr:row>
      <xdr:rowOff>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461210</xdr:colOff>
      <xdr:row>12</xdr:row>
      <xdr:rowOff>96756</xdr:rowOff>
    </xdr:from>
    <xdr:to>
      <xdr:col>16</xdr:col>
      <xdr:colOff>370974</xdr:colOff>
      <xdr:row>18</xdr:row>
      <xdr:rowOff>20053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461211</xdr:colOff>
      <xdr:row>18</xdr:row>
      <xdr:rowOff>94247</xdr:rowOff>
    </xdr:from>
    <xdr:to>
      <xdr:col>16</xdr:col>
      <xdr:colOff>391028</xdr:colOff>
      <xdr:row>24</xdr:row>
      <xdr:rowOff>50132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280737</xdr:colOff>
      <xdr:row>0</xdr:row>
      <xdr:rowOff>130343</xdr:rowOff>
    </xdr:from>
    <xdr:to>
      <xdr:col>7</xdr:col>
      <xdr:colOff>451184</xdr:colOff>
      <xdr:row>2</xdr:row>
      <xdr:rowOff>60159</xdr:rowOff>
    </xdr:to>
    <xdr:sp macro="" textlink="">
      <xdr:nvSpPr>
        <xdr:cNvPr id="18" name="Rectangle 17"/>
        <xdr:cNvSpPr/>
      </xdr:nvSpPr>
      <xdr:spPr>
        <a:xfrm>
          <a:off x="2727158" y="130343"/>
          <a:ext cx="2005263" cy="3108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282742</xdr:colOff>
      <xdr:row>2</xdr:row>
      <xdr:rowOff>82217</xdr:rowOff>
    </xdr:from>
    <xdr:to>
      <xdr:col>7</xdr:col>
      <xdr:colOff>453189</xdr:colOff>
      <xdr:row>4</xdr:row>
      <xdr:rowOff>12033</xdr:rowOff>
    </xdr:to>
    <xdr:sp macro="" textlink="">
      <xdr:nvSpPr>
        <xdr:cNvPr id="19" name="Rectangle 18"/>
        <xdr:cNvSpPr/>
      </xdr:nvSpPr>
      <xdr:spPr>
        <a:xfrm>
          <a:off x="2729163" y="463217"/>
          <a:ext cx="2005263" cy="3108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284748</xdr:colOff>
      <xdr:row>4</xdr:row>
      <xdr:rowOff>34091</xdr:rowOff>
    </xdr:from>
    <xdr:to>
      <xdr:col>7</xdr:col>
      <xdr:colOff>455195</xdr:colOff>
      <xdr:row>5</xdr:row>
      <xdr:rowOff>154407</xdr:rowOff>
    </xdr:to>
    <xdr:sp macro="" textlink="">
      <xdr:nvSpPr>
        <xdr:cNvPr id="20" name="Rectangle 19"/>
        <xdr:cNvSpPr/>
      </xdr:nvSpPr>
      <xdr:spPr>
        <a:xfrm>
          <a:off x="2731169" y="796091"/>
          <a:ext cx="2005263" cy="3108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4</xdr:col>
      <xdr:colOff>300790</xdr:colOff>
      <xdr:row>0</xdr:row>
      <xdr:rowOff>100263</xdr:rowOff>
    </xdr:from>
    <xdr:to>
      <xdr:col>5</xdr:col>
      <xdr:colOff>60158</xdr:colOff>
      <xdr:row>2</xdr:row>
      <xdr:rowOff>90236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7211" y="100263"/>
          <a:ext cx="370973" cy="370973"/>
        </a:xfrm>
        <a:prstGeom prst="rect">
          <a:avLst/>
        </a:prstGeom>
      </xdr:spPr>
    </xdr:pic>
    <xdr:clientData/>
  </xdr:twoCellAnchor>
  <xdr:twoCellAnchor editAs="oneCell">
    <xdr:from>
      <xdr:col>4</xdr:col>
      <xdr:colOff>310817</xdr:colOff>
      <xdr:row>4</xdr:row>
      <xdr:rowOff>50132</xdr:rowOff>
    </xdr:from>
    <xdr:to>
      <xdr:col>4</xdr:col>
      <xdr:colOff>571501</xdr:colOff>
      <xdr:row>5</xdr:row>
      <xdr:rowOff>120316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7238" y="812132"/>
          <a:ext cx="260684" cy="260684"/>
        </a:xfrm>
        <a:prstGeom prst="rect">
          <a:avLst/>
        </a:prstGeom>
      </xdr:spPr>
    </xdr:pic>
    <xdr:clientData/>
  </xdr:twoCellAnchor>
  <xdr:twoCellAnchor editAs="oneCell">
    <xdr:from>
      <xdr:col>4</xdr:col>
      <xdr:colOff>310816</xdr:colOff>
      <xdr:row>2</xdr:row>
      <xdr:rowOff>100263</xdr:rowOff>
    </xdr:from>
    <xdr:to>
      <xdr:col>5</xdr:col>
      <xdr:colOff>20052</xdr:colOff>
      <xdr:row>3</xdr:row>
      <xdr:rowOff>170447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7237" y="481263"/>
          <a:ext cx="320841" cy="260684"/>
        </a:xfrm>
        <a:prstGeom prst="rect">
          <a:avLst/>
        </a:prstGeom>
      </xdr:spPr>
    </xdr:pic>
    <xdr:clientData/>
  </xdr:twoCellAnchor>
  <xdr:twoCellAnchor>
    <xdr:from>
      <xdr:col>5</xdr:col>
      <xdr:colOff>80212</xdr:colOff>
      <xdr:row>0</xdr:row>
      <xdr:rowOff>150394</xdr:rowOff>
    </xdr:from>
    <xdr:to>
      <xdr:col>6</xdr:col>
      <xdr:colOff>220579</xdr:colOff>
      <xdr:row>2</xdr:row>
      <xdr:rowOff>40105</xdr:rowOff>
    </xdr:to>
    <xdr:sp macro="" textlink="">
      <xdr:nvSpPr>
        <xdr:cNvPr id="24" name="TextBox 23"/>
        <xdr:cNvSpPr txBox="1"/>
      </xdr:nvSpPr>
      <xdr:spPr>
        <a:xfrm>
          <a:off x="3138238" y="150394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Followers</a:t>
          </a:r>
        </a:p>
      </xdr:txBody>
    </xdr:sp>
    <xdr:clientData/>
  </xdr:twoCellAnchor>
  <xdr:twoCellAnchor>
    <xdr:from>
      <xdr:col>5</xdr:col>
      <xdr:colOff>102270</xdr:colOff>
      <xdr:row>2</xdr:row>
      <xdr:rowOff>82215</xdr:rowOff>
    </xdr:from>
    <xdr:to>
      <xdr:col>6</xdr:col>
      <xdr:colOff>242637</xdr:colOff>
      <xdr:row>3</xdr:row>
      <xdr:rowOff>162426</xdr:rowOff>
    </xdr:to>
    <xdr:sp macro="" textlink="">
      <xdr:nvSpPr>
        <xdr:cNvPr id="25" name="TextBox 24"/>
        <xdr:cNvSpPr txBox="1"/>
      </xdr:nvSpPr>
      <xdr:spPr>
        <a:xfrm>
          <a:off x="3160296" y="463215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Likes</a:t>
          </a:r>
        </a:p>
      </xdr:txBody>
    </xdr:sp>
    <xdr:clientData/>
  </xdr:twoCellAnchor>
  <xdr:twoCellAnchor>
    <xdr:from>
      <xdr:col>5</xdr:col>
      <xdr:colOff>94248</xdr:colOff>
      <xdr:row>4</xdr:row>
      <xdr:rowOff>64167</xdr:rowOff>
    </xdr:from>
    <xdr:to>
      <xdr:col>6</xdr:col>
      <xdr:colOff>350921</xdr:colOff>
      <xdr:row>5</xdr:row>
      <xdr:rowOff>144378</xdr:rowOff>
    </xdr:to>
    <xdr:sp macro="" textlink="">
      <xdr:nvSpPr>
        <xdr:cNvPr id="26" name="TextBox 25"/>
        <xdr:cNvSpPr txBox="1"/>
      </xdr:nvSpPr>
      <xdr:spPr>
        <a:xfrm>
          <a:off x="3152274" y="826167"/>
          <a:ext cx="868279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Impressions</a:t>
          </a:r>
        </a:p>
      </xdr:txBody>
    </xdr:sp>
    <xdr:clientData/>
  </xdr:twoCellAnchor>
  <xdr:twoCellAnchor>
    <xdr:from>
      <xdr:col>7</xdr:col>
      <xdr:colOff>147386</xdr:colOff>
      <xdr:row>8</xdr:row>
      <xdr:rowOff>166938</xdr:rowOff>
    </xdr:from>
    <xdr:to>
      <xdr:col>8</xdr:col>
      <xdr:colOff>107560</xdr:colOff>
      <xdr:row>9</xdr:row>
      <xdr:rowOff>154638</xdr:rowOff>
    </xdr:to>
    <xdr:sp macro="" textlink="[1]Data!X5">
      <xdr:nvSpPr>
        <xdr:cNvPr id="29" name="TextBox 28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4428623" y="1690938"/>
          <a:ext cx="571779" cy="17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algn="ctr"/>
          <a:fld id="{C6A4FF62-6009-440B-A2EC-CCFF5C404D6A}" type="TxLink">
            <a:rPr lang="en-US" sz="1000" b="1" i="0" u="none" strike="noStrike">
              <a:solidFill>
                <a:schemeClr val="bg1"/>
              </a:solidFill>
              <a:latin typeface="Bahnschrift"/>
            </a:rPr>
            <a:pPr algn="ctr"/>
            <a:t>4,31,067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269707</xdr:colOff>
      <xdr:row>0</xdr:row>
      <xdr:rowOff>140368</xdr:rowOff>
    </xdr:from>
    <xdr:to>
      <xdr:col>7</xdr:col>
      <xdr:colOff>411079</xdr:colOff>
      <xdr:row>2</xdr:row>
      <xdr:rowOff>50131</xdr:rowOff>
    </xdr:to>
    <xdr:sp macro="" textlink="facebook!$B$8">
      <xdr:nvSpPr>
        <xdr:cNvPr id="34" name="TextBox 33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3939339" y="140368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D68A36F8-F513-4155-B6ED-86D174A0BA80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26292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281739</xdr:colOff>
      <xdr:row>2</xdr:row>
      <xdr:rowOff>92242</xdr:rowOff>
    </xdr:from>
    <xdr:to>
      <xdr:col>7</xdr:col>
      <xdr:colOff>423111</xdr:colOff>
      <xdr:row>4</xdr:row>
      <xdr:rowOff>2005</xdr:rowOff>
    </xdr:to>
    <xdr:sp macro="" textlink="facebook!$B$9">
      <xdr:nvSpPr>
        <xdr:cNvPr id="43" name="TextBox 42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3951371" y="473242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751E41FD-3B66-4C68-B0A2-2073C6B5F1B0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23516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303797</xdr:colOff>
      <xdr:row>4</xdr:row>
      <xdr:rowOff>54142</xdr:rowOff>
    </xdr:from>
    <xdr:to>
      <xdr:col>7</xdr:col>
      <xdr:colOff>445169</xdr:colOff>
      <xdr:row>5</xdr:row>
      <xdr:rowOff>154405</xdr:rowOff>
    </xdr:to>
    <xdr:sp macro="" textlink="facebook!$B$13">
      <xdr:nvSpPr>
        <xdr:cNvPr id="44" name="TextBox 43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3973429" y="816142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8504093E-B93A-40C0-A412-6EA33DE8F897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525047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581527</xdr:colOff>
      <xdr:row>0</xdr:row>
      <xdr:rowOff>150394</xdr:rowOff>
    </xdr:from>
    <xdr:to>
      <xdr:col>9</xdr:col>
      <xdr:colOff>581527</xdr:colOff>
      <xdr:row>2</xdr:row>
      <xdr:rowOff>10026</xdr:rowOff>
    </xdr:to>
    <xdr:sp macro="" textlink="">
      <xdr:nvSpPr>
        <xdr:cNvPr id="28" name="TextBox 27"/>
        <xdr:cNvSpPr txBox="1"/>
      </xdr:nvSpPr>
      <xdr:spPr>
        <a:xfrm>
          <a:off x="4862764" y="150394"/>
          <a:ext cx="1223210" cy="2406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accent1">
                  <a:lumMod val="50000"/>
                </a:schemeClr>
              </a:solidFill>
            </a:rPr>
            <a:t>Avg Engagement rate</a:t>
          </a:r>
        </a:p>
      </xdr:txBody>
    </xdr:sp>
    <xdr:clientData/>
  </xdr:twoCellAnchor>
  <xdr:twoCellAnchor editAs="oneCell">
    <xdr:from>
      <xdr:col>4</xdr:col>
      <xdr:colOff>337888</xdr:colOff>
      <xdr:row>6</xdr:row>
      <xdr:rowOff>86727</xdr:rowOff>
    </xdr:from>
    <xdr:to>
      <xdr:col>5</xdr:col>
      <xdr:colOff>97256</xdr:colOff>
      <xdr:row>8</xdr:row>
      <xdr:rowOff>76700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309" y="1229727"/>
          <a:ext cx="370973" cy="370973"/>
        </a:xfrm>
        <a:prstGeom prst="rect">
          <a:avLst/>
        </a:prstGeom>
      </xdr:spPr>
    </xdr:pic>
    <xdr:clientData/>
  </xdr:twoCellAnchor>
  <xdr:twoCellAnchor editAs="oneCell">
    <xdr:from>
      <xdr:col>4</xdr:col>
      <xdr:colOff>347915</xdr:colOff>
      <xdr:row>10</xdr:row>
      <xdr:rowOff>36596</xdr:rowOff>
    </xdr:from>
    <xdr:to>
      <xdr:col>4</xdr:col>
      <xdr:colOff>608599</xdr:colOff>
      <xdr:row>11</xdr:row>
      <xdr:rowOff>106780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336" y="1941596"/>
          <a:ext cx="260684" cy="260684"/>
        </a:xfrm>
        <a:prstGeom prst="rect">
          <a:avLst/>
        </a:prstGeom>
      </xdr:spPr>
    </xdr:pic>
    <xdr:clientData/>
  </xdr:twoCellAnchor>
  <xdr:twoCellAnchor editAs="oneCell">
    <xdr:from>
      <xdr:col>4</xdr:col>
      <xdr:colOff>347914</xdr:colOff>
      <xdr:row>8</xdr:row>
      <xdr:rowOff>86727</xdr:rowOff>
    </xdr:from>
    <xdr:to>
      <xdr:col>5</xdr:col>
      <xdr:colOff>57150</xdr:colOff>
      <xdr:row>9</xdr:row>
      <xdr:rowOff>156911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335" y="1610727"/>
          <a:ext cx="320841" cy="260684"/>
        </a:xfrm>
        <a:prstGeom prst="rect">
          <a:avLst/>
        </a:prstGeom>
      </xdr:spPr>
    </xdr:pic>
    <xdr:clientData/>
  </xdr:twoCellAnchor>
  <xdr:twoCellAnchor>
    <xdr:from>
      <xdr:col>5</xdr:col>
      <xdr:colOff>117310</xdr:colOff>
      <xdr:row>6</xdr:row>
      <xdr:rowOff>136858</xdr:rowOff>
    </xdr:from>
    <xdr:to>
      <xdr:col>6</xdr:col>
      <xdr:colOff>257677</xdr:colOff>
      <xdr:row>8</xdr:row>
      <xdr:rowOff>26569</xdr:rowOff>
    </xdr:to>
    <xdr:sp macro="" textlink="">
      <xdr:nvSpPr>
        <xdr:cNvPr id="49" name="TextBox 48"/>
        <xdr:cNvSpPr txBox="1"/>
      </xdr:nvSpPr>
      <xdr:spPr>
        <a:xfrm>
          <a:off x="3175336" y="1279858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Followers</a:t>
          </a:r>
        </a:p>
      </xdr:txBody>
    </xdr:sp>
    <xdr:clientData/>
  </xdr:twoCellAnchor>
  <xdr:twoCellAnchor>
    <xdr:from>
      <xdr:col>5</xdr:col>
      <xdr:colOff>139368</xdr:colOff>
      <xdr:row>8</xdr:row>
      <xdr:rowOff>68679</xdr:rowOff>
    </xdr:from>
    <xdr:to>
      <xdr:col>6</xdr:col>
      <xdr:colOff>279735</xdr:colOff>
      <xdr:row>9</xdr:row>
      <xdr:rowOff>148890</xdr:rowOff>
    </xdr:to>
    <xdr:sp macro="" textlink="">
      <xdr:nvSpPr>
        <xdr:cNvPr id="50" name="TextBox 49"/>
        <xdr:cNvSpPr txBox="1"/>
      </xdr:nvSpPr>
      <xdr:spPr>
        <a:xfrm>
          <a:off x="3197394" y="1592679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Likes</a:t>
          </a:r>
        </a:p>
      </xdr:txBody>
    </xdr:sp>
    <xdr:clientData/>
  </xdr:twoCellAnchor>
  <xdr:twoCellAnchor>
    <xdr:from>
      <xdr:col>5</xdr:col>
      <xdr:colOff>131346</xdr:colOff>
      <xdr:row>10</xdr:row>
      <xdr:rowOff>50631</xdr:rowOff>
    </xdr:from>
    <xdr:to>
      <xdr:col>6</xdr:col>
      <xdr:colOff>388019</xdr:colOff>
      <xdr:row>11</xdr:row>
      <xdr:rowOff>130842</xdr:rowOff>
    </xdr:to>
    <xdr:sp macro="" textlink="">
      <xdr:nvSpPr>
        <xdr:cNvPr id="51" name="TextBox 50"/>
        <xdr:cNvSpPr txBox="1"/>
      </xdr:nvSpPr>
      <xdr:spPr>
        <a:xfrm>
          <a:off x="3189372" y="1955631"/>
          <a:ext cx="868279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Impressions</a:t>
          </a:r>
        </a:p>
      </xdr:txBody>
    </xdr:sp>
    <xdr:clientData/>
  </xdr:twoCellAnchor>
  <xdr:twoCellAnchor>
    <xdr:from>
      <xdr:col>6</xdr:col>
      <xdr:colOff>306805</xdr:colOff>
      <xdr:row>6</xdr:row>
      <xdr:rowOff>126832</xdr:rowOff>
    </xdr:from>
    <xdr:to>
      <xdr:col>7</xdr:col>
      <xdr:colOff>448177</xdr:colOff>
      <xdr:row>8</xdr:row>
      <xdr:rowOff>36595</xdr:rowOff>
    </xdr:to>
    <xdr:sp macro="" textlink="linkedin!$B$7">
      <xdr:nvSpPr>
        <xdr:cNvPr id="52" name="TextBox 51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3976437" y="1269832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A3E4C7E1-3689-4D5A-ADCB-FEAB4381F2CD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19350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318837</xdr:colOff>
      <xdr:row>8</xdr:row>
      <xdr:rowOff>78706</xdr:rowOff>
    </xdr:from>
    <xdr:to>
      <xdr:col>7</xdr:col>
      <xdr:colOff>460209</xdr:colOff>
      <xdr:row>9</xdr:row>
      <xdr:rowOff>178969</xdr:rowOff>
    </xdr:to>
    <xdr:sp macro="" textlink="linkedin!$B$8">
      <xdr:nvSpPr>
        <xdr:cNvPr id="53" name="TextBox 52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3988469" y="1602706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B8206BCA-9902-4894-AF12-045F933530BE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54101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300789</xdr:colOff>
      <xdr:row>10</xdr:row>
      <xdr:rowOff>40606</xdr:rowOff>
    </xdr:from>
    <xdr:to>
      <xdr:col>7</xdr:col>
      <xdr:colOff>482267</xdr:colOff>
      <xdr:row>11</xdr:row>
      <xdr:rowOff>140869</xdr:rowOff>
    </xdr:to>
    <xdr:sp macro="" textlink="linkedin!$B$12">
      <xdr:nvSpPr>
        <xdr:cNvPr id="54" name="TextBox 53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3970421" y="1945606"/>
          <a:ext cx="793083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91D2FCDB-C1AE-47FD-8328-F0B8724218B8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466294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349922</xdr:colOff>
      <xdr:row>12</xdr:row>
      <xdr:rowOff>128834</xdr:rowOff>
    </xdr:from>
    <xdr:to>
      <xdr:col>5</xdr:col>
      <xdr:colOff>109290</xdr:colOff>
      <xdr:row>14</xdr:row>
      <xdr:rowOff>118807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343" y="2414834"/>
          <a:ext cx="370973" cy="370973"/>
        </a:xfrm>
        <a:prstGeom prst="rect">
          <a:avLst/>
        </a:prstGeom>
      </xdr:spPr>
    </xdr:pic>
    <xdr:clientData/>
  </xdr:twoCellAnchor>
  <xdr:twoCellAnchor editAs="oneCell">
    <xdr:from>
      <xdr:col>4</xdr:col>
      <xdr:colOff>359949</xdr:colOff>
      <xdr:row>16</xdr:row>
      <xdr:rowOff>78703</xdr:rowOff>
    </xdr:from>
    <xdr:to>
      <xdr:col>5</xdr:col>
      <xdr:colOff>9028</xdr:colOff>
      <xdr:row>17</xdr:row>
      <xdr:rowOff>148887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6370" y="3126703"/>
          <a:ext cx="260684" cy="260684"/>
        </a:xfrm>
        <a:prstGeom prst="rect">
          <a:avLst/>
        </a:prstGeom>
      </xdr:spPr>
    </xdr:pic>
    <xdr:clientData/>
  </xdr:twoCellAnchor>
  <xdr:twoCellAnchor editAs="oneCell">
    <xdr:from>
      <xdr:col>4</xdr:col>
      <xdr:colOff>359948</xdr:colOff>
      <xdr:row>14</xdr:row>
      <xdr:rowOff>128834</xdr:rowOff>
    </xdr:from>
    <xdr:to>
      <xdr:col>5</xdr:col>
      <xdr:colOff>69184</xdr:colOff>
      <xdr:row>16</xdr:row>
      <xdr:rowOff>8518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6369" y="2795834"/>
          <a:ext cx="320841" cy="260684"/>
        </a:xfrm>
        <a:prstGeom prst="rect">
          <a:avLst/>
        </a:prstGeom>
      </xdr:spPr>
    </xdr:pic>
    <xdr:clientData/>
  </xdr:twoCellAnchor>
  <xdr:twoCellAnchor>
    <xdr:from>
      <xdr:col>5</xdr:col>
      <xdr:colOff>129344</xdr:colOff>
      <xdr:row>12</xdr:row>
      <xdr:rowOff>178965</xdr:rowOff>
    </xdr:from>
    <xdr:to>
      <xdr:col>6</xdr:col>
      <xdr:colOff>269711</xdr:colOff>
      <xdr:row>14</xdr:row>
      <xdr:rowOff>68676</xdr:rowOff>
    </xdr:to>
    <xdr:sp macro="" textlink="">
      <xdr:nvSpPr>
        <xdr:cNvPr id="58" name="TextBox 57"/>
        <xdr:cNvSpPr txBox="1"/>
      </xdr:nvSpPr>
      <xdr:spPr>
        <a:xfrm>
          <a:off x="3187370" y="2464965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Followers</a:t>
          </a:r>
        </a:p>
      </xdr:txBody>
    </xdr:sp>
    <xdr:clientData/>
  </xdr:twoCellAnchor>
  <xdr:twoCellAnchor>
    <xdr:from>
      <xdr:col>5</xdr:col>
      <xdr:colOff>151402</xdr:colOff>
      <xdr:row>14</xdr:row>
      <xdr:rowOff>110786</xdr:rowOff>
    </xdr:from>
    <xdr:to>
      <xdr:col>6</xdr:col>
      <xdr:colOff>291769</xdr:colOff>
      <xdr:row>16</xdr:row>
      <xdr:rowOff>497</xdr:rowOff>
    </xdr:to>
    <xdr:sp macro="" textlink="">
      <xdr:nvSpPr>
        <xdr:cNvPr id="59" name="TextBox 58"/>
        <xdr:cNvSpPr txBox="1"/>
      </xdr:nvSpPr>
      <xdr:spPr>
        <a:xfrm>
          <a:off x="3209428" y="2777786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Likes</a:t>
          </a:r>
        </a:p>
      </xdr:txBody>
    </xdr:sp>
    <xdr:clientData/>
  </xdr:twoCellAnchor>
  <xdr:twoCellAnchor>
    <xdr:from>
      <xdr:col>5</xdr:col>
      <xdr:colOff>143380</xdr:colOff>
      <xdr:row>16</xdr:row>
      <xdr:rowOff>92738</xdr:rowOff>
    </xdr:from>
    <xdr:to>
      <xdr:col>6</xdr:col>
      <xdr:colOff>400053</xdr:colOff>
      <xdr:row>17</xdr:row>
      <xdr:rowOff>172949</xdr:rowOff>
    </xdr:to>
    <xdr:sp macro="" textlink="">
      <xdr:nvSpPr>
        <xdr:cNvPr id="60" name="TextBox 59"/>
        <xdr:cNvSpPr txBox="1"/>
      </xdr:nvSpPr>
      <xdr:spPr>
        <a:xfrm>
          <a:off x="3201406" y="3140738"/>
          <a:ext cx="868279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Impressions</a:t>
          </a:r>
        </a:p>
      </xdr:txBody>
    </xdr:sp>
    <xdr:clientData/>
  </xdr:twoCellAnchor>
  <xdr:twoCellAnchor>
    <xdr:from>
      <xdr:col>6</xdr:col>
      <xdr:colOff>318839</xdr:colOff>
      <xdr:row>12</xdr:row>
      <xdr:rowOff>168939</xdr:rowOff>
    </xdr:from>
    <xdr:to>
      <xdr:col>7</xdr:col>
      <xdr:colOff>460211</xdr:colOff>
      <xdr:row>14</xdr:row>
      <xdr:rowOff>78702</xdr:rowOff>
    </xdr:to>
    <xdr:sp macro="" textlink="instagram!$B$7">
      <xdr:nvSpPr>
        <xdr:cNvPr id="61" name="TextBox 60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3988471" y="2454939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787DE896-DA75-47CE-A2A0-61E8E60032F0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29693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330871</xdr:colOff>
      <xdr:row>14</xdr:row>
      <xdr:rowOff>120813</xdr:rowOff>
    </xdr:from>
    <xdr:to>
      <xdr:col>7</xdr:col>
      <xdr:colOff>472243</xdr:colOff>
      <xdr:row>16</xdr:row>
      <xdr:rowOff>30576</xdr:rowOff>
    </xdr:to>
    <xdr:sp macro="" textlink="instagram!$B$8">
      <xdr:nvSpPr>
        <xdr:cNvPr id="62" name="TextBox 61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4000503" y="2787813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B26E280B-68EF-47FF-B9A7-0F64B7343CD3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62610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352929</xdr:colOff>
      <xdr:row>16</xdr:row>
      <xdr:rowOff>82713</xdr:rowOff>
    </xdr:from>
    <xdr:to>
      <xdr:col>7</xdr:col>
      <xdr:colOff>494301</xdr:colOff>
      <xdr:row>17</xdr:row>
      <xdr:rowOff>182976</xdr:rowOff>
    </xdr:to>
    <xdr:sp macro="" textlink="instagram!$B$12">
      <xdr:nvSpPr>
        <xdr:cNvPr id="63" name="TextBox 62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4022561" y="3130713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147B5097-1D58-48F1-ADCF-7A0ED64CA8D4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612149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341902</xdr:colOff>
      <xdr:row>18</xdr:row>
      <xdr:rowOff>150898</xdr:rowOff>
    </xdr:from>
    <xdr:to>
      <xdr:col>5</xdr:col>
      <xdr:colOff>101270</xdr:colOff>
      <xdr:row>20</xdr:row>
      <xdr:rowOff>140871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323" y="3579898"/>
          <a:ext cx="370973" cy="370973"/>
        </a:xfrm>
        <a:prstGeom prst="rect">
          <a:avLst/>
        </a:prstGeom>
      </xdr:spPr>
    </xdr:pic>
    <xdr:clientData/>
  </xdr:twoCellAnchor>
  <xdr:twoCellAnchor editAs="oneCell">
    <xdr:from>
      <xdr:col>4</xdr:col>
      <xdr:colOff>351929</xdr:colOff>
      <xdr:row>22</xdr:row>
      <xdr:rowOff>100767</xdr:rowOff>
    </xdr:from>
    <xdr:to>
      <xdr:col>5</xdr:col>
      <xdr:colOff>1008</xdr:colOff>
      <xdr:row>23</xdr:row>
      <xdr:rowOff>170951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8350" y="4291767"/>
          <a:ext cx="260684" cy="260684"/>
        </a:xfrm>
        <a:prstGeom prst="rect">
          <a:avLst/>
        </a:prstGeom>
      </xdr:spPr>
    </xdr:pic>
    <xdr:clientData/>
  </xdr:twoCellAnchor>
  <xdr:twoCellAnchor editAs="oneCell">
    <xdr:from>
      <xdr:col>4</xdr:col>
      <xdr:colOff>351928</xdr:colOff>
      <xdr:row>20</xdr:row>
      <xdr:rowOff>150898</xdr:rowOff>
    </xdr:from>
    <xdr:to>
      <xdr:col>5</xdr:col>
      <xdr:colOff>61164</xdr:colOff>
      <xdr:row>22</xdr:row>
      <xdr:rowOff>30582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8349" y="3960898"/>
          <a:ext cx="320841" cy="260684"/>
        </a:xfrm>
        <a:prstGeom prst="rect">
          <a:avLst/>
        </a:prstGeom>
      </xdr:spPr>
    </xdr:pic>
    <xdr:clientData/>
  </xdr:twoCellAnchor>
  <xdr:twoCellAnchor>
    <xdr:from>
      <xdr:col>5</xdr:col>
      <xdr:colOff>121324</xdr:colOff>
      <xdr:row>19</xdr:row>
      <xdr:rowOff>10529</xdr:rowOff>
    </xdr:from>
    <xdr:to>
      <xdr:col>6</xdr:col>
      <xdr:colOff>261691</xdr:colOff>
      <xdr:row>20</xdr:row>
      <xdr:rowOff>90740</xdr:rowOff>
    </xdr:to>
    <xdr:sp macro="" textlink="">
      <xdr:nvSpPr>
        <xdr:cNvPr id="67" name="TextBox 66"/>
        <xdr:cNvSpPr txBox="1"/>
      </xdr:nvSpPr>
      <xdr:spPr>
        <a:xfrm>
          <a:off x="3179350" y="3630029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Followers</a:t>
          </a:r>
        </a:p>
      </xdr:txBody>
    </xdr:sp>
    <xdr:clientData/>
  </xdr:twoCellAnchor>
  <xdr:twoCellAnchor>
    <xdr:from>
      <xdr:col>5</xdr:col>
      <xdr:colOff>143382</xdr:colOff>
      <xdr:row>20</xdr:row>
      <xdr:rowOff>132850</xdr:rowOff>
    </xdr:from>
    <xdr:to>
      <xdr:col>6</xdr:col>
      <xdr:colOff>283749</xdr:colOff>
      <xdr:row>22</xdr:row>
      <xdr:rowOff>22561</xdr:rowOff>
    </xdr:to>
    <xdr:sp macro="" textlink="">
      <xdr:nvSpPr>
        <xdr:cNvPr id="68" name="TextBox 67"/>
        <xdr:cNvSpPr txBox="1"/>
      </xdr:nvSpPr>
      <xdr:spPr>
        <a:xfrm>
          <a:off x="3201408" y="3942850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Likes</a:t>
          </a:r>
        </a:p>
      </xdr:txBody>
    </xdr:sp>
    <xdr:clientData/>
  </xdr:twoCellAnchor>
  <xdr:twoCellAnchor>
    <xdr:from>
      <xdr:col>5</xdr:col>
      <xdr:colOff>135360</xdr:colOff>
      <xdr:row>22</xdr:row>
      <xdr:rowOff>114802</xdr:rowOff>
    </xdr:from>
    <xdr:to>
      <xdr:col>6</xdr:col>
      <xdr:colOff>392033</xdr:colOff>
      <xdr:row>24</xdr:row>
      <xdr:rowOff>4513</xdr:rowOff>
    </xdr:to>
    <xdr:sp macro="" textlink="">
      <xdr:nvSpPr>
        <xdr:cNvPr id="69" name="TextBox 68"/>
        <xdr:cNvSpPr txBox="1"/>
      </xdr:nvSpPr>
      <xdr:spPr>
        <a:xfrm>
          <a:off x="3193386" y="4305802"/>
          <a:ext cx="868279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Impressions</a:t>
          </a:r>
        </a:p>
      </xdr:txBody>
    </xdr:sp>
    <xdr:clientData/>
  </xdr:twoCellAnchor>
  <xdr:twoCellAnchor>
    <xdr:from>
      <xdr:col>6</xdr:col>
      <xdr:colOff>310819</xdr:colOff>
      <xdr:row>19</xdr:row>
      <xdr:rowOff>503</xdr:rowOff>
    </xdr:from>
    <xdr:to>
      <xdr:col>7</xdr:col>
      <xdr:colOff>452191</xdr:colOff>
      <xdr:row>20</xdr:row>
      <xdr:rowOff>100766</xdr:rowOff>
    </xdr:to>
    <xdr:sp macro="" textlink="x!B7">
      <xdr:nvSpPr>
        <xdr:cNvPr id="70" name="TextBox 69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3980451" y="3620003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901D0F7A-E066-45A7-8A06-7D651F8D1E0A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36818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322851</xdr:colOff>
      <xdr:row>20</xdr:row>
      <xdr:rowOff>142877</xdr:rowOff>
    </xdr:from>
    <xdr:to>
      <xdr:col>7</xdr:col>
      <xdr:colOff>464223</xdr:colOff>
      <xdr:row>22</xdr:row>
      <xdr:rowOff>52640</xdr:rowOff>
    </xdr:to>
    <xdr:sp macro="" textlink="x!B8">
      <xdr:nvSpPr>
        <xdr:cNvPr id="71" name="TextBox 70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3992483" y="3952877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1E5E0434-144E-4288-94BE-51A17F4A13B4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75811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344909</xdr:colOff>
      <xdr:row>22</xdr:row>
      <xdr:rowOff>104777</xdr:rowOff>
    </xdr:from>
    <xdr:to>
      <xdr:col>7</xdr:col>
      <xdr:colOff>486281</xdr:colOff>
      <xdr:row>24</xdr:row>
      <xdr:rowOff>14540</xdr:rowOff>
    </xdr:to>
    <xdr:sp macro="" textlink="x!B12">
      <xdr:nvSpPr>
        <xdr:cNvPr id="72" name="TextBox 71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4014541" y="4295777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C38A2DED-E855-4CA3-8A1D-EB2E6A15E194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737589</a:t>
          </a:fld>
          <a:endParaRPr lang="en-US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551447</xdr:colOff>
      <xdr:row>1</xdr:row>
      <xdr:rowOff>30079</xdr:rowOff>
    </xdr:from>
    <xdr:to>
      <xdr:col>7</xdr:col>
      <xdr:colOff>551447</xdr:colOff>
      <xdr:row>5</xdr:row>
      <xdr:rowOff>60158</xdr:rowOff>
    </xdr:to>
    <xdr:cxnSp macro="">
      <xdr:nvCxnSpPr>
        <xdr:cNvPr id="31" name="Straight Connector 30"/>
        <xdr:cNvCxnSpPr/>
      </xdr:nvCxnSpPr>
      <xdr:spPr>
        <a:xfrm>
          <a:off x="4832684" y="220579"/>
          <a:ext cx="0" cy="792079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583532</xdr:colOff>
      <xdr:row>2</xdr:row>
      <xdr:rowOff>112294</xdr:rowOff>
    </xdr:from>
    <xdr:to>
      <xdr:col>9</xdr:col>
      <xdr:colOff>553454</xdr:colOff>
      <xdr:row>3</xdr:row>
      <xdr:rowOff>162425</xdr:rowOff>
    </xdr:to>
    <xdr:sp macro="" textlink="">
      <xdr:nvSpPr>
        <xdr:cNvPr id="77" name="TextBox 76"/>
        <xdr:cNvSpPr txBox="1"/>
      </xdr:nvSpPr>
      <xdr:spPr>
        <a:xfrm>
          <a:off x="4864769" y="493294"/>
          <a:ext cx="1193132" cy="2406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Avg Respose rate</a:t>
          </a:r>
        </a:p>
      </xdr:txBody>
    </xdr:sp>
    <xdr:clientData/>
  </xdr:twoCellAnchor>
  <xdr:twoCellAnchor>
    <xdr:from>
      <xdr:col>7</xdr:col>
      <xdr:colOff>585538</xdr:colOff>
      <xdr:row>4</xdr:row>
      <xdr:rowOff>74194</xdr:rowOff>
    </xdr:from>
    <xdr:to>
      <xdr:col>9</xdr:col>
      <xdr:colOff>555460</xdr:colOff>
      <xdr:row>5</xdr:row>
      <xdr:rowOff>124325</xdr:rowOff>
    </xdr:to>
    <xdr:sp macro="" textlink="">
      <xdr:nvSpPr>
        <xdr:cNvPr id="78" name="TextBox 77"/>
        <xdr:cNvSpPr txBox="1"/>
      </xdr:nvSpPr>
      <xdr:spPr>
        <a:xfrm>
          <a:off x="4866775" y="836194"/>
          <a:ext cx="1193132" cy="2406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post reach</a:t>
          </a:r>
        </a:p>
      </xdr:txBody>
    </xdr:sp>
    <xdr:clientData/>
  </xdr:twoCellAnchor>
  <xdr:twoCellAnchor>
    <xdr:from>
      <xdr:col>9</xdr:col>
      <xdr:colOff>531394</xdr:colOff>
      <xdr:row>0</xdr:row>
      <xdr:rowOff>140367</xdr:rowOff>
    </xdr:from>
    <xdr:to>
      <xdr:col>10</xdr:col>
      <xdr:colOff>471236</xdr:colOff>
      <xdr:row>2</xdr:row>
      <xdr:rowOff>0</xdr:rowOff>
    </xdr:to>
    <xdr:sp macro="" textlink="facebook!B11">
      <xdr:nvSpPr>
        <xdr:cNvPr id="35" name="TextBox 34"/>
        <xdr:cNvSpPr txBox="1"/>
      </xdr:nvSpPr>
      <xdr:spPr>
        <a:xfrm>
          <a:off x="6035841" y="140367"/>
          <a:ext cx="551448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A2B9AC-BB6C-4147-90F5-A6D7CF50F1A6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</a:rPr>
            <a:pPr/>
            <a:t>2.22%</a:t>
          </a:fld>
          <a:endParaRPr lang="en-IN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533399</xdr:colOff>
      <xdr:row>2</xdr:row>
      <xdr:rowOff>102267</xdr:rowOff>
    </xdr:from>
    <xdr:to>
      <xdr:col>10</xdr:col>
      <xdr:colOff>561473</xdr:colOff>
      <xdr:row>3</xdr:row>
      <xdr:rowOff>152400</xdr:rowOff>
    </xdr:to>
    <xdr:sp macro="" textlink="facebook!B12">
      <xdr:nvSpPr>
        <xdr:cNvPr id="81" name="TextBox 80"/>
        <xdr:cNvSpPr txBox="1"/>
      </xdr:nvSpPr>
      <xdr:spPr>
        <a:xfrm>
          <a:off x="6037846" y="483267"/>
          <a:ext cx="639680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30DD082-6F57-429B-92E1-9019E0CAC104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84.29%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535404</xdr:colOff>
      <xdr:row>4</xdr:row>
      <xdr:rowOff>44114</xdr:rowOff>
    </xdr:from>
    <xdr:to>
      <xdr:col>10</xdr:col>
      <xdr:colOff>475246</xdr:colOff>
      <xdr:row>5</xdr:row>
      <xdr:rowOff>94247</xdr:rowOff>
    </xdr:to>
    <xdr:sp macro="" textlink="facebook!B10">
      <xdr:nvSpPr>
        <xdr:cNvPr id="82" name="TextBox 81"/>
        <xdr:cNvSpPr txBox="1"/>
      </xdr:nvSpPr>
      <xdr:spPr>
        <a:xfrm>
          <a:off x="6039851" y="806114"/>
          <a:ext cx="551448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8B1C64B-387F-4034-A8D6-E92B1CC4BF64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414739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588540</xdr:colOff>
      <xdr:row>6</xdr:row>
      <xdr:rowOff>156910</xdr:rowOff>
    </xdr:from>
    <xdr:to>
      <xdr:col>9</xdr:col>
      <xdr:colOff>588540</xdr:colOff>
      <xdr:row>8</xdr:row>
      <xdr:rowOff>16542</xdr:rowOff>
    </xdr:to>
    <xdr:sp macro="" textlink="">
      <xdr:nvSpPr>
        <xdr:cNvPr id="83" name="TextBox 82"/>
        <xdr:cNvSpPr txBox="1"/>
      </xdr:nvSpPr>
      <xdr:spPr>
        <a:xfrm>
          <a:off x="4869777" y="1299910"/>
          <a:ext cx="1223210" cy="2406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accent1">
                  <a:lumMod val="50000"/>
                </a:schemeClr>
              </a:solidFill>
            </a:rPr>
            <a:t>Avg Engagement rate</a:t>
          </a:r>
        </a:p>
      </xdr:txBody>
    </xdr:sp>
    <xdr:clientData/>
  </xdr:twoCellAnchor>
  <xdr:twoCellAnchor>
    <xdr:from>
      <xdr:col>7</xdr:col>
      <xdr:colOff>590545</xdr:colOff>
      <xdr:row>8</xdr:row>
      <xdr:rowOff>118810</xdr:rowOff>
    </xdr:from>
    <xdr:to>
      <xdr:col>9</xdr:col>
      <xdr:colOff>560467</xdr:colOff>
      <xdr:row>9</xdr:row>
      <xdr:rowOff>168941</xdr:rowOff>
    </xdr:to>
    <xdr:sp macro="" textlink="">
      <xdr:nvSpPr>
        <xdr:cNvPr id="84" name="TextBox 83"/>
        <xdr:cNvSpPr txBox="1"/>
      </xdr:nvSpPr>
      <xdr:spPr>
        <a:xfrm>
          <a:off x="4871782" y="1642810"/>
          <a:ext cx="1193132" cy="2406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Avg Respose rate</a:t>
          </a:r>
        </a:p>
      </xdr:txBody>
    </xdr:sp>
    <xdr:clientData/>
  </xdr:twoCellAnchor>
  <xdr:twoCellAnchor>
    <xdr:from>
      <xdr:col>7</xdr:col>
      <xdr:colOff>592551</xdr:colOff>
      <xdr:row>10</xdr:row>
      <xdr:rowOff>80710</xdr:rowOff>
    </xdr:from>
    <xdr:to>
      <xdr:col>9</xdr:col>
      <xdr:colOff>562473</xdr:colOff>
      <xdr:row>11</xdr:row>
      <xdr:rowOff>130841</xdr:rowOff>
    </xdr:to>
    <xdr:sp macro="" textlink="">
      <xdr:nvSpPr>
        <xdr:cNvPr id="85" name="TextBox 84"/>
        <xdr:cNvSpPr txBox="1"/>
      </xdr:nvSpPr>
      <xdr:spPr>
        <a:xfrm>
          <a:off x="4873788" y="1985710"/>
          <a:ext cx="1193132" cy="2406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post reach</a:t>
          </a:r>
        </a:p>
      </xdr:txBody>
    </xdr:sp>
    <xdr:clientData/>
  </xdr:twoCellAnchor>
  <xdr:twoCellAnchor>
    <xdr:from>
      <xdr:col>9</xdr:col>
      <xdr:colOff>538407</xdr:colOff>
      <xdr:row>6</xdr:row>
      <xdr:rowOff>146883</xdr:rowOff>
    </xdr:from>
    <xdr:to>
      <xdr:col>10</xdr:col>
      <xdr:colOff>478249</xdr:colOff>
      <xdr:row>8</xdr:row>
      <xdr:rowOff>6516</xdr:rowOff>
    </xdr:to>
    <xdr:sp macro="" textlink="linkedin!$B$10">
      <xdr:nvSpPr>
        <xdr:cNvPr id="86" name="TextBox 85"/>
        <xdr:cNvSpPr txBox="1"/>
      </xdr:nvSpPr>
      <xdr:spPr>
        <a:xfrm>
          <a:off x="6042854" y="1289883"/>
          <a:ext cx="551448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0EB1BF4-E3D0-4DAE-A2F4-F14B3FC2A6F1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2.13%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540412</xdr:colOff>
      <xdr:row>8</xdr:row>
      <xdr:rowOff>108783</xdr:rowOff>
    </xdr:from>
    <xdr:to>
      <xdr:col>10</xdr:col>
      <xdr:colOff>568486</xdr:colOff>
      <xdr:row>9</xdr:row>
      <xdr:rowOff>158916</xdr:rowOff>
    </xdr:to>
    <xdr:sp macro="" textlink="linkedin!$B$11">
      <xdr:nvSpPr>
        <xdr:cNvPr id="87" name="TextBox 86"/>
        <xdr:cNvSpPr txBox="1"/>
      </xdr:nvSpPr>
      <xdr:spPr>
        <a:xfrm>
          <a:off x="6044859" y="1632783"/>
          <a:ext cx="639680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94F8A46-5DCA-49D0-9054-B5AC4E0261E9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85.06%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542417</xdr:colOff>
      <xdr:row>10</xdr:row>
      <xdr:rowOff>50630</xdr:rowOff>
    </xdr:from>
    <xdr:to>
      <xdr:col>10</xdr:col>
      <xdr:colOff>482259</xdr:colOff>
      <xdr:row>11</xdr:row>
      <xdr:rowOff>100763</xdr:rowOff>
    </xdr:to>
    <xdr:sp macro="" textlink="linkedin!$B$9">
      <xdr:nvSpPr>
        <xdr:cNvPr id="88" name="TextBox 87"/>
        <xdr:cNvSpPr txBox="1"/>
      </xdr:nvSpPr>
      <xdr:spPr>
        <a:xfrm>
          <a:off x="6046864" y="1955630"/>
          <a:ext cx="551448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7277E46-FE34-438C-9022-C3C5687B8B83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371601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600576</xdr:colOff>
      <xdr:row>12</xdr:row>
      <xdr:rowOff>178969</xdr:rowOff>
    </xdr:from>
    <xdr:to>
      <xdr:col>9</xdr:col>
      <xdr:colOff>600576</xdr:colOff>
      <xdr:row>14</xdr:row>
      <xdr:rowOff>38601</xdr:rowOff>
    </xdr:to>
    <xdr:sp macro="" textlink="">
      <xdr:nvSpPr>
        <xdr:cNvPr id="89" name="TextBox 88"/>
        <xdr:cNvSpPr txBox="1"/>
      </xdr:nvSpPr>
      <xdr:spPr>
        <a:xfrm>
          <a:off x="4881813" y="2464969"/>
          <a:ext cx="1223210" cy="2406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accent1">
                  <a:lumMod val="50000"/>
                </a:schemeClr>
              </a:solidFill>
            </a:rPr>
            <a:t>Avg Engagement rate</a:t>
          </a:r>
        </a:p>
      </xdr:txBody>
    </xdr:sp>
    <xdr:clientData/>
  </xdr:twoCellAnchor>
  <xdr:twoCellAnchor>
    <xdr:from>
      <xdr:col>7</xdr:col>
      <xdr:colOff>602581</xdr:colOff>
      <xdr:row>14</xdr:row>
      <xdr:rowOff>140869</xdr:rowOff>
    </xdr:from>
    <xdr:to>
      <xdr:col>9</xdr:col>
      <xdr:colOff>572503</xdr:colOff>
      <xdr:row>16</xdr:row>
      <xdr:rowOff>500</xdr:rowOff>
    </xdr:to>
    <xdr:sp macro="" textlink="">
      <xdr:nvSpPr>
        <xdr:cNvPr id="90" name="TextBox 89"/>
        <xdr:cNvSpPr txBox="1"/>
      </xdr:nvSpPr>
      <xdr:spPr>
        <a:xfrm>
          <a:off x="4883818" y="2807869"/>
          <a:ext cx="1193132" cy="2406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Avg Respose rate</a:t>
          </a:r>
        </a:p>
      </xdr:txBody>
    </xdr:sp>
    <xdr:clientData/>
  </xdr:twoCellAnchor>
  <xdr:twoCellAnchor>
    <xdr:from>
      <xdr:col>7</xdr:col>
      <xdr:colOff>604587</xdr:colOff>
      <xdr:row>16</xdr:row>
      <xdr:rowOff>102769</xdr:rowOff>
    </xdr:from>
    <xdr:to>
      <xdr:col>9</xdr:col>
      <xdr:colOff>574509</xdr:colOff>
      <xdr:row>17</xdr:row>
      <xdr:rowOff>152900</xdr:rowOff>
    </xdr:to>
    <xdr:sp macro="" textlink="">
      <xdr:nvSpPr>
        <xdr:cNvPr id="91" name="TextBox 90"/>
        <xdr:cNvSpPr txBox="1"/>
      </xdr:nvSpPr>
      <xdr:spPr>
        <a:xfrm>
          <a:off x="4885824" y="3150769"/>
          <a:ext cx="1193132" cy="2406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post reach</a:t>
          </a:r>
        </a:p>
      </xdr:txBody>
    </xdr:sp>
    <xdr:clientData/>
  </xdr:twoCellAnchor>
  <xdr:twoCellAnchor>
    <xdr:from>
      <xdr:col>9</xdr:col>
      <xdr:colOff>550443</xdr:colOff>
      <xdr:row>12</xdr:row>
      <xdr:rowOff>168942</xdr:rowOff>
    </xdr:from>
    <xdr:to>
      <xdr:col>10</xdr:col>
      <xdr:colOff>490285</xdr:colOff>
      <xdr:row>14</xdr:row>
      <xdr:rowOff>28575</xdr:rowOff>
    </xdr:to>
    <xdr:sp macro="" textlink="instagram!$B$10">
      <xdr:nvSpPr>
        <xdr:cNvPr id="92" name="TextBox 91"/>
        <xdr:cNvSpPr txBox="1"/>
      </xdr:nvSpPr>
      <xdr:spPr>
        <a:xfrm>
          <a:off x="6054890" y="2454942"/>
          <a:ext cx="551448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7AED83B-FB40-49C9-82E7-38839E5D5A92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2.36%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552448</xdr:colOff>
      <xdr:row>14</xdr:row>
      <xdr:rowOff>130842</xdr:rowOff>
    </xdr:from>
    <xdr:to>
      <xdr:col>10</xdr:col>
      <xdr:colOff>580522</xdr:colOff>
      <xdr:row>15</xdr:row>
      <xdr:rowOff>180975</xdr:rowOff>
    </xdr:to>
    <xdr:sp macro="" textlink="instagram!$B$11">
      <xdr:nvSpPr>
        <xdr:cNvPr id="93" name="TextBox 92"/>
        <xdr:cNvSpPr txBox="1"/>
      </xdr:nvSpPr>
      <xdr:spPr>
        <a:xfrm>
          <a:off x="6056895" y="2797842"/>
          <a:ext cx="639680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4E1DD94-4831-4809-9EAA-B347BEE1CB1C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85.12%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554453</xdr:colOff>
      <xdr:row>16</xdr:row>
      <xdr:rowOff>72689</xdr:rowOff>
    </xdr:from>
    <xdr:to>
      <xdr:col>10</xdr:col>
      <xdr:colOff>494295</xdr:colOff>
      <xdr:row>17</xdr:row>
      <xdr:rowOff>122822</xdr:rowOff>
    </xdr:to>
    <xdr:sp macro="" textlink="instagram!$B$9">
      <xdr:nvSpPr>
        <xdr:cNvPr id="94" name="TextBox 93"/>
        <xdr:cNvSpPr txBox="1"/>
      </xdr:nvSpPr>
      <xdr:spPr>
        <a:xfrm>
          <a:off x="6058900" y="3120689"/>
          <a:ext cx="551448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4912C7E-73C2-43AC-90A4-0098D38F8A0E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431067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602580</xdr:colOff>
      <xdr:row>18</xdr:row>
      <xdr:rowOff>180977</xdr:rowOff>
    </xdr:from>
    <xdr:to>
      <xdr:col>9</xdr:col>
      <xdr:colOff>602580</xdr:colOff>
      <xdr:row>20</xdr:row>
      <xdr:rowOff>40609</xdr:rowOff>
    </xdr:to>
    <xdr:sp macro="" textlink="">
      <xdr:nvSpPr>
        <xdr:cNvPr id="95" name="TextBox 94"/>
        <xdr:cNvSpPr txBox="1"/>
      </xdr:nvSpPr>
      <xdr:spPr>
        <a:xfrm>
          <a:off x="4883817" y="3609977"/>
          <a:ext cx="1223210" cy="2406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accent1">
                  <a:lumMod val="50000"/>
                </a:schemeClr>
              </a:solidFill>
            </a:rPr>
            <a:t>Avg Engagement rate</a:t>
          </a:r>
        </a:p>
      </xdr:txBody>
    </xdr:sp>
    <xdr:clientData/>
  </xdr:twoCellAnchor>
  <xdr:twoCellAnchor>
    <xdr:from>
      <xdr:col>7</xdr:col>
      <xdr:colOff>604585</xdr:colOff>
      <xdr:row>20</xdr:row>
      <xdr:rowOff>142877</xdr:rowOff>
    </xdr:from>
    <xdr:to>
      <xdr:col>9</xdr:col>
      <xdr:colOff>574507</xdr:colOff>
      <xdr:row>22</xdr:row>
      <xdr:rowOff>2508</xdr:rowOff>
    </xdr:to>
    <xdr:sp macro="" textlink="">
      <xdr:nvSpPr>
        <xdr:cNvPr id="96" name="TextBox 95"/>
        <xdr:cNvSpPr txBox="1"/>
      </xdr:nvSpPr>
      <xdr:spPr>
        <a:xfrm>
          <a:off x="4885822" y="3952877"/>
          <a:ext cx="1193132" cy="2406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Avg Respose rate</a:t>
          </a:r>
        </a:p>
      </xdr:txBody>
    </xdr:sp>
    <xdr:clientData/>
  </xdr:twoCellAnchor>
  <xdr:twoCellAnchor>
    <xdr:from>
      <xdr:col>7</xdr:col>
      <xdr:colOff>606591</xdr:colOff>
      <xdr:row>22</xdr:row>
      <xdr:rowOff>104777</xdr:rowOff>
    </xdr:from>
    <xdr:to>
      <xdr:col>9</xdr:col>
      <xdr:colOff>576513</xdr:colOff>
      <xdr:row>23</xdr:row>
      <xdr:rowOff>154908</xdr:rowOff>
    </xdr:to>
    <xdr:sp macro="" textlink="">
      <xdr:nvSpPr>
        <xdr:cNvPr id="97" name="TextBox 96"/>
        <xdr:cNvSpPr txBox="1"/>
      </xdr:nvSpPr>
      <xdr:spPr>
        <a:xfrm>
          <a:off x="4887828" y="4295777"/>
          <a:ext cx="1193132" cy="2406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post reach</a:t>
          </a:r>
        </a:p>
      </xdr:txBody>
    </xdr:sp>
    <xdr:clientData/>
  </xdr:twoCellAnchor>
  <xdr:twoCellAnchor>
    <xdr:from>
      <xdr:col>9</xdr:col>
      <xdr:colOff>552447</xdr:colOff>
      <xdr:row>18</xdr:row>
      <xdr:rowOff>170950</xdr:rowOff>
    </xdr:from>
    <xdr:to>
      <xdr:col>10</xdr:col>
      <xdr:colOff>492289</xdr:colOff>
      <xdr:row>20</xdr:row>
      <xdr:rowOff>30583</xdr:rowOff>
    </xdr:to>
    <xdr:sp macro="" textlink="x!B10">
      <xdr:nvSpPr>
        <xdr:cNvPr id="98" name="TextBox 97"/>
        <xdr:cNvSpPr txBox="1"/>
      </xdr:nvSpPr>
      <xdr:spPr>
        <a:xfrm>
          <a:off x="6056894" y="3599950"/>
          <a:ext cx="551448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0B58466-DFBC-47EF-A73C-973B315B418B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2.69%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554452</xdr:colOff>
      <xdr:row>20</xdr:row>
      <xdr:rowOff>132850</xdr:rowOff>
    </xdr:from>
    <xdr:to>
      <xdr:col>10</xdr:col>
      <xdr:colOff>582526</xdr:colOff>
      <xdr:row>21</xdr:row>
      <xdr:rowOff>182983</xdr:rowOff>
    </xdr:to>
    <xdr:sp macro="" textlink="x!B11">
      <xdr:nvSpPr>
        <xdr:cNvPr id="99" name="TextBox 98"/>
        <xdr:cNvSpPr txBox="1"/>
      </xdr:nvSpPr>
      <xdr:spPr>
        <a:xfrm>
          <a:off x="6058899" y="3942850"/>
          <a:ext cx="639680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9952332-7DC3-416B-9936-81C3B9A137EA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85.02%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556457</xdr:colOff>
      <xdr:row>22</xdr:row>
      <xdr:rowOff>74697</xdr:rowOff>
    </xdr:from>
    <xdr:to>
      <xdr:col>10</xdr:col>
      <xdr:colOff>496299</xdr:colOff>
      <xdr:row>23</xdr:row>
      <xdr:rowOff>124830</xdr:rowOff>
    </xdr:to>
    <xdr:sp macro="" textlink="x!B9">
      <xdr:nvSpPr>
        <xdr:cNvPr id="100" name="TextBox 99"/>
        <xdr:cNvSpPr txBox="1"/>
      </xdr:nvSpPr>
      <xdr:spPr>
        <a:xfrm>
          <a:off x="6060904" y="4265697"/>
          <a:ext cx="551448" cy="24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8AF0331-F283-4B68-AF1F-09AB9144E65D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426091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563481</xdr:colOff>
      <xdr:row>7</xdr:row>
      <xdr:rowOff>22052</xdr:rowOff>
    </xdr:from>
    <xdr:to>
      <xdr:col>7</xdr:col>
      <xdr:colOff>563481</xdr:colOff>
      <xdr:row>11</xdr:row>
      <xdr:rowOff>52131</xdr:rowOff>
    </xdr:to>
    <xdr:cxnSp macro="">
      <xdr:nvCxnSpPr>
        <xdr:cNvPr id="101" name="Straight Connector 100"/>
        <xdr:cNvCxnSpPr/>
      </xdr:nvCxnSpPr>
      <xdr:spPr>
        <a:xfrm>
          <a:off x="4844718" y="1355552"/>
          <a:ext cx="0" cy="792079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575517</xdr:colOff>
      <xdr:row>13</xdr:row>
      <xdr:rowOff>54137</xdr:rowOff>
    </xdr:from>
    <xdr:to>
      <xdr:col>7</xdr:col>
      <xdr:colOff>575517</xdr:colOff>
      <xdr:row>17</xdr:row>
      <xdr:rowOff>84216</xdr:rowOff>
    </xdr:to>
    <xdr:cxnSp macro="">
      <xdr:nvCxnSpPr>
        <xdr:cNvPr id="102" name="Straight Connector 101"/>
        <xdr:cNvCxnSpPr/>
      </xdr:nvCxnSpPr>
      <xdr:spPr>
        <a:xfrm>
          <a:off x="4856754" y="2530637"/>
          <a:ext cx="0" cy="792079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567500</xdr:colOff>
      <xdr:row>19</xdr:row>
      <xdr:rowOff>76202</xdr:rowOff>
    </xdr:from>
    <xdr:to>
      <xdr:col>7</xdr:col>
      <xdr:colOff>567500</xdr:colOff>
      <xdr:row>23</xdr:row>
      <xdr:rowOff>106281</xdr:rowOff>
    </xdr:to>
    <xdr:cxnSp macro="">
      <xdr:nvCxnSpPr>
        <xdr:cNvPr id="103" name="Straight Connector 102"/>
        <xdr:cNvCxnSpPr/>
      </xdr:nvCxnSpPr>
      <xdr:spPr>
        <a:xfrm>
          <a:off x="4848737" y="3695702"/>
          <a:ext cx="0" cy="792079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130342</xdr:colOff>
      <xdr:row>0</xdr:row>
      <xdr:rowOff>105858</xdr:rowOff>
    </xdr:from>
    <xdr:to>
      <xdr:col>2</xdr:col>
      <xdr:colOff>544307</xdr:colOff>
      <xdr:row>6</xdr:row>
      <xdr:rowOff>100264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42" y="105858"/>
          <a:ext cx="1637176" cy="1137406"/>
        </a:xfrm>
        <a:prstGeom prst="rect">
          <a:avLst/>
        </a:prstGeom>
      </xdr:spPr>
    </xdr:pic>
    <xdr:clientData/>
  </xdr:twoCellAnchor>
  <xdr:twoCellAnchor editAs="oneCell">
    <xdr:from>
      <xdr:col>3</xdr:col>
      <xdr:colOff>279734</xdr:colOff>
      <xdr:row>0</xdr:row>
      <xdr:rowOff>76200</xdr:rowOff>
    </xdr:from>
    <xdr:to>
      <xdr:col>4</xdr:col>
      <xdr:colOff>232109</xdr:colOff>
      <xdr:row>3</xdr:row>
      <xdr:rowOff>77913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76200"/>
          <a:ext cx="563980" cy="573213"/>
        </a:xfrm>
        <a:prstGeom prst="rect">
          <a:avLst/>
        </a:prstGeom>
      </xdr:spPr>
    </xdr:pic>
    <xdr:clientData/>
  </xdr:twoCellAnchor>
  <xdr:twoCellAnchor editAs="oneCell">
    <xdr:from>
      <xdr:col>0</xdr:col>
      <xdr:colOff>150393</xdr:colOff>
      <xdr:row>22</xdr:row>
      <xdr:rowOff>8022</xdr:rowOff>
    </xdr:from>
    <xdr:to>
      <xdr:col>0</xdr:col>
      <xdr:colOff>491288</xdr:colOff>
      <xdr:row>23</xdr:row>
      <xdr:rowOff>163998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1E3145-66E8-89AB-8139-9A5E1E1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3" y="4199022"/>
          <a:ext cx="340895" cy="346476"/>
        </a:xfrm>
        <a:prstGeom prst="rect">
          <a:avLst/>
        </a:prstGeom>
      </xdr:spPr>
    </xdr:pic>
    <xdr:clientData/>
  </xdr:twoCellAnchor>
  <xdr:twoCellAnchor editAs="oneCell">
    <xdr:from>
      <xdr:col>0</xdr:col>
      <xdr:colOff>561472</xdr:colOff>
      <xdr:row>21</xdr:row>
      <xdr:rowOff>179021</xdr:rowOff>
    </xdr:from>
    <xdr:to>
      <xdr:col>1</xdr:col>
      <xdr:colOff>306957</xdr:colOff>
      <xdr:row>23</xdr:row>
      <xdr:rowOff>160421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72" y="4179521"/>
          <a:ext cx="357090" cy="362400"/>
        </a:xfrm>
        <a:prstGeom prst="rect">
          <a:avLst/>
        </a:prstGeom>
      </xdr:spPr>
    </xdr:pic>
    <xdr:clientData/>
  </xdr:twoCellAnchor>
  <xdr:twoCellAnchor editAs="oneCell">
    <xdr:from>
      <xdr:col>1</xdr:col>
      <xdr:colOff>376987</xdr:colOff>
      <xdr:row>21</xdr:row>
      <xdr:rowOff>183481</xdr:rowOff>
    </xdr:from>
    <xdr:to>
      <xdr:col>2</xdr:col>
      <xdr:colOff>130341</xdr:colOff>
      <xdr:row>23</xdr:row>
      <xdr:rowOff>181643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592" y="4183981"/>
          <a:ext cx="364960" cy="379162"/>
        </a:xfrm>
        <a:prstGeom prst="rect">
          <a:avLst/>
        </a:prstGeom>
      </xdr:spPr>
    </xdr:pic>
    <xdr:clientData/>
  </xdr:twoCellAnchor>
  <xdr:twoCellAnchor editAs="oneCell">
    <xdr:from>
      <xdr:col>2</xdr:col>
      <xdr:colOff>207541</xdr:colOff>
      <xdr:row>22</xdr:row>
      <xdr:rowOff>11531</xdr:rowOff>
    </xdr:from>
    <xdr:to>
      <xdr:col>2</xdr:col>
      <xdr:colOff>545497</xdr:colOff>
      <xdr:row>23</xdr:row>
      <xdr:rowOff>130342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752" y="4202531"/>
          <a:ext cx="337956" cy="309311"/>
        </a:xfrm>
        <a:prstGeom prst="rect">
          <a:avLst/>
        </a:prstGeom>
      </xdr:spPr>
    </xdr:pic>
    <xdr:clientData/>
  </xdr:twoCellAnchor>
  <xdr:twoCellAnchor>
    <xdr:from>
      <xdr:col>0</xdr:col>
      <xdr:colOff>90238</xdr:colOff>
      <xdr:row>7</xdr:row>
      <xdr:rowOff>20053</xdr:rowOff>
    </xdr:from>
    <xdr:to>
      <xdr:col>3</xdr:col>
      <xdr:colOff>10026</xdr:colOff>
      <xdr:row>9</xdr:row>
      <xdr:rowOff>20052</xdr:rowOff>
    </xdr:to>
    <xdr:sp macro="" textlink="">
      <xdr:nvSpPr>
        <xdr:cNvPr id="37" name="TextBox 36"/>
        <xdr:cNvSpPr txBox="1"/>
      </xdr:nvSpPr>
      <xdr:spPr>
        <a:xfrm>
          <a:off x="90238" y="1353553"/>
          <a:ext cx="1754604" cy="380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50000"/>
                </a:schemeClr>
              </a:solidFill>
            </a:rPr>
            <a:t>Name:- Vijay Singh</a:t>
          </a:r>
        </a:p>
      </xdr:txBody>
    </xdr:sp>
    <xdr:clientData/>
  </xdr:twoCellAnchor>
  <xdr:twoCellAnchor editAs="oneCell">
    <xdr:from>
      <xdr:col>0</xdr:col>
      <xdr:colOff>68681</xdr:colOff>
      <xdr:row>9</xdr:row>
      <xdr:rowOff>138863</xdr:rowOff>
    </xdr:from>
    <xdr:to>
      <xdr:col>0</xdr:col>
      <xdr:colOff>439654</xdr:colOff>
      <xdr:row>11</xdr:row>
      <xdr:rowOff>128836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1" y="1853363"/>
          <a:ext cx="370973" cy="370973"/>
        </a:xfrm>
        <a:prstGeom prst="rect">
          <a:avLst/>
        </a:prstGeom>
      </xdr:spPr>
    </xdr:pic>
    <xdr:clientData/>
  </xdr:twoCellAnchor>
  <xdr:twoCellAnchor editAs="oneCell">
    <xdr:from>
      <xdr:col>0</xdr:col>
      <xdr:colOff>78708</xdr:colOff>
      <xdr:row>13</xdr:row>
      <xdr:rowOff>88732</xdr:rowOff>
    </xdr:from>
    <xdr:to>
      <xdr:col>0</xdr:col>
      <xdr:colOff>339392</xdr:colOff>
      <xdr:row>14</xdr:row>
      <xdr:rowOff>158916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08" y="2565232"/>
          <a:ext cx="260684" cy="260684"/>
        </a:xfrm>
        <a:prstGeom prst="rect">
          <a:avLst/>
        </a:prstGeom>
      </xdr:spPr>
    </xdr:pic>
    <xdr:clientData/>
  </xdr:twoCellAnchor>
  <xdr:twoCellAnchor editAs="oneCell">
    <xdr:from>
      <xdr:col>0</xdr:col>
      <xdr:colOff>78707</xdr:colOff>
      <xdr:row>11</xdr:row>
      <xdr:rowOff>138863</xdr:rowOff>
    </xdr:from>
    <xdr:to>
      <xdr:col>0</xdr:col>
      <xdr:colOff>399548</xdr:colOff>
      <xdr:row>13</xdr:row>
      <xdr:rowOff>18547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07" y="2234363"/>
          <a:ext cx="320841" cy="260684"/>
        </a:xfrm>
        <a:prstGeom prst="rect">
          <a:avLst/>
        </a:prstGeom>
      </xdr:spPr>
    </xdr:pic>
    <xdr:clientData/>
  </xdr:twoCellAnchor>
  <xdr:twoCellAnchor>
    <xdr:from>
      <xdr:col>0</xdr:col>
      <xdr:colOff>389526</xdr:colOff>
      <xdr:row>10</xdr:row>
      <xdr:rowOff>28572</xdr:rowOff>
    </xdr:from>
    <xdr:to>
      <xdr:col>1</xdr:col>
      <xdr:colOff>529894</xdr:colOff>
      <xdr:row>11</xdr:row>
      <xdr:rowOff>108783</xdr:rowOff>
    </xdr:to>
    <xdr:sp macro="" textlink="">
      <xdr:nvSpPr>
        <xdr:cNvPr id="115" name="TextBox 114"/>
        <xdr:cNvSpPr txBox="1"/>
      </xdr:nvSpPr>
      <xdr:spPr>
        <a:xfrm>
          <a:off x="389526" y="1933572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Followers</a:t>
          </a:r>
        </a:p>
      </xdr:txBody>
    </xdr:sp>
    <xdr:clientData/>
  </xdr:twoCellAnchor>
  <xdr:twoCellAnchor>
    <xdr:from>
      <xdr:col>0</xdr:col>
      <xdr:colOff>411584</xdr:colOff>
      <xdr:row>11</xdr:row>
      <xdr:rowOff>150893</xdr:rowOff>
    </xdr:from>
    <xdr:to>
      <xdr:col>1</xdr:col>
      <xdr:colOff>551952</xdr:colOff>
      <xdr:row>13</xdr:row>
      <xdr:rowOff>40604</xdr:rowOff>
    </xdr:to>
    <xdr:sp macro="" textlink="">
      <xdr:nvSpPr>
        <xdr:cNvPr id="116" name="TextBox 115"/>
        <xdr:cNvSpPr txBox="1"/>
      </xdr:nvSpPr>
      <xdr:spPr>
        <a:xfrm>
          <a:off x="411584" y="2246393"/>
          <a:ext cx="751973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Likes</a:t>
          </a:r>
        </a:p>
      </xdr:txBody>
    </xdr:sp>
    <xdr:clientData/>
  </xdr:twoCellAnchor>
  <xdr:twoCellAnchor>
    <xdr:from>
      <xdr:col>0</xdr:col>
      <xdr:colOff>403562</xdr:colOff>
      <xdr:row>13</xdr:row>
      <xdr:rowOff>132845</xdr:rowOff>
    </xdr:from>
    <xdr:to>
      <xdr:col>2</xdr:col>
      <xdr:colOff>48630</xdr:colOff>
      <xdr:row>15</xdr:row>
      <xdr:rowOff>22556</xdr:rowOff>
    </xdr:to>
    <xdr:sp macro="" textlink="">
      <xdr:nvSpPr>
        <xdr:cNvPr id="117" name="TextBox 116"/>
        <xdr:cNvSpPr txBox="1"/>
      </xdr:nvSpPr>
      <xdr:spPr>
        <a:xfrm>
          <a:off x="403562" y="2609345"/>
          <a:ext cx="868279" cy="270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Impressions</a:t>
          </a:r>
        </a:p>
      </xdr:txBody>
    </xdr:sp>
    <xdr:clientData/>
  </xdr:twoCellAnchor>
  <xdr:twoCellAnchor>
    <xdr:from>
      <xdr:col>1</xdr:col>
      <xdr:colOff>539917</xdr:colOff>
      <xdr:row>9</xdr:row>
      <xdr:rowOff>188995</xdr:rowOff>
    </xdr:from>
    <xdr:to>
      <xdr:col>3</xdr:col>
      <xdr:colOff>69683</xdr:colOff>
      <xdr:row>11</xdr:row>
      <xdr:rowOff>98758</xdr:rowOff>
    </xdr:to>
    <xdr:sp macro="" textlink="x!B17">
      <xdr:nvSpPr>
        <xdr:cNvPr id="118" name="TextBox 117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1151522" y="1903495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440365C7-200A-43DE-AC69-431E14E1C15E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112153</a:t>
          </a:fld>
          <a:endParaRPr lang="en-US" sz="1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551948</xdr:colOff>
      <xdr:row>11</xdr:row>
      <xdr:rowOff>120816</xdr:rowOff>
    </xdr:from>
    <xdr:to>
      <xdr:col>3</xdr:col>
      <xdr:colOff>81714</xdr:colOff>
      <xdr:row>13</xdr:row>
      <xdr:rowOff>30579</xdr:rowOff>
    </xdr:to>
    <xdr:sp macro="" textlink="x!B18">
      <xdr:nvSpPr>
        <xdr:cNvPr id="119" name="TextBox 118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1163553" y="2216316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65ABD18C-D405-4A6E-9905-C3B9A56BBFAF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216038</a:t>
          </a:fld>
          <a:endParaRPr lang="en-US" sz="1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533902</xdr:colOff>
      <xdr:row>13</xdr:row>
      <xdr:rowOff>112795</xdr:rowOff>
    </xdr:from>
    <xdr:to>
      <xdr:col>3</xdr:col>
      <xdr:colOff>63668</xdr:colOff>
      <xdr:row>15</xdr:row>
      <xdr:rowOff>22558</xdr:rowOff>
    </xdr:to>
    <xdr:sp macro="" textlink="x!B19">
      <xdr:nvSpPr>
        <xdr:cNvPr id="120" name="TextBox 119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1145507" y="2589295"/>
          <a:ext cx="752977" cy="290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F71B0E79-E547-4BE9-82D9-0F3C8790009B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2341079</a:t>
          </a:fld>
          <a:endParaRPr lang="en-US" sz="1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118812</xdr:colOff>
      <xdr:row>17</xdr:row>
      <xdr:rowOff>59700</xdr:rowOff>
    </xdr:from>
    <xdr:to>
      <xdr:col>1</xdr:col>
      <xdr:colOff>370974</xdr:colOff>
      <xdr:row>19</xdr:row>
      <xdr:rowOff>99325</xdr:rowOff>
    </xdr:to>
    <xdr:sp macro="" textlink="">
      <xdr:nvSpPr>
        <xdr:cNvPr id="121" name="TextBox 120"/>
        <xdr:cNvSpPr txBox="1"/>
      </xdr:nvSpPr>
      <xdr:spPr>
        <a:xfrm>
          <a:off x="118812" y="3264466"/>
          <a:ext cx="857396" cy="4166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accent1">
                  <a:lumMod val="50000"/>
                </a:schemeClr>
              </a:solidFill>
            </a:rPr>
            <a:t>Engagement rate</a:t>
          </a:r>
        </a:p>
      </xdr:txBody>
    </xdr:sp>
    <xdr:clientData/>
  </xdr:twoCellAnchor>
  <xdr:twoCellAnchor>
    <xdr:from>
      <xdr:col>1</xdr:col>
      <xdr:colOff>555458</xdr:colOff>
      <xdr:row>17</xdr:row>
      <xdr:rowOff>55187</xdr:rowOff>
    </xdr:from>
    <xdr:to>
      <xdr:col>3</xdr:col>
      <xdr:colOff>60157</xdr:colOff>
      <xdr:row>19</xdr:row>
      <xdr:rowOff>109352</xdr:rowOff>
    </xdr:to>
    <xdr:sp macro="" textlink="">
      <xdr:nvSpPr>
        <xdr:cNvPr id="124" name="TextBox 123"/>
        <xdr:cNvSpPr txBox="1"/>
      </xdr:nvSpPr>
      <xdr:spPr>
        <a:xfrm>
          <a:off x="1160692" y="3259953"/>
          <a:ext cx="715168" cy="4311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9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Respose rate</a:t>
          </a:r>
        </a:p>
      </xdr:txBody>
    </xdr:sp>
    <xdr:clientData/>
  </xdr:twoCellAnchor>
  <xdr:twoCellAnchor>
    <xdr:from>
      <xdr:col>0</xdr:col>
      <xdr:colOff>142373</xdr:colOff>
      <xdr:row>19</xdr:row>
      <xdr:rowOff>151462</xdr:rowOff>
    </xdr:from>
    <xdr:to>
      <xdr:col>1</xdr:col>
      <xdr:colOff>82216</xdr:colOff>
      <xdr:row>21</xdr:row>
      <xdr:rowOff>13080</xdr:rowOff>
    </xdr:to>
    <xdr:sp macro="" textlink="x!B20">
      <xdr:nvSpPr>
        <xdr:cNvPr id="125" name="TextBox 124"/>
        <xdr:cNvSpPr txBox="1"/>
      </xdr:nvSpPr>
      <xdr:spPr>
        <a:xfrm>
          <a:off x="142373" y="3733259"/>
          <a:ext cx="545077" cy="2386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520D90F-04C2-484C-A0DA-45799BC7001A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2.35%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535405</xdr:colOff>
      <xdr:row>19</xdr:row>
      <xdr:rowOff>153467</xdr:rowOff>
    </xdr:from>
    <xdr:to>
      <xdr:col>2</xdr:col>
      <xdr:colOff>561473</xdr:colOff>
      <xdr:row>21</xdr:row>
      <xdr:rowOff>15085</xdr:rowOff>
    </xdr:to>
    <xdr:sp macro="" textlink="x!B21">
      <xdr:nvSpPr>
        <xdr:cNvPr id="126" name="TextBox 125"/>
        <xdr:cNvSpPr txBox="1"/>
      </xdr:nvSpPr>
      <xdr:spPr>
        <a:xfrm>
          <a:off x="1140639" y="3735264"/>
          <a:ext cx="631303" cy="2386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84A878E-0C6C-4D6D-B3B0-DAE4C17B9DEB}" type="TxLink">
            <a:rPr lang="en-US" sz="11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+mn-cs"/>
            </a:rPr>
            <a:pPr marL="0" indent="0"/>
            <a:t>84.87%</a:t>
          </a:fld>
          <a:endParaRPr lang="en-IN" sz="11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24631</xdr:colOff>
      <xdr:row>15</xdr:row>
      <xdr:rowOff>123113</xdr:rowOff>
    </xdr:from>
    <xdr:to>
      <xdr:col>1</xdr:col>
      <xdr:colOff>49610</xdr:colOff>
      <xdr:row>17</xdr:row>
      <xdr:rowOff>12823</xdr:rowOff>
    </xdr:to>
    <xdr:sp macro="" textlink="">
      <xdr:nvSpPr>
        <xdr:cNvPr id="104" name="TextBox 103"/>
        <xdr:cNvSpPr txBox="1"/>
      </xdr:nvSpPr>
      <xdr:spPr>
        <a:xfrm>
          <a:off x="24631" y="2950847"/>
          <a:ext cx="630213" cy="266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tx2">
                  <a:lumMod val="50000"/>
                </a:schemeClr>
              </a:solidFill>
            </a:rPr>
            <a:t>Growth</a:t>
          </a:r>
        </a:p>
      </xdr:txBody>
    </xdr:sp>
    <xdr:clientData/>
  </xdr:twoCellAnchor>
  <xdr:twoCellAnchor>
    <xdr:from>
      <xdr:col>0</xdr:col>
      <xdr:colOff>564357</xdr:colOff>
      <xdr:row>15</xdr:row>
      <xdr:rowOff>107951</xdr:rowOff>
    </xdr:from>
    <xdr:to>
      <xdr:col>2</xdr:col>
      <xdr:colOff>94123</xdr:colOff>
      <xdr:row>17</xdr:row>
      <xdr:rowOff>17713</xdr:rowOff>
    </xdr:to>
    <xdr:sp macro="" textlink="x!B22">
      <xdr:nvSpPr>
        <xdr:cNvPr id="106" name="TextBox 105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564357" y="2935685"/>
          <a:ext cx="740235" cy="286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E0E5A1EB-353A-48FD-A8CC-BC6BCB60CCEB}" type="TxLink">
            <a:rPr lang="en-US" sz="11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 algn="ctr"/>
            <a:t>4195</a:t>
          </a:fld>
          <a:endParaRPr lang="en-US" sz="11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577852</xdr:colOff>
      <xdr:row>15</xdr:row>
      <xdr:rowOff>101601</xdr:rowOff>
    </xdr:from>
    <xdr:to>
      <xdr:col>3</xdr:col>
      <xdr:colOff>107618</xdr:colOff>
      <xdr:row>17</xdr:row>
      <xdr:rowOff>11363</xdr:rowOff>
    </xdr:to>
    <xdr:sp macro="" textlink="x!B23">
      <xdr:nvSpPr>
        <xdr:cNvPr id="111" name="TextBox 110">
          <a:extLst>
            <a:ext uri="{FF2B5EF4-FFF2-40B4-BE49-F238E27FC236}">
              <a16:creationId xmlns:a16="http://schemas.microsoft.com/office/drawing/2014/main" id="{3EF25FB8-DA91-7F6E-DD50-D537F6E48CC1}"/>
            </a:ext>
          </a:extLst>
        </xdr:cNvPr>
        <xdr:cNvSpPr txBox="1"/>
      </xdr:nvSpPr>
      <xdr:spPr>
        <a:xfrm>
          <a:off x="1183086" y="2929335"/>
          <a:ext cx="740235" cy="286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marL="0" indent="0" algn="ctr"/>
          <a:fld id="{D1EBE500-C1AE-478B-A393-A06E8B570586}" type="TxLink">
            <a:rPr lang="en-US" sz="1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+mn-cs"/>
            </a:rPr>
            <a:t>3.74%</a:t>
          </a:fld>
          <a:endParaRPr lang="en-US" sz="14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ial-Media-Metrics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shboard"/>
      <sheetName val="©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Facebook" displayName="Facebook" ref="B10:H62" totalsRowShown="0" headerRowDxfId="35" dataDxfId="34">
  <tableColumns count="7">
    <tableColumn id="1" name="Week" dataDxfId="33"/>
    <tableColumn id="2" name="Impressions" dataDxfId="32"/>
    <tableColumn id="3" name="Engagement Rate" dataDxfId="31"/>
    <tableColumn id="4" name="Audience Growth Rate" dataDxfId="30"/>
    <tableColumn id="5" name="Response Rate" dataDxfId="29"/>
    <tableColumn id="7" name="Post Reach" dataDxfId="28"/>
    <tableColumn id="8" name="Like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inkedin" displayName="Linkedin" ref="J10:P62" totalsRowShown="0" headerRowDxfId="26" dataDxfId="25">
  <tableColumns count="7">
    <tableColumn id="1" name="Week" dataDxfId="24"/>
    <tableColumn id="2" name="Impressions" dataDxfId="23"/>
    <tableColumn id="3" name="Engagement Rate" dataDxfId="22"/>
    <tableColumn id="4" name="Audience Growth Rate" dataDxfId="21"/>
    <tableColumn id="5" name="Response Rate" dataDxfId="20"/>
    <tableColumn id="7" name="Post Reach" dataDxfId="19"/>
    <tableColumn id="8" name="Like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stagram" displayName="Instagram" ref="R10:X62" totalsRowShown="0" headerRowDxfId="17" dataDxfId="16">
  <tableColumns count="7">
    <tableColumn id="1" name="Week" dataDxfId="15"/>
    <tableColumn id="2" name="Impressions" dataDxfId="14"/>
    <tableColumn id="3" name="Engagement Rate" dataDxfId="13"/>
    <tableColumn id="4" name="Audience Growth Rate" dataDxfId="12"/>
    <tableColumn id="5" name="Response Rate" dataDxfId="11"/>
    <tableColumn id="7" name="Post Reach" dataDxfId="10"/>
    <tableColumn id="8" name="Like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X" displayName="X" ref="Z10:AF62" totalsRowShown="0" headerRowDxfId="8" dataDxfId="7">
  <tableColumns count="7">
    <tableColumn id="1" name="Week" dataDxfId="6"/>
    <tableColumn id="2" name="Impressions" dataDxfId="5"/>
    <tableColumn id="3" name="Engagement Rate" dataDxfId="4"/>
    <tableColumn id="4" name="Audience Growth Rate" dataDxfId="3"/>
    <tableColumn id="5" name="Response Rate" dataDxfId="2"/>
    <tableColumn id="7" name="Post Reach" dataDxfId="1"/>
    <tableColumn id="8" name="Lik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opLeftCell="R1" workbookViewId="0">
      <selection activeCell="AA4" sqref="AA4"/>
    </sheetView>
  </sheetViews>
  <sheetFormatPr defaultRowHeight="15"/>
  <cols>
    <col min="5" max="5" width="7.42578125" customWidth="1"/>
    <col min="6" max="6" width="8.5703125" bestFit="1" customWidth="1"/>
    <col min="7" max="7" width="14.7109375" customWidth="1"/>
    <col min="8" max="8" width="8.140625" customWidth="1"/>
    <col min="9" max="9" width="6" customWidth="1"/>
    <col min="15" max="15" width="13.28515625" customWidth="1"/>
  </cols>
  <sheetData>
    <row r="1" spans="1:33">
      <c r="A1" s="1"/>
      <c r="B1" s="2"/>
      <c r="C1" s="2"/>
      <c r="D1" s="2"/>
      <c r="E1" s="2"/>
      <c r="F1" s="15" t="s">
        <v>0</v>
      </c>
      <c r="G1" s="15"/>
      <c r="H1" s="3">
        <v>25450</v>
      </c>
      <c r="I1" s="1"/>
      <c r="J1" s="2"/>
      <c r="K1" s="2"/>
      <c r="L1" s="2"/>
      <c r="M1" s="2"/>
      <c r="N1" s="15" t="s">
        <v>0</v>
      </c>
      <c r="O1" s="15"/>
      <c r="P1" s="3">
        <v>18500</v>
      </c>
      <c r="Q1" s="1"/>
      <c r="R1" s="2"/>
      <c r="S1" s="2"/>
      <c r="T1" s="2"/>
      <c r="U1" s="2"/>
      <c r="V1" s="15" t="s">
        <v>0</v>
      </c>
      <c r="W1" s="15"/>
      <c r="X1" s="3">
        <v>28500</v>
      </c>
      <c r="Y1" s="1"/>
      <c r="Z1" s="2"/>
      <c r="AA1" s="2"/>
      <c r="AB1" s="2"/>
      <c r="AC1" s="2"/>
      <c r="AD1" s="15" t="s">
        <v>0</v>
      </c>
      <c r="AE1" s="15"/>
      <c r="AF1" s="3">
        <v>35508</v>
      </c>
      <c r="AG1" s="1"/>
    </row>
    <row r="2" spans="1:33">
      <c r="A2" s="1"/>
      <c r="B2" s="2"/>
      <c r="C2" s="2"/>
      <c r="D2" s="2"/>
      <c r="E2" s="2"/>
      <c r="F2" s="15" t="s">
        <v>1</v>
      </c>
      <c r="G2" s="15"/>
      <c r="H2" s="3">
        <f>SUM(Facebook[Audience Growth Rate])</f>
        <v>842</v>
      </c>
      <c r="I2" s="4">
        <f>H2/H1</f>
        <v>3.3084479371316304E-2</v>
      </c>
      <c r="J2" s="2"/>
      <c r="K2" s="2"/>
      <c r="L2" s="2"/>
      <c r="M2" s="2"/>
      <c r="N2" s="15" t="s">
        <v>1</v>
      </c>
      <c r="O2" s="15"/>
      <c r="P2" s="3">
        <f>SUM(Linkedin[Audience Growth Rate])</f>
        <v>850</v>
      </c>
      <c r="Q2" s="4">
        <f>P2/P1</f>
        <v>4.5945945945945948E-2</v>
      </c>
      <c r="R2" s="2"/>
      <c r="S2" s="2"/>
      <c r="T2" s="2"/>
      <c r="U2" s="2"/>
      <c r="V2" s="15" t="s">
        <v>1</v>
      </c>
      <c r="W2" s="15"/>
      <c r="X2" s="3">
        <f>SUM(Instagram[Audience Growth Rate])</f>
        <v>1193</v>
      </c>
      <c r="Y2" s="4">
        <f>X2/X1</f>
        <v>4.185964912280702E-2</v>
      </c>
      <c r="Z2" s="2"/>
      <c r="AA2" s="2"/>
      <c r="AB2" s="2"/>
      <c r="AC2" s="2"/>
      <c r="AD2" s="15" t="s">
        <v>1</v>
      </c>
      <c r="AE2" s="15"/>
      <c r="AF2" s="3">
        <f>SUM(X[Audience Growth Rate])</f>
        <v>1310</v>
      </c>
      <c r="AG2" s="4">
        <f>AF2/AF1</f>
        <v>3.6893094513912358E-2</v>
      </c>
    </row>
    <row r="3" spans="1:33">
      <c r="A3" s="1"/>
      <c r="B3" s="2"/>
      <c r="C3" s="2"/>
      <c r="D3" s="2"/>
      <c r="E3" s="2"/>
      <c r="F3" s="15" t="s">
        <v>2</v>
      </c>
      <c r="G3" s="15"/>
      <c r="H3" s="3">
        <f>H1+H2</f>
        <v>26292</v>
      </c>
      <c r="I3" s="1"/>
      <c r="J3" s="2"/>
      <c r="K3" s="2"/>
      <c r="L3" s="2"/>
      <c r="M3" s="2"/>
      <c r="N3" s="15" t="s">
        <v>2</v>
      </c>
      <c r="O3" s="15"/>
      <c r="P3" s="3">
        <f>P1+P2</f>
        <v>19350</v>
      </c>
      <c r="Q3" s="1"/>
      <c r="R3" s="2"/>
      <c r="S3" s="2"/>
      <c r="T3" s="2"/>
      <c r="U3" s="2"/>
      <c r="V3" s="15" t="s">
        <v>2</v>
      </c>
      <c r="W3" s="15"/>
      <c r="X3" s="3">
        <f>X1+X2</f>
        <v>29693</v>
      </c>
      <c r="Y3" s="1"/>
      <c r="Z3" s="2"/>
      <c r="AA3" s="2"/>
      <c r="AB3" s="2"/>
      <c r="AC3" s="2"/>
      <c r="AD3" s="15" t="s">
        <v>2</v>
      </c>
      <c r="AE3" s="15"/>
      <c r="AF3" s="3">
        <f>AF1+AF2</f>
        <v>36818</v>
      </c>
      <c r="AG3" s="1"/>
    </row>
    <row r="4" spans="1:33">
      <c r="A4" s="1"/>
      <c r="B4" s="2"/>
      <c r="C4" s="2"/>
      <c r="D4" s="2"/>
      <c r="E4" s="2"/>
      <c r="F4" s="15" t="s">
        <v>3</v>
      </c>
      <c r="G4" s="15"/>
      <c r="H4" s="3">
        <f>SUM(Facebook[Post Reach])</f>
        <v>414739</v>
      </c>
      <c r="I4" s="1"/>
      <c r="J4" s="2"/>
      <c r="K4" s="2"/>
      <c r="L4" s="2"/>
      <c r="M4" s="2"/>
      <c r="N4" s="15" t="s">
        <v>3</v>
      </c>
      <c r="O4" s="15"/>
      <c r="P4" s="3">
        <f>SUM(Linkedin[Post Reach])</f>
        <v>371601</v>
      </c>
      <c r="Q4" s="1"/>
      <c r="R4" s="2"/>
      <c r="S4" s="2"/>
      <c r="T4" s="2"/>
      <c r="U4" s="2"/>
      <c r="V4" s="15" t="s">
        <v>3</v>
      </c>
      <c r="W4" s="15"/>
      <c r="X4" s="3">
        <f>SUM(Instagram[Post Reach])</f>
        <v>431067</v>
      </c>
      <c r="Y4" s="1"/>
      <c r="Z4" s="2"/>
      <c r="AA4" s="2"/>
      <c r="AB4" s="2"/>
      <c r="AC4" s="2"/>
      <c r="AD4" s="15" t="s">
        <v>3</v>
      </c>
      <c r="AE4" s="15"/>
      <c r="AF4" s="3">
        <f>SUM(X[Post Reach])</f>
        <v>426091</v>
      </c>
      <c r="AG4" s="1"/>
    </row>
    <row r="5" spans="1:33">
      <c r="A5" s="1"/>
      <c r="B5" s="2"/>
      <c r="C5" s="2"/>
      <c r="D5" s="2"/>
      <c r="E5" s="2"/>
      <c r="F5" s="15" t="s">
        <v>4</v>
      </c>
      <c r="G5" s="15"/>
      <c r="H5" s="3">
        <f>SUM(Facebook[Likes])</f>
        <v>23516</v>
      </c>
      <c r="I5" s="1"/>
      <c r="J5" s="2"/>
      <c r="K5" s="2"/>
      <c r="L5" s="2"/>
      <c r="M5" s="2"/>
      <c r="N5" s="15" t="s">
        <v>4</v>
      </c>
      <c r="O5" s="15"/>
      <c r="P5" s="3">
        <f>SUM(Linkedin[Likes])</f>
        <v>54101</v>
      </c>
      <c r="Q5" s="1"/>
      <c r="R5" s="2"/>
      <c r="S5" s="2"/>
      <c r="T5" s="2"/>
      <c r="U5" s="2"/>
      <c r="V5" s="15" t="s">
        <v>4</v>
      </c>
      <c r="W5" s="15"/>
      <c r="X5" s="3">
        <f>SUM(Instagram[Likes])</f>
        <v>62610</v>
      </c>
      <c r="Y5" s="1"/>
      <c r="Z5" s="2"/>
      <c r="AA5" s="2"/>
      <c r="AB5" s="2"/>
      <c r="AC5" s="2"/>
      <c r="AD5" s="15" t="s">
        <v>4</v>
      </c>
      <c r="AE5" s="15"/>
      <c r="AF5" s="3">
        <f>SUM(X[Likes])</f>
        <v>75811</v>
      </c>
      <c r="AG5" s="1"/>
    </row>
    <row r="6" spans="1:33">
      <c r="A6" s="1"/>
      <c r="B6" s="2"/>
      <c r="C6" s="2"/>
      <c r="D6" s="2"/>
      <c r="E6" s="2"/>
      <c r="F6" s="15" t="s">
        <v>5</v>
      </c>
      <c r="G6" s="15"/>
      <c r="H6" s="5">
        <f>AVERAGE(Facebook[Engagement Rate])</f>
        <v>2.2218406593406587E-2</v>
      </c>
      <c r="I6" s="1"/>
      <c r="J6" s="2"/>
      <c r="K6" s="2"/>
      <c r="L6" s="2"/>
      <c r="M6" s="2"/>
      <c r="N6" s="15" t="s">
        <v>5</v>
      </c>
      <c r="O6" s="15"/>
      <c r="P6" s="5">
        <f>AVERAGE(Linkedin[Engagement Rate])</f>
        <v>2.1253846153846154E-2</v>
      </c>
      <c r="Q6" s="1"/>
      <c r="R6" s="2"/>
      <c r="S6" s="2"/>
      <c r="T6" s="2"/>
      <c r="U6" s="2"/>
      <c r="V6" s="15" t="s">
        <v>5</v>
      </c>
      <c r="W6" s="15"/>
      <c r="X6" s="5">
        <f>AVERAGE(Instagram[Engagement Rate])</f>
        <v>2.3603846153846149E-2</v>
      </c>
      <c r="Y6" s="1"/>
      <c r="Z6" s="2"/>
      <c r="AA6" s="2"/>
      <c r="AB6" s="2"/>
      <c r="AC6" s="2"/>
      <c r="AD6" s="15" t="s">
        <v>5</v>
      </c>
      <c r="AE6" s="15"/>
      <c r="AF6" s="5">
        <f>AVERAGE(X[Engagement Rate])</f>
        <v>2.6894230769230767E-2</v>
      </c>
      <c r="AG6" s="1"/>
    </row>
    <row r="7" spans="1:33">
      <c r="A7" s="1"/>
      <c r="B7" s="2"/>
      <c r="C7" s="2"/>
      <c r="D7" s="2"/>
      <c r="E7" s="2"/>
      <c r="F7" s="15" t="s">
        <v>6</v>
      </c>
      <c r="G7" s="15"/>
      <c r="H7" s="5">
        <f>AVERAGE(Facebook[Response Rate])</f>
        <v>0.84288461538461523</v>
      </c>
      <c r="I7" s="1"/>
      <c r="J7" s="2"/>
      <c r="K7" s="2"/>
      <c r="L7" s="2"/>
      <c r="M7" s="2"/>
      <c r="N7" s="15" t="s">
        <v>6</v>
      </c>
      <c r="O7" s="15"/>
      <c r="P7" s="5">
        <f>AVERAGE(Linkedin[Response Rate])</f>
        <v>0.85057692307692301</v>
      </c>
      <c r="Q7" s="1"/>
      <c r="R7" s="2"/>
      <c r="S7" s="2"/>
      <c r="T7" s="2"/>
      <c r="U7" s="2"/>
      <c r="V7" s="15" t="s">
        <v>6</v>
      </c>
      <c r="W7" s="15"/>
      <c r="X7" s="5">
        <f>AVERAGE(Instagram[Response Rate])</f>
        <v>0.85115384615384615</v>
      </c>
      <c r="Y7" s="1"/>
      <c r="Z7" s="2"/>
      <c r="AA7" s="2"/>
      <c r="AB7" s="2"/>
      <c r="AC7" s="2"/>
      <c r="AD7" s="15" t="s">
        <v>6</v>
      </c>
      <c r="AE7" s="15"/>
      <c r="AF7" s="5">
        <f>AVERAGE(X[Response Rate])</f>
        <v>0.85019230769230769</v>
      </c>
      <c r="AG7" s="1"/>
    </row>
    <row r="8" spans="1:33">
      <c r="A8" s="1"/>
      <c r="B8" s="2"/>
      <c r="C8" s="2"/>
      <c r="D8" s="2"/>
      <c r="E8" s="2"/>
      <c r="F8" s="15" t="s">
        <v>7</v>
      </c>
      <c r="G8" s="15"/>
      <c r="H8" s="3">
        <f>SUM(Facebook[Impressions])</f>
        <v>525047</v>
      </c>
      <c r="I8" s="1"/>
      <c r="J8" s="2"/>
      <c r="K8" s="2"/>
      <c r="L8" s="2"/>
      <c r="M8" s="2"/>
      <c r="N8" s="15" t="s">
        <v>7</v>
      </c>
      <c r="O8" s="15"/>
      <c r="P8" s="3">
        <f>SUM(Linkedin[Impressions])</f>
        <v>466294</v>
      </c>
      <c r="Q8" s="1"/>
      <c r="R8" s="2"/>
      <c r="S8" s="2"/>
      <c r="T8" s="2"/>
      <c r="U8" s="2"/>
      <c r="V8" s="15" t="s">
        <v>7</v>
      </c>
      <c r="W8" s="15"/>
      <c r="X8" s="3">
        <f>SUM(Instagram[Impressions])</f>
        <v>612149</v>
      </c>
      <c r="Y8" s="1"/>
      <c r="Z8" s="2"/>
      <c r="AA8" s="2"/>
      <c r="AB8" s="2"/>
      <c r="AC8" s="2"/>
      <c r="AD8" s="15" t="s">
        <v>7</v>
      </c>
      <c r="AE8" s="15"/>
      <c r="AF8" s="3">
        <f>SUM(X[Impressions])</f>
        <v>737589</v>
      </c>
      <c r="AG8" s="1"/>
    </row>
    <row r="9" spans="1:33" ht="23.25">
      <c r="A9" s="1"/>
      <c r="B9" s="2"/>
      <c r="C9" s="16" t="s">
        <v>8</v>
      </c>
      <c r="D9" s="16"/>
      <c r="E9" s="16"/>
      <c r="F9" s="16"/>
      <c r="G9" s="16"/>
      <c r="H9" s="16"/>
      <c r="I9" s="1"/>
      <c r="J9" s="2"/>
      <c r="K9" s="16" t="s">
        <v>9</v>
      </c>
      <c r="L9" s="16"/>
      <c r="M9" s="16"/>
      <c r="N9" s="16"/>
      <c r="O9" s="16"/>
      <c r="P9" s="16"/>
      <c r="Q9" s="1"/>
      <c r="R9" s="2"/>
      <c r="S9" s="16" t="s">
        <v>10</v>
      </c>
      <c r="T9" s="16"/>
      <c r="U9" s="16"/>
      <c r="V9" s="16"/>
      <c r="W9" s="16"/>
      <c r="X9" s="16"/>
      <c r="Y9" s="1"/>
      <c r="Z9" s="2"/>
      <c r="AA9" s="16" t="s">
        <v>11</v>
      </c>
      <c r="AB9" s="16"/>
      <c r="AC9" s="16"/>
      <c r="AD9" s="16"/>
      <c r="AE9" s="16"/>
      <c r="AF9" s="16"/>
      <c r="AG9" s="1"/>
    </row>
    <row r="10" spans="1:33" ht="51">
      <c r="A10" s="1"/>
      <c r="B10" s="6" t="s">
        <v>12</v>
      </c>
      <c r="C10" s="6" t="s">
        <v>7</v>
      </c>
      <c r="D10" s="6" t="s">
        <v>13</v>
      </c>
      <c r="E10" s="6" t="s">
        <v>14</v>
      </c>
      <c r="F10" s="6" t="s">
        <v>15</v>
      </c>
      <c r="G10" s="6" t="s">
        <v>3</v>
      </c>
      <c r="H10" s="6" t="s">
        <v>4</v>
      </c>
      <c r="I10" s="1"/>
      <c r="J10" s="6" t="s">
        <v>12</v>
      </c>
      <c r="K10" s="6" t="s">
        <v>7</v>
      </c>
      <c r="L10" s="6" t="s">
        <v>13</v>
      </c>
      <c r="M10" s="6" t="s">
        <v>14</v>
      </c>
      <c r="N10" s="6" t="s">
        <v>15</v>
      </c>
      <c r="O10" s="6" t="s">
        <v>3</v>
      </c>
      <c r="P10" s="6" t="s">
        <v>4</v>
      </c>
      <c r="Q10" s="1"/>
      <c r="R10" s="6" t="s">
        <v>12</v>
      </c>
      <c r="S10" s="6" t="s">
        <v>7</v>
      </c>
      <c r="T10" s="6" t="s">
        <v>13</v>
      </c>
      <c r="U10" s="6" t="s">
        <v>14</v>
      </c>
      <c r="V10" s="6" t="s">
        <v>15</v>
      </c>
      <c r="W10" s="6" t="s">
        <v>3</v>
      </c>
      <c r="X10" s="6" t="s">
        <v>4</v>
      </c>
      <c r="Y10" s="1"/>
      <c r="Z10" s="6" t="s">
        <v>12</v>
      </c>
      <c r="AA10" s="6" t="s">
        <v>7</v>
      </c>
      <c r="AB10" s="6" t="s">
        <v>13</v>
      </c>
      <c r="AC10" s="6" t="s">
        <v>14</v>
      </c>
      <c r="AD10" s="6" t="s">
        <v>15</v>
      </c>
      <c r="AE10" s="6" t="s">
        <v>3</v>
      </c>
      <c r="AF10" s="6" t="s">
        <v>4</v>
      </c>
      <c r="AG10" s="1"/>
    </row>
    <row r="11" spans="1:33">
      <c r="A11" s="1"/>
      <c r="B11" s="7">
        <v>1</v>
      </c>
      <c r="C11" s="8">
        <v>10645</v>
      </c>
      <c r="D11" s="9">
        <v>3.7499999999999999E-2</v>
      </c>
      <c r="E11" s="8">
        <v>18</v>
      </c>
      <c r="F11" s="10">
        <v>0.82</v>
      </c>
      <c r="G11" s="8">
        <v>8942</v>
      </c>
      <c r="H11" s="8">
        <v>596</v>
      </c>
      <c r="I11" s="1"/>
      <c r="J11" s="7">
        <v>1</v>
      </c>
      <c r="K11" s="8">
        <v>10200</v>
      </c>
      <c r="L11" s="9">
        <v>3.49E-2</v>
      </c>
      <c r="M11" s="8">
        <v>17</v>
      </c>
      <c r="N11" s="10">
        <v>0.82</v>
      </c>
      <c r="O11" s="8">
        <v>8584</v>
      </c>
      <c r="P11" s="8">
        <v>944</v>
      </c>
      <c r="Q11" s="1"/>
      <c r="R11" s="7">
        <v>1</v>
      </c>
      <c r="S11" s="8">
        <v>12138</v>
      </c>
      <c r="T11" s="9">
        <v>3.9100000000000003E-2</v>
      </c>
      <c r="U11" s="8">
        <v>23</v>
      </c>
      <c r="V11" s="10">
        <v>0.82</v>
      </c>
      <c r="W11" s="8">
        <v>10387</v>
      </c>
      <c r="X11" s="8">
        <v>1150</v>
      </c>
      <c r="Y11" s="1"/>
      <c r="Z11" s="7">
        <v>1</v>
      </c>
      <c r="AA11" s="8">
        <v>14808</v>
      </c>
      <c r="AB11" s="9">
        <v>0.04</v>
      </c>
      <c r="AC11" s="8">
        <v>27</v>
      </c>
      <c r="AD11" s="10">
        <v>0.82</v>
      </c>
      <c r="AE11" s="8">
        <v>9660</v>
      </c>
      <c r="AF11" s="8">
        <v>1449</v>
      </c>
      <c r="AG11" s="1"/>
    </row>
    <row r="12" spans="1:33">
      <c r="A12" s="1"/>
      <c r="B12" s="7">
        <v>2</v>
      </c>
      <c r="C12" s="8">
        <v>10667</v>
      </c>
      <c r="D12" s="9">
        <v>2.2499999999999999E-2</v>
      </c>
      <c r="E12" s="8">
        <v>20</v>
      </c>
      <c r="F12" s="10">
        <v>0.79</v>
      </c>
      <c r="G12" s="8">
        <v>8854</v>
      </c>
      <c r="H12" s="8">
        <v>422</v>
      </c>
      <c r="I12" s="1"/>
      <c r="J12" s="7">
        <v>2</v>
      </c>
      <c r="K12" s="8">
        <v>9174</v>
      </c>
      <c r="L12" s="9">
        <v>2.2499999999999999E-2</v>
      </c>
      <c r="M12" s="8">
        <v>19</v>
      </c>
      <c r="N12" s="10">
        <v>0.79</v>
      </c>
      <c r="O12" s="8">
        <v>8234</v>
      </c>
      <c r="P12" s="8">
        <v>1564</v>
      </c>
      <c r="Q12" s="1"/>
      <c r="R12" s="7">
        <v>2</v>
      </c>
      <c r="S12" s="8">
        <v>10642</v>
      </c>
      <c r="T12" s="9">
        <v>2.52E-2</v>
      </c>
      <c r="U12" s="8">
        <v>30</v>
      </c>
      <c r="V12" s="10">
        <v>0.91</v>
      </c>
      <c r="W12" s="8">
        <v>9551</v>
      </c>
      <c r="X12" s="8">
        <v>1439</v>
      </c>
      <c r="Y12" s="1"/>
      <c r="Z12" s="7">
        <v>2</v>
      </c>
      <c r="AA12" s="8">
        <v>12451</v>
      </c>
      <c r="AB12" s="9">
        <v>2.52E-2</v>
      </c>
      <c r="AC12" s="8">
        <v>33</v>
      </c>
      <c r="AD12" s="10">
        <v>0.79</v>
      </c>
      <c r="AE12" s="8">
        <v>9933</v>
      </c>
      <c r="AF12" s="8">
        <v>1482</v>
      </c>
      <c r="AG12" s="1"/>
    </row>
    <row r="13" spans="1:33">
      <c r="A13" s="1"/>
      <c r="B13" s="7">
        <v>3</v>
      </c>
      <c r="C13" s="8">
        <v>8972</v>
      </c>
      <c r="D13" s="9">
        <v>0.01</v>
      </c>
      <c r="E13" s="8">
        <v>12</v>
      </c>
      <c r="F13" s="10">
        <v>0.8</v>
      </c>
      <c r="G13" s="8">
        <v>7178</v>
      </c>
      <c r="H13" s="8">
        <v>342</v>
      </c>
      <c r="I13" s="1"/>
      <c r="J13" s="7">
        <v>3</v>
      </c>
      <c r="K13" s="8">
        <v>8165</v>
      </c>
      <c r="L13" s="9">
        <v>9.9000000000000008E-3</v>
      </c>
      <c r="M13" s="8">
        <v>11</v>
      </c>
      <c r="N13" s="10">
        <v>0.8</v>
      </c>
      <c r="O13" s="8">
        <v>6532</v>
      </c>
      <c r="P13" s="8">
        <v>1110</v>
      </c>
      <c r="Q13" s="1"/>
      <c r="R13" s="7">
        <v>3</v>
      </c>
      <c r="S13" s="8">
        <v>12250</v>
      </c>
      <c r="T13" s="9">
        <v>1.0999999999999999E-2</v>
      </c>
      <c r="U13" s="8">
        <v>15</v>
      </c>
      <c r="V13" s="10">
        <v>0.8</v>
      </c>
      <c r="W13" s="8">
        <v>7838</v>
      </c>
      <c r="X13" s="8">
        <v>1232</v>
      </c>
      <c r="Y13" s="1"/>
      <c r="Z13" s="7">
        <v>3</v>
      </c>
      <c r="AA13" s="8">
        <v>14945</v>
      </c>
      <c r="AB13" s="9">
        <v>2.8000000000000001E-2</v>
      </c>
      <c r="AC13" s="8">
        <v>18</v>
      </c>
      <c r="AD13" s="10">
        <v>0.8</v>
      </c>
      <c r="AE13" s="8">
        <v>8073</v>
      </c>
      <c r="AF13" s="8">
        <v>1725</v>
      </c>
      <c r="AG13" s="1"/>
    </row>
    <row r="14" spans="1:33">
      <c r="A14" s="1"/>
      <c r="B14" s="7">
        <v>4</v>
      </c>
      <c r="C14" s="8">
        <v>9958</v>
      </c>
      <c r="D14" s="9">
        <v>0.03</v>
      </c>
      <c r="E14" s="8">
        <v>12</v>
      </c>
      <c r="F14" s="10">
        <v>0.83</v>
      </c>
      <c r="G14" s="8">
        <v>7966</v>
      </c>
      <c r="H14" s="8">
        <v>469</v>
      </c>
      <c r="I14" s="1"/>
      <c r="J14" s="7">
        <v>4</v>
      </c>
      <c r="K14" s="8">
        <v>9520</v>
      </c>
      <c r="L14" s="9">
        <v>3.1199999999999999E-2</v>
      </c>
      <c r="M14" s="8">
        <v>11</v>
      </c>
      <c r="N14" s="10">
        <v>0.83</v>
      </c>
      <c r="O14" s="8">
        <v>7090</v>
      </c>
      <c r="P14" s="8">
        <v>1064</v>
      </c>
      <c r="Q14" s="1"/>
      <c r="R14" s="7">
        <v>4</v>
      </c>
      <c r="S14" s="8">
        <v>12090</v>
      </c>
      <c r="T14" s="9">
        <v>3.4599999999999999E-2</v>
      </c>
      <c r="U14" s="8">
        <v>14</v>
      </c>
      <c r="V14" s="10">
        <v>0.83</v>
      </c>
      <c r="W14" s="8">
        <v>8224</v>
      </c>
      <c r="X14" s="8">
        <v>1032</v>
      </c>
      <c r="Y14" s="1"/>
      <c r="Z14" s="7">
        <v>4</v>
      </c>
      <c r="AA14" s="8">
        <v>12695</v>
      </c>
      <c r="AB14" s="9">
        <v>3.4599999999999999E-2</v>
      </c>
      <c r="AC14" s="8">
        <v>14</v>
      </c>
      <c r="AD14" s="10">
        <v>0.83</v>
      </c>
      <c r="AE14" s="8">
        <v>8471</v>
      </c>
      <c r="AF14" s="8">
        <v>1362</v>
      </c>
      <c r="AG14" s="1"/>
    </row>
    <row r="15" spans="1:33">
      <c r="A15" s="1"/>
      <c r="B15" s="7">
        <v>5</v>
      </c>
      <c r="C15" s="8">
        <v>9636</v>
      </c>
      <c r="D15" s="9">
        <v>2.2857142857142857E-2</v>
      </c>
      <c r="E15" s="8">
        <v>10</v>
      </c>
      <c r="F15" s="10">
        <v>0.88</v>
      </c>
      <c r="G15" s="8">
        <v>7805</v>
      </c>
      <c r="H15" s="8">
        <v>520</v>
      </c>
      <c r="I15" s="1"/>
      <c r="J15" s="7">
        <v>5</v>
      </c>
      <c r="K15" s="8">
        <v>8672</v>
      </c>
      <c r="L15" s="9">
        <v>2.1700000000000001E-2</v>
      </c>
      <c r="M15" s="8">
        <v>10</v>
      </c>
      <c r="N15" s="10">
        <v>0.88</v>
      </c>
      <c r="O15" s="8">
        <v>7337</v>
      </c>
      <c r="P15" s="8">
        <v>1101</v>
      </c>
      <c r="Q15" s="1"/>
      <c r="R15" s="7">
        <v>5</v>
      </c>
      <c r="S15" s="8">
        <v>10840</v>
      </c>
      <c r="T15" s="9">
        <v>2.41E-2</v>
      </c>
      <c r="U15" s="8">
        <v>12</v>
      </c>
      <c r="V15" s="10">
        <v>0.88</v>
      </c>
      <c r="W15" s="8">
        <v>8951</v>
      </c>
      <c r="X15" s="8">
        <v>1387</v>
      </c>
      <c r="Y15" s="1"/>
      <c r="Z15" s="7">
        <v>5</v>
      </c>
      <c r="AA15" s="8">
        <v>12032</v>
      </c>
      <c r="AB15" s="9">
        <v>2.41E-2</v>
      </c>
      <c r="AC15" s="8">
        <v>14</v>
      </c>
      <c r="AD15" s="10">
        <v>0.88</v>
      </c>
      <c r="AE15" s="8">
        <v>8593</v>
      </c>
      <c r="AF15" s="8">
        <v>1748</v>
      </c>
      <c r="AG15" s="1"/>
    </row>
    <row r="16" spans="1:33">
      <c r="A16" s="1"/>
      <c r="B16" s="7">
        <v>6</v>
      </c>
      <c r="C16" s="8">
        <v>10054</v>
      </c>
      <c r="D16" s="9">
        <v>2.2499999999999999E-2</v>
      </c>
      <c r="E16" s="8">
        <v>23</v>
      </c>
      <c r="F16" s="10">
        <v>0.78</v>
      </c>
      <c r="G16" s="8">
        <v>8043</v>
      </c>
      <c r="H16" s="8">
        <v>447</v>
      </c>
      <c r="I16" s="1"/>
      <c r="J16" s="7">
        <v>6</v>
      </c>
      <c r="K16" s="8">
        <v>9149</v>
      </c>
      <c r="L16" s="9">
        <v>0.02</v>
      </c>
      <c r="M16" s="8">
        <v>21</v>
      </c>
      <c r="N16" s="10">
        <v>0.78</v>
      </c>
      <c r="O16" s="8">
        <v>7078</v>
      </c>
      <c r="P16" s="8">
        <v>849</v>
      </c>
      <c r="Q16" s="1"/>
      <c r="R16" s="7">
        <v>6</v>
      </c>
      <c r="S16" s="8">
        <v>11802</v>
      </c>
      <c r="T16" s="9">
        <v>2.1999999999999999E-2</v>
      </c>
      <c r="U16" s="8">
        <v>34</v>
      </c>
      <c r="V16" s="10">
        <v>0.78</v>
      </c>
      <c r="W16" s="8">
        <v>7998</v>
      </c>
      <c r="X16" s="8">
        <v>1044</v>
      </c>
      <c r="Y16" s="1"/>
      <c r="Z16" s="7">
        <v>6</v>
      </c>
      <c r="AA16" s="8">
        <v>14871</v>
      </c>
      <c r="AB16" s="9">
        <v>2.1999999999999999E-2</v>
      </c>
      <c r="AC16" s="8">
        <v>35</v>
      </c>
      <c r="AD16" s="10">
        <v>0.78</v>
      </c>
      <c r="AE16" s="8">
        <v>8078</v>
      </c>
      <c r="AF16" s="8">
        <v>1378</v>
      </c>
      <c r="AG16" s="1"/>
    </row>
    <row r="17" spans="1:33">
      <c r="A17" s="1"/>
      <c r="B17" s="7">
        <v>7</v>
      </c>
      <c r="C17" s="8">
        <v>9386</v>
      </c>
      <c r="D17" s="9">
        <v>2.2499999999999999E-2</v>
      </c>
      <c r="E17" s="8">
        <v>11</v>
      </c>
      <c r="F17" s="10">
        <v>0.78</v>
      </c>
      <c r="G17" s="8">
        <v>7697</v>
      </c>
      <c r="H17" s="8">
        <v>385</v>
      </c>
      <c r="I17" s="1"/>
      <c r="J17" s="7">
        <v>7</v>
      </c>
      <c r="K17" s="8">
        <v>8000</v>
      </c>
      <c r="L17" s="9">
        <v>2.18E-2</v>
      </c>
      <c r="M17" s="8">
        <v>12</v>
      </c>
      <c r="N17" s="10">
        <v>0.78</v>
      </c>
      <c r="O17" s="8">
        <v>7620</v>
      </c>
      <c r="P17" s="8">
        <v>914</v>
      </c>
      <c r="Q17" s="1"/>
      <c r="R17" s="7">
        <v>7</v>
      </c>
      <c r="S17" s="8">
        <v>9120</v>
      </c>
      <c r="T17" s="9">
        <v>2.4400000000000002E-2</v>
      </c>
      <c r="U17" s="8">
        <v>18</v>
      </c>
      <c r="V17" s="10">
        <v>0.82</v>
      </c>
      <c r="W17" s="8">
        <v>8077</v>
      </c>
      <c r="X17" s="8">
        <v>1197</v>
      </c>
      <c r="Y17" s="1"/>
      <c r="Z17" s="7">
        <v>7</v>
      </c>
      <c r="AA17" s="8">
        <v>11400</v>
      </c>
      <c r="AB17" s="9">
        <v>2.4400000000000002E-2</v>
      </c>
      <c r="AC17" s="8">
        <v>21</v>
      </c>
      <c r="AD17" s="10">
        <v>0.82</v>
      </c>
      <c r="AE17" s="8">
        <v>7350</v>
      </c>
      <c r="AF17" s="8">
        <v>1424</v>
      </c>
      <c r="AG17" s="1"/>
    </row>
    <row r="18" spans="1:33">
      <c r="A18" s="1"/>
      <c r="B18" s="7">
        <v>8</v>
      </c>
      <c r="C18" s="8">
        <v>10231</v>
      </c>
      <c r="D18" s="9">
        <v>1.714285714285714E-2</v>
      </c>
      <c r="E18" s="8">
        <v>11</v>
      </c>
      <c r="F18" s="10">
        <v>0.79</v>
      </c>
      <c r="G18" s="8">
        <v>8696</v>
      </c>
      <c r="H18" s="8">
        <v>458</v>
      </c>
      <c r="I18" s="1"/>
      <c r="J18" s="7">
        <v>8</v>
      </c>
      <c r="K18" s="8">
        <v>8185</v>
      </c>
      <c r="L18" s="9">
        <v>1.8200000000000001E-2</v>
      </c>
      <c r="M18" s="8">
        <v>10</v>
      </c>
      <c r="N18" s="10">
        <v>0.79</v>
      </c>
      <c r="O18" s="8">
        <v>7739</v>
      </c>
      <c r="P18" s="8">
        <v>851</v>
      </c>
      <c r="Q18" s="1"/>
      <c r="R18" s="7">
        <v>8</v>
      </c>
      <c r="S18" s="8">
        <v>14520</v>
      </c>
      <c r="T18" s="9">
        <v>2.0199999999999999E-2</v>
      </c>
      <c r="U18" s="8">
        <v>15</v>
      </c>
      <c r="V18" s="10">
        <v>0.79</v>
      </c>
      <c r="W18" s="8">
        <v>8126</v>
      </c>
      <c r="X18" s="8">
        <v>800</v>
      </c>
      <c r="Y18" s="1"/>
      <c r="Z18" s="7">
        <v>8</v>
      </c>
      <c r="AA18" s="8">
        <v>17714</v>
      </c>
      <c r="AB18" s="9">
        <v>2.0199999999999999E-2</v>
      </c>
      <c r="AC18" s="8">
        <v>16</v>
      </c>
      <c r="AD18" s="10">
        <v>0.79</v>
      </c>
      <c r="AE18" s="8">
        <v>8695</v>
      </c>
      <c r="AF18" s="8">
        <v>832</v>
      </c>
      <c r="AG18" s="1"/>
    </row>
    <row r="19" spans="1:33">
      <c r="A19" s="1"/>
      <c r="B19" s="7">
        <v>9</v>
      </c>
      <c r="C19" s="8">
        <v>9921</v>
      </c>
      <c r="D19" s="9">
        <v>2.571428571428571E-2</v>
      </c>
      <c r="E19" s="8">
        <v>18</v>
      </c>
      <c r="F19" s="10">
        <v>0.78</v>
      </c>
      <c r="G19" s="8">
        <v>8433</v>
      </c>
      <c r="H19" s="8">
        <v>562</v>
      </c>
      <c r="I19" s="1"/>
      <c r="J19" s="7">
        <v>9</v>
      </c>
      <c r="K19" s="8">
        <v>8532</v>
      </c>
      <c r="L19" s="9">
        <v>2.5700000000000001E-2</v>
      </c>
      <c r="M19" s="8">
        <v>17</v>
      </c>
      <c r="N19" s="10">
        <v>0.78</v>
      </c>
      <c r="O19" s="8">
        <v>7927</v>
      </c>
      <c r="P19" s="8">
        <v>1110</v>
      </c>
      <c r="Q19" s="1"/>
      <c r="R19" s="7">
        <v>9</v>
      </c>
      <c r="S19" s="8">
        <v>10324</v>
      </c>
      <c r="T19" s="9">
        <v>2.8299999999999999E-2</v>
      </c>
      <c r="U19" s="8">
        <v>27</v>
      </c>
      <c r="V19" s="10">
        <v>0.92</v>
      </c>
      <c r="W19" s="8">
        <v>8878</v>
      </c>
      <c r="X19" s="8">
        <v>1421</v>
      </c>
      <c r="Y19" s="1"/>
      <c r="Z19" s="7">
        <v>9</v>
      </c>
      <c r="AA19" s="8">
        <v>12389</v>
      </c>
      <c r="AB19" s="9">
        <v>2.8299999999999999E-2</v>
      </c>
      <c r="AC19" s="8">
        <v>28</v>
      </c>
      <c r="AD19" s="10">
        <v>0.78</v>
      </c>
      <c r="AE19" s="8">
        <v>8345</v>
      </c>
      <c r="AF19" s="8">
        <v>1705</v>
      </c>
      <c r="AG19" s="1"/>
    </row>
    <row r="20" spans="1:33">
      <c r="A20" s="1"/>
      <c r="B20" s="7">
        <v>10</v>
      </c>
      <c r="C20" s="8">
        <v>9000</v>
      </c>
      <c r="D20" s="9">
        <v>2.2857142857142857E-2</v>
      </c>
      <c r="E20" s="8">
        <v>15</v>
      </c>
      <c r="F20" s="10">
        <v>0.79</v>
      </c>
      <c r="G20" s="8">
        <v>7380</v>
      </c>
      <c r="H20" s="8">
        <v>388</v>
      </c>
      <c r="I20" s="1"/>
      <c r="J20" s="7">
        <v>10</v>
      </c>
      <c r="K20" s="8">
        <v>8190</v>
      </c>
      <c r="L20" s="9">
        <v>2.0799999999999999E-2</v>
      </c>
      <c r="M20" s="8">
        <v>14</v>
      </c>
      <c r="N20" s="10">
        <v>0.85</v>
      </c>
      <c r="O20" s="8">
        <v>6790</v>
      </c>
      <c r="P20" s="8">
        <v>815</v>
      </c>
      <c r="Q20" s="1"/>
      <c r="R20" s="7">
        <v>10</v>
      </c>
      <c r="S20" s="8">
        <v>13580</v>
      </c>
      <c r="T20" s="9">
        <v>2.3300000000000001E-2</v>
      </c>
      <c r="U20" s="8">
        <v>18</v>
      </c>
      <c r="V20" s="10">
        <v>0.79</v>
      </c>
      <c r="W20" s="8">
        <v>7537</v>
      </c>
      <c r="X20" s="8">
        <v>1000</v>
      </c>
      <c r="Y20" s="1"/>
      <c r="Z20" s="7">
        <v>10</v>
      </c>
      <c r="AA20" s="8">
        <v>17247</v>
      </c>
      <c r="AB20" s="9">
        <v>2.3300000000000001E-2</v>
      </c>
      <c r="AC20" s="8">
        <v>19</v>
      </c>
      <c r="AD20" s="10">
        <v>0.79</v>
      </c>
      <c r="AE20" s="8">
        <v>7688</v>
      </c>
      <c r="AF20" s="8">
        <v>1030</v>
      </c>
      <c r="AG20" s="1"/>
    </row>
    <row r="21" spans="1:33">
      <c r="A21" s="1"/>
      <c r="B21" s="7">
        <v>11</v>
      </c>
      <c r="C21" s="8">
        <v>9413</v>
      </c>
      <c r="D21" s="9">
        <v>7.4999999999999997E-3</v>
      </c>
      <c r="E21" s="8">
        <v>24</v>
      </c>
      <c r="F21" s="10">
        <v>0.82</v>
      </c>
      <c r="G21" s="8">
        <v>7625</v>
      </c>
      <c r="H21" s="8">
        <v>449</v>
      </c>
      <c r="I21" s="1"/>
      <c r="J21" s="7">
        <v>11</v>
      </c>
      <c r="K21" s="8">
        <v>7813</v>
      </c>
      <c r="L21" s="9">
        <v>7.4000000000000003E-3</v>
      </c>
      <c r="M21" s="8">
        <v>23</v>
      </c>
      <c r="N21" s="10">
        <v>0.82</v>
      </c>
      <c r="O21" s="8">
        <v>7320</v>
      </c>
      <c r="P21" s="8">
        <v>1098</v>
      </c>
      <c r="Q21" s="1"/>
      <c r="R21" s="7">
        <v>11</v>
      </c>
      <c r="S21" s="8">
        <v>9923</v>
      </c>
      <c r="T21" s="9">
        <v>8.0999999999999996E-3</v>
      </c>
      <c r="U21" s="8">
        <v>35</v>
      </c>
      <c r="V21" s="10">
        <v>0.82</v>
      </c>
      <c r="W21" s="8">
        <v>7832</v>
      </c>
      <c r="X21" s="8">
        <v>1318</v>
      </c>
      <c r="Y21" s="1"/>
      <c r="Z21" s="7">
        <v>11</v>
      </c>
      <c r="AA21" s="8">
        <v>10419</v>
      </c>
      <c r="AB21" s="9">
        <v>2.1000000000000001E-2</v>
      </c>
      <c r="AC21" s="8">
        <v>35</v>
      </c>
      <c r="AD21" s="10">
        <v>0.82</v>
      </c>
      <c r="AE21" s="8">
        <v>8459</v>
      </c>
      <c r="AF21" s="8">
        <v>1582</v>
      </c>
      <c r="AG21" s="1"/>
    </row>
    <row r="22" spans="1:33">
      <c r="A22" s="1"/>
      <c r="B22" s="7">
        <v>12</v>
      </c>
      <c r="C22" s="8">
        <v>10737</v>
      </c>
      <c r="D22" s="9">
        <v>2.1428571428571429E-2</v>
      </c>
      <c r="E22" s="8">
        <v>20</v>
      </c>
      <c r="F22" s="10">
        <v>0.8</v>
      </c>
      <c r="G22" s="8">
        <v>8697</v>
      </c>
      <c r="H22" s="8">
        <v>580</v>
      </c>
      <c r="I22" s="1"/>
      <c r="J22" s="7">
        <v>12</v>
      </c>
      <c r="K22" s="8">
        <v>9341</v>
      </c>
      <c r="L22" s="9">
        <v>1.9900000000000001E-2</v>
      </c>
      <c r="M22" s="8">
        <v>21</v>
      </c>
      <c r="N22" s="10">
        <v>0.8</v>
      </c>
      <c r="O22" s="8">
        <v>8175</v>
      </c>
      <c r="P22" s="8">
        <v>981</v>
      </c>
      <c r="Q22" s="1"/>
      <c r="R22" s="7">
        <v>12</v>
      </c>
      <c r="S22" s="8">
        <v>10742</v>
      </c>
      <c r="T22" s="9">
        <v>2.2100000000000002E-2</v>
      </c>
      <c r="U22" s="8">
        <v>33</v>
      </c>
      <c r="V22" s="10">
        <v>0.8</v>
      </c>
      <c r="W22" s="8">
        <v>9974</v>
      </c>
      <c r="X22" s="8">
        <v>1177</v>
      </c>
      <c r="Y22" s="1"/>
      <c r="Z22" s="7">
        <v>12</v>
      </c>
      <c r="AA22" s="8">
        <v>12246</v>
      </c>
      <c r="AB22" s="9">
        <v>2.2100000000000002E-2</v>
      </c>
      <c r="AC22" s="8">
        <v>36</v>
      </c>
      <c r="AD22" s="10">
        <v>0.8</v>
      </c>
      <c r="AE22" s="8">
        <v>9974</v>
      </c>
      <c r="AF22" s="8">
        <v>1542</v>
      </c>
      <c r="AG22" s="1"/>
    </row>
    <row r="23" spans="1:33">
      <c r="A23" s="1"/>
      <c r="B23" s="7">
        <v>13</v>
      </c>
      <c r="C23" s="8">
        <v>10889</v>
      </c>
      <c r="D23" s="9">
        <v>2.571428571428571E-2</v>
      </c>
      <c r="E23" s="8">
        <v>16</v>
      </c>
      <c r="F23" s="10">
        <v>0.85</v>
      </c>
      <c r="G23" s="8">
        <v>9038</v>
      </c>
      <c r="H23" s="8">
        <v>452</v>
      </c>
      <c r="I23" s="1"/>
      <c r="J23" s="7">
        <v>13</v>
      </c>
      <c r="K23" s="8">
        <v>8711</v>
      </c>
      <c r="L23" s="9">
        <v>2.52E-2</v>
      </c>
      <c r="M23" s="8">
        <v>15</v>
      </c>
      <c r="N23" s="10">
        <v>0.85</v>
      </c>
      <c r="O23" s="8">
        <v>9219</v>
      </c>
      <c r="P23" s="8">
        <v>1659</v>
      </c>
      <c r="Q23" s="1"/>
      <c r="R23" s="7">
        <v>13</v>
      </c>
      <c r="S23" s="8">
        <v>11150</v>
      </c>
      <c r="T23" s="9">
        <v>2.8199999999999999E-2</v>
      </c>
      <c r="U23" s="8">
        <v>24</v>
      </c>
      <c r="V23" s="10">
        <v>0.85</v>
      </c>
      <c r="W23" s="8">
        <v>11155</v>
      </c>
      <c r="X23" s="8">
        <v>1576</v>
      </c>
      <c r="Y23" s="1"/>
      <c r="Z23" s="7">
        <v>13</v>
      </c>
      <c r="AA23" s="8">
        <v>13380</v>
      </c>
      <c r="AB23" s="9">
        <v>2.8199999999999999E-2</v>
      </c>
      <c r="AC23" s="8">
        <v>25</v>
      </c>
      <c r="AD23" s="10">
        <v>0.85</v>
      </c>
      <c r="AE23" s="8">
        <v>10597</v>
      </c>
      <c r="AF23" s="8">
        <v>1608</v>
      </c>
      <c r="AG23" s="1"/>
    </row>
    <row r="24" spans="1:33">
      <c r="A24" s="1"/>
      <c r="B24" s="7">
        <v>14</v>
      </c>
      <c r="C24" s="8">
        <v>10845</v>
      </c>
      <c r="D24" s="9">
        <v>3.428571428571428E-2</v>
      </c>
      <c r="E24" s="8">
        <v>23</v>
      </c>
      <c r="F24" s="10">
        <v>0.86</v>
      </c>
      <c r="G24" s="8">
        <v>8893</v>
      </c>
      <c r="H24" s="8">
        <v>445</v>
      </c>
      <c r="I24" s="1"/>
      <c r="J24" s="7">
        <v>14</v>
      </c>
      <c r="K24" s="8">
        <v>9544</v>
      </c>
      <c r="L24" s="9">
        <v>3.0499999999999999E-2</v>
      </c>
      <c r="M24" s="8">
        <v>22</v>
      </c>
      <c r="N24" s="10">
        <v>0.91</v>
      </c>
      <c r="O24" s="8">
        <v>7025</v>
      </c>
      <c r="P24" s="8">
        <v>984</v>
      </c>
      <c r="Q24" s="1"/>
      <c r="R24" s="7">
        <v>14</v>
      </c>
      <c r="S24" s="8">
        <v>11453</v>
      </c>
      <c r="T24" s="9">
        <v>3.39E-2</v>
      </c>
      <c r="U24" s="8">
        <v>26</v>
      </c>
      <c r="V24" s="10">
        <v>0.88</v>
      </c>
      <c r="W24" s="8">
        <v>7306</v>
      </c>
      <c r="X24" s="8">
        <v>1191</v>
      </c>
      <c r="Y24" s="1"/>
      <c r="Z24" s="7">
        <v>14</v>
      </c>
      <c r="AA24" s="8">
        <v>14774</v>
      </c>
      <c r="AB24" s="9">
        <v>3.39E-2</v>
      </c>
      <c r="AC24" s="8">
        <v>31</v>
      </c>
      <c r="AD24" s="10">
        <v>0.88</v>
      </c>
      <c r="AE24" s="8">
        <v>6722</v>
      </c>
      <c r="AF24" s="8">
        <v>1167</v>
      </c>
      <c r="AG24" s="1"/>
    </row>
    <row r="25" spans="1:33">
      <c r="A25" s="1"/>
      <c r="B25" s="7">
        <v>15</v>
      </c>
      <c r="C25" s="8">
        <v>8995</v>
      </c>
      <c r="D25" s="9">
        <v>1.714285714285714E-2</v>
      </c>
      <c r="E25" s="8">
        <v>10</v>
      </c>
      <c r="F25" s="10">
        <v>0.87</v>
      </c>
      <c r="G25" s="8">
        <v>7196</v>
      </c>
      <c r="H25" s="8">
        <v>379</v>
      </c>
      <c r="I25" s="1"/>
      <c r="J25" s="7">
        <v>15</v>
      </c>
      <c r="K25" s="8">
        <v>7466</v>
      </c>
      <c r="L25" s="9">
        <v>1.6299999999999999E-2</v>
      </c>
      <c r="M25" s="8">
        <v>11</v>
      </c>
      <c r="N25" s="10">
        <v>0.87</v>
      </c>
      <c r="O25" s="8">
        <v>5613</v>
      </c>
      <c r="P25" s="8">
        <v>1010</v>
      </c>
      <c r="Q25" s="1"/>
      <c r="R25" s="7">
        <v>15</v>
      </c>
      <c r="S25" s="8">
        <v>8437</v>
      </c>
      <c r="T25" s="9">
        <v>1.7899999999999999E-2</v>
      </c>
      <c r="U25" s="8">
        <v>17</v>
      </c>
      <c r="V25" s="10">
        <v>0.87</v>
      </c>
      <c r="W25" s="8">
        <v>6455</v>
      </c>
      <c r="X25" s="8">
        <v>1212</v>
      </c>
      <c r="Y25" s="1"/>
      <c r="Z25" s="7">
        <v>15</v>
      </c>
      <c r="AA25" s="8">
        <v>10520</v>
      </c>
      <c r="AB25" s="9">
        <v>3.5999999999999997E-2</v>
      </c>
      <c r="AC25" s="8">
        <v>18</v>
      </c>
      <c r="AD25" s="10">
        <v>0.87</v>
      </c>
      <c r="AE25" s="8">
        <v>6455</v>
      </c>
      <c r="AF25" s="8">
        <v>1418</v>
      </c>
      <c r="AG25" s="1"/>
    </row>
    <row r="26" spans="1:33">
      <c r="A26" s="1"/>
      <c r="B26" s="7">
        <v>16</v>
      </c>
      <c r="C26" s="8">
        <v>8781</v>
      </c>
      <c r="D26" s="9">
        <v>2.571428571428571E-2</v>
      </c>
      <c r="E26" s="8">
        <v>24</v>
      </c>
      <c r="F26" s="10">
        <v>0.78</v>
      </c>
      <c r="G26" s="8">
        <v>7113</v>
      </c>
      <c r="H26" s="8">
        <v>374</v>
      </c>
      <c r="I26" s="1"/>
      <c r="J26" s="7">
        <v>16</v>
      </c>
      <c r="K26" s="8">
        <v>7464</v>
      </c>
      <c r="L26" s="9">
        <v>2.29E-2</v>
      </c>
      <c r="M26" s="8">
        <v>25</v>
      </c>
      <c r="N26" s="10">
        <v>0.81</v>
      </c>
      <c r="O26" s="8">
        <v>6971</v>
      </c>
      <c r="P26" s="8">
        <v>837</v>
      </c>
      <c r="Q26" s="1"/>
      <c r="R26" s="7">
        <v>16</v>
      </c>
      <c r="S26" s="8">
        <v>10226</v>
      </c>
      <c r="T26" s="9">
        <v>2.52E-2</v>
      </c>
      <c r="U26" s="8">
        <v>37</v>
      </c>
      <c r="V26" s="10">
        <v>0.78</v>
      </c>
      <c r="W26" s="8">
        <v>7529</v>
      </c>
      <c r="X26" s="8">
        <v>1096</v>
      </c>
      <c r="Y26" s="1"/>
      <c r="Z26" s="7">
        <v>16</v>
      </c>
      <c r="AA26" s="8">
        <v>13498</v>
      </c>
      <c r="AB26" s="9">
        <v>2.52E-2</v>
      </c>
      <c r="AC26" s="8">
        <v>37</v>
      </c>
      <c r="AD26" s="10">
        <v>0.78</v>
      </c>
      <c r="AE26" s="8">
        <v>6776</v>
      </c>
      <c r="AF26" s="8">
        <v>1260</v>
      </c>
      <c r="AG26" s="1"/>
    </row>
    <row r="27" spans="1:33">
      <c r="A27" s="1"/>
      <c r="B27" s="7">
        <v>17</v>
      </c>
      <c r="C27" s="8">
        <v>10117</v>
      </c>
      <c r="D27" s="9">
        <v>1.714285714285714E-2</v>
      </c>
      <c r="E27" s="8">
        <v>25</v>
      </c>
      <c r="F27" s="10">
        <v>0.86</v>
      </c>
      <c r="G27" s="8">
        <v>8296</v>
      </c>
      <c r="H27" s="8">
        <v>461</v>
      </c>
      <c r="I27" s="1"/>
      <c r="J27" s="7">
        <v>17</v>
      </c>
      <c r="K27" s="8">
        <v>9308</v>
      </c>
      <c r="L27" s="9">
        <v>1.5900000000000001E-2</v>
      </c>
      <c r="M27" s="8">
        <v>26</v>
      </c>
      <c r="N27" s="10">
        <v>0.86</v>
      </c>
      <c r="O27" s="8">
        <v>6803</v>
      </c>
      <c r="P27" s="8">
        <v>1225</v>
      </c>
      <c r="Q27" s="1"/>
      <c r="R27" s="7">
        <v>17</v>
      </c>
      <c r="S27" s="8">
        <v>10704</v>
      </c>
      <c r="T27" s="9">
        <v>1.7600000000000001E-2</v>
      </c>
      <c r="U27" s="8">
        <v>36</v>
      </c>
      <c r="V27" s="10">
        <v>0.86</v>
      </c>
      <c r="W27" s="8">
        <v>8028</v>
      </c>
      <c r="X27" s="8">
        <v>1335</v>
      </c>
      <c r="Y27" s="1"/>
      <c r="Z27" s="7">
        <v>17</v>
      </c>
      <c r="AA27" s="8">
        <v>13808</v>
      </c>
      <c r="AB27" s="9">
        <v>1.7600000000000001E-2</v>
      </c>
      <c r="AC27" s="8">
        <v>39</v>
      </c>
      <c r="AD27" s="10">
        <v>0.86</v>
      </c>
      <c r="AE27" s="8">
        <v>7305</v>
      </c>
      <c r="AF27" s="8">
        <v>1522</v>
      </c>
      <c r="AG27" s="1"/>
    </row>
    <row r="28" spans="1:33">
      <c r="A28" s="1"/>
      <c r="B28" s="7">
        <v>18</v>
      </c>
      <c r="C28" s="8">
        <v>9514</v>
      </c>
      <c r="D28" s="9">
        <v>1.2857142857142855E-2</v>
      </c>
      <c r="E28" s="8">
        <v>12</v>
      </c>
      <c r="F28" s="10">
        <v>0.85</v>
      </c>
      <c r="G28" s="8">
        <v>7706</v>
      </c>
      <c r="H28" s="8">
        <v>428</v>
      </c>
      <c r="I28" s="1"/>
      <c r="J28" s="7">
        <v>18</v>
      </c>
      <c r="K28" s="8">
        <v>8372</v>
      </c>
      <c r="L28" s="9">
        <v>1.18E-2</v>
      </c>
      <c r="M28" s="8">
        <v>11</v>
      </c>
      <c r="N28" s="10">
        <v>0.85</v>
      </c>
      <c r="O28" s="8">
        <v>6011</v>
      </c>
      <c r="P28" s="8">
        <v>1022</v>
      </c>
      <c r="Q28" s="1"/>
      <c r="R28" s="7">
        <v>18</v>
      </c>
      <c r="S28" s="8">
        <v>10381</v>
      </c>
      <c r="T28" s="9">
        <v>1.2999999999999999E-2</v>
      </c>
      <c r="U28" s="8">
        <v>15</v>
      </c>
      <c r="V28" s="10">
        <v>0.85</v>
      </c>
      <c r="W28" s="8">
        <v>6312</v>
      </c>
      <c r="X28" s="8">
        <v>1022</v>
      </c>
      <c r="Y28" s="1"/>
      <c r="Z28" s="7">
        <v>18</v>
      </c>
      <c r="AA28" s="8">
        <v>11419</v>
      </c>
      <c r="AB28" s="9">
        <v>0.03</v>
      </c>
      <c r="AC28" s="8">
        <v>15</v>
      </c>
      <c r="AD28" s="10">
        <v>0.85</v>
      </c>
      <c r="AE28" s="8">
        <v>6249</v>
      </c>
      <c r="AF28" s="8">
        <v>1134</v>
      </c>
      <c r="AG28" s="1"/>
    </row>
    <row r="29" spans="1:33">
      <c r="A29" s="1"/>
      <c r="B29" s="7">
        <v>19</v>
      </c>
      <c r="C29" s="8">
        <v>9714</v>
      </c>
      <c r="D29" s="9">
        <v>3.5714285714285719E-2</v>
      </c>
      <c r="E29" s="8">
        <v>17</v>
      </c>
      <c r="F29" s="10">
        <v>0.87</v>
      </c>
      <c r="G29" s="8">
        <v>8160</v>
      </c>
      <c r="H29" s="8">
        <v>480</v>
      </c>
      <c r="I29" s="1"/>
      <c r="J29" s="7">
        <v>19</v>
      </c>
      <c r="K29" s="8">
        <v>8645</v>
      </c>
      <c r="L29" s="9">
        <v>3.1800000000000002E-2</v>
      </c>
      <c r="M29" s="8">
        <v>16</v>
      </c>
      <c r="N29" s="10">
        <v>0.87</v>
      </c>
      <c r="O29" s="8">
        <v>7670</v>
      </c>
      <c r="P29" s="8">
        <v>920</v>
      </c>
      <c r="Q29" s="1"/>
      <c r="R29" s="7">
        <v>19</v>
      </c>
      <c r="S29" s="8">
        <v>11930</v>
      </c>
      <c r="T29" s="9">
        <v>3.5299999999999998E-2</v>
      </c>
      <c r="U29" s="8">
        <v>22</v>
      </c>
      <c r="V29" s="10">
        <v>0.87</v>
      </c>
      <c r="W29" s="8">
        <v>8514</v>
      </c>
      <c r="X29" s="8">
        <v>1205</v>
      </c>
      <c r="Y29" s="1"/>
      <c r="Z29" s="7">
        <v>19</v>
      </c>
      <c r="AA29" s="8">
        <v>13720</v>
      </c>
      <c r="AB29" s="9">
        <v>3.5299999999999998E-2</v>
      </c>
      <c r="AC29" s="8">
        <v>22</v>
      </c>
      <c r="AD29" s="10">
        <v>0.87</v>
      </c>
      <c r="AE29" s="8">
        <v>8344</v>
      </c>
      <c r="AF29" s="8">
        <v>1687</v>
      </c>
      <c r="AG29" s="1"/>
    </row>
    <row r="30" spans="1:33">
      <c r="A30" s="1"/>
      <c r="B30" s="7">
        <v>20</v>
      </c>
      <c r="C30" s="8">
        <v>9973</v>
      </c>
      <c r="D30" s="9">
        <v>0.03</v>
      </c>
      <c r="E30" s="8">
        <v>23</v>
      </c>
      <c r="F30" s="10">
        <v>0.78</v>
      </c>
      <c r="G30" s="8">
        <v>8477</v>
      </c>
      <c r="H30" s="8">
        <v>471</v>
      </c>
      <c r="I30" s="1"/>
      <c r="J30" s="7">
        <v>20</v>
      </c>
      <c r="K30" s="8">
        <v>9000</v>
      </c>
      <c r="L30" s="9">
        <v>2.8199999999999999E-2</v>
      </c>
      <c r="M30" s="8">
        <v>22</v>
      </c>
      <c r="N30" s="10">
        <v>0.78</v>
      </c>
      <c r="O30" s="8">
        <v>7205</v>
      </c>
      <c r="P30" s="8">
        <v>1153</v>
      </c>
      <c r="Q30" s="1"/>
      <c r="R30" s="7">
        <v>20</v>
      </c>
      <c r="S30" s="8">
        <v>12510</v>
      </c>
      <c r="T30" s="9">
        <v>3.1300000000000001E-2</v>
      </c>
      <c r="U30" s="8">
        <v>29</v>
      </c>
      <c r="V30" s="10">
        <v>0.78</v>
      </c>
      <c r="W30" s="8">
        <v>7637</v>
      </c>
      <c r="X30" s="8">
        <v>1211</v>
      </c>
      <c r="Y30" s="1"/>
      <c r="Z30" s="7">
        <v>20</v>
      </c>
      <c r="AA30" s="8">
        <v>15638</v>
      </c>
      <c r="AB30" s="9">
        <v>3.1300000000000001E-2</v>
      </c>
      <c r="AC30" s="8">
        <v>35</v>
      </c>
      <c r="AD30" s="10">
        <v>0.78</v>
      </c>
      <c r="AE30" s="8">
        <v>7408</v>
      </c>
      <c r="AF30" s="8">
        <v>1272</v>
      </c>
      <c r="AG30" s="1"/>
    </row>
    <row r="31" spans="1:33">
      <c r="A31" s="1"/>
      <c r="B31" s="7">
        <v>21</v>
      </c>
      <c r="C31" s="8">
        <v>8518</v>
      </c>
      <c r="D31" s="9">
        <v>1.4999999999999999E-2</v>
      </c>
      <c r="E31" s="8">
        <v>8</v>
      </c>
      <c r="F31" s="10">
        <v>0.88</v>
      </c>
      <c r="G31" s="8">
        <v>7240</v>
      </c>
      <c r="H31" s="8">
        <v>381</v>
      </c>
      <c r="I31" s="1"/>
      <c r="J31" s="7">
        <v>21</v>
      </c>
      <c r="K31" s="8">
        <v>7837</v>
      </c>
      <c r="L31" s="9">
        <v>1.55E-2</v>
      </c>
      <c r="M31" s="8">
        <v>7</v>
      </c>
      <c r="N31" s="10">
        <v>0.88</v>
      </c>
      <c r="O31" s="8">
        <v>6299</v>
      </c>
      <c r="P31" s="8">
        <v>756</v>
      </c>
      <c r="Q31" s="1"/>
      <c r="R31" s="7">
        <v>21</v>
      </c>
      <c r="S31" s="8">
        <v>10815</v>
      </c>
      <c r="T31" s="9">
        <v>1.7399999999999999E-2</v>
      </c>
      <c r="U31" s="8">
        <v>10</v>
      </c>
      <c r="V31" s="10">
        <v>0.86</v>
      </c>
      <c r="W31" s="8">
        <v>7244</v>
      </c>
      <c r="X31" s="8">
        <v>1052</v>
      </c>
      <c r="Y31" s="1"/>
      <c r="Z31" s="7">
        <v>21</v>
      </c>
      <c r="AA31" s="8">
        <v>11572</v>
      </c>
      <c r="AB31" s="9">
        <v>1.7399999999999999E-2</v>
      </c>
      <c r="AC31" s="8">
        <v>12</v>
      </c>
      <c r="AD31" s="10">
        <v>0.86</v>
      </c>
      <c r="AE31" s="8">
        <v>6592</v>
      </c>
      <c r="AF31" s="8">
        <v>1252</v>
      </c>
      <c r="AG31" s="1"/>
    </row>
    <row r="32" spans="1:33">
      <c r="A32" s="1"/>
      <c r="B32" s="7">
        <v>22</v>
      </c>
      <c r="C32" s="8">
        <v>10499</v>
      </c>
      <c r="D32" s="9">
        <v>4.2857142857142858E-2</v>
      </c>
      <c r="E32" s="8">
        <v>14</v>
      </c>
      <c r="F32" s="10">
        <v>0.81</v>
      </c>
      <c r="G32" s="8">
        <v>8399</v>
      </c>
      <c r="H32" s="8">
        <v>494</v>
      </c>
      <c r="I32" s="1"/>
      <c r="J32" s="7">
        <v>22</v>
      </c>
      <c r="K32" s="8">
        <v>8609</v>
      </c>
      <c r="L32" s="9">
        <v>3.8600000000000002E-2</v>
      </c>
      <c r="M32" s="8">
        <v>13</v>
      </c>
      <c r="N32" s="10">
        <v>0.81</v>
      </c>
      <c r="O32" s="8">
        <v>6971</v>
      </c>
      <c r="P32" s="8">
        <v>837</v>
      </c>
      <c r="Q32" s="1"/>
      <c r="R32" s="7">
        <v>22</v>
      </c>
      <c r="S32" s="8">
        <v>11020</v>
      </c>
      <c r="T32" s="9">
        <v>4.2799999999999998E-2</v>
      </c>
      <c r="U32" s="8">
        <v>18</v>
      </c>
      <c r="V32" s="10">
        <v>0.81</v>
      </c>
      <c r="W32" s="8">
        <v>7598</v>
      </c>
      <c r="X32" s="8">
        <v>1063</v>
      </c>
      <c r="Y32" s="1"/>
      <c r="Z32" s="7">
        <v>22</v>
      </c>
      <c r="AA32" s="8">
        <v>13224</v>
      </c>
      <c r="AB32" s="9">
        <v>4.2799999999999998E-2</v>
      </c>
      <c r="AC32" s="8">
        <v>19</v>
      </c>
      <c r="AD32" s="10">
        <v>0.81</v>
      </c>
      <c r="AE32" s="8">
        <v>7294</v>
      </c>
      <c r="AF32" s="8">
        <v>1212</v>
      </c>
      <c r="AG32" s="1"/>
    </row>
    <row r="33" spans="1:33">
      <c r="A33" s="1"/>
      <c r="B33" s="7">
        <v>23</v>
      </c>
      <c r="C33" s="8">
        <v>9221</v>
      </c>
      <c r="D33" s="9">
        <v>1.4999999999999999E-2</v>
      </c>
      <c r="E33" s="8">
        <v>24</v>
      </c>
      <c r="F33" s="10">
        <v>0.79</v>
      </c>
      <c r="G33" s="8">
        <v>7561</v>
      </c>
      <c r="H33" s="8">
        <v>398</v>
      </c>
      <c r="I33" s="1"/>
      <c r="J33" s="7">
        <v>23</v>
      </c>
      <c r="K33" s="8">
        <v>8483</v>
      </c>
      <c r="L33" s="9">
        <v>1.46E-2</v>
      </c>
      <c r="M33" s="8">
        <v>23</v>
      </c>
      <c r="N33" s="10">
        <v>0.79</v>
      </c>
      <c r="O33" s="8">
        <v>6049</v>
      </c>
      <c r="P33" s="8">
        <v>665</v>
      </c>
      <c r="Q33" s="1"/>
      <c r="R33" s="7">
        <v>23</v>
      </c>
      <c r="S33" s="8">
        <v>10264</v>
      </c>
      <c r="T33" s="9">
        <v>1.6199999999999999E-2</v>
      </c>
      <c r="U33" s="8">
        <v>32</v>
      </c>
      <c r="V33" s="10">
        <v>0.79</v>
      </c>
      <c r="W33" s="8">
        <v>6896</v>
      </c>
      <c r="X33" s="8">
        <v>685</v>
      </c>
      <c r="Y33" s="1"/>
      <c r="Z33" s="7">
        <v>23</v>
      </c>
      <c r="AA33" s="8">
        <v>11598</v>
      </c>
      <c r="AB33" s="9">
        <v>2.5000000000000001E-2</v>
      </c>
      <c r="AC33" s="8">
        <v>39</v>
      </c>
      <c r="AD33" s="10">
        <v>0.79</v>
      </c>
      <c r="AE33" s="8">
        <v>7172</v>
      </c>
      <c r="AF33" s="8">
        <v>884</v>
      </c>
      <c r="AG33" s="1"/>
    </row>
    <row r="34" spans="1:33">
      <c r="A34" s="1"/>
      <c r="B34" s="7">
        <v>24</v>
      </c>
      <c r="C34" s="8">
        <v>10547</v>
      </c>
      <c r="D34" s="9">
        <v>3.428571428571428E-2</v>
      </c>
      <c r="E34" s="8">
        <v>19</v>
      </c>
      <c r="F34" s="10">
        <v>0.83</v>
      </c>
      <c r="G34" s="8">
        <v>8543</v>
      </c>
      <c r="H34" s="8">
        <v>450</v>
      </c>
      <c r="I34" s="1"/>
      <c r="J34" s="7">
        <v>24</v>
      </c>
      <c r="K34" s="8">
        <v>9387</v>
      </c>
      <c r="L34" s="9">
        <v>3.1899999999999998E-2</v>
      </c>
      <c r="M34" s="8">
        <v>20</v>
      </c>
      <c r="N34" s="10">
        <v>0.83</v>
      </c>
      <c r="O34" s="8">
        <v>7860</v>
      </c>
      <c r="P34" s="8">
        <v>1415</v>
      </c>
      <c r="Q34" s="1"/>
      <c r="R34" s="7">
        <v>24</v>
      </c>
      <c r="S34" s="8">
        <v>14445</v>
      </c>
      <c r="T34" s="9">
        <v>3.5099999999999999E-2</v>
      </c>
      <c r="U34" s="8">
        <v>24</v>
      </c>
      <c r="V34" s="10">
        <v>0.83</v>
      </c>
      <c r="W34" s="8">
        <v>8174</v>
      </c>
      <c r="X34" s="8">
        <v>1599</v>
      </c>
      <c r="Y34" s="1"/>
      <c r="Z34" s="7">
        <v>24</v>
      </c>
      <c r="AA34" s="8">
        <v>16178</v>
      </c>
      <c r="AB34" s="9">
        <v>3.5099999999999999E-2</v>
      </c>
      <c r="AC34" s="8">
        <v>29</v>
      </c>
      <c r="AD34" s="10">
        <v>0.83</v>
      </c>
      <c r="AE34" s="8">
        <v>7847</v>
      </c>
      <c r="AF34" s="8">
        <v>1855</v>
      </c>
      <c r="AG34" s="1"/>
    </row>
    <row r="35" spans="1:33">
      <c r="A35" s="1"/>
      <c r="B35" s="7">
        <v>25</v>
      </c>
      <c r="C35" s="8">
        <v>10706</v>
      </c>
      <c r="D35" s="9">
        <v>1.2500000000000001E-2</v>
      </c>
      <c r="E35" s="8">
        <v>12</v>
      </c>
      <c r="F35" s="10">
        <v>0.87</v>
      </c>
      <c r="G35" s="8">
        <v>8672</v>
      </c>
      <c r="H35" s="8">
        <v>456</v>
      </c>
      <c r="I35" s="1"/>
      <c r="J35" s="7">
        <v>25</v>
      </c>
      <c r="K35" s="8">
        <v>9421</v>
      </c>
      <c r="L35" s="9">
        <v>1.18E-2</v>
      </c>
      <c r="M35" s="8">
        <v>12</v>
      </c>
      <c r="N35" s="10">
        <v>0.87</v>
      </c>
      <c r="O35" s="8">
        <v>7978</v>
      </c>
      <c r="P35" s="8">
        <v>1276</v>
      </c>
      <c r="Q35" s="1"/>
      <c r="R35" s="7">
        <v>25</v>
      </c>
      <c r="S35" s="8">
        <v>11965</v>
      </c>
      <c r="T35" s="9">
        <v>1.2999999999999999E-2</v>
      </c>
      <c r="U35" s="8">
        <v>19</v>
      </c>
      <c r="V35" s="10">
        <v>0.87</v>
      </c>
      <c r="W35" s="8">
        <v>8536</v>
      </c>
      <c r="X35" s="8">
        <v>1646</v>
      </c>
      <c r="Y35" s="1"/>
      <c r="Z35" s="7">
        <v>25</v>
      </c>
      <c r="AA35" s="8">
        <v>15794</v>
      </c>
      <c r="AB35" s="9">
        <v>1.2999999999999999E-2</v>
      </c>
      <c r="AC35" s="8">
        <v>20</v>
      </c>
      <c r="AD35" s="10">
        <v>0.87</v>
      </c>
      <c r="AE35" s="8">
        <v>7682</v>
      </c>
      <c r="AF35" s="8">
        <v>2222</v>
      </c>
      <c r="AG35" s="1"/>
    </row>
    <row r="36" spans="1:33">
      <c r="A36" s="1"/>
      <c r="B36" s="7">
        <v>26</v>
      </c>
      <c r="C36" s="8">
        <v>9980</v>
      </c>
      <c r="D36" s="9">
        <v>3.7499999999999999E-2</v>
      </c>
      <c r="E36" s="8">
        <v>12</v>
      </c>
      <c r="F36" s="10">
        <v>0.8</v>
      </c>
      <c r="G36" s="8">
        <v>7984</v>
      </c>
      <c r="H36" s="8">
        <v>399</v>
      </c>
      <c r="I36" s="1"/>
      <c r="J36" s="7">
        <v>26</v>
      </c>
      <c r="K36" s="8">
        <v>8283</v>
      </c>
      <c r="L36" s="9">
        <v>3.4500000000000003E-2</v>
      </c>
      <c r="M36" s="8">
        <v>12</v>
      </c>
      <c r="N36" s="10">
        <v>0.8</v>
      </c>
      <c r="O36" s="8">
        <v>7665</v>
      </c>
      <c r="P36" s="8">
        <v>1073</v>
      </c>
      <c r="Q36" s="1"/>
      <c r="R36" s="7">
        <v>26</v>
      </c>
      <c r="S36" s="8">
        <v>10519</v>
      </c>
      <c r="T36" s="9">
        <v>3.8600000000000002E-2</v>
      </c>
      <c r="U36" s="8">
        <v>18</v>
      </c>
      <c r="V36" s="10">
        <v>0.8</v>
      </c>
      <c r="W36" s="8">
        <v>8738</v>
      </c>
      <c r="X36" s="8">
        <v>1255</v>
      </c>
      <c r="Y36" s="1"/>
      <c r="Z36" s="7">
        <v>26</v>
      </c>
      <c r="AA36" s="8">
        <v>11361</v>
      </c>
      <c r="AB36" s="9">
        <v>3.8600000000000002E-2</v>
      </c>
      <c r="AC36" s="8">
        <v>20</v>
      </c>
      <c r="AD36" s="10">
        <v>0.8</v>
      </c>
      <c r="AE36" s="8">
        <v>8388</v>
      </c>
      <c r="AF36" s="8">
        <v>1544</v>
      </c>
      <c r="AG36" s="1"/>
    </row>
    <row r="37" spans="1:33">
      <c r="A37" s="1"/>
      <c r="B37" s="7">
        <v>27</v>
      </c>
      <c r="C37" s="8">
        <v>9598</v>
      </c>
      <c r="D37" s="9">
        <v>0.01</v>
      </c>
      <c r="E37" s="8">
        <v>11</v>
      </c>
      <c r="F37" s="10">
        <v>0.9</v>
      </c>
      <c r="G37" s="8">
        <v>7678</v>
      </c>
      <c r="H37" s="8">
        <v>480</v>
      </c>
      <c r="I37" s="1"/>
      <c r="J37" s="7">
        <v>27</v>
      </c>
      <c r="K37" s="8">
        <v>9520</v>
      </c>
      <c r="L37" s="9">
        <v>9.2999999999999992E-3</v>
      </c>
      <c r="M37" s="8">
        <v>11</v>
      </c>
      <c r="N37" s="10">
        <v>0.9</v>
      </c>
      <c r="O37" s="8">
        <v>7524</v>
      </c>
      <c r="P37" s="8">
        <v>1279</v>
      </c>
      <c r="Q37" s="1"/>
      <c r="R37" s="7">
        <v>27</v>
      </c>
      <c r="S37" s="8">
        <v>10853</v>
      </c>
      <c r="T37" s="9">
        <v>1.03E-2</v>
      </c>
      <c r="U37" s="8">
        <v>16</v>
      </c>
      <c r="V37" s="10">
        <v>0.9</v>
      </c>
      <c r="W37" s="8">
        <v>9179</v>
      </c>
      <c r="X37" s="8">
        <v>1522</v>
      </c>
      <c r="Y37" s="1"/>
      <c r="Z37" s="7">
        <v>27</v>
      </c>
      <c r="AA37" s="8">
        <v>11504</v>
      </c>
      <c r="AB37" s="9">
        <v>0.03</v>
      </c>
      <c r="AC37" s="8">
        <v>19</v>
      </c>
      <c r="AD37" s="10">
        <v>0.9</v>
      </c>
      <c r="AE37" s="8">
        <v>9913</v>
      </c>
      <c r="AF37" s="8">
        <v>1552</v>
      </c>
      <c r="AG37" s="1"/>
    </row>
    <row r="38" spans="1:33">
      <c r="A38" s="1"/>
      <c r="B38" s="7">
        <v>28</v>
      </c>
      <c r="C38" s="8">
        <v>9572</v>
      </c>
      <c r="D38" s="9">
        <v>2.5000000000000001E-2</v>
      </c>
      <c r="E38" s="8">
        <v>15</v>
      </c>
      <c r="F38" s="10">
        <v>0.93</v>
      </c>
      <c r="G38" s="8">
        <v>8136</v>
      </c>
      <c r="H38" s="8">
        <v>479</v>
      </c>
      <c r="I38" s="1"/>
      <c r="J38" s="7">
        <v>28</v>
      </c>
      <c r="K38" s="8">
        <v>8328</v>
      </c>
      <c r="L38" s="9">
        <v>2.23E-2</v>
      </c>
      <c r="M38" s="8">
        <v>13</v>
      </c>
      <c r="N38" s="10">
        <v>0.93</v>
      </c>
      <c r="O38" s="8">
        <v>6672</v>
      </c>
      <c r="P38" s="8">
        <v>1268</v>
      </c>
      <c r="Q38" s="1"/>
      <c r="R38" s="7">
        <v>28</v>
      </c>
      <c r="S38" s="8">
        <v>9244</v>
      </c>
      <c r="T38" s="9">
        <v>2.5000000000000001E-2</v>
      </c>
      <c r="U38" s="8">
        <v>17</v>
      </c>
      <c r="V38" s="10">
        <v>0.93</v>
      </c>
      <c r="W38" s="8">
        <v>7539</v>
      </c>
      <c r="X38" s="8">
        <v>1572</v>
      </c>
      <c r="Y38" s="1"/>
      <c r="Z38" s="7">
        <v>28</v>
      </c>
      <c r="AA38" s="8">
        <v>11555</v>
      </c>
      <c r="AB38" s="9">
        <v>2.5000000000000001E-2</v>
      </c>
      <c r="AC38" s="8">
        <v>20</v>
      </c>
      <c r="AD38" s="10">
        <v>0.93</v>
      </c>
      <c r="AE38" s="8">
        <v>7237</v>
      </c>
      <c r="AF38" s="8">
        <v>1981</v>
      </c>
      <c r="AG38" s="1"/>
    </row>
    <row r="39" spans="1:33">
      <c r="A39" s="1"/>
      <c r="B39" s="7">
        <v>29</v>
      </c>
      <c r="C39" s="8">
        <v>8833</v>
      </c>
      <c r="D39" s="9">
        <v>2.1428571428571429E-2</v>
      </c>
      <c r="E39" s="8">
        <v>11</v>
      </c>
      <c r="F39" s="10">
        <v>0.89</v>
      </c>
      <c r="G39" s="8">
        <v>7420</v>
      </c>
      <c r="H39" s="8">
        <v>495</v>
      </c>
      <c r="I39" s="1"/>
      <c r="J39" s="7">
        <v>29</v>
      </c>
      <c r="K39" s="8">
        <v>7950</v>
      </c>
      <c r="L39" s="9">
        <v>2.23E-2</v>
      </c>
      <c r="M39" s="8">
        <v>12</v>
      </c>
      <c r="N39" s="10">
        <v>0.89</v>
      </c>
      <c r="O39" s="8">
        <v>6901</v>
      </c>
      <c r="P39" s="8">
        <v>828</v>
      </c>
      <c r="Q39" s="1"/>
      <c r="R39" s="7">
        <v>29</v>
      </c>
      <c r="S39" s="8">
        <v>12520</v>
      </c>
      <c r="T39" s="9">
        <v>2.4500000000000001E-2</v>
      </c>
      <c r="U39" s="8">
        <v>16</v>
      </c>
      <c r="V39" s="10">
        <v>0.89</v>
      </c>
      <c r="W39" s="8">
        <v>8419</v>
      </c>
      <c r="X39" s="8">
        <v>770</v>
      </c>
      <c r="Y39" s="1"/>
      <c r="Z39" s="7">
        <v>29</v>
      </c>
      <c r="AA39" s="8">
        <v>15274</v>
      </c>
      <c r="AB39" s="9">
        <v>2.4500000000000001E-2</v>
      </c>
      <c r="AC39" s="8">
        <v>20</v>
      </c>
      <c r="AD39" s="10">
        <v>0.89</v>
      </c>
      <c r="AE39" s="8">
        <v>7661</v>
      </c>
      <c r="AF39" s="8">
        <v>978</v>
      </c>
      <c r="AG39" s="1"/>
    </row>
    <row r="40" spans="1:33">
      <c r="A40" s="1"/>
      <c r="B40" s="7">
        <v>30</v>
      </c>
      <c r="C40" s="8">
        <v>9184</v>
      </c>
      <c r="D40" s="9">
        <v>1.4999999999999999E-2</v>
      </c>
      <c r="E40" s="8">
        <v>8</v>
      </c>
      <c r="F40" s="10">
        <v>0.79</v>
      </c>
      <c r="G40" s="8">
        <v>7806</v>
      </c>
      <c r="H40" s="8">
        <v>390</v>
      </c>
      <c r="I40" s="1"/>
      <c r="J40" s="7">
        <v>30</v>
      </c>
      <c r="K40" s="8">
        <v>7990</v>
      </c>
      <c r="L40" s="9">
        <v>1.44E-2</v>
      </c>
      <c r="M40" s="8">
        <v>7</v>
      </c>
      <c r="N40" s="10">
        <v>0.82</v>
      </c>
      <c r="O40" s="8">
        <v>7572</v>
      </c>
      <c r="P40" s="8">
        <v>1212</v>
      </c>
      <c r="Q40" s="1"/>
      <c r="R40" s="7">
        <v>30</v>
      </c>
      <c r="S40" s="8">
        <v>10467</v>
      </c>
      <c r="T40" s="9">
        <v>1.6E-2</v>
      </c>
      <c r="U40" s="8">
        <v>9</v>
      </c>
      <c r="V40" s="10">
        <v>0.79</v>
      </c>
      <c r="W40" s="8">
        <v>8708</v>
      </c>
      <c r="X40" s="8">
        <v>1442</v>
      </c>
      <c r="Y40" s="1"/>
      <c r="Z40" s="7">
        <v>30</v>
      </c>
      <c r="AA40" s="8">
        <v>13502</v>
      </c>
      <c r="AB40" s="9">
        <v>1.6E-2</v>
      </c>
      <c r="AC40" s="8">
        <v>11</v>
      </c>
      <c r="AD40" s="10">
        <v>0.85</v>
      </c>
      <c r="AE40" s="8">
        <v>8360</v>
      </c>
      <c r="AF40" s="8">
        <v>1413</v>
      </c>
      <c r="AG40" s="1"/>
    </row>
    <row r="41" spans="1:33">
      <c r="A41" s="1"/>
      <c r="B41" s="7">
        <v>31</v>
      </c>
      <c r="C41" s="8">
        <v>8917</v>
      </c>
      <c r="D41" s="9">
        <v>7.4999999999999997E-3</v>
      </c>
      <c r="E41" s="8">
        <v>23</v>
      </c>
      <c r="F41" s="10">
        <v>0.8</v>
      </c>
      <c r="G41" s="8">
        <v>7401</v>
      </c>
      <c r="H41" s="8">
        <v>463</v>
      </c>
      <c r="I41" s="1"/>
      <c r="J41" s="7">
        <v>31</v>
      </c>
      <c r="K41" s="8">
        <v>7936</v>
      </c>
      <c r="L41" s="9">
        <v>7.7000000000000002E-3</v>
      </c>
      <c r="M41" s="8">
        <v>22</v>
      </c>
      <c r="N41" s="10">
        <v>0.8</v>
      </c>
      <c r="O41" s="8">
        <v>6439</v>
      </c>
      <c r="P41" s="8">
        <v>1159</v>
      </c>
      <c r="Q41" s="1"/>
      <c r="R41" s="7">
        <v>31</v>
      </c>
      <c r="S41" s="8">
        <v>10222</v>
      </c>
      <c r="T41" s="9">
        <v>8.5000000000000006E-3</v>
      </c>
      <c r="U41" s="8">
        <v>34</v>
      </c>
      <c r="V41" s="10">
        <v>0.84</v>
      </c>
      <c r="W41" s="8">
        <v>7340</v>
      </c>
      <c r="X41" s="8">
        <v>1182</v>
      </c>
      <c r="Y41" s="1"/>
      <c r="Z41" s="7">
        <v>31</v>
      </c>
      <c r="AA41" s="8">
        <v>12062</v>
      </c>
      <c r="AB41" s="9">
        <v>0.04</v>
      </c>
      <c r="AC41" s="8">
        <v>35</v>
      </c>
      <c r="AD41" s="10">
        <v>0.8</v>
      </c>
      <c r="AE41" s="8">
        <v>6973</v>
      </c>
      <c r="AF41" s="8">
        <v>1430</v>
      </c>
      <c r="AG41" s="1"/>
    </row>
    <row r="42" spans="1:33">
      <c r="A42" s="1"/>
      <c r="B42" s="7">
        <v>32</v>
      </c>
      <c r="C42" s="8">
        <v>9426</v>
      </c>
      <c r="D42" s="9">
        <v>1.2500000000000001E-2</v>
      </c>
      <c r="E42" s="8">
        <v>18</v>
      </c>
      <c r="F42" s="10">
        <v>0.93</v>
      </c>
      <c r="G42" s="8">
        <v>7729</v>
      </c>
      <c r="H42" s="8">
        <v>483</v>
      </c>
      <c r="I42" s="1"/>
      <c r="J42" s="7">
        <v>32</v>
      </c>
      <c r="K42" s="8">
        <v>8672</v>
      </c>
      <c r="L42" s="9">
        <v>1.2E-2</v>
      </c>
      <c r="M42" s="8">
        <v>16</v>
      </c>
      <c r="N42" s="10">
        <v>0.93</v>
      </c>
      <c r="O42" s="8">
        <v>6879</v>
      </c>
      <c r="P42" s="8">
        <v>1101</v>
      </c>
      <c r="Q42" s="1"/>
      <c r="R42" s="7">
        <v>32</v>
      </c>
      <c r="S42" s="8">
        <v>11013</v>
      </c>
      <c r="T42" s="9">
        <v>1.34E-2</v>
      </c>
      <c r="U42" s="8">
        <v>23</v>
      </c>
      <c r="V42" s="10">
        <v>0.92</v>
      </c>
      <c r="W42" s="8">
        <v>7154</v>
      </c>
      <c r="X42" s="8">
        <v>1057</v>
      </c>
      <c r="Y42" s="1"/>
      <c r="Z42" s="7">
        <v>32</v>
      </c>
      <c r="AA42" s="8">
        <v>14317</v>
      </c>
      <c r="AB42" s="9">
        <v>2.8000000000000001E-2</v>
      </c>
      <c r="AC42" s="8">
        <v>24</v>
      </c>
      <c r="AD42" s="10">
        <v>0.92</v>
      </c>
      <c r="AE42" s="8">
        <v>7297</v>
      </c>
      <c r="AF42" s="8">
        <v>1194</v>
      </c>
      <c r="AG42" s="1"/>
    </row>
    <row r="43" spans="1:33">
      <c r="A43" s="1"/>
      <c r="B43" s="7">
        <v>33</v>
      </c>
      <c r="C43" s="8">
        <v>10799</v>
      </c>
      <c r="D43" s="9">
        <v>4.2857142857142858E-2</v>
      </c>
      <c r="E43" s="8">
        <v>21</v>
      </c>
      <c r="F43" s="10">
        <v>0.87</v>
      </c>
      <c r="G43" s="8">
        <v>9179</v>
      </c>
      <c r="H43" s="8">
        <v>612</v>
      </c>
      <c r="I43" s="1"/>
      <c r="J43" s="7">
        <v>33</v>
      </c>
      <c r="K43" s="8">
        <v>8963</v>
      </c>
      <c r="L43" s="9">
        <v>3.9899999999999998E-2</v>
      </c>
      <c r="M43" s="8">
        <v>22</v>
      </c>
      <c r="N43" s="10">
        <v>0.87</v>
      </c>
      <c r="O43" s="8">
        <v>7251</v>
      </c>
      <c r="P43" s="8">
        <v>1378</v>
      </c>
      <c r="Q43" s="1"/>
      <c r="R43" s="7">
        <v>33</v>
      </c>
      <c r="S43" s="8">
        <v>10576</v>
      </c>
      <c r="T43" s="9">
        <v>4.4299999999999999E-2</v>
      </c>
      <c r="U43" s="8">
        <v>29</v>
      </c>
      <c r="V43" s="10">
        <v>0.87</v>
      </c>
      <c r="W43" s="8">
        <v>8484</v>
      </c>
      <c r="X43" s="8">
        <v>1350</v>
      </c>
      <c r="Y43" s="1"/>
      <c r="Z43" s="7">
        <v>33</v>
      </c>
      <c r="AA43" s="8">
        <v>13749</v>
      </c>
      <c r="AB43" s="9">
        <v>4.4299999999999999E-2</v>
      </c>
      <c r="AC43" s="8">
        <v>29</v>
      </c>
      <c r="AD43" s="10">
        <v>0.87</v>
      </c>
      <c r="AE43" s="8">
        <v>7890</v>
      </c>
      <c r="AF43" s="8">
        <v>1323</v>
      </c>
      <c r="AG43" s="1"/>
    </row>
    <row r="44" spans="1:33">
      <c r="A44" s="1"/>
      <c r="B44" s="7">
        <v>34</v>
      </c>
      <c r="C44" s="8">
        <v>9644</v>
      </c>
      <c r="D44" s="9">
        <v>8.5714285714285701E-3</v>
      </c>
      <c r="E44" s="8">
        <v>11</v>
      </c>
      <c r="F44" s="10">
        <v>0.79</v>
      </c>
      <c r="G44" s="8">
        <v>7908</v>
      </c>
      <c r="H44" s="8">
        <v>377</v>
      </c>
      <c r="I44" s="1"/>
      <c r="J44" s="7">
        <v>34</v>
      </c>
      <c r="K44" s="8">
        <v>8420</v>
      </c>
      <c r="L44" s="9">
        <v>7.7000000000000002E-3</v>
      </c>
      <c r="M44" s="8">
        <v>10</v>
      </c>
      <c r="N44" s="10">
        <v>0.85</v>
      </c>
      <c r="O44" s="8">
        <v>6722</v>
      </c>
      <c r="P44" s="8">
        <v>672</v>
      </c>
      <c r="Q44" s="1"/>
      <c r="R44" s="7">
        <v>34</v>
      </c>
      <c r="S44" s="8">
        <v>10525</v>
      </c>
      <c r="T44" s="9">
        <v>8.5000000000000006E-3</v>
      </c>
      <c r="U44" s="8">
        <v>13</v>
      </c>
      <c r="V44" s="10">
        <v>0.79</v>
      </c>
      <c r="W44" s="8">
        <v>7260</v>
      </c>
      <c r="X44" s="8">
        <v>759</v>
      </c>
      <c r="Y44" s="1"/>
      <c r="Z44" s="7">
        <v>34</v>
      </c>
      <c r="AA44" s="8">
        <v>13472</v>
      </c>
      <c r="AB44" s="9">
        <v>8.5000000000000006E-3</v>
      </c>
      <c r="AC44" s="8">
        <v>16</v>
      </c>
      <c r="AD44" s="10">
        <v>0.79</v>
      </c>
      <c r="AE44" s="8">
        <v>6824</v>
      </c>
      <c r="AF44" s="8">
        <v>1009</v>
      </c>
      <c r="AG44" s="1"/>
    </row>
    <row r="45" spans="1:33">
      <c r="A45" s="1"/>
      <c r="B45" s="7">
        <v>35</v>
      </c>
      <c r="C45" s="8">
        <v>8655</v>
      </c>
      <c r="D45" s="9">
        <v>1.4285714285714284E-2</v>
      </c>
      <c r="E45" s="8">
        <v>22</v>
      </c>
      <c r="F45" s="10">
        <v>0.87</v>
      </c>
      <c r="G45" s="8">
        <v>7097</v>
      </c>
      <c r="H45" s="8">
        <v>473</v>
      </c>
      <c r="I45" s="1"/>
      <c r="J45" s="7">
        <v>35</v>
      </c>
      <c r="K45" s="8">
        <v>7616</v>
      </c>
      <c r="L45" s="9">
        <v>1.4999999999999999E-2</v>
      </c>
      <c r="M45" s="8">
        <v>20</v>
      </c>
      <c r="N45" s="10">
        <v>0.87</v>
      </c>
      <c r="O45" s="8">
        <v>5678</v>
      </c>
      <c r="P45" s="8">
        <v>681</v>
      </c>
      <c r="Q45" s="1"/>
      <c r="R45" s="7">
        <v>35</v>
      </c>
      <c r="S45" s="8">
        <v>11200</v>
      </c>
      <c r="T45" s="9">
        <v>1.6500000000000001E-2</v>
      </c>
      <c r="U45" s="8">
        <v>26</v>
      </c>
      <c r="V45" s="10">
        <v>0.87</v>
      </c>
      <c r="W45" s="8">
        <v>6075</v>
      </c>
      <c r="X45" s="8">
        <v>1052</v>
      </c>
      <c r="Y45" s="1"/>
      <c r="Z45" s="7">
        <v>35</v>
      </c>
      <c r="AA45" s="8">
        <v>11872</v>
      </c>
      <c r="AB45" s="9">
        <v>1.6500000000000001E-2</v>
      </c>
      <c r="AC45" s="8">
        <v>31</v>
      </c>
      <c r="AD45" s="10">
        <v>0.87</v>
      </c>
      <c r="AE45" s="8">
        <v>5650</v>
      </c>
      <c r="AF45" s="8">
        <v>1326</v>
      </c>
      <c r="AG45" s="1"/>
    </row>
    <row r="46" spans="1:33">
      <c r="A46" s="1"/>
      <c r="B46" s="7">
        <v>36</v>
      </c>
      <c r="C46" s="8">
        <v>9065</v>
      </c>
      <c r="D46" s="9">
        <v>2.5000000000000001E-2</v>
      </c>
      <c r="E46" s="8">
        <v>15</v>
      </c>
      <c r="F46" s="10">
        <v>0.88</v>
      </c>
      <c r="G46" s="8">
        <v>7343</v>
      </c>
      <c r="H46" s="8">
        <v>367</v>
      </c>
      <c r="I46" s="1"/>
      <c r="J46" s="7">
        <v>36</v>
      </c>
      <c r="K46" s="8">
        <v>7887</v>
      </c>
      <c r="L46" s="9">
        <v>2.5999999999999999E-2</v>
      </c>
      <c r="M46" s="8">
        <v>16</v>
      </c>
      <c r="N46" s="10">
        <v>0.88</v>
      </c>
      <c r="O46" s="8">
        <v>7270</v>
      </c>
      <c r="P46" s="8">
        <v>872</v>
      </c>
      <c r="Q46" s="1"/>
      <c r="R46" s="7">
        <v>36</v>
      </c>
      <c r="S46" s="8">
        <v>11042</v>
      </c>
      <c r="T46" s="9">
        <v>2.86E-2</v>
      </c>
      <c r="U46" s="8">
        <v>22</v>
      </c>
      <c r="V46" s="10">
        <v>0.88</v>
      </c>
      <c r="W46" s="8">
        <v>8651</v>
      </c>
      <c r="X46" s="8">
        <v>811</v>
      </c>
      <c r="Y46" s="1"/>
      <c r="Z46" s="7">
        <v>36</v>
      </c>
      <c r="AA46" s="8">
        <v>13250</v>
      </c>
      <c r="AB46" s="9">
        <v>2.86E-2</v>
      </c>
      <c r="AC46" s="8">
        <v>22</v>
      </c>
      <c r="AD46" s="10">
        <v>0.88</v>
      </c>
      <c r="AE46" s="8">
        <v>8305</v>
      </c>
      <c r="AF46" s="8">
        <v>892</v>
      </c>
      <c r="AG46" s="1"/>
    </row>
    <row r="47" spans="1:33">
      <c r="A47" s="1"/>
      <c r="B47" s="7">
        <v>37</v>
      </c>
      <c r="C47" s="8">
        <v>10328</v>
      </c>
      <c r="D47" s="9">
        <v>2.571428571428571E-2</v>
      </c>
      <c r="E47" s="8">
        <v>8</v>
      </c>
      <c r="F47" s="10">
        <v>0.86</v>
      </c>
      <c r="G47" s="8">
        <v>8572</v>
      </c>
      <c r="H47" s="8">
        <v>536</v>
      </c>
      <c r="I47" s="1"/>
      <c r="J47" s="7">
        <v>37</v>
      </c>
      <c r="K47" s="8">
        <v>8882</v>
      </c>
      <c r="L47" s="9">
        <v>2.2599999999999999E-2</v>
      </c>
      <c r="M47" s="8">
        <v>8</v>
      </c>
      <c r="N47" s="10">
        <v>0.86</v>
      </c>
      <c r="O47" s="8">
        <v>8229</v>
      </c>
      <c r="P47" s="8">
        <v>987</v>
      </c>
      <c r="Q47" s="1"/>
      <c r="R47" s="7">
        <v>37</v>
      </c>
      <c r="S47" s="8">
        <v>9770</v>
      </c>
      <c r="T47" s="9">
        <v>2.53E-2</v>
      </c>
      <c r="U47" s="8">
        <v>10</v>
      </c>
      <c r="V47" s="10">
        <v>0.86</v>
      </c>
      <c r="W47" s="8">
        <v>9793</v>
      </c>
      <c r="X47" s="8">
        <v>1135</v>
      </c>
      <c r="Y47" s="1"/>
      <c r="Z47" s="7">
        <v>37</v>
      </c>
      <c r="AA47" s="8">
        <v>11138</v>
      </c>
      <c r="AB47" s="9">
        <v>2.53E-2</v>
      </c>
      <c r="AC47" s="8">
        <v>11</v>
      </c>
      <c r="AD47" s="10">
        <v>0.86</v>
      </c>
      <c r="AE47" s="8">
        <v>9597</v>
      </c>
      <c r="AF47" s="8">
        <v>1578</v>
      </c>
      <c r="AG47" s="1"/>
    </row>
    <row r="48" spans="1:33">
      <c r="A48" s="1"/>
      <c r="B48" s="7">
        <v>38</v>
      </c>
      <c r="C48" s="8">
        <v>9918</v>
      </c>
      <c r="D48" s="9">
        <v>1.714285714285714E-2</v>
      </c>
      <c r="E48" s="8">
        <v>13</v>
      </c>
      <c r="F48" s="10">
        <v>0.86</v>
      </c>
      <c r="G48" s="8">
        <v>7934</v>
      </c>
      <c r="H48" s="8">
        <v>418</v>
      </c>
      <c r="I48" s="1"/>
      <c r="J48" s="7">
        <v>38</v>
      </c>
      <c r="K48" s="8">
        <v>8728</v>
      </c>
      <c r="L48" s="9">
        <v>1.7999999999999999E-2</v>
      </c>
      <c r="M48" s="8">
        <v>13</v>
      </c>
      <c r="N48" s="10">
        <v>0.86</v>
      </c>
      <c r="O48" s="8">
        <v>7061</v>
      </c>
      <c r="P48" s="8">
        <v>777</v>
      </c>
      <c r="Q48" s="1"/>
      <c r="R48" s="7">
        <v>38</v>
      </c>
      <c r="S48" s="8">
        <v>11608</v>
      </c>
      <c r="T48" s="9">
        <v>1.9800000000000002E-2</v>
      </c>
      <c r="U48" s="8">
        <v>16</v>
      </c>
      <c r="V48" s="10">
        <v>0.86</v>
      </c>
      <c r="W48" s="8">
        <v>7626</v>
      </c>
      <c r="X48" s="8">
        <v>870</v>
      </c>
      <c r="Y48" s="1"/>
      <c r="Z48" s="7">
        <v>38</v>
      </c>
      <c r="AA48" s="8">
        <v>14858</v>
      </c>
      <c r="AB48" s="9">
        <v>1.9800000000000002E-2</v>
      </c>
      <c r="AC48" s="8">
        <v>19</v>
      </c>
      <c r="AD48" s="10">
        <v>0.86</v>
      </c>
      <c r="AE48" s="8">
        <v>6863</v>
      </c>
      <c r="AF48" s="8">
        <v>931</v>
      </c>
      <c r="AG48" s="1"/>
    </row>
    <row r="49" spans="1:33">
      <c r="A49" s="1"/>
      <c r="B49" s="7">
        <v>39</v>
      </c>
      <c r="C49" s="8">
        <v>9705</v>
      </c>
      <c r="D49" s="9">
        <v>0.03</v>
      </c>
      <c r="E49" s="8">
        <v>25</v>
      </c>
      <c r="F49" s="10">
        <v>0.87</v>
      </c>
      <c r="G49" s="8">
        <v>7861</v>
      </c>
      <c r="H49" s="8">
        <v>491</v>
      </c>
      <c r="I49" s="1"/>
      <c r="J49" s="7">
        <v>39</v>
      </c>
      <c r="K49" s="8">
        <v>8735</v>
      </c>
      <c r="L49" s="9">
        <v>3.0300000000000001E-2</v>
      </c>
      <c r="M49" s="8">
        <v>23</v>
      </c>
      <c r="N49" s="10">
        <v>0.87</v>
      </c>
      <c r="O49" s="8">
        <v>7232</v>
      </c>
      <c r="P49" s="8">
        <v>1374</v>
      </c>
      <c r="Q49" s="1"/>
      <c r="R49" s="7">
        <v>39</v>
      </c>
      <c r="S49" s="8">
        <v>9958</v>
      </c>
      <c r="T49" s="9">
        <v>3.39E-2</v>
      </c>
      <c r="U49" s="8">
        <v>29</v>
      </c>
      <c r="V49" s="10">
        <v>0.88</v>
      </c>
      <c r="W49" s="8">
        <v>8823</v>
      </c>
      <c r="X49" s="8">
        <v>1704</v>
      </c>
      <c r="Y49" s="1"/>
      <c r="Z49" s="7">
        <v>39</v>
      </c>
      <c r="AA49" s="8">
        <v>12448</v>
      </c>
      <c r="AB49" s="9">
        <v>3.39E-2</v>
      </c>
      <c r="AC49" s="8">
        <v>34</v>
      </c>
      <c r="AD49" s="10">
        <v>0.88</v>
      </c>
      <c r="AE49" s="8">
        <v>9176</v>
      </c>
      <c r="AF49" s="8">
        <v>2300</v>
      </c>
      <c r="AG49" s="1"/>
    </row>
    <row r="50" spans="1:33">
      <c r="A50" s="1"/>
      <c r="B50" s="7">
        <v>40</v>
      </c>
      <c r="C50" s="8">
        <v>8669</v>
      </c>
      <c r="D50" s="9">
        <v>2.2857142857142857E-2</v>
      </c>
      <c r="E50" s="8">
        <v>17</v>
      </c>
      <c r="F50" s="10">
        <v>0.9</v>
      </c>
      <c r="G50" s="8">
        <v>7022</v>
      </c>
      <c r="H50" s="8">
        <v>468</v>
      </c>
      <c r="I50" s="1"/>
      <c r="J50" s="7">
        <v>40</v>
      </c>
      <c r="K50" s="8">
        <v>7369</v>
      </c>
      <c r="L50" s="9">
        <v>2.35E-2</v>
      </c>
      <c r="M50" s="8">
        <v>17</v>
      </c>
      <c r="N50" s="10">
        <v>0.9</v>
      </c>
      <c r="O50" s="8">
        <v>6671</v>
      </c>
      <c r="P50" s="8">
        <v>667</v>
      </c>
      <c r="Q50" s="1"/>
      <c r="R50" s="7">
        <v>40</v>
      </c>
      <c r="S50" s="8">
        <v>8253</v>
      </c>
      <c r="T50" s="9">
        <v>2.63E-2</v>
      </c>
      <c r="U50" s="8">
        <v>27</v>
      </c>
      <c r="V50" s="10">
        <v>0.9</v>
      </c>
      <c r="W50" s="8">
        <v>6938</v>
      </c>
      <c r="X50" s="8">
        <v>647</v>
      </c>
      <c r="Y50" s="1"/>
      <c r="Z50" s="7">
        <v>40</v>
      </c>
      <c r="AA50" s="8">
        <v>14500</v>
      </c>
      <c r="AB50" s="9">
        <v>2.63E-2</v>
      </c>
      <c r="AC50" s="8">
        <v>31</v>
      </c>
      <c r="AD50" s="10">
        <v>0.9</v>
      </c>
      <c r="AE50" s="8">
        <v>7077</v>
      </c>
      <c r="AF50" s="8">
        <v>906</v>
      </c>
      <c r="AG50" s="1"/>
    </row>
    <row r="51" spans="1:33">
      <c r="A51" s="1"/>
      <c r="B51" s="7">
        <v>41</v>
      </c>
      <c r="C51" s="8">
        <v>11300</v>
      </c>
      <c r="D51" s="9">
        <v>1.2857142857142855E-2</v>
      </c>
      <c r="E51" s="8">
        <v>17</v>
      </c>
      <c r="F51" s="10">
        <v>0.84</v>
      </c>
      <c r="G51" s="8">
        <v>8199</v>
      </c>
      <c r="H51" s="8">
        <v>547</v>
      </c>
      <c r="I51" s="1"/>
      <c r="J51" s="7">
        <v>41</v>
      </c>
      <c r="K51" s="8">
        <v>9605</v>
      </c>
      <c r="L51" s="9">
        <v>1.2999999999999999E-2</v>
      </c>
      <c r="M51" s="8">
        <v>17</v>
      </c>
      <c r="N51" s="10">
        <v>0.84</v>
      </c>
      <c r="O51" s="8">
        <v>7379</v>
      </c>
      <c r="P51" s="8">
        <v>1328</v>
      </c>
      <c r="Q51" s="1"/>
      <c r="R51" s="7">
        <v>41</v>
      </c>
      <c r="S51" s="8">
        <v>13255</v>
      </c>
      <c r="T51" s="9">
        <v>1.46E-2</v>
      </c>
      <c r="U51" s="8">
        <v>20</v>
      </c>
      <c r="V51" s="10">
        <v>0.84</v>
      </c>
      <c r="W51" s="8">
        <v>7822</v>
      </c>
      <c r="X51" s="8">
        <v>1248</v>
      </c>
      <c r="Y51" s="1"/>
      <c r="Z51" s="7">
        <v>41</v>
      </c>
      <c r="AA51" s="8">
        <v>15243</v>
      </c>
      <c r="AB51" s="9">
        <v>1.46E-2</v>
      </c>
      <c r="AC51" s="8">
        <v>22</v>
      </c>
      <c r="AD51" s="10">
        <v>0.84</v>
      </c>
      <c r="AE51" s="8">
        <v>7509</v>
      </c>
      <c r="AF51" s="8">
        <v>1560</v>
      </c>
      <c r="AG51" s="1"/>
    </row>
    <row r="52" spans="1:33">
      <c r="A52" s="1"/>
      <c r="B52" s="7">
        <v>42</v>
      </c>
      <c r="C52" s="8">
        <v>10683</v>
      </c>
      <c r="D52" s="9">
        <v>1.714285714285714E-2</v>
      </c>
      <c r="E52" s="8">
        <v>10</v>
      </c>
      <c r="F52" s="10">
        <v>0.83</v>
      </c>
      <c r="G52" s="8">
        <v>8546</v>
      </c>
      <c r="H52" s="8">
        <v>534</v>
      </c>
      <c r="I52" s="1"/>
      <c r="J52" s="7">
        <v>42</v>
      </c>
      <c r="K52" s="8">
        <v>9187</v>
      </c>
      <c r="L52" s="9">
        <v>1.6299999999999999E-2</v>
      </c>
      <c r="M52" s="8">
        <v>9</v>
      </c>
      <c r="N52" s="10">
        <v>0.83</v>
      </c>
      <c r="O52" s="8">
        <v>7691</v>
      </c>
      <c r="P52" s="8">
        <v>1231</v>
      </c>
      <c r="Q52" s="1"/>
      <c r="R52" s="7">
        <v>42</v>
      </c>
      <c r="S52" s="8">
        <v>11850</v>
      </c>
      <c r="T52" s="9">
        <v>1.83E-2</v>
      </c>
      <c r="U52" s="8">
        <v>12</v>
      </c>
      <c r="V52" s="10">
        <v>0.83</v>
      </c>
      <c r="W52" s="8">
        <v>9075</v>
      </c>
      <c r="X52" s="8">
        <v>1293</v>
      </c>
      <c r="Y52" s="1"/>
      <c r="Z52" s="7">
        <v>42</v>
      </c>
      <c r="AA52" s="8">
        <v>15405</v>
      </c>
      <c r="AB52" s="9">
        <v>1.83E-2</v>
      </c>
      <c r="AC52" s="8">
        <v>13</v>
      </c>
      <c r="AD52" s="10">
        <v>0.83</v>
      </c>
      <c r="AE52" s="8">
        <v>8621</v>
      </c>
      <c r="AF52" s="8">
        <v>1771</v>
      </c>
      <c r="AG52" s="1"/>
    </row>
    <row r="53" spans="1:33">
      <c r="A53" s="1"/>
      <c r="B53" s="7">
        <v>43</v>
      </c>
      <c r="C53" s="8">
        <v>12150</v>
      </c>
      <c r="D53" s="9">
        <v>2.2857142857142857E-2</v>
      </c>
      <c r="E53" s="8">
        <v>12</v>
      </c>
      <c r="F53" s="10">
        <v>0.87</v>
      </c>
      <c r="G53" s="8">
        <v>7957</v>
      </c>
      <c r="H53" s="8">
        <v>497</v>
      </c>
      <c r="I53" s="1"/>
      <c r="J53" s="7">
        <v>43</v>
      </c>
      <c r="K53" s="8">
        <v>10206</v>
      </c>
      <c r="L53" s="9">
        <v>2.01E-2</v>
      </c>
      <c r="M53" s="8">
        <v>11</v>
      </c>
      <c r="N53" s="10">
        <v>0.93</v>
      </c>
      <c r="O53" s="8">
        <v>7002</v>
      </c>
      <c r="P53" s="8">
        <v>770</v>
      </c>
      <c r="Q53" s="1"/>
      <c r="R53" s="7">
        <v>43</v>
      </c>
      <c r="S53" s="8">
        <v>12962</v>
      </c>
      <c r="T53" s="9">
        <v>2.2100000000000002E-2</v>
      </c>
      <c r="U53" s="8">
        <v>16</v>
      </c>
      <c r="V53" s="10">
        <v>0.87</v>
      </c>
      <c r="W53" s="8">
        <v>7772</v>
      </c>
      <c r="X53" s="8">
        <v>855</v>
      </c>
      <c r="Y53" s="1"/>
      <c r="Z53" s="7">
        <v>43</v>
      </c>
      <c r="AA53" s="8">
        <v>15820</v>
      </c>
      <c r="AB53" s="9">
        <v>2.2100000000000002E-2</v>
      </c>
      <c r="AC53" s="8">
        <v>18</v>
      </c>
      <c r="AD53" s="10">
        <v>0.87</v>
      </c>
      <c r="AE53" s="8">
        <v>8316</v>
      </c>
      <c r="AF53" s="8">
        <v>1350</v>
      </c>
      <c r="AG53" s="1"/>
    </row>
    <row r="54" spans="1:33">
      <c r="A54" s="1"/>
      <c r="B54" s="7">
        <v>44</v>
      </c>
      <c r="C54" s="8">
        <v>11542</v>
      </c>
      <c r="D54" s="9">
        <v>1.4999999999999999E-2</v>
      </c>
      <c r="E54" s="8">
        <v>18</v>
      </c>
      <c r="F54" s="10">
        <v>0.85</v>
      </c>
      <c r="G54" s="8">
        <v>7842</v>
      </c>
      <c r="H54" s="8">
        <v>523</v>
      </c>
      <c r="I54" s="1"/>
      <c r="J54" s="7">
        <v>44</v>
      </c>
      <c r="K54" s="8">
        <v>10157</v>
      </c>
      <c r="L54" s="9">
        <v>1.47E-2</v>
      </c>
      <c r="M54" s="8">
        <v>18</v>
      </c>
      <c r="N54" s="10">
        <v>0.85</v>
      </c>
      <c r="O54" s="8">
        <v>6666</v>
      </c>
      <c r="P54" s="8">
        <v>1267</v>
      </c>
      <c r="Q54" s="1"/>
      <c r="R54" s="7">
        <v>44</v>
      </c>
      <c r="S54" s="8">
        <v>14118</v>
      </c>
      <c r="T54" s="9">
        <v>1.6299999999999999E-2</v>
      </c>
      <c r="U54" s="8">
        <v>25</v>
      </c>
      <c r="V54" s="10">
        <v>0.85</v>
      </c>
      <c r="W54" s="8">
        <v>7266</v>
      </c>
      <c r="X54" s="8">
        <v>1432</v>
      </c>
      <c r="Y54" s="1"/>
      <c r="Z54" s="7">
        <v>44</v>
      </c>
      <c r="AA54" s="8">
        <v>18777</v>
      </c>
      <c r="AB54" s="9">
        <v>0.02</v>
      </c>
      <c r="AC54" s="8">
        <v>28</v>
      </c>
      <c r="AD54" s="10">
        <v>0.85</v>
      </c>
      <c r="AE54" s="8">
        <v>8400</v>
      </c>
      <c r="AF54" s="8">
        <v>1690</v>
      </c>
      <c r="AG54" s="1"/>
    </row>
    <row r="55" spans="1:33">
      <c r="A55" s="1"/>
      <c r="B55" s="7">
        <v>45</v>
      </c>
      <c r="C55" s="8">
        <v>11550</v>
      </c>
      <c r="D55" s="9">
        <v>0.03</v>
      </c>
      <c r="E55" s="8">
        <v>9</v>
      </c>
      <c r="F55" s="10">
        <v>0.84</v>
      </c>
      <c r="G55" s="8">
        <v>7550</v>
      </c>
      <c r="H55" s="8">
        <v>360</v>
      </c>
      <c r="I55" s="1"/>
      <c r="J55" s="7">
        <v>45</v>
      </c>
      <c r="K55" s="8">
        <v>10280</v>
      </c>
      <c r="L55" s="9">
        <v>2.7300000000000001E-2</v>
      </c>
      <c r="M55" s="8">
        <v>19</v>
      </c>
      <c r="N55" s="10">
        <v>0.84</v>
      </c>
      <c r="O55" s="8">
        <v>6040</v>
      </c>
      <c r="P55" s="8">
        <v>664</v>
      </c>
      <c r="Q55" s="1"/>
      <c r="R55" s="7">
        <v>45</v>
      </c>
      <c r="S55" s="8">
        <v>13056</v>
      </c>
      <c r="T55" s="9">
        <v>0.03</v>
      </c>
      <c r="U55" s="8">
        <v>25</v>
      </c>
      <c r="V55" s="10">
        <v>0.84</v>
      </c>
      <c r="W55" s="8">
        <v>8580</v>
      </c>
      <c r="X55" s="8">
        <v>1200</v>
      </c>
      <c r="Y55" s="1"/>
      <c r="Z55" s="7">
        <v>45</v>
      </c>
      <c r="AA55" s="8">
        <v>16059</v>
      </c>
      <c r="AB55" s="9">
        <v>0.03</v>
      </c>
      <c r="AC55" s="8">
        <v>27</v>
      </c>
      <c r="AD55" s="10">
        <v>0.84</v>
      </c>
      <c r="AE55" s="8">
        <v>9095</v>
      </c>
      <c r="AF55" s="8">
        <v>1404</v>
      </c>
      <c r="AG55" s="1"/>
    </row>
    <row r="56" spans="1:33">
      <c r="A56" s="1"/>
      <c r="B56" s="7">
        <v>46</v>
      </c>
      <c r="C56" s="8">
        <v>10140</v>
      </c>
      <c r="D56" s="9">
        <v>3.7499999999999999E-2</v>
      </c>
      <c r="E56" s="8">
        <v>22</v>
      </c>
      <c r="F56" s="10">
        <v>0.78</v>
      </c>
      <c r="G56" s="8">
        <v>8213</v>
      </c>
      <c r="H56" s="8">
        <v>391</v>
      </c>
      <c r="I56" s="1"/>
      <c r="J56" s="7">
        <v>46</v>
      </c>
      <c r="K56" s="8">
        <v>11240</v>
      </c>
      <c r="L56" s="9">
        <v>3.9800000000000002E-2</v>
      </c>
      <c r="M56" s="8">
        <v>21</v>
      </c>
      <c r="N56" s="10">
        <v>0.78</v>
      </c>
      <c r="O56" s="8">
        <v>6981</v>
      </c>
      <c r="P56" s="8">
        <v>698</v>
      </c>
      <c r="Q56" s="1"/>
      <c r="R56" s="7">
        <v>46</v>
      </c>
      <c r="S56" s="8">
        <v>15399</v>
      </c>
      <c r="T56" s="9">
        <v>4.4200000000000003E-2</v>
      </c>
      <c r="U56" s="8">
        <v>33</v>
      </c>
      <c r="V56" s="10">
        <v>0.78</v>
      </c>
      <c r="W56" s="8">
        <v>8307</v>
      </c>
      <c r="X56" s="8">
        <v>1085</v>
      </c>
      <c r="Y56" s="1"/>
      <c r="Z56" s="7">
        <v>46</v>
      </c>
      <c r="AA56" s="8">
        <v>18017</v>
      </c>
      <c r="AB56" s="9">
        <v>4.4200000000000003E-2</v>
      </c>
      <c r="AC56" s="8">
        <v>40</v>
      </c>
      <c r="AD56" s="10">
        <v>0.85</v>
      </c>
      <c r="AE56" s="8">
        <v>9500</v>
      </c>
      <c r="AF56" s="8">
        <v>1350</v>
      </c>
      <c r="AG56" s="1"/>
    </row>
    <row r="57" spans="1:33">
      <c r="A57" s="1"/>
      <c r="B57" s="7">
        <v>47</v>
      </c>
      <c r="C57" s="8">
        <v>10780</v>
      </c>
      <c r="D57" s="9">
        <v>1.4999999999999999E-2</v>
      </c>
      <c r="E57" s="8">
        <v>18</v>
      </c>
      <c r="F57" s="10">
        <v>0.83</v>
      </c>
      <c r="G57" s="8">
        <v>7658</v>
      </c>
      <c r="H57" s="8">
        <v>365</v>
      </c>
      <c r="I57" s="1"/>
      <c r="J57" s="7">
        <v>47</v>
      </c>
      <c r="K57" s="8">
        <v>10558</v>
      </c>
      <c r="L57" s="9">
        <v>1.37E-2</v>
      </c>
      <c r="M57" s="8">
        <v>23</v>
      </c>
      <c r="N57" s="10">
        <v>0.83</v>
      </c>
      <c r="O57" s="8">
        <v>6892</v>
      </c>
      <c r="P57" s="8">
        <v>1172</v>
      </c>
      <c r="Q57" s="1"/>
      <c r="R57" s="7">
        <v>47</v>
      </c>
      <c r="S57" s="8">
        <v>14359</v>
      </c>
      <c r="T57" s="9">
        <v>1.5299999999999999E-2</v>
      </c>
      <c r="U57" s="8">
        <v>36</v>
      </c>
      <c r="V57" s="10">
        <v>0.78</v>
      </c>
      <c r="W57" s="8">
        <v>9560</v>
      </c>
      <c r="X57" s="8">
        <v>1488</v>
      </c>
      <c r="Y57" s="1"/>
      <c r="Z57" s="7">
        <v>47</v>
      </c>
      <c r="AA57" s="8">
        <v>17231</v>
      </c>
      <c r="AB57" s="9">
        <v>2.3E-2</v>
      </c>
      <c r="AC57" s="8">
        <v>37</v>
      </c>
      <c r="AD57" s="10">
        <v>0.9</v>
      </c>
      <c r="AE57" s="8">
        <v>9082</v>
      </c>
      <c r="AF57" s="8">
        <v>2068</v>
      </c>
      <c r="AG57" s="1"/>
    </row>
    <row r="58" spans="1:33">
      <c r="A58" s="1"/>
      <c r="B58" s="7">
        <v>48</v>
      </c>
      <c r="C58" s="8">
        <v>11210</v>
      </c>
      <c r="D58" s="9">
        <v>0.03</v>
      </c>
      <c r="E58" s="8">
        <v>22</v>
      </c>
      <c r="F58" s="10">
        <v>0.91</v>
      </c>
      <c r="G58" s="8">
        <v>8543</v>
      </c>
      <c r="H58" s="8">
        <v>503</v>
      </c>
      <c r="I58" s="1"/>
      <c r="J58" s="7">
        <v>48</v>
      </c>
      <c r="K58" s="8">
        <v>10253</v>
      </c>
      <c r="L58" s="9">
        <v>2.9100000000000001E-2</v>
      </c>
      <c r="M58" s="8">
        <v>23</v>
      </c>
      <c r="N58" s="10">
        <v>0.91</v>
      </c>
      <c r="O58" s="8">
        <v>8714</v>
      </c>
      <c r="P58" s="8">
        <v>1656</v>
      </c>
      <c r="Q58" s="1"/>
      <c r="R58" s="7">
        <v>48</v>
      </c>
      <c r="S58" s="8">
        <v>13800</v>
      </c>
      <c r="T58" s="9">
        <v>3.2000000000000001E-2</v>
      </c>
      <c r="U58" s="8">
        <v>34</v>
      </c>
      <c r="V58" s="10">
        <v>0.91</v>
      </c>
      <c r="W58" s="8">
        <v>10631</v>
      </c>
      <c r="X58" s="8">
        <v>1623</v>
      </c>
      <c r="Y58" s="1"/>
      <c r="Z58" s="7">
        <v>48</v>
      </c>
      <c r="AA58" s="8">
        <v>17664</v>
      </c>
      <c r="AB58" s="9">
        <v>3.2000000000000001E-2</v>
      </c>
      <c r="AC58" s="8">
        <v>36</v>
      </c>
      <c r="AD58" s="10">
        <v>0.91</v>
      </c>
      <c r="AE58" s="8">
        <v>9568</v>
      </c>
      <c r="AF58" s="8">
        <v>2094</v>
      </c>
      <c r="AG58" s="1"/>
    </row>
    <row r="59" spans="1:33">
      <c r="A59" s="1"/>
      <c r="B59" s="7">
        <v>49</v>
      </c>
      <c r="C59" s="8">
        <v>11450</v>
      </c>
      <c r="D59" s="9">
        <v>2.1428571428571429E-2</v>
      </c>
      <c r="E59" s="8">
        <v>20</v>
      </c>
      <c r="F59" s="10">
        <v>0.91</v>
      </c>
      <c r="G59" s="8">
        <v>7818</v>
      </c>
      <c r="H59" s="8">
        <v>460</v>
      </c>
      <c r="I59" s="1"/>
      <c r="J59" s="7">
        <v>49</v>
      </c>
      <c r="K59" s="8">
        <v>10850</v>
      </c>
      <c r="L59" s="9">
        <v>2.2100000000000002E-2</v>
      </c>
      <c r="M59" s="8">
        <v>18</v>
      </c>
      <c r="N59" s="10">
        <v>0.94</v>
      </c>
      <c r="O59" s="8">
        <v>7662</v>
      </c>
      <c r="P59" s="8">
        <v>1149</v>
      </c>
      <c r="Q59" s="1"/>
      <c r="R59" s="7">
        <v>49</v>
      </c>
      <c r="S59" s="8">
        <v>15299</v>
      </c>
      <c r="T59" s="9">
        <v>2.4799999999999999E-2</v>
      </c>
      <c r="U59" s="8">
        <v>23</v>
      </c>
      <c r="V59" s="10">
        <v>0.91</v>
      </c>
      <c r="W59" s="8">
        <v>9520</v>
      </c>
      <c r="X59" s="8">
        <v>1287</v>
      </c>
      <c r="Y59" s="1"/>
      <c r="Z59" s="7">
        <v>49</v>
      </c>
      <c r="AA59" s="8">
        <v>18359</v>
      </c>
      <c r="AB59" s="9">
        <v>2.4799999999999999E-2</v>
      </c>
      <c r="AC59" s="8">
        <v>25</v>
      </c>
      <c r="AD59" s="10">
        <v>0.91</v>
      </c>
      <c r="AE59" s="8">
        <v>10186</v>
      </c>
      <c r="AF59" s="8">
        <v>1493</v>
      </c>
      <c r="AG59" s="1"/>
    </row>
    <row r="60" spans="1:33">
      <c r="A60" s="1"/>
      <c r="B60" s="7">
        <v>50</v>
      </c>
      <c r="C60" s="8">
        <v>12520</v>
      </c>
      <c r="D60" s="9">
        <v>0.03</v>
      </c>
      <c r="E60" s="8">
        <v>11</v>
      </c>
      <c r="F60" s="10">
        <v>0.93</v>
      </c>
      <c r="G60" s="8">
        <v>7769</v>
      </c>
      <c r="H60" s="8">
        <v>370</v>
      </c>
      <c r="I60" s="1"/>
      <c r="J60" s="7">
        <v>50</v>
      </c>
      <c r="K60" s="8">
        <v>10141</v>
      </c>
      <c r="L60" s="9">
        <v>2.7E-2</v>
      </c>
      <c r="M60" s="8">
        <v>17</v>
      </c>
      <c r="N60" s="10">
        <v>0.93</v>
      </c>
      <c r="O60" s="8">
        <v>6060</v>
      </c>
      <c r="P60" s="8">
        <v>606</v>
      </c>
      <c r="Q60" s="1"/>
      <c r="R60" s="7">
        <v>50</v>
      </c>
      <c r="S60" s="8">
        <v>16520</v>
      </c>
      <c r="T60" s="9">
        <v>3.0200000000000001E-2</v>
      </c>
      <c r="U60" s="8">
        <v>26</v>
      </c>
      <c r="V60" s="10">
        <v>0.93</v>
      </c>
      <c r="W60" s="8">
        <v>9000</v>
      </c>
      <c r="X60" s="8">
        <v>1100</v>
      </c>
      <c r="Y60" s="1"/>
      <c r="Z60" s="7">
        <v>50</v>
      </c>
      <c r="AA60" s="8">
        <v>17200</v>
      </c>
      <c r="AB60" s="9">
        <v>3.0200000000000001E-2</v>
      </c>
      <c r="AC60" s="8">
        <v>31</v>
      </c>
      <c r="AD60" s="10">
        <v>0.93</v>
      </c>
      <c r="AE60" s="8">
        <v>9800</v>
      </c>
      <c r="AF60" s="8">
        <v>1496</v>
      </c>
      <c r="AG60" s="1"/>
    </row>
    <row r="61" spans="1:33">
      <c r="A61" s="1"/>
      <c r="B61" s="7">
        <v>51</v>
      </c>
      <c r="C61" s="8">
        <v>11240</v>
      </c>
      <c r="D61" s="9">
        <v>1.2500000000000001E-2</v>
      </c>
      <c r="E61" s="8">
        <v>9</v>
      </c>
      <c r="F61" s="10">
        <v>0.82</v>
      </c>
      <c r="G61" s="8">
        <v>7168</v>
      </c>
      <c r="H61" s="8">
        <v>358</v>
      </c>
      <c r="I61" s="1"/>
      <c r="J61" s="7">
        <v>51</v>
      </c>
      <c r="K61" s="8">
        <v>11000</v>
      </c>
      <c r="L61" s="9">
        <v>1.2E-2</v>
      </c>
      <c r="M61" s="8">
        <v>21</v>
      </c>
      <c r="N61" s="10">
        <v>0.9</v>
      </c>
      <c r="O61" s="8">
        <v>6021</v>
      </c>
      <c r="P61" s="8">
        <v>1144</v>
      </c>
      <c r="Q61" s="1"/>
      <c r="R61" s="7">
        <v>51</v>
      </c>
      <c r="S61" s="8">
        <v>15290</v>
      </c>
      <c r="T61" s="9">
        <v>1.3299999999999999E-2</v>
      </c>
      <c r="U61" s="8">
        <v>28</v>
      </c>
      <c r="V61" s="10">
        <v>0.96</v>
      </c>
      <c r="W61" s="8">
        <v>9250</v>
      </c>
      <c r="X61" s="8">
        <v>1361</v>
      </c>
      <c r="Y61" s="1"/>
      <c r="Z61" s="7">
        <v>51</v>
      </c>
      <c r="AA61" s="8">
        <v>18500</v>
      </c>
      <c r="AB61" s="9">
        <v>0.02</v>
      </c>
      <c r="AC61" s="8">
        <v>27</v>
      </c>
      <c r="AD61" s="10">
        <v>0.96</v>
      </c>
      <c r="AE61" s="8">
        <v>9713</v>
      </c>
      <c r="AF61" s="8">
        <v>1552</v>
      </c>
      <c r="AG61" s="1"/>
    </row>
    <row r="62" spans="1:33">
      <c r="A62" s="1"/>
      <c r="B62" s="7">
        <v>52</v>
      </c>
      <c r="C62" s="8">
        <v>11250</v>
      </c>
      <c r="D62" s="9">
        <v>1.4999999999999999E-2</v>
      </c>
      <c r="E62" s="8">
        <v>23</v>
      </c>
      <c r="F62" s="10">
        <v>0.92</v>
      </c>
      <c r="G62" s="8">
        <v>7796</v>
      </c>
      <c r="H62" s="8">
        <v>390</v>
      </c>
      <c r="I62" s="1"/>
      <c r="J62" s="7">
        <v>52</v>
      </c>
      <c r="K62" s="8">
        <v>10350</v>
      </c>
      <c r="L62" s="9">
        <v>1.5599999999999999E-2</v>
      </c>
      <c r="M62" s="8">
        <v>22</v>
      </c>
      <c r="N62" s="10">
        <v>0.92</v>
      </c>
      <c r="O62" s="8">
        <v>6627</v>
      </c>
      <c r="P62" s="8">
        <v>928</v>
      </c>
      <c r="Q62" s="1"/>
      <c r="R62" s="7">
        <v>52</v>
      </c>
      <c r="S62" s="8">
        <v>15200</v>
      </c>
      <c r="T62" s="9">
        <v>1.7500000000000002E-2</v>
      </c>
      <c r="U62" s="8">
        <v>27</v>
      </c>
      <c r="V62" s="10">
        <v>0.92</v>
      </c>
      <c r="W62" s="8">
        <v>8800</v>
      </c>
      <c r="X62" s="8">
        <v>1420</v>
      </c>
      <c r="Y62" s="1"/>
      <c r="Z62" s="7">
        <v>52</v>
      </c>
      <c r="AA62" s="8">
        <v>16112</v>
      </c>
      <c r="AB62" s="9">
        <v>0.03</v>
      </c>
      <c r="AC62" s="8">
        <v>27</v>
      </c>
      <c r="AD62" s="10">
        <v>0.92</v>
      </c>
      <c r="AE62" s="8">
        <v>9328</v>
      </c>
      <c r="AF62" s="8">
        <v>1874</v>
      </c>
      <c r="AG62" s="1"/>
    </row>
    <row r="63" spans="1:33">
      <c r="A63" s="11"/>
      <c r="B63" s="12"/>
      <c r="C63" s="12"/>
      <c r="D63" s="12"/>
      <c r="E63" s="12"/>
      <c r="F63" s="12"/>
      <c r="G63" s="12"/>
      <c r="H63" s="12"/>
      <c r="I63" s="11"/>
      <c r="J63" s="12"/>
      <c r="K63" s="12"/>
      <c r="L63" s="12"/>
      <c r="M63" s="12"/>
      <c r="N63" s="12"/>
      <c r="O63" s="12"/>
      <c r="P63" s="12"/>
      <c r="Q63" s="11"/>
      <c r="R63" s="12"/>
      <c r="S63" s="12"/>
      <c r="T63" s="12"/>
      <c r="U63" s="12"/>
      <c r="V63" s="12"/>
      <c r="W63" s="12"/>
      <c r="X63" s="12"/>
      <c r="Y63" s="11"/>
      <c r="Z63" s="12"/>
      <c r="AA63" s="12"/>
      <c r="AB63" s="12"/>
      <c r="AC63" s="12"/>
      <c r="AD63" s="12"/>
      <c r="AE63" s="12"/>
      <c r="AF63" s="12"/>
      <c r="AG63" s="11"/>
    </row>
  </sheetData>
  <mergeCells count="36">
    <mergeCell ref="C9:H9"/>
    <mergeCell ref="K9:P9"/>
    <mergeCell ref="S9:X9"/>
    <mergeCell ref="AA9:AF9"/>
    <mergeCell ref="F7:G7"/>
    <mergeCell ref="N7:O7"/>
    <mergeCell ref="V7:W7"/>
    <mergeCell ref="AD7:AE7"/>
    <mergeCell ref="F8:G8"/>
    <mergeCell ref="N8:O8"/>
    <mergeCell ref="V8:W8"/>
    <mergeCell ref="AD8:AE8"/>
    <mergeCell ref="F5:G5"/>
    <mergeCell ref="N5:O5"/>
    <mergeCell ref="V5:W5"/>
    <mergeCell ref="AD5:AE5"/>
    <mergeCell ref="F6:G6"/>
    <mergeCell ref="N6:O6"/>
    <mergeCell ref="V6:W6"/>
    <mergeCell ref="AD6:AE6"/>
    <mergeCell ref="F3:G3"/>
    <mergeCell ref="N3:O3"/>
    <mergeCell ref="V3:W3"/>
    <mergeCell ref="AD3:AE3"/>
    <mergeCell ref="F4:G4"/>
    <mergeCell ref="N4:O4"/>
    <mergeCell ref="V4:W4"/>
    <mergeCell ref="AD4:AE4"/>
    <mergeCell ref="F1:G1"/>
    <mergeCell ref="N1:O1"/>
    <mergeCell ref="V1:W1"/>
    <mergeCell ref="AD1:AE1"/>
    <mergeCell ref="F2:G2"/>
    <mergeCell ref="N2:O2"/>
    <mergeCell ref="V2:W2"/>
    <mergeCell ref="AD2:AE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8"/>
  <sheetViews>
    <sheetView workbookViewId="0">
      <selection activeCell="C19" sqref="C19"/>
    </sheetView>
  </sheetViews>
  <sheetFormatPr defaultRowHeight="15"/>
  <cols>
    <col min="1" max="1" width="24.140625" bestFit="1" customWidth="1"/>
  </cols>
  <sheetData>
    <row r="6" spans="1:2">
      <c r="A6" t="s">
        <v>16</v>
      </c>
      <c r="B6">
        <v>25450</v>
      </c>
    </row>
    <row r="7" spans="1:2">
      <c r="A7" t="s">
        <v>17</v>
      </c>
      <c r="B7">
        <f>SUM(Facebook[Audience Growth Rate])</f>
        <v>842</v>
      </c>
    </row>
    <row r="8" spans="1:2">
      <c r="A8" t="s">
        <v>18</v>
      </c>
      <c r="B8">
        <f>SUM(B6:B7)</f>
        <v>26292</v>
      </c>
    </row>
    <row r="9" spans="1:2">
      <c r="A9" t="s">
        <v>19</v>
      </c>
      <c r="B9">
        <f>SUM(Facebook[Likes])</f>
        <v>23516</v>
      </c>
    </row>
    <row r="10" spans="1:2">
      <c r="A10" t="s">
        <v>20</v>
      </c>
      <c r="B10">
        <f>SUM(Facebook[Post Reach])</f>
        <v>414739</v>
      </c>
    </row>
    <row r="11" spans="1:2">
      <c r="A11" t="s">
        <v>21</v>
      </c>
      <c r="B11" s="13">
        <f>AVERAGE(Facebook[Engagement Rate])</f>
        <v>2.2218406593406587E-2</v>
      </c>
    </row>
    <row r="12" spans="1:2">
      <c r="A12" t="s">
        <v>22</v>
      </c>
      <c r="B12" s="13">
        <f>AVERAGE(Facebook[Response Rate])</f>
        <v>0.84288461538461523</v>
      </c>
    </row>
    <row r="13" spans="1:2">
      <c r="A13" t="s">
        <v>7</v>
      </c>
      <c r="B13">
        <f>SUM(Facebook[Impressions])</f>
        <v>525047</v>
      </c>
    </row>
    <row r="18" spans="3:3">
      <c r="C18">
        <f>SUM(facebook!B8+linkedin!$B$7)</f>
        <v>45642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2"/>
  <sheetViews>
    <sheetView workbookViewId="0">
      <selection activeCell="A5" sqref="A5:A12"/>
    </sheetView>
  </sheetViews>
  <sheetFormatPr defaultRowHeight="15"/>
  <cols>
    <col min="1" max="1" width="24.140625" bestFit="1" customWidth="1"/>
  </cols>
  <sheetData>
    <row r="5" spans="1:2">
      <c r="A5" t="s">
        <v>16</v>
      </c>
      <c r="B5">
        <v>18500</v>
      </c>
    </row>
    <row r="6" spans="1:2">
      <c r="A6" t="s">
        <v>17</v>
      </c>
      <c r="B6">
        <f>SUM(Linkedin[Audience Growth Rate])</f>
        <v>850</v>
      </c>
    </row>
    <row r="7" spans="1:2">
      <c r="A7" t="s">
        <v>18</v>
      </c>
      <c r="B7">
        <f>SUM(B5:B6)</f>
        <v>19350</v>
      </c>
    </row>
    <row r="8" spans="1:2">
      <c r="A8" t="s">
        <v>19</v>
      </c>
      <c r="B8">
        <f>SUM(Linkedin[Likes])</f>
        <v>54101</v>
      </c>
    </row>
    <row r="9" spans="1:2">
      <c r="A9" t="s">
        <v>20</v>
      </c>
      <c r="B9">
        <f>SUM(Linkedin[Post Reach])</f>
        <v>371601</v>
      </c>
    </row>
    <row r="10" spans="1:2">
      <c r="A10" t="s">
        <v>21</v>
      </c>
      <c r="B10" s="13">
        <f>AVERAGE(Linkedin[Engagement Rate])</f>
        <v>2.1253846153846154E-2</v>
      </c>
    </row>
    <row r="11" spans="1:2">
      <c r="A11" t="s">
        <v>22</v>
      </c>
      <c r="B11" s="13">
        <f>AVERAGE(Linkedin[Response Rate])</f>
        <v>0.85057692307692301</v>
      </c>
    </row>
    <row r="12" spans="1:2">
      <c r="A12" t="s">
        <v>7</v>
      </c>
      <c r="B12">
        <f>SUM(Linkedin[Impressions])</f>
        <v>466294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2"/>
  <sheetViews>
    <sheetView workbookViewId="0">
      <selection activeCell="B11" sqref="B11"/>
    </sheetView>
  </sheetViews>
  <sheetFormatPr defaultRowHeight="15"/>
  <cols>
    <col min="1" max="1" width="24.140625" bestFit="1" customWidth="1"/>
  </cols>
  <sheetData>
    <row r="5" spans="1:2">
      <c r="A5" t="s">
        <v>16</v>
      </c>
      <c r="B5">
        <v>28500</v>
      </c>
    </row>
    <row r="6" spans="1:2">
      <c r="A6" t="s">
        <v>17</v>
      </c>
      <c r="B6">
        <f>SUM(Instagram[Audience Growth Rate])</f>
        <v>1193</v>
      </c>
    </row>
    <row r="7" spans="1:2">
      <c r="A7" t="s">
        <v>18</v>
      </c>
      <c r="B7">
        <f>SUM(B5:B6)</f>
        <v>29693</v>
      </c>
    </row>
    <row r="8" spans="1:2">
      <c r="A8" t="s">
        <v>19</v>
      </c>
      <c r="B8">
        <f>SUM(Instagram[Likes])</f>
        <v>62610</v>
      </c>
    </row>
    <row r="9" spans="1:2">
      <c r="A9" t="s">
        <v>20</v>
      </c>
      <c r="B9">
        <f>SUM(Instagram[Post Reach])</f>
        <v>431067</v>
      </c>
    </row>
    <row r="10" spans="1:2">
      <c r="A10" t="s">
        <v>21</v>
      </c>
      <c r="B10" s="13">
        <f>AVERAGE(Instagram[Engagement Rate])</f>
        <v>2.3603846153846149E-2</v>
      </c>
    </row>
    <row r="11" spans="1:2">
      <c r="A11" t="s">
        <v>22</v>
      </c>
      <c r="B11" s="13">
        <f>AVERAGE(Instagram[Response Rate])</f>
        <v>0.85115384615384615</v>
      </c>
    </row>
    <row r="12" spans="1:2">
      <c r="A12" t="s">
        <v>7</v>
      </c>
      <c r="B12">
        <f>SUM(Instagram[Impressions])</f>
        <v>612149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23"/>
  <sheetViews>
    <sheetView topLeftCell="A2" workbookViewId="0">
      <selection activeCell="B23" sqref="B23"/>
    </sheetView>
  </sheetViews>
  <sheetFormatPr defaultRowHeight="15"/>
  <cols>
    <col min="1" max="1" width="24.140625" bestFit="1" customWidth="1"/>
  </cols>
  <sheetData>
    <row r="5" spans="1:2">
      <c r="A5" t="s">
        <v>16</v>
      </c>
      <c r="B5">
        <v>35508</v>
      </c>
    </row>
    <row r="6" spans="1:2">
      <c r="A6" t="s">
        <v>17</v>
      </c>
      <c r="B6">
        <f>SUM(X[Audience Growth Rate])</f>
        <v>1310</v>
      </c>
    </row>
    <row r="7" spans="1:2">
      <c r="A7" t="s">
        <v>18</v>
      </c>
      <c r="B7">
        <f>SUM(B5:B6)</f>
        <v>36818</v>
      </c>
    </row>
    <row r="8" spans="1:2">
      <c r="A8" t="s">
        <v>19</v>
      </c>
      <c r="B8">
        <f>SUM(X[Likes])</f>
        <v>75811</v>
      </c>
    </row>
    <row r="9" spans="1:2">
      <c r="A9" t="s">
        <v>20</v>
      </c>
      <c r="B9">
        <f>SUM(X[Post Reach])</f>
        <v>426091</v>
      </c>
    </row>
    <row r="10" spans="1:2">
      <c r="A10" t="s">
        <v>21</v>
      </c>
      <c r="B10" s="13">
        <f>AVERAGE(X[Engagement Rate])</f>
        <v>2.6894230769230767E-2</v>
      </c>
    </row>
    <row r="11" spans="1:2">
      <c r="A11" t="s">
        <v>22</v>
      </c>
      <c r="B11" s="13">
        <f>AVERAGE(X[Response Rate])</f>
        <v>0.85019230769230769</v>
      </c>
    </row>
    <row r="12" spans="1:2">
      <c r="A12" t="s">
        <v>7</v>
      </c>
      <c r="B12">
        <f>SUM(X[Impressions])</f>
        <v>737589</v>
      </c>
    </row>
    <row r="17" spans="1:2">
      <c r="A17" t="s">
        <v>23</v>
      </c>
      <c r="B17">
        <f>SUM(facebook!B8+linkedin!$B$7+instagram!$B$7+x!B7)</f>
        <v>112153</v>
      </c>
    </row>
    <row r="18" spans="1:2">
      <c r="A18" t="s">
        <v>19</v>
      </c>
      <c r="B18">
        <f>SUM(facebook!B9+linkedin!$B$8+instagram!$B$8+x!B8)</f>
        <v>216038</v>
      </c>
    </row>
    <row r="19" spans="1:2">
      <c r="A19" t="s">
        <v>24</v>
      </c>
      <c r="B19">
        <f>SUM(facebook!B13+linkedin!$B$12+instagram!$B$12+x!B12)</f>
        <v>2341079</v>
      </c>
    </row>
    <row r="20" spans="1:2">
      <c r="A20" t="s">
        <v>25</v>
      </c>
      <c r="B20" s="14">
        <f>SUM(facebook!B11+linkedin!$B$10+instagram!$B$10+x!B10)/4</f>
        <v>2.3492582417582415E-2</v>
      </c>
    </row>
    <row r="21" spans="1:2">
      <c r="A21" t="s">
        <v>26</v>
      </c>
      <c r="B21" s="14">
        <f>SUM(facebook!B12+linkedin!$B$11+instagram!$B$11+x!B11)/4</f>
        <v>0.84870192307692305</v>
      </c>
    </row>
    <row r="22" spans="1:2">
      <c r="A22" t="s">
        <v>17</v>
      </c>
      <c r="B22">
        <f>SUM(facebook!B7+linkedin!B6+instagram!B6+x!B6)</f>
        <v>4195</v>
      </c>
    </row>
    <row r="23" spans="1:2">
      <c r="A23" t="s">
        <v>27</v>
      </c>
      <c r="B23" s="13">
        <f>B22/B17</f>
        <v>3.7404260251620552E-2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zoomScale="96" zoomScaleNormal="96" workbookViewId="0">
      <selection activeCell="R8" sqref="R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facebook</vt:lpstr>
      <vt:lpstr>linkedin</vt:lpstr>
      <vt:lpstr>instagram</vt:lpstr>
      <vt:lpstr>x</vt:lpstr>
      <vt:lpstr>Deahbord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2024-08-14T13:01:26Z</dcterms:created>
  <dcterms:modified xsi:type="dcterms:W3CDTF">2024-08-15T11:02:56Z</dcterms:modified>
</cp:coreProperties>
</file>