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<sst xmlns="http://schemas.openxmlformats.org/spreadsheetml/2006/main" count="512" uniqueCount="156">
  <si>
    <t>Color</t>
  </si>
  <si>
    <t>Size</t>
  </si>
  <si>
    <t>Act</t>
  </si>
  <si>
    <t>Age</t>
  </si>
  <si>
    <t>Inflated</t>
  </si>
  <si>
    <t>Node 1</t>
  </si>
  <si>
    <t>YELLOW</t>
  </si>
  <si>
    <t>SMALL</t>
  </si>
  <si>
    <t>STRETCH</t>
  </si>
  <si>
    <t>Young</t>
  </si>
  <si>
    <t>T</t>
  </si>
  <si>
    <t>I(S^color)</t>
  </si>
  <si>
    <t>I(13+,7-)</t>
  </si>
  <si>
    <t>I(S^Size)</t>
  </si>
  <si>
    <t>I(S^Act)</t>
  </si>
  <si>
    <t>I(S^Age)</t>
  </si>
  <si>
    <t>Old</t>
  </si>
  <si>
    <t>I(S^YELLOW)</t>
  </si>
  <si>
    <t>I(8+,2-)</t>
  </si>
  <si>
    <t>I(S^SMALL)</t>
  </si>
  <si>
    <t>I(6+,4-)</t>
  </si>
  <si>
    <t>I(S^STRETCH)</t>
  </si>
  <si>
    <t>I(7+,2-)</t>
  </si>
  <si>
    <t>I(S^Kid)</t>
  </si>
  <si>
    <t>I(3+,2-)</t>
  </si>
  <si>
    <t>I(S^PURPLE)</t>
  </si>
  <si>
    <t>I(2+,3-)</t>
  </si>
  <si>
    <t>I(S^LARGE)</t>
  </si>
  <si>
    <t>I(7+,3-)</t>
  </si>
  <si>
    <t>I(S^DIP)</t>
  </si>
  <si>
    <t>I(6+,5-)</t>
  </si>
  <si>
    <t>I(S^Young)</t>
  </si>
  <si>
    <t>I(4+,4-)</t>
  </si>
  <si>
    <t>DIP</t>
  </si>
  <si>
    <t>Kid</t>
  </si>
  <si>
    <t>F</t>
  </si>
  <si>
    <t>I(S^Blue)</t>
  </si>
  <si>
    <t>I(3+2-)</t>
  </si>
  <si>
    <t>I(S^Old)</t>
  </si>
  <si>
    <t>I(6+,1-)</t>
  </si>
  <si>
    <t>Gain(Color)</t>
  </si>
  <si>
    <t>Gain(Size)</t>
  </si>
  <si>
    <t>LARGE</t>
  </si>
  <si>
    <t>Node 2</t>
  </si>
  <si>
    <t>I(YELLOW^Size)</t>
  </si>
  <si>
    <t>I(YELLOW^Act)</t>
  </si>
  <si>
    <t>I(YELLOW^Age)</t>
  </si>
  <si>
    <t>I(YELLOW^SMALL)</t>
  </si>
  <si>
    <t>I(4+,1-)</t>
  </si>
  <si>
    <t>I(YELLOW^STRETCH)</t>
  </si>
  <si>
    <t>I(5+,0-)</t>
  </si>
  <si>
    <t>I(YELLOW^Kid)</t>
  </si>
  <si>
    <t>I(1+,1-)</t>
  </si>
  <si>
    <t>PURPLE</t>
  </si>
  <si>
    <t>I(YELLOW^LARGE)</t>
  </si>
  <si>
    <t>I(YELLOW^DIP)</t>
  </si>
  <si>
    <t>I(YELLOW^Young)</t>
  </si>
  <si>
    <t>I(3+,1-)</t>
  </si>
  <si>
    <t>I(YELLOW^Old)</t>
  </si>
  <si>
    <t>I(4+,0-)</t>
  </si>
  <si>
    <t>Gain(YELLOW^Size)</t>
  </si>
  <si>
    <t>Gain(YELLOW^Act)</t>
  </si>
  <si>
    <t>Gain(YELLOW^Age)</t>
  </si>
  <si>
    <t>I(PURPLE^Size)</t>
  </si>
  <si>
    <t>I(PURPLE^Act)</t>
  </si>
  <si>
    <t>I(PURPLE^Age)</t>
  </si>
  <si>
    <t>Blue</t>
  </si>
  <si>
    <t>I(PURPLE^SMALL)</t>
  </si>
  <si>
    <t>I(PURPLE^STRETCH)</t>
  </si>
  <si>
    <t>I(1+,2-)</t>
  </si>
  <si>
    <t>I(PURPLE^Kid)</t>
  </si>
  <si>
    <t>I(PURPLE^LARGE)</t>
  </si>
  <si>
    <t>I(0+,0-)</t>
  </si>
  <si>
    <t>I(PURPLE^DIP)</t>
  </si>
  <si>
    <t>I(PURPLE^Young)</t>
  </si>
  <si>
    <t>I(0+,1-)</t>
  </si>
  <si>
    <t>I(PURPLE^Old)</t>
  </si>
  <si>
    <t>Gain(PURPLE^Size)</t>
  </si>
  <si>
    <t>Gain(PURPLE^Act)</t>
  </si>
  <si>
    <t>Gain(PURPLE^Age)</t>
  </si>
  <si>
    <t>I(Blue^Size)</t>
  </si>
  <si>
    <t>I(Blue^Act)</t>
  </si>
  <si>
    <t>I(Blue^Age)</t>
  </si>
  <si>
    <t>I(Blue^SMALL)</t>
  </si>
  <si>
    <t>I(Blue^STRETCH)</t>
  </si>
  <si>
    <t>I(1+,0-)</t>
  </si>
  <si>
    <t>I(Blue^Kid)</t>
  </si>
  <si>
    <t>I(Blue^LARGE)</t>
  </si>
  <si>
    <t>I(Blue^DIP)</t>
  </si>
  <si>
    <t>I(2+,2-)</t>
  </si>
  <si>
    <t>I(Blue^Young)</t>
  </si>
  <si>
    <t>I(Blue^Old)</t>
  </si>
  <si>
    <t>Gain(Blue^Size)</t>
  </si>
  <si>
    <t>Gain(Blue^Act)</t>
  </si>
  <si>
    <t>Gain(Blue^Age)</t>
  </si>
  <si>
    <t>Node 3</t>
  </si>
  <si>
    <t>I(YELLOW,STRETCH)</t>
  </si>
  <si>
    <t>I(YELLOW,DIP^Size)</t>
  </si>
  <si>
    <t>I(YELLOW,DIP^Age)</t>
  </si>
  <si>
    <t>I(YELLOW,DIP^SMALL)</t>
  </si>
  <si>
    <t>I(YELLOW,DIP^KID)</t>
  </si>
  <si>
    <t>I(YELLOW,DIP^LARGE)</t>
  </si>
  <si>
    <t>I(2+,1-)</t>
  </si>
  <si>
    <t>I(YELLOW,DIP^Young)</t>
  </si>
  <si>
    <t>I(2+1-)</t>
  </si>
  <si>
    <t>I(YELLOW,DIP^Old)</t>
  </si>
  <si>
    <t>Gain(YELLOW,DIP^Size)</t>
  </si>
  <si>
    <t>Gain(YELLOW,DIP^Age)</t>
  </si>
  <si>
    <t>I(PURPLE,Kid^Size)</t>
  </si>
  <si>
    <t>I(PURPLE,Kid^Act)</t>
  </si>
  <si>
    <t>I(PURPLE,Kid^SMALL)</t>
  </si>
  <si>
    <t>I(PURPLE,Kid^STRETCH)</t>
  </si>
  <si>
    <t>I(PURPLE,Kid^LARGE)</t>
  </si>
  <si>
    <t>I(PURPLE,Kid^DIP)</t>
  </si>
  <si>
    <t>Gain(PURPLE,Kid^Size)</t>
  </si>
  <si>
    <t>Gain(PURPLE,Kid^Act)</t>
  </si>
  <si>
    <t>I(PURPLE,Young)</t>
  </si>
  <si>
    <t>N</t>
  </si>
  <si>
    <t>I(PURPLE,Old^Size)</t>
  </si>
  <si>
    <t>I(PURPLE,Old^Act)</t>
  </si>
  <si>
    <t>I(PURPLE,Old^SMALL)</t>
  </si>
  <si>
    <t>I(PURPLE,Old^STRETCH)</t>
  </si>
  <si>
    <t>I(PURPLE,Old^LARGE)</t>
  </si>
  <si>
    <t>I(PURPLE,Old^DIP)</t>
  </si>
  <si>
    <t>Gain(PURPLE,Old^Size)</t>
  </si>
  <si>
    <t>Gain(PURPLE,Old^Act)</t>
  </si>
  <si>
    <t>I(Blue,Kid)</t>
  </si>
  <si>
    <t>I(Blue,Young^Size)</t>
  </si>
  <si>
    <t>I(Blue,Young^Act)</t>
  </si>
  <si>
    <t>I(Blue,Young^SMALL)</t>
  </si>
  <si>
    <t>I(Blue,Young^STRETCH)</t>
  </si>
  <si>
    <t>I(Blue,Young^LARGE)</t>
  </si>
  <si>
    <t>I(Blue,Young^DIP)</t>
  </si>
  <si>
    <t>Gain(Blue,Young^Size)</t>
  </si>
  <si>
    <t>Gain(Blue,Young^Act)</t>
  </si>
  <si>
    <t>Node 4</t>
  </si>
  <si>
    <t>I(YELLOW,DIP,Kid^Size)</t>
  </si>
  <si>
    <t>I(YELLOW,DIP,Kid^SMALL)</t>
  </si>
  <si>
    <t>I(YELLOW,DIP,Kid^LARGE)</t>
  </si>
  <si>
    <t>Gain(YELLOW,DIP,Kid^Size)</t>
  </si>
  <si>
    <t>I(YELLOW,DIP,Young^Size)</t>
  </si>
  <si>
    <t>I(YELLOW,DIP,Young^SMALL)</t>
  </si>
  <si>
    <t>I(YELLOW,DIP,Young^LARGE)</t>
  </si>
  <si>
    <t>Gain(YELLOW,DIP,Young^Size)</t>
  </si>
  <si>
    <t>I(PURPLE,Kid, DIP^Size)</t>
  </si>
  <si>
    <t>I(PURPLE,Kid, DIP^SMALL)</t>
  </si>
  <si>
    <t>I(PURPLE,Kid, DIP^LARGE)</t>
  </si>
  <si>
    <t>Gain(PURPLE,Kid, DIP^Size)</t>
  </si>
  <si>
    <t>I(PURPLE,Old, STRETCH^Size)</t>
  </si>
  <si>
    <t>I(PURPLE,Old, STRETCH^SMALL)</t>
  </si>
  <si>
    <t>I(PURPLE,Old, STRETCH^LARGE)</t>
  </si>
  <si>
    <t>Gain(PURPLE,Old, STRETCH^Size)</t>
  </si>
  <si>
    <t>I(Blue,Young, DIP^Size)</t>
  </si>
  <si>
    <t>I(Blue,Young, DIP^SMALL)</t>
  </si>
  <si>
    <t>I(Blue,Young, DIP^LARGE)</t>
  </si>
  <si>
    <t>Gain(Blue,Young, DIP^Size)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</si>
</sst>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1C232"/>
        <bgColor rgb="FFF1C232"/>
      </patternFill>
    </fill>
    <fill>
      <patternFill patternType="solid">
        <fgColor rgb="FFF4CCCC"/>
        <bgColor rgb="FFF4CCCC"/>
      </patternFill>
    </fill>
    <fill>
      <patternFill patternType="solid">
        <fgColor rgb="FFBF9000"/>
        <bgColor rgb="FFBF9000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1" numFmtId="0" xfId="0" applyFont="1"/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5" fontId="1" numFmtId="0" xfId="0" applyFont="1"/>
    <xf borderId="0" fillId="7" fontId="1" numFmtId="0" xfId="0" applyAlignment="1" applyFill="1" applyFont="1">
      <alignment readingOrder="0"/>
    </xf>
    <xf borderId="0" fillId="8" fontId="1" numFmtId="0" xfId="0" applyAlignment="1" applyFill="1" applyFont="1">
      <alignment readingOrder="0"/>
    </xf>
    <xf borderId="0" fillId="9" fontId="1" numFmtId="0" xfId="0" applyAlignment="1" applyFill="1" applyFont="1">
      <alignment readingOrder="0"/>
    </xf>
    <xf borderId="0" fillId="10" fontId="1" numFmtId="0" xfId="0" applyAlignment="1" applyFill="1" applyFont="1">
      <alignment readingOrder="0"/>
    </xf>
    <xf borderId="0" fillId="11" fontId="1" numFmtId="0" xfId="0" applyAlignment="1" applyFill="1" applyFont="1">
      <alignment readingOrder="0"/>
    </xf>
    <xf borderId="0" fillId="12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5.38"/>
    <col customWidth="1" min="10" max="10" width="28.25"/>
    <col customWidth="1" min="13" max="13" width="17.25"/>
    <col customWidth="1" min="16" max="16" width="17.38"/>
  </cols>
  <sheetData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G2" s="1" t="s">
        <v>5</v>
      </c>
    </row>
    <row r="3">
      <c r="A3" s="2" t="s">
        <v>6</v>
      </c>
      <c r="B3" s="2" t="s">
        <v>7</v>
      </c>
      <c r="C3" s="2" t="s">
        <v>8</v>
      </c>
      <c r="D3" s="2" t="s">
        <v>9</v>
      </c>
      <c r="E3" s="3" t="s">
        <v>10</v>
      </c>
      <c r="G3" s="1" t="s">
        <v>11</v>
      </c>
      <c r="H3" s="1" t="s">
        <v>12</v>
      </c>
      <c r="I3" s="1">
        <f>(-(13/20)*LOG10(13/20))-(7/20*LOG10(7/20))</f>
        <v>0.2811825027</v>
      </c>
      <c r="J3" s="1" t="s">
        <v>13</v>
      </c>
      <c r="K3" s="1" t="s">
        <v>12</v>
      </c>
      <c r="M3" s="1" t="s">
        <v>14</v>
      </c>
      <c r="N3" s="1" t="s">
        <v>12</v>
      </c>
      <c r="P3" s="1" t="s">
        <v>15</v>
      </c>
      <c r="Q3" s="1" t="s">
        <v>12</v>
      </c>
    </row>
    <row r="4">
      <c r="A4" s="2" t="s">
        <v>6</v>
      </c>
      <c r="B4" s="2" t="s">
        <v>7</v>
      </c>
      <c r="C4" s="2" t="s">
        <v>8</v>
      </c>
      <c r="D4" s="2" t="s">
        <v>16</v>
      </c>
      <c r="E4" s="3" t="s">
        <v>10</v>
      </c>
      <c r="G4" s="1" t="s">
        <v>17</v>
      </c>
      <c r="H4" s="1" t="s">
        <v>18</v>
      </c>
      <c r="I4" s="1">
        <f>(-(8/10)*LOG10(8/10))-(2/10*LOG10(2/10))</f>
        <v>0.2173220113</v>
      </c>
      <c r="J4" s="1" t="s">
        <v>19</v>
      </c>
      <c r="K4" s="1" t="s">
        <v>20</v>
      </c>
      <c r="L4" s="1">
        <f>(-(6/10)*LOG10(6/10))-(4/10*LOG10(4/10))</f>
        <v>0.2922852532</v>
      </c>
      <c r="M4" s="1" t="s">
        <v>21</v>
      </c>
      <c r="N4" s="1" t="s">
        <v>22</v>
      </c>
      <c r="O4" s="4">
        <f>(-(7/9)*LOG10(7/9))-(2/9*LOG10(2/9))</f>
        <v>0.2300484793</v>
      </c>
      <c r="P4" s="1" t="s">
        <v>23</v>
      </c>
      <c r="Q4" s="1" t="s">
        <v>24</v>
      </c>
      <c r="R4" s="4">
        <f>(-(3/5)*LOG10(3/5))-(2/5*LOG10(2/5))</f>
        <v>0.2922852532</v>
      </c>
    </row>
    <row r="5">
      <c r="A5" s="2" t="s">
        <v>6</v>
      </c>
      <c r="B5" s="2" t="s">
        <v>7</v>
      </c>
      <c r="C5" s="2" t="s">
        <v>8</v>
      </c>
      <c r="D5" s="2" t="s">
        <v>16</v>
      </c>
      <c r="E5" s="3" t="s">
        <v>10</v>
      </c>
      <c r="G5" s="1" t="s">
        <v>25</v>
      </c>
      <c r="H5" s="1" t="s">
        <v>26</v>
      </c>
      <c r="I5" s="1">
        <f>(-(2/5)*LOG10(2/5))-(3/5*LOG10(3/5))</f>
        <v>0.2922852532</v>
      </c>
      <c r="J5" s="1" t="s">
        <v>27</v>
      </c>
      <c r="K5" s="1" t="s">
        <v>28</v>
      </c>
      <c r="L5" s="1">
        <f>(-(7/10)*LOG10(7/10))-(3/10*LOG10(3/10))</f>
        <v>0.2652949956</v>
      </c>
      <c r="M5" s="1" t="s">
        <v>29</v>
      </c>
      <c r="N5" s="1" t="s">
        <v>30</v>
      </c>
      <c r="O5" s="4">
        <f>(-(6/11)*LOG10(6/11))-(5/11*LOG10(5/11))</f>
        <v>0.2992329103</v>
      </c>
      <c r="P5" s="1" t="s">
        <v>31</v>
      </c>
      <c r="Q5" s="1" t="s">
        <v>32</v>
      </c>
      <c r="R5" s="4">
        <f>(-(4/8)*LOG10(4/8))-(4/8*LOG10(4/8))</f>
        <v>0.3010299957</v>
      </c>
    </row>
    <row r="6">
      <c r="A6" s="2" t="s">
        <v>6</v>
      </c>
      <c r="B6" s="2" t="s">
        <v>7</v>
      </c>
      <c r="C6" s="2" t="s">
        <v>33</v>
      </c>
      <c r="D6" s="2" t="s">
        <v>34</v>
      </c>
      <c r="E6" s="5" t="s">
        <v>35</v>
      </c>
      <c r="G6" s="1" t="s">
        <v>36</v>
      </c>
      <c r="H6" s="1" t="s">
        <v>37</v>
      </c>
      <c r="I6" s="1">
        <f>(-(3/5)*LOG10(3/5))-(2/5*LOG10(2/5))</f>
        <v>0.2922852532</v>
      </c>
      <c r="J6" s="1"/>
      <c r="P6" s="1" t="s">
        <v>38</v>
      </c>
      <c r="Q6" s="1" t="s">
        <v>39</v>
      </c>
      <c r="R6" s="4">
        <f>(-(6/7)*LOG10(6/7))-(1/7*LOG10(1/7))</f>
        <v>0.178111254</v>
      </c>
    </row>
    <row r="7">
      <c r="A7" s="2" t="s">
        <v>6</v>
      </c>
      <c r="B7" s="2" t="s">
        <v>7</v>
      </c>
      <c r="C7" s="2" t="s">
        <v>33</v>
      </c>
      <c r="D7" s="2" t="s">
        <v>34</v>
      </c>
      <c r="E7" s="3" t="s">
        <v>10</v>
      </c>
      <c r="G7" s="6" t="s">
        <v>40</v>
      </c>
      <c r="H7" s="1"/>
      <c r="I7" s="6">
        <f>0.28-((10/20)*0.22)-((5/20)*0.29)-((5/20)*0.29)</f>
        <v>0.025</v>
      </c>
      <c r="J7" s="1" t="s">
        <v>41</v>
      </c>
      <c r="L7" s="4">
        <f>0.28-((10/20)*0.29)-((10/20)*0.26)</f>
        <v>0.005</v>
      </c>
      <c r="O7" s="4">
        <f>0.28-((9/20)*0.23)-((11/20)*0.3)</f>
        <v>0.0115</v>
      </c>
      <c r="R7" s="4">
        <f>0.28-((5/20)*0.29)-((8/20)*0.3)-((7/20)*0.18)</f>
        <v>0.0245</v>
      </c>
    </row>
    <row r="8">
      <c r="A8" s="2" t="s">
        <v>6</v>
      </c>
      <c r="B8" s="2" t="s">
        <v>42</v>
      </c>
      <c r="C8" s="2" t="s">
        <v>8</v>
      </c>
      <c r="D8" s="2" t="s">
        <v>16</v>
      </c>
      <c r="E8" s="3" t="s">
        <v>10</v>
      </c>
      <c r="H8" s="1"/>
      <c r="I8" s="1"/>
      <c r="J8" s="1"/>
      <c r="K8" s="1"/>
    </row>
    <row r="9">
      <c r="A9" s="2" t="s">
        <v>6</v>
      </c>
      <c r="B9" s="2" t="s">
        <v>42</v>
      </c>
      <c r="C9" s="2" t="s">
        <v>8</v>
      </c>
      <c r="D9" s="2" t="s">
        <v>16</v>
      </c>
      <c r="E9" s="3" t="s">
        <v>10</v>
      </c>
      <c r="H9" s="1"/>
      <c r="I9" s="1"/>
      <c r="J9" s="1"/>
      <c r="K9" s="1"/>
    </row>
    <row r="10">
      <c r="A10" s="2" t="s">
        <v>6</v>
      </c>
      <c r="B10" s="2" t="s">
        <v>42</v>
      </c>
      <c r="C10" s="2" t="s">
        <v>33</v>
      </c>
      <c r="D10" s="2" t="s">
        <v>9</v>
      </c>
      <c r="E10" s="3" t="s">
        <v>10</v>
      </c>
      <c r="G10" s="1" t="s">
        <v>43</v>
      </c>
      <c r="K10" s="1"/>
      <c r="L10" s="1"/>
      <c r="M10" s="1"/>
    </row>
    <row r="11">
      <c r="A11" s="2" t="s">
        <v>6</v>
      </c>
      <c r="B11" s="2" t="s">
        <v>42</v>
      </c>
      <c r="C11" s="2" t="s">
        <v>33</v>
      </c>
      <c r="D11" s="2" t="s">
        <v>9</v>
      </c>
      <c r="E11" s="3" t="s">
        <v>10</v>
      </c>
      <c r="J11" s="1" t="s">
        <v>44</v>
      </c>
      <c r="K11" s="1" t="s">
        <v>18</v>
      </c>
      <c r="L11" s="1">
        <f>(-(8/10)*LOG10(8/10))-(2/10*LOG10(2/10))</f>
        <v>0.2173220113</v>
      </c>
      <c r="M11" s="1" t="s">
        <v>45</v>
      </c>
      <c r="P11" s="1" t="s">
        <v>46</v>
      </c>
    </row>
    <row r="12">
      <c r="A12" s="2" t="s">
        <v>6</v>
      </c>
      <c r="B12" s="2" t="s">
        <v>42</v>
      </c>
      <c r="C12" s="2" t="s">
        <v>33</v>
      </c>
      <c r="D12" s="2" t="s">
        <v>9</v>
      </c>
      <c r="E12" s="5" t="s">
        <v>35</v>
      </c>
      <c r="J12" s="1" t="s">
        <v>47</v>
      </c>
      <c r="K12" s="1" t="s">
        <v>48</v>
      </c>
      <c r="L12" s="1">
        <f t="shared" ref="L12:L13" si="1">(-(4/5)*LOG10(4/5))-(1/5*LOG10(1/5))</f>
        <v>0.2173220113</v>
      </c>
      <c r="M12" s="1" t="s">
        <v>49</v>
      </c>
      <c r="N12" s="1" t="s">
        <v>50</v>
      </c>
      <c r="O12" s="1">
        <v>0.0</v>
      </c>
      <c r="P12" s="1" t="s">
        <v>51</v>
      </c>
      <c r="Q12" s="1" t="s">
        <v>52</v>
      </c>
      <c r="R12" s="4">
        <f>(-(1/2)*LOG10(1/2))-(1/2*LOG10(1/2))</f>
        <v>0.3010299957</v>
      </c>
    </row>
    <row r="13">
      <c r="A13" s="7" t="s">
        <v>53</v>
      </c>
      <c r="B13" s="7" t="s">
        <v>7</v>
      </c>
      <c r="C13" s="7" t="s">
        <v>8</v>
      </c>
      <c r="D13" s="7" t="s">
        <v>9</v>
      </c>
      <c r="E13" s="5" t="s">
        <v>35</v>
      </c>
      <c r="J13" s="1" t="s">
        <v>54</v>
      </c>
      <c r="K13" s="1" t="s">
        <v>48</v>
      </c>
      <c r="L13" s="4">
        <f t="shared" si="1"/>
        <v>0.2173220113</v>
      </c>
      <c r="M13" s="1" t="s">
        <v>55</v>
      </c>
      <c r="N13" s="1" t="s">
        <v>24</v>
      </c>
      <c r="O13" s="4">
        <f>(-(3/5)*LOG10(3/5))-(2/5*LOG10(2/5))</f>
        <v>0.2922852532</v>
      </c>
      <c r="P13" s="1" t="s">
        <v>56</v>
      </c>
      <c r="Q13" s="1" t="s">
        <v>57</v>
      </c>
      <c r="R13" s="4">
        <f>(-(3/4)*LOG10(3/4))-(1/4*LOG10(1/4))</f>
        <v>0.2442190503</v>
      </c>
    </row>
    <row r="14">
      <c r="A14" s="7" t="s">
        <v>53</v>
      </c>
      <c r="B14" s="7" t="s">
        <v>7</v>
      </c>
      <c r="C14" s="7" t="s">
        <v>8</v>
      </c>
      <c r="D14" s="7" t="s">
        <v>16</v>
      </c>
      <c r="E14" s="3" t="s">
        <v>10</v>
      </c>
      <c r="P14" s="1" t="s">
        <v>58</v>
      </c>
      <c r="Q14" s="1" t="s">
        <v>59</v>
      </c>
      <c r="R14" s="1">
        <v>0.0</v>
      </c>
    </row>
    <row r="15">
      <c r="A15" s="7" t="s">
        <v>53</v>
      </c>
      <c r="B15" s="7" t="s">
        <v>7</v>
      </c>
      <c r="C15" s="7" t="s">
        <v>8</v>
      </c>
      <c r="D15" s="7" t="s">
        <v>16</v>
      </c>
      <c r="E15" s="5" t="s">
        <v>35</v>
      </c>
      <c r="J15" s="1" t="s">
        <v>60</v>
      </c>
      <c r="K15" s="1"/>
      <c r="L15" s="4">
        <f>0.22-((5/10)*0.22)-((5/10)*0.22)</f>
        <v>0</v>
      </c>
      <c r="M15" s="1" t="s">
        <v>61</v>
      </c>
      <c r="O15" s="8">
        <f>0.22-0-((5/10)*0.29)</f>
        <v>0.075</v>
      </c>
      <c r="P15" s="1" t="s">
        <v>62</v>
      </c>
      <c r="R15" s="4">
        <f>0.22-((2/10)*0.3)-((4/10)*0.24)-((4/10)*0)</f>
        <v>0.064</v>
      </c>
    </row>
    <row r="16">
      <c r="A16" s="7" t="s">
        <v>53</v>
      </c>
      <c r="B16" s="7" t="s">
        <v>7</v>
      </c>
      <c r="C16" s="7" t="s">
        <v>33</v>
      </c>
      <c r="D16" s="7" t="s">
        <v>34</v>
      </c>
      <c r="E16" s="3" t="s">
        <v>10</v>
      </c>
    </row>
    <row r="17">
      <c r="A17" s="7" t="s">
        <v>53</v>
      </c>
      <c r="B17" s="7" t="s">
        <v>7</v>
      </c>
      <c r="C17" s="7" t="s">
        <v>33</v>
      </c>
      <c r="D17" s="7" t="s">
        <v>34</v>
      </c>
      <c r="E17" s="5" t="s">
        <v>35</v>
      </c>
      <c r="J17" s="1" t="s">
        <v>63</v>
      </c>
      <c r="K17" s="1" t="s">
        <v>26</v>
      </c>
      <c r="L17" s="1">
        <f t="shared" ref="L17:L18" si="2">(-(2/5)*LOG10(2/5))-(3/5*LOG10(3/5))</f>
        <v>0.2922852532</v>
      </c>
      <c r="M17" s="1" t="s">
        <v>64</v>
      </c>
      <c r="P17" s="1" t="s">
        <v>65</v>
      </c>
    </row>
    <row r="18">
      <c r="A18" s="9" t="s">
        <v>66</v>
      </c>
      <c r="B18" s="9" t="s">
        <v>42</v>
      </c>
      <c r="C18" s="9" t="s">
        <v>8</v>
      </c>
      <c r="D18" s="9" t="s">
        <v>34</v>
      </c>
      <c r="E18" s="3" t="s">
        <v>10</v>
      </c>
      <c r="J18" s="1" t="s">
        <v>67</v>
      </c>
      <c r="K18" s="1" t="s">
        <v>26</v>
      </c>
      <c r="L18" s="1">
        <f t="shared" si="2"/>
        <v>0.2922852532</v>
      </c>
      <c r="M18" s="1" t="s">
        <v>68</v>
      </c>
      <c r="N18" s="1" t="s">
        <v>69</v>
      </c>
      <c r="O18" s="4">
        <f>(-(1/3)*LOG10(1/3))-(2/3*LOG10(2/3))</f>
        <v>0.2764345909</v>
      </c>
      <c r="P18" s="1" t="s">
        <v>70</v>
      </c>
      <c r="Q18" s="1" t="s">
        <v>52</v>
      </c>
      <c r="R18" s="4">
        <f>(-(1/2)*LOG10(1/2))-(1/2*LOG10(1/2))</f>
        <v>0.3010299957</v>
      </c>
    </row>
    <row r="19">
      <c r="A19" s="9" t="s">
        <v>66</v>
      </c>
      <c r="B19" s="9" t="s">
        <v>42</v>
      </c>
      <c r="C19" s="9" t="s">
        <v>33</v>
      </c>
      <c r="D19" s="9" t="s">
        <v>9</v>
      </c>
      <c r="E19" s="5" t="s">
        <v>35</v>
      </c>
      <c r="J19" s="1" t="s">
        <v>71</v>
      </c>
      <c r="K19" s="1" t="s">
        <v>72</v>
      </c>
      <c r="L19" s="1">
        <v>0.0</v>
      </c>
      <c r="M19" s="1" t="s">
        <v>73</v>
      </c>
      <c r="N19" s="1" t="s">
        <v>52</v>
      </c>
      <c r="O19" s="4">
        <f>(-(1/2)*LOG10(1/2))-(1/2*LOG10(1/2))</f>
        <v>0.3010299957</v>
      </c>
      <c r="P19" s="1" t="s">
        <v>74</v>
      </c>
      <c r="Q19" s="1" t="s">
        <v>75</v>
      </c>
      <c r="R19" s="1">
        <v>0.0</v>
      </c>
    </row>
    <row r="20">
      <c r="A20" s="9" t="s">
        <v>66</v>
      </c>
      <c r="B20" s="9" t="s">
        <v>42</v>
      </c>
      <c r="C20" s="9" t="s">
        <v>33</v>
      </c>
      <c r="D20" s="9" t="s">
        <v>9</v>
      </c>
      <c r="E20" s="5" t="s">
        <v>35</v>
      </c>
      <c r="P20" s="1" t="s">
        <v>76</v>
      </c>
      <c r="Q20" s="1" t="s">
        <v>52</v>
      </c>
      <c r="R20" s="4">
        <f>(-(1/2)*LOG10(1/2))-(1/2*LOG10(1/2))</f>
        <v>0.3010299957</v>
      </c>
    </row>
    <row r="21">
      <c r="A21" s="9" t="s">
        <v>66</v>
      </c>
      <c r="B21" s="9" t="s">
        <v>42</v>
      </c>
      <c r="C21" s="9" t="s">
        <v>33</v>
      </c>
      <c r="D21" s="9" t="s">
        <v>16</v>
      </c>
      <c r="E21" s="3" t="s">
        <v>10</v>
      </c>
      <c r="J21" s="1" t="s">
        <v>77</v>
      </c>
      <c r="L21" s="1">
        <v>0.0</v>
      </c>
      <c r="M21" s="1" t="s">
        <v>78</v>
      </c>
      <c r="O21" s="4">
        <f>0.29-((3/5)*0.28)-((2/5)*0.3)</f>
        <v>0.002</v>
      </c>
      <c r="P21" s="1" t="s">
        <v>79</v>
      </c>
      <c r="R21" s="8">
        <f>0.29-((2/5)*0.3)-((1/5)*0)-((2/5)*0.3)</f>
        <v>0.05</v>
      </c>
    </row>
    <row r="22">
      <c r="A22" s="9" t="s">
        <v>66</v>
      </c>
      <c r="B22" s="9" t="s">
        <v>42</v>
      </c>
      <c r="C22" s="9" t="s">
        <v>33</v>
      </c>
      <c r="D22" s="9" t="s">
        <v>9</v>
      </c>
      <c r="E22" s="3" t="s">
        <v>10</v>
      </c>
    </row>
    <row r="23">
      <c r="J23" s="1" t="s">
        <v>80</v>
      </c>
      <c r="K23" s="1" t="s">
        <v>24</v>
      </c>
      <c r="L23" s="1">
        <f>(-(3/5)*LOG10(3/5))-(2/5*LOG10(2/5))</f>
        <v>0.2922852532</v>
      </c>
      <c r="M23" s="1" t="s">
        <v>81</v>
      </c>
      <c r="P23" s="1" t="s">
        <v>82</v>
      </c>
    </row>
    <row r="24">
      <c r="J24" s="1" t="s">
        <v>83</v>
      </c>
      <c r="K24" s="1" t="s">
        <v>72</v>
      </c>
      <c r="L24" s="1">
        <v>0.0</v>
      </c>
      <c r="M24" s="1" t="s">
        <v>84</v>
      </c>
      <c r="N24" s="1" t="s">
        <v>85</v>
      </c>
      <c r="O24" s="1">
        <v>0.0</v>
      </c>
      <c r="P24" s="1" t="s">
        <v>86</v>
      </c>
      <c r="Q24" s="1" t="s">
        <v>85</v>
      </c>
      <c r="R24" s="1">
        <v>0.0</v>
      </c>
    </row>
    <row r="25">
      <c r="J25" s="1" t="s">
        <v>87</v>
      </c>
      <c r="K25" s="1" t="s">
        <v>24</v>
      </c>
      <c r="L25" s="4">
        <f>(-(3/5)*LOG10(3/5))-(2/5*LOG10(2/5))</f>
        <v>0.2922852532</v>
      </c>
      <c r="M25" s="1" t="s">
        <v>88</v>
      </c>
      <c r="N25" s="1" t="s">
        <v>89</v>
      </c>
      <c r="O25" s="4">
        <f>(-(2/4)*LOG10(2/4))-(2/4*LOG10(2/4))</f>
        <v>0.3010299957</v>
      </c>
      <c r="P25" s="1" t="s">
        <v>90</v>
      </c>
      <c r="Q25" s="1" t="s">
        <v>69</v>
      </c>
      <c r="R25" s="4">
        <f>(-(1/3)*LOG10(1/3))-(2/3*LOG10(2/3))</f>
        <v>0.2764345909</v>
      </c>
    </row>
    <row r="26">
      <c r="P26" s="1" t="s">
        <v>91</v>
      </c>
      <c r="Q26" s="1" t="s">
        <v>85</v>
      </c>
      <c r="R26" s="1">
        <v>0.0</v>
      </c>
    </row>
    <row r="27">
      <c r="J27" s="1" t="s">
        <v>92</v>
      </c>
      <c r="L27" s="4">
        <f>0.29-0-0.29</f>
        <v>0</v>
      </c>
      <c r="M27" s="1" t="s">
        <v>93</v>
      </c>
      <c r="O27" s="4">
        <f>0.29-((1/5)*0)-((4/5)*0.3)</f>
        <v>0.05</v>
      </c>
      <c r="P27" s="1" t="s">
        <v>94</v>
      </c>
      <c r="R27" s="8">
        <f>0.29-((1/5)*0)-((3/5)*0.28)-((1/5)*0)</f>
        <v>0.122</v>
      </c>
    </row>
    <row r="30">
      <c r="G30" s="1" t="s">
        <v>95</v>
      </c>
    </row>
    <row r="31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M31" s="1" t="s">
        <v>96</v>
      </c>
      <c r="N31" s="1" t="s">
        <v>10</v>
      </c>
    </row>
    <row r="32">
      <c r="A32" s="2" t="s">
        <v>6</v>
      </c>
      <c r="B32" s="2" t="s">
        <v>7</v>
      </c>
      <c r="C32" s="10" t="s">
        <v>8</v>
      </c>
      <c r="D32" s="2" t="s">
        <v>9</v>
      </c>
      <c r="E32" s="3" t="s">
        <v>10</v>
      </c>
      <c r="J32" s="1" t="s">
        <v>97</v>
      </c>
      <c r="K32" s="1" t="s">
        <v>24</v>
      </c>
      <c r="L32" s="1">
        <f>(-(3/5)*LOG10(3/5))-(2/5*LOG10(2/5))</f>
        <v>0.2922852532</v>
      </c>
      <c r="M32" s="1"/>
      <c r="P32" s="1" t="s">
        <v>98</v>
      </c>
    </row>
    <row r="33">
      <c r="A33" s="2" t="s">
        <v>6</v>
      </c>
      <c r="B33" s="2" t="s">
        <v>7</v>
      </c>
      <c r="C33" s="10" t="s">
        <v>8</v>
      </c>
      <c r="D33" s="2" t="s">
        <v>16</v>
      </c>
      <c r="E33" s="3" t="s">
        <v>10</v>
      </c>
      <c r="J33" s="1" t="s">
        <v>99</v>
      </c>
      <c r="K33" s="1" t="s">
        <v>52</v>
      </c>
      <c r="L33" s="1">
        <f>(-(1/2)*LOG10(1/2))-(1/2*LOG10(1/2))</f>
        <v>0.3010299957</v>
      </c>
      <c r="P33" s="1" t="s">
        <v>100</v>
      </c>
      <c r="Q33" s="1" t="s">
        <v>52</v>
      </c>
      <c r="R33" s="4">
        <f>(-(1/2)*LOG10(1/2))-(1/2*LOG10(1/2))</f>
        <v>0.3010299957</v>
      </c>
    </row>
    <row r="34">
      <c r="A34" s="2" t="s">
        <v>6</v>
      </c>
      <c r="B34" s="2" t="s">
        <v>7</v>
      </c>
      <c r="C34" s="10" t="s">
        <v>8</v>
      </c>
      <c r="D34" s="2" t="s">
        <v>16</v>
      </c>
      <c r="E34" s="3" t="s">
        <v>10</v>
      </c>
      <c r="J34" s="1" t="s">
        <v>101</v>
      </c>
      <c r="K34" s="1" t="s">
        <v>102</v>
      </c>
      <c r="L34" s="4">
        <f>(-(2/3)*LOG10(2/3))-(1/3*LOG10(1/3))</f>
        <v>0.2764345909</v>
      </c>
      <c r="P34" s="1" t="s">
        <v>103</v>
      </c>
      <c r="Q34" s="1" t="s">
        <v>104</v>
      </c>
      <c r="R34" s="4">
        <f>(-(2/3)*LOG10(2/3))-(1/3*LOG10(1/3))</f>
        <v>0.2764345909</v>
      </c>
    </row>
    <row r="35">
      <c r="A35" s="2" t="s">
        <v>6</v>
      </c>
      <c r="B35" s="2" t="s">
        <v>7</v>
      </c>
      <c r="C35" s="11" t="s">
        <v>33</v>
      </c>
      <c r="D35" s="2" t="s">
        <v>34</v>
      </c>
      <c r="E35" s="5" t="s">
        <v>35</v>
      </c>
      <c r="P35" s="1" t="s">
        <v>105</v>
      </c>
      <c r="Q35" s="1" t="s">
        <v>72</v>
      </c>
      <c r="R35" s="1">
        <v>0.0</v>
      </c>
    </row>
    <row r="36">
      <c r="A36" s="2" t="s">
        <v>6</v>
      </c>
      <c r="B36" s="2" t="s">
        <v>7</v>
      </c>
      <c r="C36" s="11" t="s">
        <v>33</v>
      </c>
      <c r="D36" s="2" t="s">
        <v>34</v>
      </c>
      <c r="E36" s="3" t="s">
        <v>10</v>
      </c>
      <c r="J36" s="1" t="s">
        <v>106</v>
      </c>
      <c r="L36" s="4">
        <f>0.29-((2/5)*0.3)-((3/5)*0.28)</f>
        <v>0.002</v>
      </c>
      <c r="P36" s="1" t="s">
        <v>107</v>
      </c>
      <c r="R36" s="8">
        <f>0.29-((2/5)*0.3)-((3/5)*0.28)-0</f>
        <v>0.002</v>
      </c>
    </row>
    <row r="37">
      <c r="A37" s="2" t="s">
        <v>6</v>
      </c>
      <c r="B37" s="2" t="s">
        <v>42</v>
      </c>
      <c r="C37" s="10" t="s">
        <v>8</v>
      </c>
      <c r="D37" s="2" t="s">
        <v>16</v>
      </c>
      <c r="E37" s="3" t="s">
        <v>10</v>
      </c>
    </row>
    <row r="38">
      <c r="A38" s="2" t="s">
        <v>6</v>
      </c>
      <c r="B38" s="2" t="s">
        <v>42</v>
      </c>
      <c r="C38" s="10" t="s">
        <v>8</v>
      </c>
      <c r="D38" s="2" t="s">
        <v>16</v>
      </c>
      <c r="E38" s="3" t="s">
        <v>10</v>
      </c>
      <c r="J38" s="1" t="s">
        <v>108</v>
      </c>
      <c r="K38" s="1" t="s">
        <v>52</v>
      </c>
      <c r="L38" s="1">
        <f t="shared" ref="L38:L39" si="3">(-(1/2)*LOG10(1/2))-(1/2*LOG10(1/2))</f>
        <v>0.3010299957</v>
      </c>
      <c r="M38" s="1" t="s">
        <v>109</v>
      </c>
      <c r="N38" s="1" t="s">
        <v>52</v>
      </c>
    </row>
    <row r="39">
      <c r="A39" s="2" t="s">
        <v>6</v>
      </c>
      <c r="B39" s="2" t="s">
        <v>42</v>
      </c>
      <c r="C39" s="11" t="s">
        <v>33</v>
      </c>
      <c r="D39" s="2" t="s">
        <v>9</v>
      </c>
      <c r="E39" s="3" t="s">
        <v>10</v>
      </c>
      <c r="J39" s="1" t="s">
        <v>110</v>
      </c>
      <c r="K39" s="1" t="s">
        <v>52</v>
      </c>
      <c r="L39" s="1">
        <f t="shared" si="3"/>
        <v>0.3010299957</v>
      </c>
      <c r="M39" s="1" t="s">
        <v>111</v>
      </c>
      <c r="N39" s="1" t="s">
        <v>72</v>
      </c>
      <c r="O39" s="1">
        <v>0.0</v>
      </c>
    </row>
    <row r="40">
      <c r="A40" s="2" t="s">
        <v>6</v>
      </c>
      <c r="B40" s="2" t="s">
        <v>42</v>
      </c>
      <c r="C40" s="11" t="s">
        <v>33</v>
      </c>
      <c r="D40" s="2" t="s">
        <v>9</v>
      </c>
      <c r="E40" s="3" t="s">
        <v>10</v>
      </c>
      <c r="J40" s="1" t="s">
        <v>112</v>
      </c>
      <c r="K40" s="1" t="s">
        <v>72</v>
      </c>
      <c r="L40" s="1">
        <v>0.0</v>
      </c>
      <c r="M40" s="1" t="s">
        <v>113</v>
      </c>
      <c r="N40" s="1" t="s">
        <v>52</v>
      </c>
      <c r="O40" s="1">
        <f>(-(1/2)*LOG10(1/2))-(1/2*LOG10(1/2))</f>
        <v>0.3010299957</v>
      </c>
    </row>
    <row r="41">
      <c r="A41" s="2" t="s">
        <v>6</v>
      </c>
      <c r="B41" s="2" t="s">
        <v>42</v>
      </c>
      <c r="C41" s="11" t="s">
        <v>33</v>
      </c>
      <c r="D41" s="2" t="s">
        <v>9</v>
      </c>
      <c r="E41" s="5" t="s">
        <v>35</v>
      </c>
      <c r="J41" s="1" t="s">
        <v>114</v>
      </c>
      <c r="L41" s="1">
        <v>0.0</v>
      </c>
      <c r="M41" s="1" t="s">
        <v>115</v>
      </c>
      <c r="O41" s="6">
        <v>0.0</v>
      </c>
    </row>
    <row r="42">
      <c r="A42" s="7" t="s">
        <v>53</v>
      </c>
      <c r="B42" s="7" t="s">
        <v>7</v>
      </c>
      <c r="C42" s="7" t="s">
        <v>8</v>
      </c>
      <c r="D42" s="7" t="s">
        <v>9</v>
      </c>
      <c r="E42" s="5" t="s">
        <v>35</v>
      </c>
    </row>
    <row r="43">
      <c r="A43" s="7" t="s">
        <v>53</v>
      </c>
      <c r="B43" s="7" t="s">
        <v>7</v>
      </c>
      <c r="C43" s="7" t="s">
        <v>8</v>
      </c>
      <c r="D43" s="10" t="s">
        <v>16</v>
      </c>
      <c r="E43" s="3" t="s">
        <v>10</v>
      </c>
      <c r="P43" s="1" t="s">
        <v>116</v>
      </c>
      <c r="Q43" s="1" t="s">
        <v>117</v>
      </c>
    </row>
    <row r="44">
      <c r="A44" s="7" t="s">
        <v>53</v>
      </c>
      <c r="B44" s="7" t="s">
        <v>7</v>
      </c>
      <c r="C44" s="7" t="s">
        <v>8</v>
      </c>
      <c r="D44" s="10" t="s">
        <v>16</v>
      </c>
      <c r="E44" s="5" t="s">
        <v>35</v>
      </c>
    </row>
    <row r="45">
      <c r="A45" s="7" t="s">
        <v>53</v>
      </c>
      <c r="B45" s="7" t="s">
        <v>7</v>
      </c>
      <c r="C45" s="7" t="s">
        <v>33</v>
      </c>
      <c r="D45" s="11" t="s">
        <v>34</v>
      </c>
      <c r="E45" s="3" t="s">
        <v>10</v>
      </c>
      <c r="J45" s="1" t="s">
        <v>118</v>
      </c>
      <c r="K45" s="1" t="s">
        <v>52</v>
      </c>
      <c r="L45" s="1">
        <f t="shared" ref="L45:L46" si="4">(-(1/2)*LOG10(1/2))-(1/2*LOG10(1/2))</f>
        <v>0.3010299957</v>
      </c>
      <c r="M45" s="1" t="s">
        <v>119</v>
      </c>
      <c r="N45" s="1" t="s">
        <v>52</v>
      </c>
    </row>
    <row r="46">
      <c r="A46" s="7" t="s">
        <v>53</v>
      </c>
      <c r="B46" s="7" t="s">
        <v>7</v>
      </c>
      <c r="C46" s="7" t="s">
        <v>33</v>
      </c>
      <c r="D46" s="11" t="s">
        <v>34</v>
      </c>
      <c r="E46" s="5" t="s">
        <v>35</v>
      </c>
      <c r="J46" s="1" t="s">
        <v>120</v>
      </c>
      <c r="K46" s="1" t="s">
        <v>52</v>
      </c>
      <c r="L46" s="1">
        <f t="shared" si="4"/>
        <v>0.3010299957</v>
      </c>
      <c r="M46" s="1" t="s">
        <v>121</v>
      </c>
      <c r="N46" s="1" t="s">
        <v>52</v>
      </c>
      <c r="O46" s="1">
        <f>(-(1/2)*LOG10(1/2))-(1/2*LOG10(1/2))</f>
        <v>0.3010299957</v>
      </c>
    </row>
    <row r="47">
      <c r="A47" s="9" t="s">
        <v>66</v>
      </c>
      <c r="B47" s="9" t="s">
        <v>42</v>
      </c>
      <c r="C47" s="9" t="s">
        <v>8</v>
      </c>
      <c r="D47" s="10" t="s">
        <v>34</v>
      </c>
      <c r="E47" s="3" t="s">
        <v>10</v>
      </c>
      <c r="J47" s="1" t="s">
        <v>122</v>
      </c>
      <c r="K47" s="1" t="s">
        <v>72</v>
      </c>
      <c r="L47" s="1">
        <v>0.0</v>
      </c>
      <c r="M47" s="1" t="s">
        <v>123</v>
      </c>
      <c r="N47" s="1" t="s">
        <v>72</v>
      </c>
      <c r="O47" s="1">
        <v>0.0</v>
      </c>
    </row>
    <row r="48">
      <c r="A48" s="9" t="s">
        <v>66</v>
      </c>
      <c r="B48" s="9" t="s">
        <v>42</v>
      </c>
      <c r="C48" s="9" t="s">
        <v>33</v>
      </c>
      <c r="D48" s="11" t="s">
        <v>9</v>
      </c>
      <c r="E48" s="5" t="s">
        <v>35</v>
      </c>
      <c r="J48" s="1" t="s">
        <v>124</v>
      </c>
      <c r="L48" s="1">
        <v>0.0</v>
      </c>
      <c r="M48" s="1" t="s">
        <v>125</v>
      </c>
      <c r="O48" s="6">
        <v>0.0</v>
      </c>
    </row>
    <row r="49">
      <c r="A49" s="9" t="s">
        <v>66</v>
      </c>
      <c r="B49" s="9" t="s">
        <v>42</v>
      </c>
      <c r="C49" s="9" t="s">
        <v>33</v>
      </c>
      <c r="D49" s="11" t="s">
        <v>9</v>
      </c>
      <c r="E49" s="5" t="s">
        <v>35</v>
      </c>
    </row>
    <row r="50">
      <c r="A50" s="9" t="s">
        <v>66</v>
      </c>
      <c r="B50" s="9" t="s">
        <v>42</v>
      </c>
      <c r="C50" s="9" t="s">
        <v>33</v>
      </c>
      <c r="D50" s="9" t="s">
        <v>16</v>
      </c>
      <c r="E50" s="3" t="s">
        <v>10</v>
      </c>
      <c r="P50" s="1" t="s">
        <v>126</v>
      </c>
      <c r="Q50" s="1" t="s">
        <v>10</v>
      </c>
    </row>
    <row r="51">
      <c r="A51" s="9" t="s">
        <v>66</v>
      </c>
      <c r="B51" s="9" t="s">
        <v>42</v>
      </c>
      <c r="C51" s="9" t="s">
        <v>33</v>
      </c>
      <c r="D51" s="11" t="s">
        <v>9</v>
      </c>
      <c r="E51" s="3" t="s">
        <v>10</v>
      </c>
    </row>
    <row r="52">
      <c r="J52" s="1" t="s">
        <v>127</v>
      </c>
      <c r="K52" s="1" t="s">
        <v>69</v>
      </c>
      <c r="L52" s="1">
        <f>(-(1/3)*LOG10(1/3))-(2/3*LOG10(2/3))</f>
        <v>0.2764345909</v>
      </c>
      <c r="M52" s="1" t="s">
        <v>128</v>
      </c>
      <c r="N52" s="1" t="s">
        <v>69</v>
      </c>
    </row>
    <row r="53">
      <c r="J53" s="1" t="s">
        <v>129</v>
      </c>
      <c r="K53" s="1" t="s">
        <v>72</v>
      </c>
      <c r="L53" s="1">
        <v>0.0</v>
      </c>
      <c r="M53" s="1" t="s">
        <v>130</v>
      </c>
      <c r="N53" s="1" t="s">
        <v>72</v>
      </c>
      <c r="O53" s="1">
        <v>0.0</v>
      </c>
    </row>
    <row r="54">
      <c r="J54" s="1" t="s">
        <v>131</v>
      </c>
      <c r="K54" s="1" t="s">
        <v>69</v>
      </c>
      <c r="L54" s="1">
        <f>(-(1/3)*LOG10(1/3))-(2/3*LOG10(2/3))</f>
        <v>0.2764345909</v>
      </c>
      <c r="M54" s="1" t="s">
        <v>132</v>
      </c>
      <c r="N54" s="1" t="s">
        <v>69</v>
      </c>
      <c r="O54" s="1">
        <f>(-(1/3)*LOG10(1/3))-(2/3*LOG10(2/3))</f>
        <v>0.2764345909</v>
      </c>
    </row>
    <row r="55">
      <c r="J55" s="1" t="s">
        <v>133</v>
      </c>
      <c r="L55" s="1">
        <v>0.0</v>
      </c>
      <c r="M55" s="1" t="s">
        <v>134</v>
      </c>
      <c r="O55" s="6">
        <v>0.0</v>
      </c>
    </row>
    <row r="57">
      <c r="P57" s="1" t="s">
        <v>126</v>
      </c>
      <c r="Q57" s="1" t="s">
        <v>10</v>
      </c>
    </row>
    <row r="59">
      <c r="G59" s="1" t="s">
        <v>135</v>
      </c>
    </row>
    <row r="60">
      <c r="A60" s="1" t="s">
        <v>0</v>
      </c>
      <c r="B60" s="1" t="s">
        <v>1</v>
      </c>
      <c r="C60" s="1" t="s">
        <v>2</v>
      </c>
      <c r="D60" s="1" t="s">
        <v>3</v>
      </c>
      <c r="E60" s="1" t="s">
        <v>4</v>
      </c>
      <c r="J60" s="1" t="s">
        <v>136</v>
      </c>
      <c r="K60" s="1" t="s">
        <v>52</v>
      </c>
      <c r="L60" s="1">
        <f t="shared" ref="L60:L61" si="5">(-(1/2)*LOG10(1/2))-(1/2*LOG10(1/2))</f>
        <v>0.3010299957</v>
      </c>
    </row>
    <row r="61">
      <c r="A61" s="2" t="s">
        <v>6</v>
      </c>
      <c r="B61" s="2" t="s">
        <v>7</v>
      </c>
      <c r="C61" s="10" t="s">
        <v>8</v>
      </c>
      <c r="D61" s="12" t="s">
        <v>9</v>
      </c>
      <c r="E61" s="3" t="s">
        <v>10</v>
      </c>
      <c r="J61" s="13" t="s">
        <v>137</v>
      </c>
      <c r="K61" s="13" t="s">
        <v>52</v>
      </c>
      <c r="L61" s="1">
        <f t="shared" si="5"/>
        <v>0.3010299957</v>
      </c>
    </row>
    <row r="62">
      <c r="A62" s="2" t="s">
        <v>6</v>
      </c>
      <c r="B62" s="2" t="s">
        <v>7</v>
      </c>
      <c r="C62" s="10" t="s">
        <v>8</v>
      </c>
      <c r="D62" s="14" t="s">
        <v>16</v>
      </c>
      <c r="E62" s="3" t="s">
        <v>10</v>
      </c>
      <c r="J62" s="1" t="s">
        <v>138</v>
      </c>
      <c r="K62" s="1" t="s">
        <v>72</v>
      </c>
      <c r="L62" s="1">
        <v>0.0</v>
      </c>
    </row>
    <row r="63">
      <c r="A63" s="2" t="s">
        <v>6</v>
      </c>
      <c r="B63" s="2" t="s">
        <v>7</v>
      </c>
      <c r="C63" s="10" t="s">
        <v>8</v>
      </c>
      <c r="D63" s="14" t="s">
        <v>16</v>
      </c>
      <c r="E63" s="3" t="s">
        <v>10</v>
      </c>
    </row>
    <row r="64">
      <c r="A64" s="2" t="s">
        <v>6</v>
      </c>
      <c r="B64" s="2" t="s">
        <v>7</v>
      </c>
      <c r="C64" s="11" t="s">
        <v>33</v>
      </c>
      <c r="D64" s="2" t="s">
        <v>34</v>
      </c>
      <c r="E64" s="5" t="s">
        <v>35</v>
      </c>
      <c r="J64" s="1" t="s">
        <v>139</v>
      </c>
      <c r="L64" s="1">
        <v>0.0</v>
      </c>
    </row>
    <row r="65">
      <c r="A65" s="2" t="s">
        <v>6</v>
      </c>
      <c r="B65" s="2" t="s">
        <v>7</v>
      </c>
      <c r="C65" s="11" t="s">
        <v>33</v>
      </c>
      <c r="D65" s="2" t="s">
        <v>34</v>
      </c>
      <c r="E65" s="3" t="s">
        <v>10</v>
      </c>
    </row>
    <row r="66">
      <c r="A66" s="2" t="s">
        <v>6</v>
      </c>
      <c r="B66" s="2" t="s">
        <v>42</v>
      </c>
      <c r="C66" s="10" t="s">
        <v>8</v>
      </c>
      <c r="D66" s="14" t="s">
        <v>16</v>
      </c>
      <c r="E66" s="3" t="s">
        <v>10</v>
      </c>
      <c r="J66" s="1" t="s">
        <v>140</v>
      </c>
      <c r="K66" s="1" t="s">
        <v>102</v>
      </c>
      <c r="L66" s="1">
        <f>(-(2/3)*LOG10(2/3))-(1/3*LOG10(1/3))</f>
        <v>0.2764345909</v>
      </c>
    </row>
    <row r="67">
      <c r="A67" s="2" t="s">
        <v>6</v>
      </c>
      <c r="B67" s="2" t="s">
        <v>42</v>
      </c>
      <c r="C67" s="10" t="s">
        <v>8</v>
      </c>
      <c r="D67" s="14" t="s">
        <v>16</v>
      </c>
      <c r="E67" s="3" t="s">
        <v>10</v>
      </c>
      <c r="J67" s="1" t="s">
        <v>141</v>
      </c>
      <c r="K67" s="1" t="s">
        <v>72</v>
      </c>
      <c r="L67" s="1">
        <v>0.0</v>
      </c>
    </row>
    <row r="68">
      <c r="A68" s="2" t="s">
        <v>6</v>
      </c>
      <c r="B68" s="2" t="s">
        <v>42</v>
      </c>
      <c r="C68" s="11" t="s">
        <v>33</v>
      </c>
      <c r="D68" s="12" t="s">
        <v>9</v>
      </c>
      <c r="E68" s="3" t="s">
        <v>10</v>
      </c>
      <c r="J68" s="13" t="s">
        <v>142</v>
      </c>
      <c r="K68" s="13" t="s">
        <v>102</v>
      </c>
      <c r="L68" s="1">
        <f>(-(2/3)*LOG10(2/3))-(1/3*LOG10(1/3))</f>
        <v>0.2764345909</v>
      </c>
    </row>
    <row r="69">
      <c r="A69" s="2" t="s">
        <v>6</v>
      </c>
      <c r="B69" s="2" t="s">
        <v>42</v>
      </c>
      <c r="C69" s="11" t="s">
        <v>33</v>
      </c>
      <c r="D69" s="12" t="s">
        <v>9</v>
      </c>
      <c r="E69" s="3" t="s">
        <v>10</v>
      </c>
    </row>
    <row r="70">
      <c r="A70" s="2" t="s">
        <v>6</v>
      </c>
      <c r="B70" s="2" t="s">
        <v>42</v>
      </c>
      <c r="C70" s="11" t="s">
        <v>33</v>
      </c>
      <c r="D70" s="12" t="s">
        <v>9</v>
      </c>
      <c r="E70" s="5" t="s">
        <v>35</v>
      </c>
      <c r="J70" s="1" t="s">
        <v>143</v>
      </c>
      <c r="L70" s="1">
        <v>0.0</v>
      </c>
    </row>
    <row r="71">
      <c r="A71" s="7" t="s">
        <v>53</v>
      </c>
      <c r="B71" s="7" t="s">
        <v>7</v>
      </c>
      <c r="C71" s="12" t="s">
        <v>8</v>
      </c>
      <c r="D71" s="7" t="s">
        <v>9</v>
      </c>
      <c r="E71" s="5" t="s">
        <v>35</v>
      </c>
    </row>
    <row r="72">
      <c r="A72" s="7" t="s">
        <v>53</v>
      </c>
      <c r="B72" s="7" t="s">
        <v>7</v>
      </c>
      <c r="C72" s="12" t="s">
        <v>8</v>
      </c>
      <c r="D72" s="10" t="s">
        <v>16</v>
      </c>
      <c r="E72" s="3" t="s">
        <v>10</v>
      </c>
      <c r="J72" s="1" t="s">
        <v>144</v>
      </c>
      <c r="K72" s="1" t="s">
        <v>52</v>
      </c>
      <c r="L72" s="1">
        <f t="shared" ref="L72:L73" si="6">(-(1/2)*LOG10(1/2))-(1/2*LOG10(1/2))</f>
        <v>0.3010299957</v>
      </c>
    </row>
    <row r="73">
      <c r="A73" s="7" t="s">
        <v>53</v>
      </c>
      <c r="B73" s="7" t="s">
        <v>7</v>
      </c>
      <c r="C73" s="12" t="s">
        <v>8</v>
      </c>
      <c r="D73" s="10" t="s">
        <v>16</v>
      </c>
      <c r="E73" s="5" t="s">
        <v>35</v>
      </c>
      <c r="J73" s="13" t="s">
        <v>145</v>
      </c>
      <c r="K73" s="13" t="s">
        <v>52</v>
      </c>
      <c r="L73" s="1">
        <f t="shared" si="6"/>
        <v>0.3010299957</v>
      </c>
    </row>
    <row r="74">
      <c r="A74" s="7" t="s">
        <v>53</v>
      </c>
      <c r="B74" s="7" t="s">
        <v>7</v>
      </c>
      <c r="C74" s="14" t="s">
        <v>33</v>
      </c>
      <c r="D74" s="11" t="s">
        <v>34</v>
      </c>
      <c r="E74" s="3" t="s">
        <v>10</v>
      </c>
      <c r="J74" s="1" t="s">
        <v>146</v>
      </c>
      <c r="K74" s="1" t="s">
        <v>72</v>
      </c>
      <c r="L74" s="1">
        <v>0.0</v>
      </c>
    </row>
    <row r="75">
      <c r="A75" s="7" t="s">
        <v>53</v>
      </c>
      <c r="B75" s="7" t="s">
        <v>7</v>
      </c>
      <c r="C75" s="14" t="s">
        <v>33</v>
      </c>
      <c r="D75" s="11" t="s">
        <v>34</v>
      </c>
      <c r="E75" s="5" t="s">
        <v>35</v>
      </c>
      <c r="J75" s="1" t="s">
        <v>147</v>
      </c>
      <c r="L75" s="1">
        <v>0.0</v>
      </c>
    </row>
    <row r="76">
      <c r="A76" s="9" t="s">
        <v>66</v>
      </c>
      <c r="B76" s="9" t="s">
        <v>42</v>
      </c>
      <c r="C76" s="12" t="s">
        <v>8</v>
      </c>
      <c r="D76" s="10" t="s">
        <v>34</v>
      </c>
      <c r="E76" s="3" t="s">
        <v>10</v>
      </c>
    </row>
    <row r="77">
      <c r="A77" s="9" t="s">
        <v>66</v>
      </c>
      <c r="B77" s="9" t="s">
        <v>42</v>
      </c>
      <c r="C77" s="14" t="s">
        <v>33</v>
      </c>
      <c r="D77" s="11" t="s">
        <v>9</v>
      </c>
      <c r="E77" s="5" t="s">
        <v>35</v>
      </c>
    </row>
    <row r="78">
      <c r="A78" s="9" t="s">
        <v>66</v>
      </c>
      <c r="B78" s="9" t="s">
        <v>42</v>
      </c>
      <c r="C78" s="14" t="s">
        <v>33</v>
      </c>
      <c r="D78" s="11" t="s">
        <v>9</v>
      </c>
      <c r="E78" s="5" t="s">
        <v>35</v>
      </c>
    </row>
    <row r="79">
      <c r="A79" s="9" t="s">
        <v>66</v>
      </c>
      <c r="B79" s="9" t="s">
        <v>42</v>
      </c>
      <c r="C79" s="14" t="s">
        <v>33</v>
      </c>
      <c r="D79" s="9" t="s">
        <v>16</v>
      </c>
      <c r="E79" s="3" t="s">
        <v>10</v>
      </c>
      <c r="J79" s="1" t="s">
        <v>148</v>
      </c>
      <c r="K79" s="1" t="s">
        <v>52</v>
      </c>
      <c r="L79" s="1">
        <f t="shared" ref="L79:L80" si="7">(-(1/2)*LOG10(1/2))-(1/2*LOG10(1/2))</f>
        <v>0.3010299957</v>
      </c>
    </row>
    <row r="80">
      <c r="A80" s="9" t="s">
        <v>66</v>
      </c>
      <c r="B80" s="9" t="s">
        <v>42</v>
      </c>
      <c r="C80" s="14" t="s">
        <v>33</v>
      </c>
      <c r="D80" s="11" t="s">
        <v>9</v>
      </c>
      <c r="E80" s="3" t="s">
        <v>10</v>
      </c>
      <c r="J80" s="13" t="s">
        <v>149</v>
      </c>
      <c r="K80" s="13" t="s">
        <v>52</v>
      </c>
      <c r="L80" s="1">
        <f t="shared" si="7"/>
        <v>0.3010299957</v>
      </c>
    </row>
    <row r="81">
      <c r="J81" s="1" t="s">
        <v>150</v>
      </c>
      <c r="K81" s="1" t="s">
        <v>72</v>
      </c>
      <c r="L81" s="1">
        <v>0.0</v>
      </c>
    </row>
    <row r="82">
      <c r="J82" s="1" t="s">
        <v>151</v>
      </c>
      <c r="L82" s="1">
        <v>0.0</v>
      </c>
    </row>
    <row r="84">
      <c r="J84" s="1" t="s">
        <v>152</v>
      </c>
      <c r="K84" s="1" t="s">
        <v>69</v>
      </c>
      <c r="L84" s="1">
        <f>(-(1/3)*LOG10(1/3))-(2/3*LOG10(2/3))</f>
        <v>0.2764345909</v>
      </c>
    </row>
    <row r="85">
      <c r="J85" s="1" t="s">
        <v>153</v>
      </c>
      <c r="K85" s="1" t="s">
        <v>72</v>
      </c>
      <c r="L85" s="1">
        <v>0.0</v>
      </c>
    </row>
    <row r="86">
      <c r="J86" s="13" t="s">
        <v>154</v>
      </c>
      <c r="K86" s="13" t="s">
        <v>69</v>
      </c>
      <c r="L86" s="1">
        <f>(-(1/3)*LOG10(1/3))-(2/3*LOG10(2/3))</f>
        <v>0.2764345909</v>
      </c>
    </row>
    <row r="87">
      <c r="J87" s="1" t="s">
        <v>155</v>
      </c>
      <c r="L87" s="1">
        <v>0.0</v>
      </c>
    </row>
  </sheetData>
  <drawing r:id="rId1"/>
</worksheet>
</file>